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0.40.40\e\ประมาณการรายรับ ประจำปีงบประมาณ พ.ศ. 2568\ทบทวนแผนความต้องการงบลงทุน 2569 -2571\ไฟล์หน่วยงาน\สำนักงานอธิการบดี\"/>
    </mc:Choice>
  </mc:AlternateContent>
  <xr:revisionPtr revIDLastSave="0" documentId="13_ncr:1_{C12863B7-13E4-412E-A228-62C905B9EE5A}" xr6:coauthVersionLast="47" xr6:coauthVersionMax="47" xr10:uidLastSave="{00000000-0000-0000-0000-000000000000}"/>
  <bookViews>
    <workbookView xWindow="23880" yWindow="-120" windowWidth="25440" windowHeight="15390" activeTab="4" xr2:uid="{00000000-000D-0000-FFFF-FFFF00000000}"/>
  </bookViews>
  <sheets>
    <sheet name="ภาพรวม สนอ.ใหม่" sheetId="5" r:id="rId1"/>
    <sheet name="ภาพรวม กองกลาง" sheetId="1" r:id="rId2"/>
    <sheet name="ภาพรวม งานประชาสัมพันธ์" sheetId="3" r:id="rId3"/>
    <sheet name="ภาพรวม กองพัฒน์" sheetId="4" r:id="rId4"/>
    <sheet name="สิ่งก่อสรร้าง" sheetId="6" r:id="rId5"/>
  </sheets>
  <definedNames>
    <definedName name="_xlnm.Print_Area" localSheetId="1">'ภาพรวม กองกลาง'!$A$1:$Q$214</definedName>
    <definedName name="_xlnm.Print_Area" localSheetId="3">'ภาพรวม กองพัฒน์'!$A$1:$Q$47</definedName>
    <definedName name="_xlnm.Print_Area" localSheetId="2">'ภาพรวม งานประชาสัมพันธ์'!$A$1:$Q$35</definedName>
    <definedName name="_xlnm.Print_Area" localSheetId="0">'ภาพรวม สนอ.ใหม่'!$A$1:$M$48</definedName>
    <definedName name="_xlnm.Print_Area" localSheetId="4">สิ่งก่อสรร้าง!$A$1:$O$23</definedName>
    <definedName name="_xlnm.Print_Titles" localSheetId="1">'ภาพรวม กองกลาง'!$4:$7</definedName>
    <definedName name="_xlnm.Print_Titles" localSheetId="3">'ภาพรวม กองพัฒน์'!$4:$7</definedName>
    <definedName name="_xlnm.Print_Titles" localSheetId="2">'ภาพรวม งานประชาสัมพันธ์'!$4:$7</definedName>
    <definedName name="_xlnm.Print_Titles" localSheetId="0">'ภาพรวม สนอ.ใหม่'!$4:$7</definedName>
    <definedName name="_xlnm.Print_Titles" localSheetId="4">สิ่งก่อสรร้าง!$4:$7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6" l="1"/>
  <c r="I22" i="6"/>
  <c r="G22" i="6"/>
  <c r="M22" i="6" s="1"/>
  <c r="M21" i="6"/>
  <c r="L21" i="6"/>
  <c r="G21" i="6"/>
  <c r="L20" i="6"/>
  <c r="K20" i="6"/>
  <c r="M20" i="6" s="1"/>
  <c r="G19" i="6"/>
  <c r="M19" i="6" s="1"/>
  <c r="C18" i="6"/>
  <c r="G18" i="6" s="1"/>
  <c r="M18" i="6" s="1"/>
  <c r="L17" i="6"/>
  <c r="C17" i="6"/>
  <c r="I17" i="6" s="1"/>
  <c r="M17" i="6" s="1"/>
  <c r="L16" i="6"/>
  <c r="C16" i="6"/>
  <c r="G16" i="6" s="1"/>
  <c r="M16" i="6" s="1"/>
  <c r="L15" i="6"/>
  <c r="C15" i="6"/>
  <c r="I15" i="6" s="1"/>
  <c r="M15" i="6" s="1"/>
  <c r="M14" i="6"/>
  <c r="L14" i="6"/>
  <c r="I14" i="6"/>
  <c r="L13" i="6"/>
  <c r="C13" i="6"/>
  <c r="I13" i="6" s="1"/>
  <c r="M13" i="6" s="1"/>
  <c r="L12" i="6"/>
  <c r="C12" i="6"/>
  <c r="I12" i="6" s="1"/>
  <c r="M12" i="6" s="1"/>
  <c r="A12" i="6"/>
  <c r="A13" i="6" s="1"/>
  <c r="A14" i="6" s="1"/>
  <c r="A15" i="6" s="1"/>
  <c r="A16" i="6" s="1"/>
  <c r="A17" i="6" s="1"/>
  <c r="A18" i="6" s="1"/>
  <c r="A19" i="6" s="1"/>
  <c r="A20" i="6" s="1"/>
  <c r="A21" i="6" s="1"/>
  <c r="L11" i="6"/>
  <c r="C11" i="6"/>
  <c r="K11" i="6" s="1"/>
  <c r="M11" i="6" s="1"/>
  <c r="A11" i="6"/>
  <c r="L10" i="6"/>
  <c r="C10" i="6"/>
  <c r="I10" i="6" s="1"/>
  <c r="M10" i="6" s="1"/>
  <c r="M9" i="6" l="1"/>
  <c r="H51" i="1" l="1"/>
  <c r="I51" i="1"/>
  <c r="J51" i="1"/>
  <c r="K51" i="1"/>
  <c r="L51" i="1"/>
  <c r="M51" i="1"/>
  <c r="N51" i="1"/>
  <c r="G51" i="1"/>
  <c r="N21" i="1" l="1"/>
  <c r="J21" i="1"/>
  <c r="N20" i="1"/>
  <c r="J20" i="1"/>
  <c r="H19" i="1"/>
  <c r="G22" i="1"/>
  <c r="E11" i="5" s="1"/>
  <c r="I22" i="1"/>
  <c r="G11" i="5" s="1"/>
  <c r="K22" i="1"/>
  <c r="I11" i="5" s="1"/>
  <c r="L22" i="1"/>
  <c r="J11" i="5" s="1"/>
  <c r="M22" i="1"/>
  <c r="K11" i="5" s="1"/>
  <c r="J10" i="1"/>
  <c r="H10" i="1"/>
  <c r="N18" i="1" l="1"/>
  <c r="N17" i="1"/>
  <c r="H18" i="1"/>
  <c r="H17" i="1"/>
  <c r="J22" i="4" l="1"/>
  <c r="J23" i="4"/>
  <c r="J14" i="4"/>
  <c r="N25" i="4"/>
  <c r="H25" i="4"/>
  <c r="H36" i="4"/>
  <c r="H35" i="4" l="1"/>
  <c r="H34" i="4"/>
  <c r="H33" i="4"/>
  <c r="H37" i="4" s="1"/>
  <c r="F34" i="5" s="1"/>
  <c r="N30" i="4"/>
  <c r="H30" i="4"/>
  <c r="M29" i="4"/>
  <c r="N29" i="4" s="1"/>
  <c r="J29" i="4"/>
  <c r="H29" i="4"/>
  <c r="N28" i="4"/>
  <c r="J28" i="4"/>
  <c r="N27" i="4"/>
  <c r="J27" i="4"/>
  <c r="N26" i="4"/>
  <c r="H26" i="4"/>
  <c r="N24" i="4"/>
  <c r="H24" i="4"/>
  <c r="N23" i="4"/>
  <c r="N22" i="4"/>
  <c r="N21" i="4"/>
  <c r="H21" i="4"/>
  <c r="N18" i="4"/>
  <c r="H18" i="4"/>
  <c r="H11" i="4"/>
  <c r="N11" i="4"/>
  <c r="M10" i="4"/>
  <c r="N10" i="4" s="1"/>
  <c r="H10" i="4"/>
  <c r="N12" i="4" l="1"/>
  <c r="L30" i="5" s="1"/>
  <c r="M37" i="4"/>
  <c r="K34" i="5" s="1"/>
  <c r="L37" i="4"/>
  <c r="J34" i="5" s="1"/>
  <c r="K37" i="4"/>
  <c r="I34" i="5" s="1"/>
  <c r="J37" i="4"/>
  <c r="H34" i="5" s="1"/>
  <c r="I37" i="4"/>
  <c r="G34" i="5" s="1"/>
  <c r="G37" i="4"/>
  <c r="E34" i="5" s="1"/>
  <c r="N36" i="4"/>
  <c r="N35" i="4"/>
  <c r="N34" i="4"/>
  <c r="N33" i="4"/>
  <c r="N31" i="4"/>
  <c r="M31" i="4"/>
  <c r="K33" i="5" s="1"/>
  <c r="L31" i="4"/>
  <c r="J33" i="5" s="1"/>
  <c r="K31" i="4"/>
  <c r="I33" i="5" s="1"/>
  <c r="J31" i="4"/>
  <c r="H33" i="5" s="1"/>
  <c r="I31" i="4"/>
  <c r="G33" i="5" s="1"/>
  <c r="H31" i="4"/>
  <c r="F33" i="5" s="1"/>
  <c r="G31" i="4"/>
  <c r="E33" i="5" s="1"/>
  <c r="M19" i="4"/>
  <c r="K32" i="5" s="1"/>
  <c r="L19" i="4"/>
  <c r="J32" i="5" s="1"/>
  <c r="K19" i="4"/>
  <c r="I32" i="5" s="1"/>
  <c r="J19" i="4"/>
  <c r="H32" i="5" s="1"/>
  <c r="I19" i="4"/>
  <c r="G32" i="5" s="1"/>
  <c r="G19" i="4"/>
  <c r="E32" i="5" s="1"/>
  <c r="H19" i="4"/>
  <c r="F32" i="5" s="1"/>
  <c r="N17" i="4"/>
  <c r="N19" i="4" s="1"/>
  <c r="L32" i="5" s="1"/>
  <c r="M15" i="4"/>
  <c r="K31" i="5" s="1"/>
  <c r="L15" i="4"/>
  <c r="J31" i="5" s="1"/>
  <c r="K15" i="4"/>
  <c r="I31" i="5" s="1"/>
  <c r="J15" i="4"/>
  <c r="H31" i="5" s="1"/>
  <c r="I15" i="4"/>
  <c r="G31" i="5" s="1"/>
  <c r="H15" i="4"/>
  <c r="F31" i="5" s="1"/>
  <c r="G15" i="4"/>
  <c r="E31" i="5" s="1"/>
  <c r="N14" i="4"/>
  <c r="M12" i="4"/>
  <c r="L12" i="4"/>
  <c r="J30" i="5" s="1"/>
  <c r="J35" i="5" s="1"/>
  <c r="K12" i="4"/>
  <c r="I30" i="5" s="1"/>
  <c r="I12" i="4"/>
  <c r="G30" i="5" s="1"/>
  <c r="H12" i="4"/>
  <c r="F30" i="5" s="1"/>
  <c r="G12" i="4"/>
  <c r="E30" i="5" s="1"/>
  <c r="J12" i="4"/>
  <c r="H30" i="5" s="1"/>
  <c r="L33" i="5" l="1"/>
  <c r="H35" i="5"/>
  <c r="M39" i="4"/>
  <c r="K30" i="5"/>
  <c r="K35" i="5" s="1"/>
  <c r="E35" i="5"/>
  <c r="F35" i="5"/>
  <c r="G35" i="5"/>
  <c r="I35" i="5"/>
  <c r="L35" i="5"/>
  <c r="H39" i="4"/>
  <c r="J39" i="4"/>
  <c r="I39" i="4"/>
  <c r="K39" i="4"/>
  <c r="G39" i="4"/>
  <c r="L39" i="4"/>
  <c r="N37" i="4"/>
  <c r="L34" i="5" s="1"/>
  <c r="N15" i="4"/>
  <c r="L31" i="5" s="1"/>
  <c r="N27" i="3"/>
  <c r="N26" i="3"/>
  <c r="N25" i="3"/>
  <c r="N24" i="3"/>
  <c r="N21" i="3"/>
  <c r="N20" i="3"/>
  <c r="M18" i="3"/>
  <c r="L18" i="3"/>
  <c r="K18" i="3"/>
  <c r="J18" i="3"/>
  <c r="I18" i="3"/>
  <c r="G18" i="3"/>
  <c r="N17" i="3"/>
  <c r="N18" i="3" s="1"/>
  <c r="H17" i="3"/>
  <c r="H18" i="3" s="1"/>
  <c r="N12" i="3"/>
  <c r="N39" i="4" l="1"/>
  <c r="K51" i="4"/>
  <c r="I51" i="4"/>
  <c r="G51" i="4"/>
  <c r="M51" i="4"/>
  <c r="I202" i="1"/>
  <c r="G25" i="5" s="1"/>
  <c r="G202" i="1"/>
  <c r="E25" i="5" s="1"/>
  <c r="N122" i="1"/>
  <c r="I187" i="1"/>
  <c r="K187" i="1"/>
  <c r="G187" i="1"/>
  <c r="I179" i="1"/>
  <c r="K179" i="1"/>
  <c r="K188" i="1" s="1"/>
  <c r="I19" i="5" s="1"/>
  <c r="G179" i="1"/>
  <c r="H132" i="1"/>
  <c r="I132" i="1"/>
  <c r="G24" i="5" s="1"/>
  <c r="J132" i="1"/>
  <c r="H24" i="5" s="1"/>
  <c r="K132" i="1"/>
  <c r="L132" i="1"/>
  <c r="M132" i="1"/>
  <c r="K24" i="5" s="1"/>
  <c r="N132" i="1"/>
  <c r="L24" i="5" s="1"/>
  <c r="G132" i="1"/>
  <c r="H130" i="1"/>
  <c r="I130" i="1"/>
  <c r="J130" i="1"/>
  <c r="K130" i="1"/>
  <c r="L130" i="1"/>
  <c r="M130" i="1"/>
  <c r="N130" i="1"/>
  <c r="G130" i="1"/>
  <c r="H124" i="1"/>
  <c r="I124" i="1"/>
  <c r="G23" i="5" s="1"/>
  <c r="J124" i="1"/>
  <c r="H23" i="5" s="1"/>
  <c r="K124" i="1"/>
  <c r="L124" i="1"/>
  <c r="M124" i="1"/>
  <c r="K23" i="5" s="1"/>
  <c r="G124" i="1"/>
  <c r="E23" i="5" s="1"/>
  <c r="G121" i="1"/>
  <c r="N123" i="1"/>
  <c r="H121" i="1"/>
  <c r="I121" i="1"/>
  <c r="J121" i="1"/>
  <c r="K121" i="1"/>
  <c r="I17" i="5" s="1"/>
  <c r="L121" i="1"/>
  <c r="M121" i="1"/>
  <c r="N121" i="1"/>
  <c r="N202" i="1"/>
  <c r="L25" i="5" s="1"/>
  <c r="H202" i="1"/>
  <c r="F25" i="5" s="1"/>
  <c r="J202" i="1"/>
  <c r="H25" i="5" s="1"/>
  <c r="K202" i="1"/>
  <c r="I25" i="5" s="1"/>
  <c r="L202" i="1"/>
  <c r="J25" i="5" s="1"/>
  <c r="M202" i="1"/>
  <c r="K25" i="5" s="1"/>
  <c r="F197" i="1"/>
  <c r="F196" i="1"/>
  <c r="F195" i="1"/>
  <c r="F194" i="1"/>
  <c r="F192" i="1"/>
  <c r="F191" i="1"/>
  <c r="F190" i="1"/>
  <c r="F189" i="1"/>
  <c r="A190" i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I188" i="1" l="1"/>
  <c r="G19" i="5" s="1"/>
  <c r="G205" i="1"/>
  <c r="E26" i="5" s="1"/>
  <c r="E39" i="5" s="1"/>
  <c r="L125" i="1"/>
  <c r="J17" i="5"/>
  <c r="K18" i="5"/>
  <c r="M205" i="1"/>
  <c r="K13" i="5"/>
  <c r="G13" i="5"/>
  <c r="J23" i="5"/>
  <c r="J18" i="5"/>
  <c r="F18" i="5"/>
  <c r="J24" i="5"/>
  <c r="F24" i="5"/>
  <c r="L205" i="1"/>
  <c r="J13" i="5"/>
  <c r="L17" i="5"/>
  <c r="H17" i="5"/>
  <c r="E17" i="5"/>
  <c r="K125" i="1"/>
  <c r="I23" i="5"/>
  <c r="E18" i="5"/>
  <c r="K133" i="1"/>
  <c r="I18" i="5"/>
  <c r="E24" i="5"/>
  <c r="I24" i="5"/>
  <c r="K205" i="1"/>
  <c r="H13" i="5"/>
  <c r="H125" i="1"/>
  <c r="F17" i="5"/>
  <c r="G18" i="5"/>
  <c r="I205" i="1"/>
  <c r="F23" i="5"/>
  <c r="H205" i="1"/>
  <c r="F13" i="5"/>
  <c r="I13" i="5"/>
  <c r="M125" i="1"/>
  <c r="K17" i="5"/>
  <c r="I125" i="1"/>
  <c r="G17" i="5"/>
  <c r="L18" i="5"/>
  <c r="H18" i="5"/>
  <c r="G188" i="1"/>
  <c r="E19" i="5" s="1"/>
  <c r="J205" i="1"/>
  <c r="H51" i="4"/>
  <c r="J51" i="4"/>
  <c r="L51" i="4"/>
  <c r="I203" i="1"/>
  <c r="K203" i="1"/>
  <c r="G133" i="1"/>
  <c r="J125" i="1"/>
  <c r="N133" i="1"/>
  <c r="J133" i="1"/>
  <c r="M133" i="1"/>
  <c r="I133" i="1"/>
  <c r="N124" i="1"/>
  <c r="G125" i="1"/>
  <c r="L133" i="1"/>
  <c r="H133" i="1"/>
  <c r="H26" i="5" l="1"/>
  <c r="H39" i="5" s="1"/>
  <c r="I26" i="5"/>
  <c r="I39" i="5" s="1"/>
  <c r="F26" i="5"/>
  <c r="F39" i="5" s="1"/>
  <c r="J26" i="5"/>
  <c r="J39" i="5" s="1"/>
  <c r="G203" i="1"/>
  <c r="G26" i="5"/>
  <c r="G39" i="5" s="1"/>
  <c r="K26" i="5"/>
  <c r="K39" i="5" s="1"/>
  <c r="L23" i="5"/>
  <c r="N205" i="1"/>
  <c r="N51" i="4"/>
  <c r="N125" i="1"/>
  <c r="L26" i="5" l="1"/>
  <c r="L39" i="5" s="1"/>
  <c r="H186" i="1"/>
  <c r="N186" i="1" s="1"/>
  <c r="L185" i="1"/>
  <c r="N185" i="1" s="1"/>
  <c r="L184" i="1"/>
  <c r="J184" i="1"/>
  <c r="J187" i="1" s="1"/>
  <c r="L183" i="1"/>
  <c r="M182" i="1"/>
  <c r="M187" i="1" s="1"/>
  <c r="H182" i="1"/>
  <c r="N181" i="1"/>
  <c r="M178" i="1"/>
  <c r="J178" i="1"/>
  <c r="H178" i="1"/>
  <c r="M177" i="1"/>
  <c r="J177" i="1"/>
  <c r="H177" i="1"/>
  <c r="M176" i="1"/>
  <c r="J176" i="1"/>
  <c r="H176" i="1"/>
  <c r="M175" i="1"/>
  <c r="J175" i="1"/>
  <c r="H175" i="1"/>
  <c r="M174" i="1"/>
  <c r="J174" i="1"/>
  <c r="H174" i="1"/>
  <c r="M173" i="1"/>
  <c r="L173" i="1"/>
  <c r="J173" i="1"/>
  <c r="H173" i="1"/>
  <c r="M172" i="1"/>
  <c r="L172" i="1"/>
  <c r="J172" i="1"/>
  <c r="H172" i="1"/>
  <c r="M171" i="1"/>
  <c r="L171" i="1"/>
  <c r="J171" i="1"/>
  <c r="H171" i="1"/>
  <c r="M170" i="1"/>
  <c r="L170" i="1"/>
  <c r="J170" i="1"/>
  <c r="H170" i="1"/>
  <c r="M169" i="1"/>
  <c r="L169" i="1"/>
  <c r="J169" i="1"/>
  <c r="H169" i="1"/>
  <c r="M168" i="1"/>
  <c r="L168" i="1"/>
  <c r="J168" i="1"/>
  <c r="H168" i="1"/>
  <c r="M167" i="1"/>
  <c r="L167" i="1"/>
  <c r="J167" i="1"/>
  <c r="H167" i="1"/>
  <c r="M166" i="1"/>
  <c r="L166" i="1"/>
  <c r="J166" i="1"/>
  <c r="H166" i="1"/>
  <c r="M165" i="1"/>
  <c r="L165" i="1"/>
  <c r="J165" i="1"/>
  <c r="H165" i="1"/>
  <c r="M164" i="1"/>
  <c r="L164" i="1"/>
  <c r="J164" i="1"/>
  <c r="H164" i="1"/>
  <c r="M163" i="1"/>
  <c r="L163" i="1"/>
  <c r="J163" i="1"/>
  <c r="H163" i="1"/>
  <c r="M162" i="1"/>
  <c r="L162" i="1"/>
  <c r="J162" i="1"/>
  <c r="H162" i="1"/>
  <c r="M161" i="1"/>
  <c r="L161" i="1"/>
  <c r="J161" i="1"/>
  <c r="H161" i="1"/>
  <c r="M160" i="1"/>
  <c r="L160" i="1"/>
  <c r="J160" i="1"/>
  <c r="H160" i="1"/>
  <c r="M159" i="1"/>
  <c r="L159" i="1"/>
  <c r="J159" i="1"/>
  <c r="H159" i="1"/>
  <c r="M158" i="1"/>
  <c r="L158" i="1"/>
  <c r="J158" i="1"/>
  <c r="H158" i="1"/>
  <c r="M157" i="1"/>
  <c r="L157" i="1"/>
  <c r="J157" i="1"/>
  <c r="H157" i="1"/>
  <c r="M156" i="1"/>
  <c r="L156" i="1"/>
  <c r="J156" i="1"/>
  <c r="H156" i="1"/>
  <c r="M155" i="1"/>
  <c r="L155" i="1"/>
  <c r="J155" i="1"/>
  <c r="H155" i="1"/>
  <c r="M154" i="1"/>
  <c r="L154" i="1"/>
  <c r="J154" i="1"/>
  <c r="H154" i="1"/>
  <c r="M153" i="1"/>
  <c r="L153" i="1"/>
  <c r="J153" i="1"/>
  <c r="H153" i="1"/>
  <c r="L152" i="1"/>
  <c r="J152" i="1"/>
  <c r="H152" i="1"/>
  <c r="L151" i="1"/>
  <c r="J151" i="1"/>
  <c r="H151" i="1"/>
  <c r="L150" i="1"/>
  <c r="J150" i="1"/>
  <c r="H150" i="1"/>
  <c r="L149" i="1"/>
  <c r="J149" i="1"/>
  <c r="H149" i="1"/>
  <c r="L148" i="1"/>
  <c r="J148" i="1"/>
  <c r="H148" i="1"/>
  <c r="L147" i="1"/>
  <c r="J147" i="1"/>
  <c r="H147" i="1"/>
  <c r="L146" i="1"/>
  <c r="J146" i="1"/>
  <c r="H146" i="1"/>
  <c r="L145" i="1"/>
  <c r="J145" i="1"/>
  <c r="H145" i="1"/>
  <c r="L144" i="1"/>
  <c r="J144" i="1"/>
  <c r="H144" i="1"/>
  <c r="J143" i="1"/>
  <c r="N143" i="1" s="1"/>
  <c r="H142" i="1"/>
  <c r="N142" i="1" s="1"/>
  <c r="J141" i="1"/>
  <c r="H140" i="1"/>
  <c r="N140" i="1" s="1"/>
  <c r="H139" i="1"/>
  <c r="N139" i="1" s="1"/>
  <c r="H138" i="1"/>
  <c r="N138" i="1" s="1"/>
  <c r="L137" i="1"/>
  <c r="H137" i="1"/>
  <c r="H136" i="1"/>
  <c r="N136" i="1" s="1"/>
  <c r="H135" i="1"/>
  <c r="L179" i="1" l="1"/>
  <c r="N182" i="1"/>
  <c r="H187" i="1"/>
  <c r="N183" i="1"/>
  <c r="L187" i="1"/>
  <c r="J179" i="1"/>
  <c r="J188" i="1" s="1"/>
  <c r="H19" i="5" s="1"/>
  <c r="H179" i="1"/>
  <c r="H188" i="1" s="1"/>
  <c r="F19" i="5" s="1"/>
  <c r="M179" i="1"/>
  <c r="M188" i="1" s="1"/>
  <c r="K19" i="5" s="1"/>
  <c r="N177" i="1"/>
  <c r="N141" i="1"/>
  <c r="N176" i="1"/>
  <c r="N135" i="1"/>
  <c r="N175" i="1"/>
  <c r="N146" i="1"/>
  <c r="N150" i="1"/>
  <c r="N145" i="1"/>
  <c r="N149" i="1"/>
  <c r="N153" i="1"/>
  <c r="N154" i="1"/>
  <c r="N155" i="1"/>
  <c r="N156" i="1"/>
  <c r="N157" i="1"/>
  <c r="N158" i="1"/>
  <c r="N162" i="1"/>
  <c r="N174" i="1"/>
  <c r="N178" i="1"/>
  <c r="N184" i="1"/>
  <c r="N144" i="1"/>
  <c r="N148" i="1"/>
  <c r="N152" i="1"/>
  <c r="N159" i="1"/>
  <c r="N160" i="1"/>
  <c r="N161" i="1"/>
  <c r="N137" i="1"/>
  <c r="N147" i="1"/>
  <c r="N151" i="1"/>
  <c r="N163" i="1"/>
  <c r="N164" i="1"/>
  <c r="N165" i="1"/>
  <c r="N166" i="1"/>
  <c r="N167" i="1"/>
  <c r="N168" i="1"/>
  <c r="N169" i="1"/>
  <c r="N170" i="1"/>
  <c r="N171" i="1"/>
  <c r="N172" i="1"/>
  <c r="N173" i="1"/>
  <c r="L188" i="1" l="1"/>
  <c r="J19" i="5" s="1"/>
  <c r="N187" i="1"/>
  <c r="E13" i="5"/>
  <c r="J203" i="1"/>
  <c r="H203" i="1"/>
  <c r="M203" i="1"/>
  <c r="N179" i="1"/>
  <c r="N188" i="1" s="1"/>
  <c r="N89" i="1"/>
  <c r="N92" i="1" s="1"/>
  <c r="H92" i="1"/>
  <c r="I92" i="1"/>
  <c r="J92" i="1"/>
  <c r="K92" i="1"/>
  <c r="L92" i="1"/>
  <c r="M92" i="1"/>
  <c r="G92" i="1"/>
  <c r="H78" i="1"/>
  <c r="I78" i="1"/>
  <c r="J78" i="1"/>
  <c r="K78" i="1"/>
  <c r="L78" i="1"/>
  <c r="M78" i="1"/>
  <c r="M204" i="1" s="1"/>
  <c r="M218" i="1" s="1"/>
  <c r="G78" i="1"/>
  <c r="N70" i="1"/>
  <c r="N71" i="1"/>
  <c r="N72" i="1"/>
  <c r="N73" i="1"/>
  <c r="N74" i="1"/>
  <c r="N75" i="1"/>
  <c r="N76" i="1"/>
  <c r="N77" i="1"/>
  <c r="N69" i="1"/>
  <c r="H67" i="1"/>
  <c r="I67" i="1"/>
  <c r="J67" i="1"/>
  <c r="K67" i="1"/>
  <c r="L67" i="1"/>
  <c r="M67" i="1"/>
  <c r="N67" i="1"/>
  <c r="G67" i="1"/>
  <c r="M32" i="1"/>
  <c r="G32" i="1"/>
  <c r="I32" i="1"/>
  <c r="H32" i="1"/>
  <c r="J32" i="1"/>
  <c r="K32" i="1"/>
  <c r="L32" i="1"/>
  <c r="N31" i="1"/>
  <c r="N30" i="1"/>
  <c r="N29" i="1"/>
  <c r="N28" i="1"/>
  <c r="N25" i="1"/>
  <c r="N24" i="1"/>
  <c r="J13" i="1"/>
  <c r="N13" i="1"/>
  <c r="N12" i="1"/>
  <c r="N16" i="1"/>
  <c r="J16" i="1"/>
  <c r="N15" i="1"/>
  <c r="J15" i="1"/>
  <c r="J14" i="1"/>
  <c r="N14" i="1"/>
  <c r="N11" i="1"/>
  <c r="N10" i="1"/>
  <c r="L19" i="5" l="1"/>
  <c r="N203" i="1"/>
  <c r="L203" i="1"/>
  <c r="I204" i="1"/>
  <c r="I218" i="1" s="1"/>
  <c r="N22" i="1"/>
  <c r="F12" i="5"/>
  <c r="J14" i="5"/>
  <c r="H22" i="1"/>
  <c r="J12" i="5"/>
  <c r="L204" i="1"/>
  <c r="L218" i="1" s="1"/>
  <c r="E14" i="5"/>
  <c r="I14" i="5"/>
  <c r="I15" i="5"/>
  <c r="E16" i="5"/>
  <c r="H16" i="5"/>
  <c r="I12" i="5"/>
  <c r="K204" i="1"/>
  <c r="K218" i="1" s="1"/>
  <c r="E12" i="5"/>
  <c r="L14" i="5"/>
  <c r="H14" i="5"/>
  <c r="E15" i="5"/>
  <c r="H15" i="5"/>
  <c r="K16" i="5"/>
  <c r="G16" i="5"/>
  <c r="J22" i="1"/>
  <c r="H11" i="5" s="1"/>
  <c r="L13" i="5"/>
  <c r="F14" i="5"/>
  <c r="J15" i="5"/>
  <c r="G12" i="5"/>
  <c r="H12" i="5"/>
  <c r="K12" i="5"/>
  <c r="K14" i="5"/>
  <c r="G14" i="5"/>
  <c r="K15" i="5"/>
  <c r="G15" i="5"/>
  <c r="J16" i="5"/>
  <c r="F16" i="5"/>
  <c r="F15" i="5"/>
  <c r="I16" i="5"/>
  <c r="L16" i="5"/>
  <c r="G204" i="1"/>
  <c r="G218" i="1" s="1"/>
  <c r="G206" i="1"/>
  <c r="M206" i="1"/>
  <c r="L206" i="1"/>
  <c r="I206" i="1"/>
  <c r="K206" i="1"/>
  <c r="N78" i="1"/>
  <c r="N32" i="1"/>
  <c r="H204" i="1" l="1"/>
  <c r="H218" i="1" s="1"/>
  <c r="F11" i="5"/>
  <c r="N204" i="1"/>
  <c r="L11" i="5"/>
  <c r="H206" i="1"/>
  <c r="H21" i="5"/>
  <c r="H27" i="5" s="1"/>
  <c r="L15" i="5"/>
  <c r="L12" i="5"/>
  <c r="K21" i="5"/>
  <c r="G21" i="5"/>
  <c r="I21" i="5"/>
  <c r="F21" i="5"/>
  <c r="E21" i="5"/>
  <c r="J21" i="5"/>
  <c r="J206" i="1"/>
  <c r="J204" i="1"/>
  <c r="J218" i="1" s="1"/>
  <c r="N206" i="1"/>
  <c r="N218" i="1"/>
  <c r="L21" i="5" l="1"/>
  <c r="L38" i="5" s="1"/>
  <c r="L40" i="5" s="1"/>
  <c r="H38" i="5"/>
  <c r="H40" i="5" s="1"/>
  <c r="E27" i="5"/>
  <c r="E38" i="5"/>
  <c r="E40" i="5" s="1"/>
  <c r="K38" i="5"/>
  <c r="K40" i="5" s="1"/>
  <c r="K27" i="5"/>
  <c r="J38" i="5"/>
  <c r="J40" i="5" s="1"/>
  <c r="J27" i="5"/>
  <c r="G27" i="5"/>
  <c r="G38" i="5"/>
  <c r="G40" i="5" s="1"/>
  <c r="F27" i="5"/>
  <c r="F38" i="5"/>
  <c r="F40" i="5" s="1"/>
  <c r="I27" i="5"/>
  <c r="I38" i="5"/>
  <c r="I40" i="5" s="1"/>
  <c r="L27" i="5" l="1"/>
</calcChain>
</file>

<file path=xl/sharedStrings.xml><?xml version="1.0" encoding="utf-8"?>
<sst xmlns="http://schemas.openxmlformats.org/spreadsheetml/2006/main" count="1232" uniqueCount="520">
  <si>
    <t>สรุปแผนความต้องการงบลงทุน : ครุภัณฑ์ ระยะ 3 ปี (2569 - 2571)</t>
  </si>
  <si>
    <t>ลำดับ
ความ
สำคัญ
(1)</t>
  </si>
  <si>
    <t>รายการ
(2)</t>
  </si>
  <si>
    <t>แหล่งเงินงบประมาณ</t>
  </si>
  <si>
    <t>จำนวน/หน่วยนับ
(3)</t>
  </si>
  <si>
    <t>ราคา
ต่อหน่วย
(4)</t>
  </si>
  <si>
    <t>แผนความต้องการงบลงทุน(5)</t>
  </si>
  <si>
    <t>ระบุ
หมายเลข
สถานภาพ
(6)</t>
  </si>
  <si>
    <t>สถานที่ติดตั้งชุดครุภัณฑ์
(7)</t>
  </si>
  <si>
    <t>เหตุผล ความจำเป็น 
และประโยชน์
การใช้งาน
(รายละเอียดเพิ่มเติมโปรด
ทำเป็นเอกสารรแนบ
(8)</t>
  </si>
  <si>
    <t>เงินแผ่นดิน</t>
  </si>
  <si>
    <t>เงินรายได้</t>
  </si>
  <si>
    <t>รวม</t>
  </si>
  <si>
    <t>จำนวน</t>
  </si>
  <si>
    <t>วงเงิน</t>
  </si>
  <si>
    <t>เครื่อง</t>
  </si>
  <si>
    <t>งานบริหารทั่วไป กองกลาง</t>
  </si>
  <si>
    <t>เครื่องบันทึกเสียง</t>
  </si>
  <si>
    <t>ใช้ประจำงานบริหารทั่วไป กองกลาง ทดแทนหมายเลขครุภัณฑ์ 05.04.02/2559 เพื่อรองรับการปฏิบัติงานและเพิ่มประสิทธิภาพการทำงานของหน่วยงาน ราคาสืบราคาจากท้องตลาด (นอกมาตรฐานครุภัณฑ์)</t>
  </si>
  <si>
    <t>โต๊ะเข้ามุมคอมพิวเตอร์</t>
  </si>
  <si>
    <t>ตัว</t>
  </si>
  <si>
    <t>โต๊ะวางเครื่องคอมพิวเตอร์ ขนาด 120 ซม.</t>
  </si>
  <si>
    <t>ตู้เอกสารบานเลื่อน 3 ฟุต บานกระจกล่างทึบ</t>
  </si>
  <si>
    <t>ใช้ประจำห้องงานบริหารทั่วไป กองกลาง</t>
  </si>
  <si>
    <t>โซฟา VIP</t>
  </si>
  <si>
    <t>1 ชุด</t>
  </si>
  <si>
    <t>ใช้ประจำห้องรับรอง VIP โรงยิมส์</t>
  </si>
  <si>
    <t>เก้าอี้สำนักงานขาเหล็ก</t>
  </si>
  <si>
    <t>4 ตัว</t>
  </si>
  <si>
    <t>หมายเหตุ : 1. ครุภัณฑ์การเรียนการสอนและการวิจัย ไม่รวมถึง ครุภัณฑ์ทางด้าน ICT และครุภัณฑ์สำนักงาน เช่นโต๊ะ ตู้ เก้าอี้ เป็นต้น</t>
  </si>
  <si>
    <t>2. ช่องที่ (6) "ระบุหมายเลขสถานภาพ" ให้ระบุหมายเลขกำกับสถานภาพรายการ ดังนี้</t>
  </si>
  <si>
    <t>(1) ครุภัณฑ์ใหม่ : เป็นการจัดซื้อหรือจัดหาใหม่ และซี้แจงเหตุผลความจำเป็นและประโยชน์ การใช้งานที่ต้องจัดซื้อ</t>
  </si>
  <si>
    <t>(2) ครุภัณฑ์ทดแทน : เป็นการจัดซื้อหรือจัดหาเพื่อทดแทนครุภัณฑ์ที่มีอยู่เดิม และชี้แจงเหตุผลที่ต้องจัดซื้อเพื่อทดแทน โดยให้ระบุอายุ และสภาพการใช้งาน (การหาครุภัณฑ์เพื่อทดแทนครุภัณฑ์ที่เสื่อมสภาพ</t>
  </si>
  <si>
    <t>ต้องแสดงสภาพการใช้งานของครุภัณฑ์เดิม ความจำเป็นที่ต้องจัดหาใหม่แทนการซ่อมของเดิม และคาดการณ์ผู้ใช้งาน/ผู้ใช้ประโยชน์ภายหลังจากการจัดหาเสร็จสิ้น)</t>
  </si>
  <si>
    <t>(3) ครุภัณฑ์ประจำอาคารใหม่ : เป็นการจัดซื้อหรือจัดหาใหม่ เพื่อใช้ประกอบการเรียนการสอนประจำอาคารก่อสร้างใหม่ พร้อมชี้แจงเหตุผลความจำเป็นและประโยชน์ การใช้งานที่ต้องจัดซื้อ</t>
  </si>
  <si>
    <t>3. ครุภัณฑ์ที่เสนอขอตามแผนงบลงทุน ปี พ.ศ. 2569 ขอให้จัดเตรียมใบเสนอราคา อย่างน้อย 3 บริษัท และ Specification ให้ยืดตามรายการของครุภัณฑ์</t>
  </si>
  <si>
    <t>สำนักงานอธิการบดี</t>
  </si>
  <si>
    <t>เครื่องพิมพ์</t>
  </si>
  <si>
    <t>ทดแทนครุภัณฑ์เดิม ที่เสื่อมสภาพ ไม่ปรากฏหมายเลขครุภัณฑ์ จำนวน 3 ตัว ดังนี้
1.นางสาวกษมน มุลเมืองแสน
2. นางนุชนารถ พิมกร
3.นางสาวมัลลิกาล์ สินธุระวิทย์</t>
  </si>
  <si>
    <t>เพื่อเพิ่มประสิทธิภาพ จำนวน 1 เครื่อง ใช้ประจำห้องสำนักงาน (โรงยิมส์) ของนายนัถพร ข่วงทิพย์</t>
  </si>
  <si>
    <t>ตู้เอกสารบานเลื่อนกระจกสูง</t>
  </si>
  <si>
    <t>งานบริหารทั่วไป</t>
  </si>
  <si>
    <t xml:space="preserve">เพื่อเพิ่มประสิทธิภาพ จำนวน 3 ตู้  ใช้ประจำห้องสำนักงานสภามหาวิทยาลัย เพื่อเก็บเอกสาร และ นางศิริปภาวี วิชาชาติ
</t>
  </si>
  <si>
    <t>สำนักงานสภามหาวิทยาลัย</t>
  </si>
  <si>
    <t>ชุดโต๊ะรับแขก</t>
  </si>
  <si>
    <t>ตู้</t>
  </si>
  <si>
    <t>ชุด</t>
  </si>
  <si>
    <t>เครื่องคอมพิวเตอร์โน้ตบุ๊ก สำหรับงานประมวลผล</t>
  </si>
  <si>
    <t>อาคาร 10 ชั้น 2
ห้องผู้ช่วยอธิการบดีด้านการคลังและทรัพย์สิน และประจำงานคลัง</t>
  </si>
  <si>
    <t>ทดแทนครุภัณฑ์เดิม 
หมายเลข 13.03.19/2564 
(นางอุดมพร บุตรสุวรรณ์) และเพิ่มเติม จำนวน 1 เครื่อง เพื่อใช้ในการอำนวยความสะดวก กรณีการออกใบเสร็จนอกสถานที่ รวมถึงใช้ในการฝึกอบรม และจัดเก็บข้อมูลที่เกี่ยวข้อง</t>
  </si>
  <si>
    <t>งานคลัง กองกลาง สำนักงานอธิการบดี</t>
  </si>
  <si>
    <t>ทดเทนครุภัฑ์เดิม หมายเลข 13.13.164/2558,13.13.484/2561,13.13.04/2557,13.13.482/2561,13.13.122.2562,13.13.481/2561,13.13.163/2558,13.13.85/2557,13.13.29/2559, 13.13.486/2561,13.24.05/2559,13.02.249/2564,13.13.480/2561,13.13.483/2561,13.13.82/2557,13.13.118/2562,13.13.119/2562,13.13.121/2562, 13.13.122/2562 และไม่พบหมายเลขครุภัฑ์ 2 รายการ เพิ่มเติมสพหรับบุคลากรใหม่ 1 รายการ รวมเป็น 22 รายการ เพื่อใช้เป็นอุปกรณ์สำนักงาน ในการปฏิบัติงานด้านการเงินการคลัง การเบิกจ่าย การทำเงินเดือน การจัดทำบัญชี การจัดทำบันทึกข้อความ การประมวลผล การเก็บข้อมูล และอื่น ๆ ที่เกี่ยวข้องกับการปฏิบัติงาน เพื่อทดแทนคอมพิวเตอร์เครื่องเดิมที่มีอายุการใช่งานตั้งแต่ 10 ปีขึ้นไป และใช้สำหรับประจำหน้าเคาน์เตอร์ เพื่อรับบริการรายได้ของมหาวิทยาลัย อาทิเช่น ค่าธรรมเนียมการศึกษาระดับปริญญาตรี/โท/เอก ค่าธรรมเนียมนักเรียนโรงเรียนวิถีธรรม ค่าบริการวิชาการ เงินรับฝากอื่น เงินบริจาค ค่าธรรมเนียมอื่นที่เกี่ยวข้อง</t>
  </si>
  <si>
    <t>โต๊ะสำนักงาน</t>
  </si>
  <si>
    <t>ทดแทนครุภัณฑ์เดิม หมายเลข 01.02.44/2557,01.02.08/2564,01.02.1074/2540,01.02.1080/2540,01.02.44/2557,01.02.22/2558,01.02.07/2555,01.02.08/2555,01.02.1082/2540,01.02.1078/2540,01.02.1076/2540,01.02.1077/2540 ไม่พบหมายเลขตรุภัณฑ์ 4 รายการ เพื่อใช้ในการปฏิบัติงานของบุคลากรงานคลัง เนื่องจากครุภัณฑ์โต๊สำนักงาน เสื่อมสภาพ ลิ้นชักไม่สามารถล๊อกได้ ซึ่งเป็นครุภัณฑ์ที่ใช่ต่อ ๆ กันมา เป็นจำนวนหลายปี</t>
  </si>
  <si>
    <t>เก้าอี้สำนักงาน</t>
  </si>
  <si>
    <t>ทดแทนครุภัณฑ์เดิม หมายเลข 01.01.61/2554,01.13.04/2554,01.11.15/2563,1.11.14/2563,01.11.12/2563,01.13.357/2561,01.11.13/2563,01.11.11/2563,01.13.63/2554,01.13.69/2554 ไม่พบหมายเลขครุภัณฑ์ 8 ตัว เพื่อใช้ในการปฏิบัติงานของบุคลากรงานคลัง เนื่องจากครุภัณฑ์เก้าอี้สำนักงาน เสื่อมสภาพ ซึ่งเป็นครุภัณฑ์ที่ใช่ต่อ ๆ กันมา เป็นระยะเวลาหลายปี และรวมถึงเก้าอี้ใช้ในการให้บริการหน้าเคาน์เตอร์</t>
  </si>
  <si>
    <t>เครื่องพิมพ์เลเซอร์หรือ LED ขาวดำ</t>
  </si>
  <si>
    <t>ทดแทนครุภัณฑ์เดิม หมายเลข 13.02.07/2557,13.02.08/2557,13.02.72/2561,13.02.08/2557,1302.41/2555,13.02.06/2557,1302.13.2559,13.02.14/2559 เพื่อใช้ในการใช้ในการปฏิบัติงาน กรณีการจัดทำบันทึกข้อความ การพิมพ์ภาษีหัก ณ ที่จ่าย การพิมพ์เช็ค และอื่น ๆที่เกี่ยวข้อง ซึ่งครุภัณฑ์เดิม ไม่สามารถดึงกระดาษได้ เสื่อมสภาพ เนื่องจากมีระยะเวลาการใช้งานหลายปี</t>
  </si>
  <si>
    <t>เครื่องพิมพ์ชนิด Dot Matrix Printer แบบแคร่สั้น</t>
  </si>
  <si>
    <t>ทดแทนครุภัณฑ์เดิม หมายเลข 13.19.76/2564,13.19.77/2564,13.19.78/2564,13.19.79/2564 เพื่อใช้ในการปฏิงานด้านการรับเงินหรือการให้บริการหน้าเคาน์เป็นประจำทุกวัน อาทิเช่น ค่าธรรมเนียมการศึกษาระดับปริญญาตรี/โท/เอก ค่าธรรมเนียมนักเรียนโรงเรียนวิถีธรรม ค่าบริการวิชาการ เงินรับฝากอื่น เงินบริจาค ค่าธรรมเนียมอื่นที่เกี่ยวข้อง</t>
  </si>
  <si>
    <t>เครื่องพิมพ์เลเซอร์ หรือ LED สี ชนิด Network</t>
  </si>
  <si>
    <t>ทดแทนครุภัณฑ์เดิม ซึ่งไม่พบหมายเลขครุภัณฑ์ เพื่อใช้เป็นเครื่องพิมส์ที่ต้องนำเสนองาน กรณีที่ต้องพิมพ์เอกสารสี</t>
  </si>
  <si>
    <t>สแกนเนอร์</t>
  </si>
  <si>
    <t>ทดแทนครุภัณฑ์เดิม หมายเลข 10.69.06/2564 เพื่อใช้สำหรับแกนเอกสารเข้าออกสำหรับงานหน่วยธุรการ ซึ่งมีความจำเป็นในการแสกนเอกสาร เพื่อเก็บไว้เป็นฐานข้อมูลในการสืบค้น</t>
  </si>
  <si>
    <t>งานคลัง</t>
  </si>
  <si>
    <t>งานประชาสัมพันธ์และโสตทัศนูปกรณ์</t>
  </si>
  <si>
    <t>ชุดครุภัณฑ์ห้องเรียนคุณภาพ อาคาร 19 
- เครื่องคอมพิวเตอร์ All In One สําหรับงานประมวลผล จำนวน 28 ชุด (พร้อมติดตั้ง)
- เครื่องมัลติมีเดียโปรเจคเตอร์ ระดับ Full HD ขนาด 4,000 ANSI Lumens จำนวน 24 ชุด (พร้อมติดตั้ง)
- เครื่องมัลติมีเดียโปรเจคเตอร์ ระดับ Full HD ขนาด 6,000 ANSI Lumens จำนวน 4 ชุด (พร้อมติดตั้ง)
- ไมค์ไมโครโฟนไร้สาย ชนิดมือถือคู่ จำนวน 4 ชุด (พร้อมติดตั้ง)
- โต๊ะทำงานเหล็ก 3.5 ฟุต จำนวน 24 ชุด (พร้อมติดตั้ง)</t>
  </si>
  <si>
    <t>อาคาร 19</t>
  </si>
  <si>
    <t>เนื่องด้วยอาคาร 19 มีผู้มาใช้บริการเป็นประจำ ทั้งหน่วยงานภายนอก และภายในมหาวิทยาลัย จึงทำให้ ครุภัณฑ์ประจำห้องดังกล่าวไม่สามารถรองรับการใช้งานได้อย่างมีประสิทธิภาพ โดยครุภัณฑ์ดังกล่าว จะเป็นสิ่งสำคัญ และเป็นประโยชน์อย่างยิ่ง ในการปรับปรุงและพัฒนาระบบโสตทัศนูปกรณ์ ที่งานประชาสัมพันธ์และโสตทัศนูปกรณ์ กองกลาง สำนักงานอิการบดี รับผิดชอบดูแลให้ดำเนินไปด้วยความเรียบร้อยและมีประสิทธิภาพในการที่จะร่วมพัฒนามหาวิทยาลัยให้เป็นที่ประจักษ์ และเป็นศูนย์กลางการพัฒนาทรัพยากรมนุษย์</t>
  </si>
  <si>
    <t>ชุดครุภัณฑ์หอประชุมจามจุรี 1, 2
- ไมค์โครโฟนไร้สาย ชนิดมือถือคู่ รับส่งสัญญาณแบบดิจิตอล จำนวน 3 (พร้อมติดตั้ง)</t>
  </si>
  <si>
    <t>หอประชุมจามจุรี 1, 2</t>
  </si>
  <si>
    <t>ชุดครุภัณฑ์เพิ่มประสิทธิภาพงานประชาสัมพันธ์และโสตทัศนูปกรณ์ 
- เครื่องคอมพิวเตอร์ประมวลผลระดับสูง จำนวน 2 ชุด (พร้อมติดตั้ง)
- เครื่องคอมพิวเตอร์ สำหรับงานประมวลผล แบบที่ 2 Dell 2 ชุด (พร้อมติดตั้ง)
- ลำโพงพกพา 2 ทาง 12 นิ้ว แบตเตอรี่ในตัว จำนวน 2 ชุด
- อุปกรณ์บันทึกภาพผ่านเครือข่าย (Network Video Recorder) แบบ 32 ช่อง จำนวน 1 ชุด</t>
  </si>
  <si>
    <t>อาคาร 13</t>
  </si>
  <si>
    <t xml:space="preserve">ชุดครุภัณฑ์สื่อประชาสัมพันธ์อิเล็กทรอนิกส์ LED Full Color Display (พร้อมติดตั้ง) 
- จอภาพชนิด LED Full Color Display ติดตั้งภายนอกอาคาร ขนาดกว้าง 8.64 เมตร สูง 4.8 เมตร จำนวน 1 ชุด (พร้อมติดตั้ง)
- จอภาพชนิด LED Full Color Display ติดตั้งภายนอกอาคาร ขนาดกว้าง 5.76 เมตร สูง 2.88 เมตร จำนวน 1 ชุด (พร้อมติดตั้ง)
</t>
  </si>
  <si>
    <t>ชุดครุภัณฑ์ห้องเรียนคุณภาพ อาคาร 20 (พร้อมติดตั้ง)
- เครื่องคอมพิวเตอร์ All In One สําหรับงานประมวลผล จำนวน 12 ชุด 
- เครื่องมัลติมีเดียโปรเจคเตอร์ ระดับ Full HD ขนาด 4,000 ANSI Lumens จำนวน 13 ชุด
- ไมค์ไมโครโฟนไร้สาย มือถือคู่ จำนวน 4 ชุด
- โต๊ะทำงานเหล็ก 3.5 ฟุต จำนวน 11 ชุด</t>
  </si>
  <si>
    <t>อาคาร 20</t>
  </si>
  <si>
    <t>ชุดครุภัณฑ์ห้องประชุมห้องประชุมอาคาร 20
- จอแสดงผล ขนาดไม่น้อยกว่า 15 นิ้วจำนวน 45 ชุด (พร้อมติดตั้ง) 
- เครื่องควบคุม ชุดประชุมแบบดิจิตอล จำนวน 1 ชุด (พร้อมติดตั้ง)
- ไมค์ประชุม ดิจิตอล สำหรับประธาน ฐานไมค์พร้อม ก้านยาว ไม่น้อยกว่า 518 มม. จำนวน 1 ชุด (พร้อมติดตั้ง)
- ไมค์ประชุม ดิจิตอล สำหรับผู้ร่วม ฐานไมค์พร้อม ก้านยาว ไม่น้อยกว่า 518 มม. จำนวน 30 ชุด (พร้อมติดตั้ง)
- เครื่องประมวลสัญญาณเสียงแบบดิจิตอลเมทริกซ์ จำนวน 1 ชุด (พร้อมติดตั้ง)
- กล้องความ ชนิด PTZ รองรับการส่งสัญญาณวิดีโอผ่าน จำนวน 3 ชุด (พร้อมติดตั้ง)
- อุปกรณ์ควบคุมกล้องชนิด PTZ จำนวน 1 ชุด (พร้อมติดตั้ง)
- ชุดอุปกรณ์ต่อพ่วง และงานติดตั้ง จำนวน 1 ชุด</t>
  </si>
  <si>
    <t>ชุดครุภัณฑ์เพิ่มประสิทธิภาพระชาสัมพันธ์และโสตทัศนูปกรณ์ (พร้อมติดตั้ง)
- เครื่องคอมพิวเตอร์ประมวลผลระดับสูง Workstation จำนวน 2 ชุด</t>
  </si>
  <si>
    <t>ชุดครุภัณฑ์ห้องเรียนคุณภาพ ตึก 10,13
- เครื่องคอมพิวเตอร์ All In One สําหรับงานประมวลผล จำนวน 30 ชุด (พร้อมติดตั้ง)
- เครื่องมัลติมีเดียโปรเจคเตอร์ ระดับ Full HD ขนาด 4,000 ANSI Lumens จำนวน 29 ชุด (พร้อมติดตั้ง)</t>
  </si>
  <si>
    <t>อาคาร 10, 13</t>
  </si>
  <si>
    <t>ห้อง 1042 งานประกันฯ กองกลาง</t>
  </si>
  <si>
    <t>ทดแทนครุภัณฑ์เดิม งานประกันฯ ที่ชำรุดและเสื่อมสภาพจำนวน 2 ตัว 
1) หมายเลขครุภัณฑ์ 01.05.37/2554 ของ นางสาวศุภนาฏ บุญชัยศรี
2) หมายเลขครุภัณฑ์ 01.05.38/2554 ของ นางสาวศิริพร ชาวชายโขง
ราคาสืบราคาจากท้องตลาด (นอกมาตรฐานครุภัณฑ์) [เคยตั้งขอเมื่อปีงบประมาณ 2568 แต่ยังไม่ได้รับอนุมัติ]</t>
  </si>
  <si>
    <t>เครื่องพิมพ์ (Printer) ชนิดเลเซอร์ หรือ LED สี ชนิด Network แบบที่ 1</t>
  </si>
  <si>
    <t>ทดแทนครุภัณฑ์เดิม งานประกันฯ ที่ชำรุดและเสื่อมสภาพ จำนวน 1 เครื่อง หมายเลขครุภัณฑ์ 13.02.69/2561 โดยงานประกันฯ ใช้ร่วมกันทุกคน 
ราคาตามเกณฑ์ราคากลาง [เคยตั้งขอเมื่อปีงบประมาณ 2568 แต่ยังไม่ได้รับอนุมัติ]</t>
  </si>
  <si>
    <t>เครื่องสำรองไฟฟ้า (UPS) ขนาด 1000VA/480W</t>
  </si>
  <si>
    <t>ทดแทนครุภัณฑ์เดิม งานประกันฯ ที่ชำรุดและเสื่อมสภาพ จำนวน 1 เครื่อง หมายเลขครุภัณฑ์ 13.24.97/2564 ของ นางสาวศุภนาฏ บุญชัยศรี 
ราคาตามเกณฑ์ราคากลาง [เคยตั้งขอเมื่อปีงบประมาณ 2568 แต่ยังไม่ได้รับอนุมัติ]</t>
  </si>
  <si>
    <t>ทดแทนครุภัณฑ์เดิม งานประกันฯ ที่ชำรุดและเสื่อมสภาพ จำนวน 1 ตัว หมายเลขครุภัณฑ์ 01.13.541/2561 ของ นางสาวชิดชนก วังศรี 
ราคาสืบราคาจากท้องตลาด (นอกมาตรฐานครุภัณฑ์)</t>
  </si>
  <si>
    <t>ทดแทนครุภัณฑ์เดิม งานประกันฯ ที่เสื่อมสภาพ จำนวน 2 เครื่อง
1) หมายเลขครุภัณฑ์ 13.24.89/2564 ของ นางสาวศิริพร ชาวชายโขง
2) หมายเลขครุภัณฑ์ 13.24.98/2564 ของ นางสาวชิดชนก วังศรี 
ราคาตามเกณฑ์ราคากลาง</t>
  </si>
  <si>
    <t>เครื่องพิมพ์ Multifunction เลเซอร์ หรือ LED ขาวดำ</t>
  </si>
  <si>
    <t>ทดแทนครุภัณฑ์เดิม งานประกันฯ ที่เสื่อมสภาพ จำนวน 1 เครื่อง หมายเลขครุภัณฑ์ 13.19.69/2564 โดยงานประกันฯ ใช้ร่วมกันทุกคน 
ราคาตามเกณฑ์ราคากลาง</t>
  </si>
  <si>
    <t>เครื่องคอมพิวเตอร์ สำหรับงานประมวลผล แบบที่ 1</t>
  </si>
  <si>
    <t>ทดแทนครุภัณฑ์เดิม งานประกันฯ ที่เสื่อมสภาพ จำนวน 3 เครื่อง 
1) หมายเลขครุภัณฑ์ 13.13.139/2562 ของ นางสาวศุภนาฏ บุญชัยศรี
2) หมายเลขครุภัณฑ์ 13.13.140/2562 ของ นางสาวศิริพร ชาวชายโขง
3) หมายเลขครุภัณฑ์ 13.13.141/2562 ของ นางสาวชิดชนก วังศรี 
ราคาตามเกณฑ์ราคากลาง</t>
  </si>
  <si>
    <t>ใช้ประจำงานประกันฯ เพื่อรองรับการปฏิบัติงานและเพิ่มประสิทธิภาพการทำงานของหน่วยงาน ราคาตามมาตรฐานราคากลาง</t>
  </si>
  <si>
    <t>ทดแทนครุภัณฑ์เดิม งานประกันฯ ที่เสื่อมสภาพ จำนวน 2 ตัว
1) หมายเลขครุภัณฑ์ 01.13.537/2561 ของ นางสาวศุภนาฏ บุญชัยศรี
2) หมายเลขครุภัณฑ์ 01.13.538/2561 ของ นางสาวศิริพร ชาวชายโขง
ราคาสืบราคาจากท้องตลาด (นอกมาตรฐานครุภัณฑ์)</t>
  </si>
  <si>
    <t>ใช้ประจำงานประกันฯ เพื่อรองรับการปฏิบัติงานและเพิ่มประสิทธิภาพการทำงานของหน่วยงาน ราคาสืบราคาจากท้องตลาด (นอกมาตรฐานครุภัณฑ์)</t>
  </si>
  <si>
    <t>ทดแทนครุภัณฑ์เดิม งานประกันฯ ที่เสื่อมสภาพ จำนวน 1 ตัว ไม่ปรากฏหมายเลขครุภัณฑ์ ของ นางสาวชิดชนก วังศรี ราคาสืบราคาจากท้องตลาด (นอกมาตรฐานครุภัณฑ์)</t>
  </si>
  <si>
    <t>ทดแทนครุภัณฑ์เดิม งานประกันฯ ที่เสื่อมสภาพ จำนวน 1 เครื่ือง หมายเลขครุภัณฑ์ 13.03.06/2563 โดยงานประกันฯ ใช้ร่วมกันทุกคน 
ราคาตามเกณฑ์ราคากลาง</t>
  </si>
  <si>
    <t>งานประกันคุณภาพการศึกษา</t>
  </si>
  <si>
    <t>เครื่องคอมพิวเตอร์โน๊ตบุ๊ก สำหรับงานประมวลผล</t>
  </si>
  <si>
    <t>งานบริหารบุคคลและนิติการ</t>
  </si>
  <si>
    <t>2 เครื่อง</t>
  </si>
  <si>
    <t>2,1</t>
  </si>
  <si>
    <t>อาคาร 10 ห้อง 1051
,ห้อง 1056</t>
  </si>
  <si>
    <t>- ทดแทนหมายเลขครุภัณฑ์ 13.02.119/2563
นางสาวอมรรัตน์ นามเสนา
- ทดแทนหมายเลขครุภัณฑ์ 13.13.524/2561
นายไพวัลย์ สมปอง
- ทดแทนหมายเลขครุภัณฑ์ 13.13.523/2561
นายคมกริบ เลื่องลือ
- เพื่อเพิ่มประสิทธิภาพในการจัดทำข้อมูลด้านกฎหมาย
นายเอกราช มุลฑา</t>
  </si>
  <si>
    <t>2</t>
  </si>
  <si>
    <t>ตู้บานเลื่อนกระจกสูง 4 ฟุต ทรงสูง</t>
  </si>
  <si>
    <t>1 ตู้</t>
  </si>
  <si>
    <t>อาคาร 10 ห้อง 1056</t>
  </si>
  <si>
    <t>- ใช้ประจำหน่วยวินัยและนิติการ งานบริหารบุคคลและนิติการ 
เพื่อใช้เก็บเอกสาร
- นายจิตรภาณุ คิดโสดา</t>
  </si>
  <si>
    <t>ชั้นเก็บแฟ้ม 40 ช่อง</t>
  </si>
  <si>
    <t>6 ชั้น</t>
  </si>
  <si>
    <t>อาคาร 10 ห้อง 1051,
ห้อง 1056</t>
  </si>
  <si>
    <t>ใช้ประจำงานบริหารบุคคลและนิติการ จำนวน 6 ชั้น
- นางกานต์ชนก ปทุมเพชร
- นายจิตรภาณุ คิดโสดา
- นางสาวนลินี มั่นคง
- นายไพวัลย์ สมปอง
- นางสุพัตรา สุคนธชาติ
- นางสาวพรพิมล วงค์ศรีดา</t>
  </si>
  <si>
    <t>ตู้เอกสาร 4 ลิ้นชัก</t>
  </si>
  <si>
    <t>2 ตู้</t>
  </si>
  <si>
    <t>อาคาร 10 ห้อง 1051</t>
  </si>
  <si>
    <t>5</t>
  </si>
  <si>
    <t>ตู้เอกสาร 15 ลิ้นชัก</t>
  </si>
  <si>
    <t>อาคาร 10 ห้อง 1051
ห้อง 1056</t>
  </si>
  <si>
    <t>ทดแทนครุภัณฑ์ (ไม่มีหมายเลขครุภัณฑ์) จำนวน 3 ตัว
- นางสาวพรพิมล วงค์ศรีดา
- นางสาวนลินี มั่นคง
- นางกานต์ชนก ปทุมเพชร
- ทดแทนหมายเลขครุภัณฑ์ 01.13.448/2562
นายคมกริบ เลื่องลือ</t>
  </si>
  <si>
    <t>ชุดโต๊ะเข้ามุม</t>
  </si>
  <si>
    <t>2 ชุด</t>
  </si>
  <si>
    <t>เพื่อเพิ่มประสิทธิภาพในการทำงาน จำนวน 2 ชุด
1. นางสุพัตรา สุคนธชาติ
2. นายจิตรภาณุ คิดโสดา</t>
  </si>
  <si>
    <t>โต๊ะคอมพิวเตอร์</t>
  </si>
  <si>
    <t>2 โต๊ะ</t>
  </si>
  <si>
    <t>1 เครื่อง</t>
  </si>
  <si>
    <t>เพื่อเพิ่มประสิทธิภาพใช้ประจำหน่วยวินัยและนิติการ
งานบริหารบุคคลและนิติการ</t>
  </si>
  <si>
    <t>เครื่องทำบัตรพนักงาน</t>
  </si>
  <si>
    <t>งานพัสดุ</t>
  </si>
  <si>
    <t>อุปกรณ์สำหรับจัดเก็บข้อมูลแบบ NAS 
ความจุไม่น้อยกว่า 80TB</t>
  </si>
  <si>
    <t>ห้องเครื่อง
คอมพิวเตอร์
แม่ข่าย
ชั้น 2 
อาคาร 13</t>
  </si>
  <si>
    <t>ใช้ประจำงานพัสดุ เพื่อทดแทนหมายเลข
ครุภัณฑ์ 13.27.01/2559 
ของนายสุริยัน นิลทะราช 
จำนวน 1 เครื่อง
สืบราคาจากท้องตลาด 
(นอกมาตรฐานครุภัณฑ์)</t>
  </si>
  <si>
    <t>อุปกรณ์กระจายสัญญาณ 
ขนาดไม่น้อยกว่า 24 ช่อง 
ช่องเชื่อมต่อระบบเครือข่าย 
แบบ 10 Gbps (SFP/SFP+)</t>
  </si>
  <si>
    <t>ห้อง 1044 
งานพัสดุ 
กองกลาง</t>
  </si>
  <si>
    <t>ใช้ประจำงานพัสดุ เพื่อทดแทนหมายเลข
ครุภัณฑ์ 13.35.33/2561
ของนายสุริยัน นิลทะราช 
จำนวน 1 เครื่อง
สืบราคาจากท้องตลาด 
(นอกมาตรฐานครุภัณฑ์)</t>
  </si>
  <si>
    <t>ใช้ประจำงานพัสดุ เพื่อทดแทนหมายเลข
ครุภัณฑ์ 13.13.211/2554 
ของนายฤทธิไกร สุทธิ 
จำนวน 1 เครื่อง
ตามเกณฑ์ราคากลางและคุณลักษณะพื้นฐาน
ครุภัณฑ์คอมพิวเตอร์ ฉบับเดือนมีนาคม 2566 
ที่กระทรวงดิจิทัลเพื่อเศรษฐกิจและสังคมกำหนด 
ข้อ 12</t>
  </si>
  <si>
    <t>พัดลมโคจร ขนาด 16 นิ้ว</t>
  </si>
  <si>
    <t>ใช้ประจำงานพัสดุ ทดแทนครุภัณฑ์
ประกอบอาคาร ไม่ปรากฎหมายเลข
ครุภัณฑ์ (ครุภัณฑ์ได้มาพร้อมอาคาร 10) 
จำนวน 4 เครื่อง
สืบราคาจากท้องตลาด 
(นอกมาตรฐานครุภัณฑ์)</t>
  </si>
  <si>
    <t>เครื่องคอมพิวเตอร์ สำหรับประมวลผล แบบที่ 1 
(จอแสดงภาพขนาดไม่น้อยกว่า 19 นิ้ว)</t>
  </si>
  <si>
    <t>ใช้ประจำงานพัสดุ ทดแทนครุภัณฑ์ที่ชำรุดและ
เสื่อมสภาพ จำนวน 12 เครื่อง ประกอบด้วย 
1) ทดแทนหมายเลข
ครุภัณฑ์ 13.13.151/2560 
เครื่องสำหรับบริการ 1, 
2) ทดแทนหมายเลขครุภัณฑ์ 
13.13.478/2561 เครื่องสำหรับบริการ 2 , 
3) ทดแทนหมายเลขครุภัณฑ์ 
13.13.518/2561 ของนางสาวชลทิพย์ 
คะดาจิตร, 4) ทดแทนหมายเลขครุภัณฑ์ 
13.13.308/2561 ของนางสาวดาริกา แก้วดี, 
5) ทดแทนหมายเลขครุภัณฑ์ 13.13.517/2561 
ของนางสาวอัจฉรา ชาแสน, 
6) ทดแทนหมายเลขครุภัณฑ์ 13.13.522/2561 
ของนายฤทธิไกร สุทธิ, 
7) ทดแทนหมายเลขครุภัณฑ์ 13.13.309/2561 
ของนางนกชนาฎ ทิพวงค์ษา, 
8) ทดแทนหมายเลขครุภัณฑ์ 13.13.213/2556 
ของนายสุริยัน นิลทะราช , 
9) ทดแทนหมายเลขครุภัณฑ์ 13.13.117/2562 
ของนางสาวปภัสสร บุทา, 
10) ทดแทนหมายเลขครุภัณฑ์ 13.13.521/2561 
ของนางสาวนริศรา ดงภูยาว, 
11) ทดแทนหมายเลขครุภัณฑ์ 13.13.519/2561 
ของนางสาวอลิษา เครื่องเพชร, 
12) ทดแทนหมายเลขครุภัณฑ์ 13.13.520/2561 
ของนายสิริศักดิ์ ผ่านสุวรรณ์
ตามเกณฑ์ราคากลางและคุณลักษณะพื้นฐาน
ครุภัณฑ์คอมพิวเตอร์ ฉบับเดือนมีนาคม 2566 
ที่กระทรวงดิจิทัลเพื่อเศรษฐกิจและสังคมกำหนด 
ข้อ 7</t>
  </si>
  <si>
    <t>อุปกรณ์กระจายสัญญาณ (L2 Switch) 
ขนาดไม่น้อยกว่า 24 ช่อง ช่องเชื่อมต่อระบบ
เครือข่ายแบบ 10 Gbps (SFP/SFP+) 
ไม่น้อยกว่า 4 ช่อง</t>
  </si>
  <si>
    <t>ใช้ประจำงานพัสดุ เพื่อเพิ่มประสิทธิภาพ
(นอกมาตรฐานครุภัณฑ์)</t>
  </si>
  <si>
    <t>อุปกรณ์กระจายสัญญาณไร้สาย (Access Point) 
แบบที่ 1</t>
  </si>
  <si>
    <t>ใช้ประจำงานพัสดุ ทดแทนหมายเลข
ครุภัณฑ์ 13.16.01/2563 
ตามเกณฑ์ราคากลางและคุณลักษณะพื้นฐาน
ครุภัณฑ์คอมพิวเตอร์ ฉบับเดือนมีนาคม 2566 
ที่กระทรวงดิจิทัลเพื่อเศรษฐกิจและสังคมกำหนด 
ข้อ 36</t>
  </si>
  <si>
    <t>เครื่องพิมพ์เลเซอร์ หรือ LED สี ชนิด Network 
แบบที่ 2</t>
  </si>
  <si>
    <t>ใช้ประจำงานพัสดุ ทดแทนหมายเลข
ครุภัณฑ์ 13.02.83/2561
ตามเกณฑ์ราคากลางและคุณลักษณะพื้นฐาน
ครุภัณฑ์คอมพิวเตอร์ ฉบับเดือนมีนาคม 2566 
ที่กระทรวงดิจิทัลเพื่อเศรษฐกิจและสังคมกำหนด 
ข้อ 49</t>
  </si>
  <si>
    <t>เครื่องทำลายเอกสาร แบบตัดตรง 
ทำลายครั้งละ 10 แผ่น</t>
  </si>
  <si>
    <t>ใช้ประจำงานพัสดุ เพื่อเพิ่มประสิทธิภาพ
ตามเกณฑ์ราคาบัญชีราคามาตรฐานครุภัณฑ์ 
ฉบับเดือนธันวาคม 2566
ที่สำนักงบประมาณกำหนด (ข้อ 10.3.1)</t>
  </si>
  <si>
    <t>ชุดโต๊ะทำงาน</t>
  </si>
  <si>
    <t>ใช้ประจำงานพัสดุ ทดแทนครุภัณฑ์ที่ชำรุดและ
เสื่อมสภาพ จำนวน 10 ชุด ประกอบด้วย 
1) ทดแทนหมายเลขครุภัณฑ์ 
01.05.08/2558, 01.02.28/2558 และ 01.02.66/2555 
ของนางสาวชลทิพย์ คะดาจิตร, 
2) ทดแทนหมายเลขครุภัณฑ์ 
01.02.17/2553 ของนางสาวดาริกา แก้วดี, 
3) ทดแทนหมายเลขครุภัณฑ์ 01.05.02/2554 
ของนางสาวอัจฉรา ชาแสน, 
4) ทดแทนหมายเลขครุภัณฑ์ 01.02.12/2551
ของนายฤทธิไกร สุทธิ, 
5) ทดแทนหมายเลขครุภัณฑ์ 01.02.34/2558 
ของนางนกชนาฎ ทิพวงค์ษา, 
6) ทดแทนหมายเลขครุภัณฑ์ 01.02.75/2555
ของนายสุริยัน นิลทะราช , 
7) ทดแทนหมายเลขครุภัณฑ์ 01.02.26/2558, 
01.05.09/2558 และ 01.02.29/2558
ของนางสาวปภัสสร บุทา, 
8) ทดแทนหมายเลขครุภัณฑ์ 01.05.03/2554, 
01.01.45/2555 และ 01.01.01/2554
ของนางสาวนริศรา ดงภูยาว, 
9) ทดแทนหมายเลขครุภัณฑ์ 01.02.92/2555,
01.01.163/2555 และ 01.02.24/2558
ของนางสาวอลิษา เครื่องเพชร, 
10) ทดแทนหมายเลขครุภัณฑ์ 01.05.90/2555,
01.01.45/2555 และ 01.02.23/2558
ของนายสิริศักดิ์ ผ่านสุวรรณ์</t>
  </si>
  <si>
    <t>ใช้ประจำงานพัสดุ ทดแทนครุภัณฑ์ที่ชำรุดและ
เสื่อมสภาพ จำนวน 10 ตัว ประกอบด้วย 
1) ทดแทนหมายเลขครุภัณฑ์ 
01.11.85/2564 ของนางสาวชลทิพย์ คะดาจิตร, 
2) ทดแทนหมายเลขครุภัณฑ์ 
01.11.64/2565 ของนางสาวดาริกา แก้วดี, 
3) ทดแทนหมายเลขครุภัณฑ์ 01.11.08/2563
ของนางสาวอัจฉรา ชาแสน, 
4) ทดแทนหมายเลขครุภัณฑ์ 01.13.11/2555
ของนายฤทธิไกร สุทธิ, 
5) ทดแทนหมายเลขครุภัณฑ์ 01.11.01/2563 
ของนางนกชนาฎ ทิพวงค์ษา, 
6) ทดแทนหมายเลขครุภัณฑ์ 01.13.182/2556
ของนายสุริยัน นิลทะราช , 
7) ทดแทนหมายเลขครุภัณฑ์ 01.12.36/2555
ของนางสาวปภัสสร บุทา, 
8) ทดแทนหมายเลขครุภัณฑ์ 01.11.86/2564 
ของนางสาวนริศรา ดงภูยาว, 
9) ทดแทนหมายเลขครุภัณฑ์ 01.11.62/2565
ของนางสาวอลิษา เครื่องเพชร, 
10) ทดแทนหมายเลขครุภัณฑ์ 01.11.63/2565 
ของนายสิริศักดิ์ ผ่านสุวรรณ์</t>
  </si>
  <si>
    <t>ใช้ประจำงานพัสดุ เพื่อทดแทนหมายเลข
ครุภัณฑ์ 01.93.01/2552
ของนายสุริยัน นิลทะราช 
จำนวน 1 เครื่อง
สืบราคาจากท้องตลาด 
(นอกมาตรฐานครุภัณฑ์)</t>
  </si>
  <si>
    <t>เครื่องพิมพ์ฉลากระบบไดเร็ค เทอร์มอล</t>
  </si>
  <si>
    <t xml:space="preserve">งานทรัพย์สินและรายได้ </t>
  </si>
  <si>
    <t>ตู้เอกสารบานโล่ง 4 ชั้น 80 เซนติเมตร</t>
  </si>
  <si>
    <t>งานทรัพย์สินและรายได้</t>
  </si>
  <si>
    <t>ใช้ประจำงานทรัพย์สินและรายได้ เพื่อเพิ่มประสิทธิภาพ
(นอกมาตรฐานครุภัณฑ์)</t>
  </si>
  <si>
    <t>เครื่องพิมพ์ชนิด Dot Matrix Printer 
แบบแคร่สั้น</t>
  </si>
  <si>
    <t>เครื่องสำรองไฟ</t>
  </si>
  <si>
    <t>1. ใช้ประจำงานทรัพย์สินและรายได้ ทดแทนครุภัณฑ์
ที่ชำรุดและเสื่อมสภาพ จำนวน 1 เครื่อง 
1.1. ทดแทนหมายเลขครุภัณฑ์ 13.01.10/2561 
(นางสาววัชรมน เมืองซอง)
2). ใช้ประจำโรงแรมภูพานเพลซ ทดแทนครุภัณฑ์
ที่ชำรุดและเสื่อมสภาพ จำนวน 1 เครื่อง 
2.1. ทดแทนหมายเลขครุภัณฑ์ 13.13.449/2561
(นางสาวพจนีย์ จักศรี)
ตามเกณฑ์ราคากลางและคุณลักษณะพื้นฐาน
ครุภัณฑ์คอมพิวเตอร์ ฉบับเดือนมีนาคม 2566 
ที่กระทรวงดิจิทัลเพื่อเศรษฐกิจและสังคมกำหนด 
ข้อ 7</t>
  </si>
  <si>
    <t>ใช้ประจำงานทรัพย์สินและรายได้ ทดแทนครุภัณฑ์
ที่ชำรุดและเสื่อมสภาพ จำนวน 2 ตัว ประกอบด้วย
1). ทดแทนหมายเลขครุภัณฑ์ 01.13.195/2561
(นางสาวิตรี ทองโสม)
2). ทดแทนหมายเลขครุภัณฑ์ 01.13.20/2555
(นางสาวนรีรัตน์ พูดเพราะ)
ใช้ประจำงานทรัพย์สินและรายได้ เพื่อเพิ่มประสิทธิภาพ
(นอกมาตรฐานครุภัณฑ์)</t>
  </si>
  <si>
    <t>ตู้เก็บเอกสาร 4 ชั้น 40 ช่อง 
ขนาด 91.7x31x175.5 เซนติเมตร</t>
  </si>
  <si>
    <t>ชุดโต๊ะทำงานตัวแอล</t>
  </si>
  <si>
    <t>ตู้เย็น มินิบาร์ ขนาด 3.5 คิว</t>
  </si>
  <si>
    <t>ภูพานเพลซ</t>
  </si>
  <si>
    <t>ทดแทนเครื่องเดิม ไม่มีหมายเลขครุภัณฑ์
ห้อง 501 ทดแทนหมายเลข 01.03.34/2543
ห้อง 504 ทดแทนหมายเลข....
ห้อง 402 ทดแทนหมายเลข 01.03.17/43
ห้อง 404 ทดแทนหมายเลข 01.03.49/43 ห้อง 405 ทดแทนหมายเลข 01.03.43/43
ห้อง 406 ทดแทนหมายเลข 01.03.22/43 ห้อง 407 ทดแทนหมายเลข 01.03.24/43 ห้อง 408 ทดแทนหมายเลข 01.03.30/43
ห้อง 409 ทดแทนหมายเลข 01.03.32/43 ห้อง 303 ทดแทนหมายเลข 01.03.3/43 ห้อง 304 ทดแทนหมายเลข 01.03.12/43 ห้อง 307 ทดแทนหมายเลข 01.03.7/43
ห้อง 308 ทดแทนหมายเลข 01.03.6/43 ห้อง 313 ทดแทนหมายเลข 01.03.1/43
ห้อง 313 ทดแทนหมายเลข ห้อง 313 ทดแทนหมายเลข ห้อง 402 ทดแทนหมายเลข 
ห้อง 313 ทดแทนหมายเลข ห้อง 313 ทดแทนหมายเลข ห้อง 402 ทดแทนหมายเลข 
ห้อง 313 ทดแทนหมายเลข</t>
  </si>
  <si>
    <t>รถเข็นเล็กพื้นราบ 5 นิ้ว รับน้ำหนัก 300 ก.ก. ขนาด 90x60x87 เซนติเมตร</t>
  </si>
  <si>
    <t>คัน</t>
  </si>
  <si>
    <t>ใช้ประจำศูนย์ฝึกประสบการณ์วิชาชีพ ธุรกิจโรงแรมภูพานเพลซ เพื่อเพิ่มประสิทธิภาพ
(นอกมาตรฐานครุภัณฑ์)</t>
  </si>
  <si>
    <t>สว่านไฟฟ้า ขนาด 750 วัตต์</t>
  </si>
  <si>
    <t>เครื่องเป่าลมร้อน ขนาด 1,800 วัตต์ แรงลม 250-600 ล./นาที</t>
  </si>
  <si>
    <t>ถังเก็บน้ำขนาด 5,000 บาท</t>
  </si>
  <si>
    <t>ถัง</t>
  </si>
  <si>
    <t>ทดแทนถังใบเดิม ชั้นดาดฟ้า ไม่มีหมายเลขครุภัณฑ์</t>
  </si>
  <si>
    <t>เครื่องปรับอากาศ ขนาด 18,000 BTU</t>
  </si>
  <si>
    <t>ทดแทนเครื่องเดิมห้องพัก จำนวน 2 เครื่อง 
1.ห้อง614 หมายเลขครุภัณฑ์ 01.40.35/2556 
2.ห้อง616 หมายเลขครภัณฑ์ 01.40.34/2556</t>
  </si>
  <si>
    <t>ทดแทนเครื่องเดิม ไม่่มีหมายเลขครุภัณฑ์ 
ใช้ประจำห้องประชุมดุสิตา ชั้น 2
(ตามมาตรฐานครุภัณฑ์)</t>
  </si>
  <si>
    <t>ปั๊มสำหรับสระว่ายน้ำ ยี่ห้อ Pentair รุ่น EQK1000 ขนาด 10 HP/380V/50Hz ท่อน้ำเข้าออก 4"x6"(แบบมีสแตนเนอร์)</t>
  </si>
  <si>
    <t>สระว่ายน้ำ</t>
  </si>
  <si>
    <t>ทดแทนเครื่องเดิม จำนวน 4 เครื่อง ปั๊มสระใหญ่ 2เครื่อง เลขครุภัณฑ์ 01.59.06/2560 และ 01.59.09/2560 สระในร่ม 2 เครื่อง เลขครุภัณฑ์ 01.59.11/2560 และ 01.59.12/2560</t>
  </si>
  <si>
    <t>ลำโพงล้อลาก 12 นิ้ว (พร้อมไมค์)</t>
  </si>
  <si>
    <t>ใช้ประจำสระว่ายน้ำในการจัดกิจกรรมการเรียนการสอนและกิจกรรมอบรมโครงการทั้งภายในและภายนอก</t>
  </si>
  <si>
    <t>ใช้ประจำสระว่ายน้ำในการสูบน้ำเติมน้ำสระและล้างอัฒจรรย์</t>
  </si>
  <si>
    <t>เครื่องฉีดน้ำ 2.360 แรงดัน</t>
  </si>
  <si>
    <t>ใช้ประจำสระว่ายน้ำเพื่อทำความสะอาดบริเวณรอบๆ</t>
  </si>
  <si>
    <t>กล้องวงจรปิด</t>
  </si>
  <si>
    <t>ช่วยรักษาและเฝ้าระวังความปลอดภัยจากการถูกโจรกรรมและการทำร้ายทรัพย์สินในบริเวณรอบๆสระว่ายน้ำ</t>
  </si>
  <si>
    <t>ใช้ประจำสระว่ายน้ำ ทดแทนครุภัณฑ์
ที่ชำรุดและเสื่อมสภาพ จำนวน 2 เครื่อง 
1. ทดแทนหมายเลขครุภัณฑ์ 13.13.472/2561
(นางสาวศันสนีย์ เหลาบัว)
2. ทดแทนหมายเลขครุภัณฑ์ 13.13.473/2561
(นางสาวจิตนภา ฮาดดา)</t>
  </si>
  <si>
    <t>โรงน้ำดื่ม</t>
  </si>
  <si>
    <t>ใช้ประจำศูนย์ฝึกประสบการณ์วิชาชีพ โรงผลิตน้ำดื่ม
ราชพฤกษ์ เพื่อเพิ่มประสิทธิภาพ
(ตามมาตรฐานครุภัณฑ์)</t>
  </si>
  <si>
    <t>ใช้ประจำศูนย์ฝึกประสบการณ์วิชาชีพ โรงผลิตน้ำดื่ม
ราชพฤกษ์ เพื่อเพิ่มประสิทธิภาพ
(นอกมาตรฐานครุภัณฑ์)</t>
  </si>
  <si>
    <t>ถังกรองน้ำ 20 นิ้ว สแตนเลส</t>
  </si>
  <si>
    <t>เครื่องพิมพ์เลเซอร์ หรือ LED ขาวดำ 
ชนิด Network แบบที่ 1</t>
  </si>
  <si>
    <t>พัดลมอุตสาหกรรมตั้งพื้น 4 ขา 
ขนาด 25 นิ้ว สีขาว</t>
  </si>
  <si>
    <t>ปั๊มน้ำอัตโนมัติพร้อมฐานพลาสติก 
0.5HP 370W ท่อดูด 1″ ท่อส่ง 1″</t>
  </si>
  <si>
    <t>ปั๊มน้ำหอยโข่งใบพัดทองเหลือง 1.5 แรงม้า 
ขนาดท่อ 1.5x1.5 นิ้ว</t>
  </si>
  <si>
    <t>รถเข็น พื้นเหล็กพับได้ ล้อยาง</t>
  </si>
  <si>
    <t>โรงเรียนวิถีธรรมแห่งมหาวิทยาลัยราชภัฏสกลนคร</t>
  </si>
  <si>
    <t>ครุภัณฑ์ประจำอาคารใหม่</t>
  </si>
  <si>
    <t>โรงเรียนวิถีธรรมฯ</t>
  </si>
  <si>
    <t>เพื่อรองรับการเปิดห้องเรียนของนักเรียนชั้นประถมศึกษาชั้นปีที่ 1-6 โครงการขยายห้องเรียน 2 ห้องเรียนและมัธยมศึกษาตอนต้น ในปีการศึกษา 2568 ดังนั้น จึงมีความจำเป็นต้องจัดหาครุภัณฑ์ประกอบอาคารเรียนหลังใหม่ใช้ในการสนับสนุนการจัดกระบวนการเรียนการสอนและเพิ่มประสิทธิภาพในการปฏิบัติงาน</t>
  </si>
  <si>
    <t>ครุภัณฑ์ประจำอาคารใหม่ และ ครุภัณฑ์ทดแทน</t>
  </si>
  <si>
    <t>เพื่อช่วยรักษาและเฝ้าระวังความปลอดภัยจากการเกิดเหตุการทำร้ายหรือการทำลายทรัพย์สินภายในโรงเรียน อีกทั้งหากเกิดเหตุต่าง ๆ ดังกล่าวเกิดขึ้น สามารถใช้ภาพที่บันทึกได้ไปเป็นหลักฐานเพื่อดำเนินคดี หรือใช้เป็นหลักฐานในการกระทำความผิดเพื่อหาผู้กระทำมาลงโทษ</t>
  </si>
  <si>
    <t>ชุดครุภัณฑ์สนับสนุนการจัดการเรียนการสอนและเสริมสร้างพัฒนาการเด็กปฐมวัยและประถมศึกษา</t>
  </si>
  <si>
    <t>เพื่อสนับสนุนการจัดการเรียนการสอนในรายวิชาต่างๆและเสริมสร้างสมรรถนะทางสังคมให้กับเด็ก ๆ ให้สามารถรู้จักอยู่ร่วมกัน ทำกิจกรรมร่วมกัน มีน้ำใจ ช่วยเหลือกัน ช่วยส่งเสริมและกระตุ้นพัฒนาการทั้งด้าน ร่างกาย กล้ามเนื้อ จิตใจ อารมณ์และรวมทั้งสมองในการคิดแก้ปัญหาของเด็ก ๆ</t>
  </si>
  <si>
    <t>ชุดครุภัณฑ์ประกอบอาคารเรียนมัธยมศึกษาตอนต้น โรงเรียนวิถีธรรมแห่งมหาวิทยาลัยราชภัฏสกลนคร</t>
  </si>
  <si>
    <t>ปั๊มไดโว่ 2 นิ้ว</t>
  </si>
  <si>
    <t>อาคารศูนย์ฝึกประสบการณ์วิชาชีพภูพานเพลซ (เพิ่มเติม)</t>
  </si>
  <si>
    <t>1 งาน</t>
  </si>
  <si>
    <t>สิ่งก่อสร้างอาคารหลังใหม่ เพื่อเป็นศูนย์ฝึกประสบการณ์
วิชาชีพภูพานเพลซสำหรับนักศึกษาเพิ่มเติม และเพื่อรองรับจำนวนลูกค้าที่เพิ่มขึ้น</t>
  </si>
  <si>
    <t>ปรับปรุงพื้นที่ด้านหน้ามหาวิทยาลัยให้เป็นแหล่งจัดหารายได้เชิงพาณิชย์ ตั้งแต่ประตู 1 ถึงประตู 2</t>
  </si>
  <si>
    <t>สิ่งก่อสร้างเพื่อปรับปรุงพื้นที่ด้านหน้ามหาวิทยาลัยให้เป็นแหล่งจัดหารายได้เชิงพาณิชย์ เพื่อรองรับการขยายตัวของเศรษฐกิจเมืองสกลนคร และพัฒนาพื้นที่เชิงพาณิชย์ในการเพิ่มช่องทางหารายได้ให้กับมหาวิทยาลัย</t>
  </si>
  <si>
    <t>โครงการก่อสร้างหลังคาโดมเอนกประสงค์โรงเรียนวิถีธรรมแห่งมหาวิทยาลัยราชภัฏสกลนคร</t>
  </si>
  <si>
    <t>เพื่อให้นักเรียนมีลานสถานที่ทำกิจกรรมจัดการเรียนการสอนได้ตลอดทั้งวัน และสามารถให้นักเรียนได้นั่งพักผ่อน ทำกิจกรรมร่วมกันกับเพื่อนๆได้รวมถึงไว้ใช้จัดกิจกรรมต่างๆ ภายในโรงเรียน เช่น การจัดแข่งขันกีฬา การออกกำลังกายตอนเช้า และใช้ในการเรียนวิชาพละศึกษา</t>
  </si>
  <si>
    <t>เครื่องคอมพิวเตอร์สำหรับประมวลผล</t>
  </si>
  <si>
    <t>รวมค่าครุภัณฑ์งานบริหารทั่วไป</t>
  </si>
  <si>
    <t>รวมค่าครุภัณฑ์งานคลัง</t>
  </si>
  <si>
    <t>รวมค่าครุภัณฑ์งานประชาสัมพันธ์และโสตทัศนูปกรณ์</t>
  </si>
  <si>
    <t>รวมค่าครุภัณฑ์งานประกันคุณภาพการศึกษา</t>
  </si>
  <si>
    <t>รวมครุภัณฑ์งานบริหารบุคคลและนิติการ</t>
  </si>
  <si>
    <t>รวมค่าครุภัณฑ์งานพัสดุ</t>
  </si>
  <si>
    <t xml:space="preserve">รวมครุภัณฑ์และสิ่งก่อสร้าง
งานทรัพย์สินและรายได้ </t>
  </si>
  <si>
    <t>รวมครุภัณฑ์และสิ่งก่อสร้าง
โรงเรียนวิถีธรรมฯ</t>
  </si>
  <si>
    <t>ชุดครุภัณฑ์กล้องวงจรปิดประกอบอาคารเรียน  โรงเรียนวิถีธรรมแห่งมหาวิทยาลัยราชภัฏสกลนคร</t>
  </si>
  <si>
    <t>เครื่องปรับอากาศ ขนาด 36,000 BTU</t>
  </si>
  <si>
    <t>เครื่องคอมพิวเตอร์ สำหรับประมวลผล 
แบบที่ 1 
(จอแสดงภาพขนาดไม่น้อยกว่า 19 นิ้ว)</t>
  </si>
  <si>
    <t>ถังดับเพลิง</t>
  </si>
  <si>
    <t>งานอาคารสถานที่และยานพาหนะ</t>
  </si>
  <si>
    <t>รวมครุภัณฑ์และสิ่งก่อสร้าง
งานอาคารสถานที่และยานพาหนะ</t>
  </si>
  <si>
    <t>ลิฟท์กระเช้าไฟฟ้าความสูงไม่น้อยกว่า 13 เมตร</t>
  </si>
  <si>
    <t>งานอาคารสถานที่ฯ</t>
  </si>
  <si>
    <t xml:space="preserve"> - ใช้ประจำอาคารหอประชุม
 - ทดแทนของเดิมชำรุดจากการใช้งานเป็นระยะเวลานาน
 - ไม่สามารถสืบหาหมายเลขครุภัณฑ์ได้
 - สืบราคาจากท้องตลาด</t>
  </si>
  <si>
    <t>เครื่องคอมพิวเตอร์สำหรับงานกราฟฟิค</t>
  </si>
  <si>
    <t xml:space="preserve"> - หน่วยออกแบบและตรวจสอบงานก่อสร้าง งานอาคารสถานที่และยานพาหนะ     มีครุภัณฑ์คอมพิวเตอร์ที่มีอายุการใช้งานมากกว่า 5 ปี ซึ่งปัจจุบันบางเครื่องอยู่ในสภาพทีชำรุด มีอาการขัดข้องบ่อยครั้ง และมีประสิทธิภาพไม่เพียงพอต่อความต้องการใช้งานในหลากหลายรูปแบบโดยเฉพาะงานด้านการออกแบบ ทำให้เป็นปัญหาต่อการปฏิบัติงานอย่างมาก งานอาคารสถานที่และยานพาหนะ จึงมีความจำเป็นต้องจัดหาครุภัณฑ์คอมพิวเตอร์ใหม่มาสนับสนุนการปฏิบัติงาน และทดแทนของเดิมที่หมดสภาพการใช้งาน
 - สืบราคาจากท้องตลาด</t>
  </si>
  <si>
    <t xml:space="preserve"> - ทดแทนครุภัณฑ์เดิมเสื่อมสภาพ ทดแทนหมายเลขครุภัณฑ์ 13.13.45/2561 , ไม่พบหมายเลขครุภัณฑ์จำนวน 1 เครื่อง    - เกณฑ์ราคากลางและคุณลักษณะพื้นฐานการจัดหาอุปกรณ์และระบบคอมพิวเตอร์-ฉบับเดือนมีนาคม-2566</t>
  </si>
  <si>
    <t xml:space="preserve"> - ทดแทนครุภัณฑ์เดิม เสื่อมสภาพ ทดแทนหมายเลขครุภัณฑ์ 13.03.36/2564
 - เกณฑ์ราคากลางและคุณลักษณะพื้นฐานการจัดหาอุปกรณ์และระบบคอมพิวเตอร์-ฉบับเดือนมีนาคม-2566</t>
  </si>
  <si>
    <t xml:space="preserve">เครื่องคอมพิวเตอร สําหรับงานสํานักงาน </t>
  </si>
  <si>
    <t>ใช้ประจำรถบัสปรับอากาศทะเบียน 40-0077 สน หมายเลขทะเบียน 40-0077 สกลนคร
ทดแทนหมายเลขครุภัณฑ์ 13.13.455/2561  ของนายสมศักดิ์  การสมบัติ
แบบสำรวจรายงานครุภัณฑ์_กองกลาง ประจำปี 2568
ครุภัณฑ์คอมพิวเตอร์ ฉบับเดือนมีนาคม 2566
ที่กระทรวงดิจิทัลเพื่อเศรษฐกิจและสังคมกำหนด</t>
  </si>
  <si>
    <t>เพาเวอร์แอมป์ 4 Channel</t>
  </si>
  <si>
    <t>- ใช้ประจำรถบัสปรับอากาศทะเบียน 40-0077 สน
จำนวน 1 เครื่อง ทดแทนของเดิม เนื่องจากไม่มี
หมายเลขครุภัณฑ์ติดตั้งมาพร้อมรถ
- ใช้ประจำรถบัสปรับอากาศทะเบียน 40-0105 สน
จำนวน 2 เครื่อง ทดแทนของเดิม เนื่องจากไม่มี
หมายเลขครุภัณฑ์ติดตั้งมาพร้อมรถ
- สืบราคาจากท้องตลาด</t>
  </si>
  <si>
    <t>พัดลมอุตสาหกรรม ขนาด 18 นิ้ว ชนิดตั้งพื้น</t>
  </si>
  <si>
    <t>1,2</t>
  </si>
  <si>
    <t>ใช้ประจำงานอาคารสถานที่และยานพาหนะ
ทดแทนครุภัณฑ์เดิมชำรุดจากการใช้งาน จำนวน 9   เครื่อง  
หมายเลขครุภัณฑ์ 01.41.44/2559 , ไม่พบหมายเลขครุภัณฑ์ จำนวน 8 ตัว
เพิ่มประสิทธิภาพ จำนวน 11  เครื่อง เนื่องจากไม่เพียงพอต่อการใช้งาน</t>
  </si>
  <si>
    <t>เครื่องพิมพ์สีสำหรับพิมพ์แบบงานก่อสร้าง หน่วยความจำไม่น้อยกว่า 1 GB</t>
  </si>
  <si>
    <t xml:space="preserve"> - การจัดซื้อเครื่องพิมพ์สีสำหรับงานก่อสร้าง เพื่อเพิ่มประสิทธิภาพ การพิมพ์แบบในขนาดจริงหรือตามมาตราส่วนที่กำหนด จะช่วยให้ช่างสามารถวัดและตรวจสอบขนาดของชิ้นงานได้อย่างแม่นยำ แบบก่อสร้างที่พิมพ์ออกมาเป็นภาพสี จะช่วยให้การสื่อสารระหว่างสถาปนิก วิศวกร และช่างก่อสร้างเป็นไปอย่างมีประสิทธิภาพมากขึ้น
 - เพื่อทดแทนเครื่องเดิมเสื่อมสภาพ หมายเลขครุภัณฑ์ 13.02.86/2561
 - สืบราคาจากท้องตลาด</t>
  </si>
  <si>
    <t>เครื่องย้ำสายไฟ ย้ำหางปลา ไร้สาย ขนาด 20V</t>
  </si>
  <si>
    <t xml:space="preserve"> - เครื่องย้ำสายไฟเป็นเครื่องมือที่สำคัญ
อย่างยิ่งในงานไฟฟ้าและงานก่อสร้าง เพราะช่วยให้การเชื่อมต่อสายไฟทำได้อย่างรวดเร็ว แม่นยำ และปลอดภัย ซึ่งจะส่งผลต่อประสิทธิภาพและความน่าเชื่อถือของระบบไฟฟ้าโดยรวม เหตุผลหลักที่ควรจัดซื้อเครื่องย้ำสายไฟมีดังนี้ครับ การย้ำสายไฟด้วยเครื่องมือจะช่วยลดความเสี่ยงจากการเกิดอุบัติเหตุที่อาจเกิดจากการใช้คีมแบบธรรมดา ซึ่งอาจทำให้สายไฟขาดหรือเกิดบาดแผลได้
 - เพิ่มประสิทธิภาพ
 - สืบราคาจากท้องตลาด</t>
  </si>
  <si>
    <t>เครื่องตัดหญ้าแบบข้อแข็ง</t>
  </si>
  <si>
    <t>ใช้ประจำหน่วยพัฒนาภูมิทัศน์
 ใช้ในการตัดหญ้าภายในมหาวิทยาลัย
บัญชีราคามาตรฐานครุภัณฑ์ ธ.ค. 2566</t>
  </si>
  <si>
    <t>เครื่องตัดหญ้าแบบเข็น</t>
  </si>
  <si>
    <t>สว่านโรตารี่ไฟฟ้าไร้สาย</t>
  </si>
  <si>
    <t>ใช้ประจำหน่วยอาคารสถานที่ 
เพิ่มประสิทธิภาพ ใช้ในการงานซ่อมบำรุงอาคารต่าง ๆ และติดตั้งวัสดุครุภัณฑ์ ภายในมหาวิทยาลัย
สืบราคาจากท้องตลาด</t>
  </si>
  <si>
    <t>สว่านไฟฟ้าไร้สาย 3 ระบบ</t>
  </si>
  <si>
    <t>ไขควงกระแทกไร้สาย ขนาด 20 โวลต์</t>
  </si>
  <si>
    <t>เลื่อยยนต์ไฟฟ้าขนาด 10 นิ้ว</t>
  </si>
  <si>
    <t>ใช้ประจำหน่วยอาคารสถานที่
เพิ่มประสิทธิภาพ ใช้ในการตัดแต่งกิ่งไม้ภายในมหาวิทยาลัย
สืบราคาจากท้องตลาด</t>
  </si>
  <si>
    <t>เครื่องเจียรไฟฟ้าไร้สาย ขนาด 4 นิ้ว</t>
  </si>
  <si>
    <t>ใช้ประจำหน่วยอาคารสถานที่ 1 เครื่อง  หน่วยพัฒนาภูมิทัศน์ 1 เครื่อง
เพิ่มประสิทธิภาพ ใช้ในการเจียรใบตัดหญ้าและตัดเหล็ก
สืบราคาจากท้องตลาด</t>
  </si>
  <si>
    <t>เครื่องตัดแต่งพุ่มไม้ไฟฟ้าไร้สาย ขนาด 20 นิ้ว</t>
  </si>
  <si>
    <t>ใช้ประจำหน่วยพัฒนาภูมิทัศน์
เพิ่มประสิทธิภาพ ใช้ในการตัดแต่งกิ่งพุ่มไม้ภายในมหาวิทยาลัย
สืบราคาจากท้องตลาด</t>
  </si>
  <si>
    <t>ใช้ประจำหน่วยบริหารงานทั่วไป
เพิ่มประสิทธิภาพ ใช้ในการตัดแต่งกิ่งไม้ภายในมหาวิทยาลัย
สืบราคาจากท้องตลาด</t>
  </si>
  <si>
    <t xml:space="preserve">พัดลมอุตสาหกรรมติดผนัง 24″ </t>
  </si>
  <si>
    <t>ใช้ประจำหน่วยประปา
เพิ่มประสิทธิภาพ ระบายความร้อนห้องผลิตน้ำและห้องเติมสารเคมี 
สืบราคาจากท้องตลาด</t>
  </si>
  <si>
    <t xml:space="preserve">เครื่องเป่าลมไร้สาย พร้อมแบตเตอร์รี่ </t>
  </si>
  <si>
    <t>ใช้ประจำหน่วยไฟฟ้า,ประปา,ซ่อมบำรุง
เพิ่มประสิทธิภาพ ใช้ในภายในมหาวิทยาลัย
สืบราคาจากท้องตลาด</t>
  </si>
  <si>
    <t xml:space="preserve">เครื่องวัดความเร็วรอบมอเตอร์ </t>
  </si>
  <si>
    <t>ใช้ประจำหน่วยไฟฟ้า
เพิ่มประสิทธิภาพ ใช้ในภายในมหาวิทยาลัย
สืบราคาจากท้องตลาด</t>
  </si>
  <si>
    <t xml:space="preserve">เครื่องเจียรไฟฟ้า ขนาด 1.5 นิ้ว </t>
  </si>
  <si>
    <t>ใช้ประจำหน่วยประปา
เพิ่มประสิทธิภาพ ใช้ในภายในมหาวิทยาลัย
สืบราคาจากท้องตลาด</t>
  </si>
  <si>
    <t xml:space="preserve">เครื่องดูดโคลนขนาด 3 นิ้ว </t>
  </si>
  <si>
    <t xml:space="preserve">บันไดไฟเบอร์กลาส ขนาด 8 ขั้น </t>
  </si>
  <si>
    <t>ใช้ประจำหน่วยประปา,หอประชุม,ซ่อมบำรุง
เพิ่มประสิทธิภาพ ใช้ในภายในมหาวิทยาลัย
สืบราคาจากท้องตลาด</t>
  </si>
  <si>
    <t xml:space="preserve">บันไดอะลูมิเนียมมีถาด ขนาด 5 ขั้น </t>
  </si>
  <si>
    <t xml:space="preserve">ปั๊มน้ำอัตโนมัติแรงดันคงที่ 750 วัตต์ </t>
  </si>
  <si>
    <t>ใช้ประจำหน่วยอาคารสถานที่
ทดแทนของเดิม ใช้สำหรับล้างแผงโซล่าเซลล์ประจำอาคาร ภายในมหาวิทยาลัย
สืบราคาจากท้องตลาด</t>
  </si>
  <si>
    <t xml:space="preserve">ถังเก็บน้ำบนดิน ขนาด 1,000 ลิตร </t>
  </si>
  <si>
    <t xml:space="preserve">เตารีดไอน้ำ กำลังไฟฟ้า 2600 </t>
  </si>
  <si>
    <t>ใช้ประจำหน่วยบริการหอประชุม
เพิ่มประสิทธิภาพ ใช้ในภายในมหาวิทยาลัย
สืบราคาจากท้องตลาด</t>
  </si>
  <si>
    <t>เครื่องซักผ้า 2 ถัง ขนาด 18 กก.</t>
  </si>
  <si>
    <t xml:space="preserve">รถเข็นพื้นเหล็ก 4 ล้อ </t>
  </si>
  <si>
    <t>ใช้ประจำหน่วยบริการหอประชุม,แม่บ้านอาคาร 10
เพิ่มประสิทธิภาพ ใช้ในภายในมหาวิทยาลัย
สืบราคาจากท้องตลาด</t>
  </si>
  <si>
    <t xml:space="preserve">พัดลมติดผนัง 18 นิ้ว </t>
  </si>
  <si>
    <t>ใช้ประจำหน่วยบริการหอประชุม
ทดแทนของเดิม ใช้ในภายในมหาวิทยาลัย
สืบราคาจากท้องตลาด</t>
  </si>
  <si>
    <t xml:space="preserve">พัดลมติดเพดาน 18นิ้ว </t>
  </si>
  <si>
    <t>ใช้ประจำหน่วยยานพาหนะ
ทดแทนของเดิม ใช้ในภายในมหาวิทยาลัย
สืบราคาจากท้องตลาด</t>
  </si>
  <si>
    <t>พัดลมติดเพดาน 16 นิ้ว</t>
  </si>
  <si>
    <t>ปรีแอมป์ 7 แบนด์</t>
  </si>
  <si>
    <t>ปรีไมค์รยยน USB/SD Card BT</t>
  </si>
  <si>
    <t xml:space="preserve">เลื่อยตัดแต่งกิ่งสูงไร้สาย 20v พร้อมแบตเตอรี่ </t>
  </si>
  <si>
    <t>ใช้ประจำหน่วยอาคารสถานที่,หน่วยพัฒนาภูมิทัศน์
เพิ่มประสิทธิภาพ ใช้ในการตัดแต่งกิ่งไม้ภายในมหาวิทยาลัย
สืบราคาจากท้องตลาด</t>
  </si>
  <si>
    <t>เตาเผาขยะชีวมวล ขนาด 1,200 ลิตร</t>
  </si>
  <si>
    <t>ใช้ประจำหน่วยอาคารสถานที่
เพิ่มประสิทธิภาพ 
สืบราคาจากท้องตลาด</t>
  </si>
  <si>
    <t>กล้องถ่ายภาพความร้อนด้วยอินฟราเรด
ความละเอียด 320*240 พิกเซล</t>
  </si>
  <si>
    <t>เครื่องเป่าใบไม้ไร้สาย ขนาด 20 โวลต์</t>
  </si>
  <si>
    <t>เครื่องรีดไม้ ขนาด 13 นิ้ว</t>
  </si>
  <si>
    <t>เครื่องดูดใบไม้ ขนาด 1 แรง</t>
  </si>
  <si>
    <t>เครื่องคอมพิวเตอร์ All in One 
สำหรับงานสำนักงาน</t>
  </si>
  <si>
    <t>สำนักงานอธิการบดี  มหาวิทยาลัยราชภัฏสกลนคร</t>
  </si>
  <si>
    <t>รถปิคอัพติดตั้งกระเช้าระบบไฮดรอลิค</t>
  </si>
  <si>
    <t xml:space="preserve"> - ใช้ประจำงานอาคารสถานที่ฯ 
รถกระเช้าช่วยให้การทำงานในที่สูง เช่น 
การซ่อมบำรุงไฟฟ้า การตัดแต่งกิ่งไม้ 
การติดตั้งป้ายโฆษณา เป็นไปอย่างรวดเร็ว
 ปลอดภัย และสะดวกสบายมากขึ้น
 - สืบราคาจากท้องตลาด</t>
  </si>
  <si>
    <t xml:space="preserve">รถบริการเคลื่อนที่ (Car Services) </t>
  </si>
  <si>
    <t xml:space="preserve"> - ใช้ประจำงานอาคารสถานที่ฯ (หน่วยซ่อมบำรุง)
 ทดแทนรถสามล้อไฟฟ้า ซึ่งเป็นรถที่หน่วยซ่อมบำรุงใช้งานในปัจจุบัน   รถบริการเคลื่อนที่ (Car Services) ช่างสามารถทำงานได้อย่างรวดเร็วและมีประสิทธิภาพมากขึ้น เนื่องจากมีอุปกรณ์ครบครันพร้อมใช้งานและสามารถบันทุกอุปกรณ์ในการซ่อมบำรุงได้ในครั้งเดียว
- สืบราคาจากท้องตลาด</t>
  </si>
  <si>
    <t xml:space="preserve"> - ใช้ประจำงานอาคารสถานที่ฯ เพื่อทดแทนครุภัณฑ์เดิมที่มีอายุการใช้งานมากว่า 20 ปี และมีความชำรุดเสื่อมสภาพจากการใช้งาน ใช้ในการ รดน้ำต้นไม้ ดับเพลิง ล้างถนนภายในมหาวิทยาลัย เป็นต้น - สืบราคาจากท้องตลาด</t>
  </si>
  <si>
    <t>รถมินิบัส ขนาด 20 ที่นั่ง</t>
  </si>
  <si>
    <t>การจัดซื้อรถมินิบัส ขนาด 20 ที่นั่ง สำหรับมหาวิทยาลัย
นั้นมีเหตุผลและวัตถุประสงค์เพื่อรองรับกิจกรรมและการดำเนินงานของมหาวิทยาลัยให้เป็นไปอย่างมีประสิทธิภาพและสะดวกสบายยิ่งขึ้น  ใช้สำหรับรับ-ส่งนักศึกษาในกิจกรรมต่างๆ เช่น ค่ายฝึกอบรม กิจกรรมนอกสถานที่ หรือการเดินทางไปศึกษาแลกเปลี่ยน 
ใช้สำหรับเดินทางไปราชการของคณาจารย์ บุคลากร หรือคณะกรรมการต่างๆ
 - สืบราคาจากท้องตลาด</t>
  </si>
  <si>
    <t xml:space="preserve">รถโดยสารขนาด 12 ที่นั่ง (ดีเซล) ปริมาตรกระบอกสูบ
ไม่ต่ำกว่า 2,400 ซีซี หรือกำลังเครื่องยนต์สูงสุด
ไม่ต่ำกว่า 90 กิโลวัตต์ </t>
  </si>
  <si>
    <t xml:space="preserve">เครื่องตัดหญ้าไฟฟ้าไร้สายแบบข้อแข็ง
พร้อมแบตเตอรี่ </t>
  </si>
  <si>
    <t xml:space="preserve">เครื่องตัดหญ้าไฟฟ้าไร้สายชนิด 4 ล้อ 
พร้อมแบตเตอรี่ </t>
  </si>
  <si>
    <t>รถบรรทุกน้ำ ขนาด 6 ตัน 6 ล้อ 
ปริมาตรความจุน้ำไม่น้อยกว่า 6,000 ลิตร</t>
  </si>
  <si>
    <t>การติดตั้งระบบกล้องวงจรปิดภายในมหาวิทยาลัย
เพื่อเพิ่มประสิทธิภาพในการรักษาความปลอดภัยและสร้างสภาพแวดล้อมที่ปลอดภัยให้กับนักศึกษา บุคลากร และทรัพย์สินของมหาวิทยาลัย เหตุผลสำคัญๆ ที่สนับสนุนการลงทุนนี้มีดังนี้
1. ช่วยลดความเสี่ยงของการเกิดเหตุอาชญากรรม เช่น การโจรกรรม การบุกรุก และการก่อวินาศกรรม
2. ช่วยป้องกันการสูญหายของทรัพย์สินทั้งของมหาวิทยาลัยและของส่วนตัว</t>
  </si>
  <si>
    <t>โครงการปรับปรุงภูมิทัศน์ หลังอาคารคหกรรม</t>
  </si>
  <si>
    <t>สวนป่าด้านหลังอาคารคหกรรม</t>
  </si>
  <si>
    <t xml:space="preserve"> - จัดภูมิทัศน์ให้สวยงาม เป็นพื้นที่ให้นักศึกษาทำกิจกรรมพักผ่อน รอเรียนและเป็นพื้นที่นั่งรอของผู้มาติดต่อราชการพื้นที่รวม 1,200  ตารางเมตร</t>
  </si>
  <si>
    <t>หนองบักดาว</t>
  </si>
  <si>
    <t xml:space="preserve">ขุดลอกบ่อเก็บน้ำดิบสำหรับผลิตน้ำประปาปริมาณการขุดลอกไม่น้อยกว่า 50,000 ลบ.ม. </t>
  </si>
  <si>
    <t>โครงการปรับปรุงภูมิทัศน์ หลังอาคาร 10</t>
  </si>
  <si>
    <t>สวนป่าระหว่างอาคาร 10 กับประปา</t>
  </si>
  <si>
    <t xml:space="preserve"> - ปรับปรุงพื้นที่รกร้าง ให้เป็นลานสำหรับจัดกิจกรรมต่าง </t>
  </si>
  <si>
    <t>ประตู 5</t>
  </si>
  <si>
    <t xml:space="preserve"> - ก่อสร้างอาคารสำหรับกำจัดขยะอินทรีย์ที่เป็นมิตรกับสิ่งแวดล้อม และสามารถนำขยะอินทรีย์ไปใช้งานทางการเกษตรภายในมหาวิทยาลัย</t>
  </si>
  <si>
    <t>โครงการก่อสร้างอาคารสำนักงานอธิการบดี</t>
  </si>
  <si>
    <t>ตรงข้ามลานจอดรถอาคาร 10</t>
  </si>
  <si>
    <t>ระบบไฟฟ้าเส้นทางประตู 1,3,5,6</t>
  </si>
  <si>
    <t xml:space="preserve"> - ปรับปรุงระบบไฟฟ้าแรงสูง/ขยายเขตไฟฟ้า 350 เมตร เพื่อเพิ่มความปลอดภัยในการใช้งาน
 - เปลี่ยนโคมไฟฟ้าเป็นโคม LED Solar เพื่อลดการใช้พลังงาน
 - ปรับปรุงสายไฟฟ้าแรงต่ำเพื่อเพิ่มความปลอดภัยต่อผู้ใช้งาน</t>
  </si>
  <si>
    <t>ประตู 3 - อาคารสถาบันวิจัยและพัฒนา,แยกโรงยิม - อาคาร 10</t>
  </si>
  <si>
    <t>โครงการเพิ่มประสิทธิภาพและส่งเสริมการใช้พลังงานทดแทนภายในมหาวิทยาลัย</t>
  </si>
  <si>
    <t>อาคาร 22, 24</t>
  </si>
  <si>
    <t>อาคาร 2,3,4,5,7,8</t>
  </si>
  <si>
    <t xml:space="preserve"> - ติดตั้งตู้ควบคุมไฟฟ้าสำหรับระบบปรับอากาศ เพื่อการจัดการด้านพลังงานไฟฟ้า
 - ปรับปรุงสายไฟฟ้าเพื่อเพิ่มความปลอดภัยต่อผู้ใช้งาน
 - จัดเก็บสายไฟฟ้าเพื่อความเรียบร้อยและสร้างทัศนียภาพ</t>
  </si>
  <si>
    <t>หนองหญ้าไซ</t>
  </si>
  <si>
    <t xml:space="preserve"> - ขุดลอกและเพิ่มประสิทธิภาพให้กับระบบกักเก็บน้ำสำหรับผลิตน้ำประปาเพื่อการอุปโภคภายในมหาวิทยาลัย
- เพื่อปรับปรุงและพัฒนาพื้นที่รอบหนองหญ้าไซ
 - เพื่อสร้างความปลอดภัยให้กับชีวิตและทรัพย์สิน</t>
  </si>
  <si>
    <t>ตรงข้ามสนามหญ้าเทียม</t>
  </si>
  <si>
    <t xml:space="preserve">รั้วจากประตู 1-3 </t>
  </si>
  <si>
    <t>บริเวณอาคาร 20</t>
  </si>
  <si>
    <t xml:space="preserve"> - เพื่อก่อสร้างอาคารเรียนรวมและอาคารปฏิบัติการสำหรับนักศึกษาคณะพยาบาลศาสตร์, คณะมนุษยศาสตร์และสังคมศาสตร์, คณะวิทยาการจัดการ และใช้เป็นจุดบริการด้านวิทยาศาสตร์สุขภาพ</t>
  </si>
  <si>
    <t>โครงการขุดลอกสระเพื่อเก็บกักน้ำดิบ
สำหรับผลิตน้ำประปา</t>
  </si>
  <si>
    <t>โครงการก่อสร้างโรงกำจัดขยะอินทรีย์
ที่เป็นมิตรกับสิ่งแวดล้อม</t>
  </si>
  <si>
    <t xml:space="preserve"> - เพื่อสร้างความสะดวก-สบาย ในการติดต่อประสานงานจากนักศึกษา บุคคลภายในและภายนอก 
- เพื่อจัดให้เป็นศูนย์กลางการบริหารงานของมหาวิทยาลัย  และเป็นหน่วยงานที่สนับสนุน ส่งเสริม อำนวยความสะดวกแก่สายงานบริหาร สายงานวิชาการ และสายงานสนับสนุนการสอน  โดยมีวัตถุประสงค์เพื่อให้การจัดการศึกษาดำเนินไปได้ด้วยดีมีประสิทธิภาพ ซึ่งได้แก่ งานธุรการ งานการเจ้าหน้าที่ งานคลัง งานพัสดุ งานประชาสัมพันธ์ สำนักส่งเสริมวิชาการและงานทะเบียน กองนโยบายและแผน งานประกันคุณภาพการศึกษา และงานตรวจสอบภายใน</t>
  </si>
  <si>
    <t>โครงการปรับปรุงระบบจำหน่ายไฟฟ้า
และระบบไฟฟ้าแสงสว่าง</t>
  </si>
  <si>
    <t xml:space="preserve">โครงการก่อสร้างทางเดินและหลังคาคลุม
ประตู 3 ถึง อาคาร 10  </t>
  </si>
  <si>
    <t xml:space="preserve"> - จัดทำทางเดินเท้า เพื่อความปลอดภัยของผู้เดินเท้า 
และพัฒนาระบบกายภาพและการจัดการสิ่งแวดล้อมพื้นที่การเดินเท้าภายในมหาวิทยาลัย ตั้งแต่สี่แยกโรงยิมเก่า ถึงอาคารสถาบันวิจัย และประตู 3 ถึงอาคาร 10
</t>
  </si>
  <si>
    <t xml:space="preserve"> - เพื่อส่งเสริมนโยบายการลดการใช้พลังงานของมหาวิทยาลัยและสนองนโยบายของรัฐบาล                 
- เพื่อลดระดับการใช้พลังงานไฟฟ้าของมหาวิทยาลัย     
- เพื่อส่งเสริมการใช้พลังงานทดแทน                       
- เพื่อลดการปล่อยก๊าซเรือนกระจก</t>
  </si>
  <si>
    <t xml:space="preserve">โครงการปรับปรุงระบบไฟฟ้าสำหรับ
อาคารเรียนภายในมหาวิทยาลัย </t>
  </si>
  <si>
    <t>โครงการปรับปรุงขุดลอกเพื่อเพิ่มประสิทธิภาพ
ระบบกักเก็บน้ำและปรับปรุงทัศนียภาพ
รอบหนองหญ้าไซ</t>
  </si>
  <si>
    <t xml:space="preserve"> - ส่งเสริมการบริการอาหารที่สะอาดและถูกสุขลักษณะ      - ส่งเสริมให้มีพื้นที่สำหรับการจัดกิจกรรมนักศึกษา</t>
  </si>
  <si>
    <t>โครงการก่อสร้างอาคารโรงอาหารกลาง
และกิจกรรมนักศึกษา</t>
  </si>
  <si>
    <t xml:space="preserve">โครงการปรับปรุงรั้วมหาวิทยาลัยและ
ป้ายมหาวิทยาลัย  </t>
  </si>
  <si>
    <t xml:space="preserve"> - ปรับปรุงป้ายชื่อ ซึ่งเก่าชำรุดให้อยู่ในสภาพดี
 - ปรับปรุงลานให้เหมาะกับการจัดกิจกรรม และง่ายต่อการบำรุงรักษา
 - ปรับปรุงระบบไฟฟ้าและแสงสว่างให้มีความปลอดภัย      - ปรับปรุงรั้วเหล็กเดิมที่ชำรุด ให้สวยงามและมีเอกลักษณ์
 - เพื่อง่ายต่อระบบรักษาความปลอดภัย
 - เพิ่มระบบแสงสว่างให้เพียงพอ</t>
  </si>
  <si>
    <t>รวมครุภัณฑ์ของงานอาคารฯ</t>
  </si>
  <si>
    <t>ระบบกล้องวงจรปิดภายในมหาวิทยาลัย ประกอบด้วย
1. คอมพิวเตอร์ Workstation สำหรับงานกล้องวงจรปิด จำนวน 1 ชุด 
2. กล้องวงจรปิดแบบคงที่ ความละเอียด 4 ล้านพิกเซล Colorvu Mode 
3. อุปกรณ์กระจายสัญญาณ POE Switch 
ขนาด 8 ช่อง 
4. อุปกรณ์แปลงสัญญาณใยแก้วนำแสง SFP Module 1.25 Ghz
5. ตู้ Wall Rack Outdoor 9U 
6. ติดตั้งสายสัญญาณใยแก้วนำแสง 
ขนาด 6 คอร์ จำนวน 300 เมตร/เส้น</t>
  </si>
  <si>
    <t>รวมสิ่งก่อสร้างงานอาคาร</t>
  </si>
  <si>
    <t>โครงการก่อสร้างอาคารเรียนรวม</t>
  </si>
  <si>
    <t>เครื่องคอมพิวเตอร์ สำหรับประมวลผล 
แบบที่ 1 
(ตามมาตรฐานครุภัณฑ์)</t>
  </si>
  <si>
    <t>เก้าอี้เลคเชอร์</t>
  </si>
  <si>
    <t>อาคารเรียน</t>
  </si>
  <si>
    <t>กล้องติดรถยนต์ หน้า-หลัง 
ความละเอียด 1080p</t>
  </si>
  <si>
    <t>ü</t>
  </si>
  <si>
    <t>การจัดซื้อรถโดยสารขนาด 12 ที่นั่ง สำหรับมหาวิทยาลัย
นั้นมีเหตุผลและวัตถุประสงค์เพื่อรองรับกิจกรรมและการดำเนินงานของมหาวิทยาลัยให้เป็นไปอย่างมีประสิทธิภาพและสะดวกสบายยิ่งขึ้น  ใช้สำหรับรับ-ส่งนักศึกษาในกิจกรรมต่างๆ เช่น ค่ายฝึกอบรม กิจกรรมนอกสถานที่ หรือการเดินทางไปศึกษาแลกเปลี่ยน 
ใช้สำหรับเดินทางไปราชการของคณาจารย์ บุคลากร หรือคณะกรรมการต่างๆ
 - บัญชีราคามาตรฐานครุภัณฑ์ ฉบับธันวาคม 2566</t>
  </si>
  <si>
    <t>กองกลาง สำนักงานอธิการบดี  มหาวิทยาลัยราชภัฏสกลนคร</t>
  </si>
  <si>
    <t>กองกลาง สำนักงานอธิการบดี</t>
  </si>
  <si>
    <t>ครุภัณฑ์เกินล้านบาท</t>
  </si>
  <si>
    <t>เครื่องคอมพิวเตอร์ สำหรับงานประมวลผล 
แบบที่ 1</t>
  </si>
  <si>
    <t>หมายเหตุ</t>
  </si>
  <si>
    <t>กองกลาง</t>
  </si>
  <si>
    <t xml:space="preserve">หน่วยตรวจสอบภายใน </t>
  </si>
  <si>
    <t xml:space="preserve"> ไม่มี</t>
  </si>
  <si>
    <t>รวมค่าครุภัณฑ์กองกลาง</t>
  </si>
  <si>
    <t>รวมค่าสิ่งก่อสร้างกองกลาง</t>
  </si>
  <si>
    <t>กองพัฒนานักศึกษา</t>
  </si>
  <si>
    <t>งานอนามัยและสุขาภิบาล</t>
  </si>
  <si>
    <t>งานแนะแนวและศิษย์เก่าสัมพันธ์</t>
  </si>
  <si>
    <t xml:space="preserve">รวมครุภัณฑ์งานทรัพย์สินและรายได้ </t>
  </si>
  <si>
    <t xml:space="preserve">รวมสิ่งก่อสร้างงานทรัพย์สินและรายได้ </t>
  </si>
  <si>
    <t>งาน</t>
  </si>
  <si>
    <t>รวมครุภัณฑ์โรงเรียนวิถีธรรมฯ</t>
  </si>
  <si>
    <t>รวมสิ่งก่อสร้างโรงเรียนวิถีธรรมฯ</t>
  </si>
  <si>
    <t>รวมครุภัณฑ์ไม่เกินล้านบาท</t>
  </si>
  <si>
    <t>รวมครุภัณฑ์เกินล้านของงานอาคารฯ</t>
  </si>
  <si>
    <t>เครื่องคอมพิวเตอรโนตบุก 
สําหรับงานประมวลผล</t>
  </si>
  <si>
    <t>รวมครุภัณฑ์และสิ่งก่อสร้าง
ของกองกลาง สำนักงานอธิการบดี</t>
  </si>
  <si>
    <t>รวมค่าครุภัณฑ์และสิ่งก่อสร้างกองกลาง</t>
  </si>
  <si>
    <t>รวมครุภัณฑ์ของกองกลาง</t>
  </si>
  <si>
    <t>รวมสิ่งก่อสร้างของกองกลาง</t>
  </si>
  <si>
    <t>Recheck</t>
  </si>
  <si>
    <t>เพื่อเพิ่มประสิทธิภาพใช้ประจำหน่วยวินัยและนิติการ 
งานบริหารบุคคลและนิติการ
- นายพชร ไชยบัน และนายเอกราช มุลฑา</t>
  </si>
  <si>
    <t>ใช้ประจำหน่วยวินัยและนิติการ งานบริหารบุคคลและนิติการเพื่อใช้เก็บเอกสาร ของนายจิตรภาณุ คิดโสดา</t>
  </si>
  <si>
    <t>ใช้ประจำงานบริหารบุคคลและนิติการ เพื่อใช้เก็บเอกสาร แฟ้มประวัติข้อมูลของบุคลากร จำนวน 2 ตู้  นางสาวนลินี มั่นคง</t>
  </si>
  <si>
    <t>งานพัฒนาและส่งเสริมการศึกษานักศึกษาพิการ DSS</t>
  </si>
  <si>
    <t>รวมค่าครุภัณฑ์
ของสำนักงานอธืการบดี</t>
  </si>
  <si>
    <t>รวมค่าสิ่งก่อสร้าง
ของสำนักงานอธืการบดี</t>
  </si>
  <si>
    <t>รวมค่าครุภัณฑ์และสิ่งก่อสร้าง
ของสำนักงานอธืการบดี</t>
  </si>
  <si>
    <t>รวมค่าครุภัณฑ์กองพัฒนานักศึกษา</t>
  </si>
  <si>
    <t xml:space="preserve">  ค่าครุภัณฑ์กองกลาง</t>
  </si>
  <si>
    <t xml:space="preserve">  ค่าสิ่งก่อสร้างกองกลาง</t>
  </si>
  <si>
    <t xml:space="preserve">  ค่าครุภัณฑ์กองพัฒนานักศึกษา</t>
  </si>
  <si>
    <t xml:space="preserve">  ค่าสิ่งก่อสร้างกองพัฒนานักศึกษา (ไม่มี)</t>
  </si>
  <si>
    <t>กองนโยบายและแผน  (ไม่มีค่าครุภัณฑ์และสิ่งก่อสร้าง)</t>
  </si>
  <si>
    <t>เครื่องคอมพิวเตอร์ สำหรับประมวลผล
แบบที่ 1</t>
  </si>
  <si>
    <t>งานคลัง (ตัวอย่างการกรอก)</t>
  </si>
  <si>
    <t>กองพัฒนานักศึกษา สำนักงานอธิการบดี  มหาวิทยาลัยราชภัฏสกลนคร</t>
  </si>
  <si>
    <t>งานสวัสดิการนักศึกษาและกองทุนให้กู้ยืมเพื่อการศึกษา</t>
  </si>
  <si>
    <t>เครื่องสำรองไฟฟ้า ขนาด 800 VA</t>
  </si>
  <si>
    <t>แหล่งพลังงานที่สำคัญสำหรับอุปกรณ์ IT ต่างๆ ในปัจจุบัน จึงมีความจำเป็นอย่างยิ่งที่แหล่งพลังงานไฟฟ้าต้องมีเสถียรภาพและต่อเนื่อง แต่ในความเป็นจริงแล้วเป็นไปไม่ได้เลยที่แหล่งพลังงานไฟฟ้าจะมีเสถียรภาพ
และต่อเนื่องเสมอไป ซึ่งอาจจะเกิดปัญหาต่างๆ ขึ้นกับพลังงานไฟฟ้า ทั้งนี้ จะมากหรือน้อยขึ้นอยู่กับ
สภาพแวดล้อมและสถานที่ ดังนั้น เครื่องสำรองไฟฟ้า จึงมีประโยชน์และจำเป็นอย่างมากสำหรับการทำงาน
ในสำนักงาน 1. เพื่อให้มีเวลาสำหรับการทำงาน
ที่ค้างต่อให้เสร็จ , Save ข้อมูล และไม่ทำให้ Hardware เช่น hard disk ,mainbord และหลอดภาพ เป็นต้น 
หรือ Software เสียหาย  2. จ่ายพลังงานไฟฟ้าสำรองให้แก่อุปกรณ์ไฟฟ้าและอุปกรณ์อิเล็กทรอนิกส์เมื่อเกิดไฟดับหรือไฟตก</t>
  </si>
  <si>
    <t xml:space="preserve">กองพัฒนานักศึกษา  อาคารอเนกประสงค์ (อาคาร 20) </t>
  </si>
  <si>
    <t xml:space="preserve">งานบริหารทั่วไป กองพัฒนานักศึกษา  อาคารอเนกประสงค์ (อาคาร 20) </t>
  </si>
  <si>
    <t>กองพัฒนานักศึกษา เป็นหน่วยงานที่จะ
ส่งเสริมเติมเต็ม และสนับสนุนให้งานทำให้งานวิชาการเข้มแข็งขึ้นเป็นงานที่สอดคล้องและส่งเสริมนโยบายของรัฐที่เกี่ยวกับการพัฒนาเยาวชนของชาติ ซึ่งกองพัฒนานักศึกษานั้นมีการดำเนินการจัดกิจกรรมโครงการและ
ให้บริการกับนักศึกษา ทั้งนี้คอมพิวเตอร์ของงานบริหารทั่วไป นั้นมีอายุการใช้งานและการทำงาน เกิน 10 ปี 
อีกทั้งยังมีการซ่อมแซมบำรุงรักษาอุปกรณ์ต่างๆ จึงไม่คุ้มค่าต่อการใช้งานในระยะเวลานานๆ อีกทั้งยังเป็นอุปกรณ์ที่ไม่รองรับ ไม่สอดคล้องกับโปรแกรม
และงานปัจจุบันซึ่งอาจจะทำให้เกิดความเสียกับข้อมูลงานได้ และเพื่อเพิ่มประสิทธิภาพงานด้านเอกสารในการติดต่อราชการที่ต้องการความคล่องตัว จึงมีความจำเป็นในการจัดซื้อเครื่องคอมพิวเตอร์เพื่อช่วยสนับสนุนภารกิจของบุคลากรในหน่วยงานต่อไป</t>
  </si>
  <si>
    <t>ชุด first aid smart trainer ประกอบด้วย ชุดหุ่น CPR ผู้ใหญ่แบบครึ่งตัวครบวงจร Nurugo CPR Manikin เครื่องคอมพิวเตอร์โน้ตบุ๊ก สำหรับงานประมวลผล และ หุ่นจำลองเด็กทารกสำหรับฝึกแก้ภาวะทางเดินหายใจ มีสิ่งอุดกั้น INFANT CHOKING MANIKIN</t>
  </si>
  <si>
    <t>ห้องพยาบาล อาคาร 20 ชั้น 1</t>
  </si>
  <si>
    <t xml:space="preserve">     ตามแผนยุทธศาสตร์ชาติระยะ 20 ปี (พ.ศ. 2560 – 2579) ว่าด้วยกรอบแนวทางที่สำคัญยุทธศาสตร์ชาติระยะ 20 ปี ด้านที่ 3 เกี่ยวกับการพัฒนาและเสริมสร้างศักยภาพคน โดยมีเป้าหมายให้คนไทยเป็นคนดี คนเก่ง     มีคุณภาพ พร้อมสำหรับวิถีชีวิตในศตวรรษที่ 21 นำไปสู่การมีคุณภาพชีวิต สุขภาวะ และความเป็นอยู่ที่ดี ซึ่งงานอนามัยและสุขาภิบาล กองพัฒนานักศึกษา เป็นผู้รับผิดชอบและให้บริการด้านสุขภาพแก่บุคลากรและนักศึกษา มหาวิทยาลัยราชภัฏสกลนคร ได้ให้ความสำคัญด้านสุขภาพ จึงได้มีการจัดหาวัสดุครุภัณฑ์ดูแลสุขภาพ ไว้ให้เหมาะสมและเพียงพอต่อจำนวนผู้เข้ารับบริการ และทันสมัยพร้อมเรียนรู้สำหรับวิถีชีวิตในศตวรรษที่ 21
    ดังนั้น งานอนามัยและสุขาภิบาล จึงจำเป็นต้องจัดหาชุด first aid smart trainer เพื่อให้มีความเพียงพอต่อการให้บริการด้านสุขภาพ ที่มีประสิทธิภาพ ได้มาตรฐาน ที่ส่งผลต่อการมีภาวะสุขภาพที่ดี และช่วยป้องกันความเสียหายอันจะก่อให้เกิดถึงชีวิต รวมไปถึงการปฏิบัติหน้าที่ได้อย่างมีประสิทธิภาพต่อไป</t>
  </si>
  <si>
    <t xml:space="preserve">เครื่องปรับอากาศ
</t>
  </si>
  <si>
    <t>มหาวิทยาลัยราชภัฏสกลนคร มีพันธกิจการดำเนินงานด้านกิจการนักศึกษาในการส่งเสริมและพัฒนานักศึกษา ให้เป็นคนดีมีจิตสาธารณะ และมีทักษะวิชาชีพ ตามอัตลักษณ์บัณฑิตมหาวิทยาลัย งานแนะแนวและศิษย์เก่าสัมพันธ์กองพัฒนานักศึกษา มีหน้าที่สำคัญในการส่งเสริมสนับสนุนการจัดการเรียนการสอน รับผิดชอบงานให้คำปรึกษา งานทุนการศึกษา งานจัดหางาน และ
งานศิษย์เก่าสัมพันธ์ ซึ่งงานให้คำปรึกษา มีความจำเป็นต้องมีห้องที่มีความเป็นส่วนตัว เพื่อให้นักศึกษาที่เข้ารับการปรึกษา ได้เล่าปัญหาของตนเองกับผู้ให้คำปรึกษา โดยไม่มีบุคคลอื่นอยู่ด้วย เพราะถ้าหากไม่มีความเป็นส่วนตัวนักศึกษาไม่กล้าเล่าถึงปัญหาของตนเองที่ต้องการปรึกษา ซึ่งปัจจุบันงานแนะแนวและศิษย์เก่าสัมพันธ์ได้จัดห้องคลินิกให้คำปรึกษาที่มีความเป็นส่วนตัวแยกจากงานบริการอื่น ๆ เพื่อเพิ่มประสิทธิภาพในการ
ให้คำปรึกษาแก่นักศึกษา จัดสภาพแวดล้อมให้มีความเหมาะสม จึงมีความจำเป็นต้องจัดหาครุภัณฑ์ เพื่อใช้ประจำที่ห้องคลินิกให้คำปรึกษา  (ห้องกอดใจ) คือ เครื่องปรับอากาศแบบแยกส่วน (รวมราคาติดตั้ง) แบบติดผนัง ขนาด 24,000 บีทียู จำนวน 1 เครื่อง</t>
  </si>
  <si>
    <t xml:space="preserve">ผ้าม่านม้วน
</t>
  </si>
  <si>
    <t>มหาวิทยาลัยราชภัฏสกลนคร มีพันธกิจการดำเนินงานด้านกิจการนักศึกษาในการส่งเสริมและพัฒนานักศึกษา ให้เป็นคนดีมีจิตสาธารณะ และมีทักษะวิชาชีพ ตามอัตลักษณ์บัณฑิตมหาวิทยาลัย งานแนะแนวและศิษย์เก่าสัมพันธ์กองพัฒนานักศึกษา มีหน้าที่สำคัญในการส่งเสริมสนับสนุนการจัดการเรียนการสอน รับผิดชอบงานให้คำปรึกษา งานทุนการศึกษา งานจัดหางาน และ
งานศิษย์เก่าสัมพันธ์ เพื่อให้สภาพแวดล้อมมีความเหมาะสมในการทำงานรวมทั้งอุปกรณ์และเครื่องมือที่ใช้ระดับเสียงและแสง หากสภาพแวดล้อมในการทำงานเชิงบวกทำให้อารมณ์สดใส เพิ่มสมาธิและให้แนวทางที่ดี
สำหรับพนักงานและผู้ใช้บริการ  และเพื่อเพิ่มประสิทธิภาพในการทำงาน จึงมีความจำเป็นต้องจัดหาครุภัณฑ์เพื่อประจำที่ห้องงานแนะแนวและศิษย์เก่าสัมพันธ์คือ ผ้าม่านม้วน เพื่อบังแสงแดดในช่วงบ่าย จำนวน 6 ชุด</t>
  </si>
  <si>
    <t>เครื่องพิมพแบบฉีดหมึกพรอมติดตั้งถังหมึกพิมพ (Ink Tank Printer)</t>
  </si>
  <si>
    <t>รวมค่าครุภัณฑ์งานแนะแนวและศิษย์เก่าสัมพันธ์</t>
  </si>
  <si>
    <t>เครื่องทำน้ำร้อน-น้ำเย็น แบบต่อท่อ 
ขนาด 2 ก๊อก</t>
  </si>
  <si>
    <t>หอพักราชพฤกษ์</t>
  </si>
  <si>
    <t>มหาวิทยาลัยราชภัฏสกลนครมีการจัดสวัสดิการหอพักนักศึกษาโดยมีวัตถุประสงค์ เพื่อช่วยเหลือนักศึกษาให้มีที่พักใกล้มหาวิทยาลัยซึ่งเอื้อต่อการศึกษาเล่าเรียนและเสริมสร้างบุคลิกภาพที่พึงประสงค์ เป็นที่พักสำหรับนักศึกษาต่างชาติที่มาศึกษาในมหาวิทยาลัยราชภัฏสกลนคร และนักศึกษาต่างสถาบันตามโครงการแลกเปลี่ยนนักศึกษาระหว่างสถาบันการศึกษาของมหาวิทยาลัย ได้มีโอกาสเรียนรู้ฝึกฝนตนเองในการอยู่ร่วมกัน และรู้จักการเคารพในสิทธิเสรีภาพซึ่งกันและกัน ได้มีกิจกรรมเสริมสร้างพลานามัยที่สมบูรณ์ทั้งร่างกายและจิตใจ ฝึกการคิด การปฏิบัติอย่างมีคุณภาพ ริเริ่มสร้างสรรค์พัฒนาตนเอง และบำเพ็ญประโยชน์ต่อสังคมเพื่อฝึกฝนพัฒนาตนให้นักศึกษาเป็นคนที่ดีมีความรับผิดชอบ กระตือรือร้น ใฝ่เรียนรู้ รู้จักใช้เวลาว่างให้เป็นประโยชน์ แสวงหาความรู้เป็นนิจเพื่อจะได้เป็นบุคลากรที่มีคุณภาพของสังคมและประเทศชาติต่อไป 
หน่วยหอพักนักศึกษา งานสวัสดิการนักศึกษาและกองทุนเงินให้กู้ยืมเพื่อการศึกษา กองพัฒนานักศึกษา มีหน้าที่จัดสวัสดิการหอพักนักศึกษาของมหาวิทยาลัยให้เหมาะสมกับการเข้าพักอาศัยของนักศึกษา จึงมีความประสงค์จัดซื้อครุภัณฑ์ เครื่องทำน้ำร้อน-น้ำเย็น แบบต่อท่อ ขนาด 2 ก๊อก จำนวน 2 เครื่อง ใช้ประจำอาคารบริการหอพักราชพฤกษ์ อาคารหอพักหญิงราชพฤกษ์ มหาวิทยาลัยราชภัฏสกลนคร</t>
  </si>
  <si>
    <t>รถจักรยานยนต์ ขนาด 110 ซีซี แบบเกียร์ธรรมดา</t>
  </si>
  <si>
    <t>มหาวิทยาลัยราชภัฏสกลนครมีการจัดสวัสดิการหอพักนักศึกษาโดยมีวัตถุประสงค์ เพื่อช่วยเหลือนักศึกษาให้มีที่พักใกล้มหาวิทยาลัยซึ่งเอื้อต่อการศึกษาเล่าเรียนและเสริมสร้างบุคลิกภาพที่พึงประสงค์  เป็นที่พักสำหรับนักศึกษาต่างชาติที่มาศึกษาในมหาวิทยาลัยราชภัฏสกลนคร  และนักศึกษาต่างสถาบันตามโครงการแลกเปลี่ยนนักศึกษาระหว่างสถาบันการศึกษาของมหาวิทยาลัย ได้มีโอกาสเรียนรู้ฝึกฝนตนเองในการอยู่ร่วมกัน  และรู้จักการเคารพในสิทธิเสรีภาพซึ่งกันและกัน  ได้มีกิจกรรมเสริมสร้างพลานามัยที่สมบูรณ์ทั้งร่างกายและจิตใจ  ฝึกการคิด  การปฏิบัติอย่างมีคุณภาพ  ริเริ่มสร้างสรรค์พัฒนาตนเอง  และบำเพ็ญประโยชน์ต่อสังคมเพื่อฝึกฝนพัฒนาตนให้นักศึกษาเป็นคนที่ดีมีความรับผิดชอบ  กระตือรือร้น  ใฝ่เรียนรู้  รู้จักใช้เวลาว่างให้เป็นประโยชน์  แสวงหาความรู้เป็นนิจเพื่อจะได้เป็นบุคลากรที่มีคุณภาพของสังคมและประเทศชาติต่อไป
หน่วยหอพักนักศึกษา งานสวัสดิการนักศึกษาและกองทุนเงินให้กู้ยืมเพื่อการศึกษา กองพัฒนานักศึกษา มีอาคารหอพักที่ต้องกำกับดูแล จำนวน 5 หอพักซึ่งมีจุดประสานงานหลัก ณ ห้องงานสวัสดิการนักศึกษาและกองทุนเงินให้กู้ยืมเพื่อการศึกษา อาคาร 20 ซึ่งในการดำเนินการต้องมีการตรวจสอบหอพัก การติดต่อประสานงานระหว่างเจ้าหน้าที่หอพักแต่ละหลัง และการติดต่อประสานงานกับหน่วยงานต่างๆในมหาวิทยาลัย จึงมีความประสงค์จัดซื้อครุภัณฑ์ รถจักรยานยนต์ ขนาด 110 ซีซี แบบเกียร์ธรรมดา จำนวน 1 คัน</t>
  </si>
  <si>
    <t>เครื่องทำลายเอกสารแบบตัดตรง ทำลายครั้งละ 20 แผ่น</t>
  </si>
  <si>
    <t>มหาวิทยาลัยราชภัฏสกลนครมีการจัดสวัสดิการหอพักนักศึกษาโดยมีวัตถุประสงค์ เพื่อช่วยเหลือนักศึกษาให้มีที่พักใกล้มหาวิทยาลัยซึ่งเอื้อต่อการศึกษาเล่าเรียนและเสริมสร้างบุคลิกภาพที่พึงประสงค์  เป็นที่พักสำหรับนักศึกษาต่างชาติที่มาศึกษาในมหาวิทยาลัยราชภัฏสกลนคร  และนักศึกษาต่างสถาบันตามโครงการแลกเปลี่ยนนักศึกษาระหว่างสถาบันการศึกษาของมหาวิทยาลัย ได้มีโอกาสเรียนรู้ฝึกฝนตนเองในการอยู่ร่วมกัน  และรู้จักการเคารพในสิทธิเสรีภาพซึ่งกันและกัน  ได้มีกิจกรรมเสริมสร้างพลานามัยที่สมบูรณ์ทั้งร่างกายและจิตใจ  ฝึกการคิด  การปฏิบัติอย่างมีคุณภาพ  ริเริ่มสร้างสรรค์พัฒนาตนเอง  และบำเพ็ญประโยชน์ต่อสังคมเพื่อฝึกฝนพัฒนาตนให้นักศึกษาเป็นคนที่ดีมีความรับผิดชอบ  กระตือรือร้น  ใฝ่เรียนรู้  รู้จักใช้เวลาว่างให้เป็นประโยชน์  แสวงหาความรู้เป็นนิจเพื่อจะได้เป็นบุคลากรที่มีคุณภาพของสังคมและประเทศชาติต่อไป
หน่วยหอพักนักศึกษา งานสวัสดิการนักศึกษาและกองทุนเงินให้กู้ยืมเพื่อการศึกษา กองพัฒนานักศึกษา มีเอกสารสำคัญต่างๆ ที่นักศึกษาส่งประกอบการรายงานตัวเข้าหอพัก เอกสารสำคัญของงานสารบรรณ เอกสารหลักฐานการเบิกจ่ายงบประมาณ ซึ่งการทำลายเอกสารก็เป็นสิ่งสำคัญ หอพักนักศึกษา จึงมีความประสงค์จัดซื้อครุภัณฑ์เครื่องทำลายเอกสารแบบตัดตรง ทำลายครั้งละ 20 แผ่น จำนวน 1 เครื่อง</t>
  </si>
  <si>
    <t>หอพักกันเกรา</t>
  </si>
  <si>
    <t>มหาวิทยาลัยราชภัฏสกลนครมีการจัดสวัสดิการหอพักนักศึกษาโดยมีวัตถุประสงค์ เพื่อช่วยเหลือนักศึกษาให้มีที่พักใกล้มหาวิทยาลัยซึ่งเอื้อต่อการศึกษาเล่าเรียนและเสริมสร้างบุคลิกภาพที่พึงประสงค์  เป็นที่พักสำหรับนักศึกษาต่างชาติที่มาศึกษาในมหาวิทยาลัยราชภัฏสกลนคร  และนักศึกษาต่างสถาบันตามโครงการแลกเปลี่ยนนักศึกษาระหว่างสถาบันการศึกษาของมหาวิทยาลัย ได้มีโอกาสเรียนรู้ฝึกฝนตนเองในการอยู่ร่วมกัน  และรู้จักการเคารพในสิทธิเสรีภาพซึ่งกันและกัน  ได้มีกิจกรรมเสริมสร้างพลานามัยที่สมบูรณ์ทั้งร่างกายและจิตใจ  ฝึกการคิด  การปฏิบัติอย่างมีคุณภาพ  ริเริ่มสร้างสรรค์พัฒนาตนเอง  และบำเพ็ญประโยชน์ต่อสังคมเพื่อฝึกฝนพัฒนาตนให้นักศึกษาเป็นคนที่ดีมีความรับผิดชอบ  กระตือรือร้น  ใฝ่เรียนรู้  รู้จักใช้เวลาว่างให้เป็นประโยชน์  แสวงหาความรู้เป็นนิจเพื่อจะได้เป็นบุคลากรที่มีคุณภาพของสังคมและประเทศชาติต่อไป
หน่วยหอพักนักศึกษา งานสวัสดิการนักศึกษาและกองทุนให้ยืมเพื่อการศึกษา ได้จัดโครงการต่าง ๆ ประจำปีงบประมาณ และจะต้องรายงานสรุปผลการจัดโครงการแต่ละโครงการที่ได้ดำเนินการเสร็จสิ้นแล้ว ดังนั้นจึงมีความจำเป็นต้องจัดซื้อครุภัณฑ์เครื่องพิมพ์แบบฉีดหมึกพร้อมติดตั้งถังหมึกพิมพ์ สำหรับใช้ปฏิบัติงานได้อย่างมีประสิทธิภาพ และเกิดความคุ้มค่าเหมาะสมกับการใช้งาน</t>
  </si>
  <si>
    <t>มหาวิทยาลัยราชภัฏสกลนครมีการจัดสวัสดิการหอพักนักศึกษาโดยมีวัตถุประสงค์ เพื่อช่วยเหลือนักศึกษาให้มีที่พักใกล้มหาวิทยาลัยซึ่งเอื้อต่อการศึกษาเล่าเรียนและเสริมสร้างบุคลิกภาพที่พึงประสงค์  เป็นที่พักสำหรับนักศึกษาต่างชาติที่มาศึกษาในมหาวิทยาลัยราชภัฏสกลนคร  และนักศึกษาต่างสถาบันตามโครงการแลกเปลี่ยนนักศึกษาระหว่างสถาบันการศึกษาของมหาวิทยาลัย ได้มีโอกาสเรียนรู้ฝึกฝนตนเองในการอยู่ร่วมกัน  และรู้จักการเคารพในสิทธิเสรีภาพซึ่งกันและกัน  ได้มีกิจกรรมเสริมสร้างพลานามัยที่สมบูรณ์ทั้งร่างกายและจิตใจ  ฝึกการคิด  การปฏิบัติอย่างมีคุณภาพ  ริเริ่มสร้างสรรค์พัฒนาตนเอง  และบำเพ็ญประโยชน์ต่อสังคมเพื่อฝึกฝนพัฒนาตนให้นักศึกษาเป็นคนที่ดีมีความรับผิดชอบ  กระตือรือร้น  ใฝ่เรียนรู้  รู้จักใช้เวลาว่างให้เป็นประโยชน์  แสวงหาความรู้เป็นนิจเพื่อจะได้เป็นบุคลากรที่มีคุณภาพของสังคมและประเทศชาติต่อไป
        หน่วยหอพักนักศึกษา งานสวัสดิการนักศึกษาและกองทุนให้ยืมเพื่อการศึกษา ปัจจุบันใช้ระบบสรสานเทศในการจัดเก็บข้อมูลนักศึกษา ปัจจุบันมีนักศึกษาเข้าพักอาศัย 288 คน มีความจำเป็นต้องสแกนข้อมูลหลักฐานการชำระค่าหอพัก สัญญาเช่าหอพัก หลักฐานการเบิกจ่ายงบประมาณ ดังนั้นจึงมีความจำเป็นต้องจัดซื้อครุภัณฑ์สแกนเนอร์ สำหรับงานเก็บเอกสารระดับศูนย์บริการ แบบที่ 2 ใช้งาน ณ ห้องสำนักงานหอพักราชพฤกษ์ มหาวิทยาลัยราชภัฏสกลนคร</t>
  </si>
  <si>
    <t>เครื่องสํารองไฟฟา ขนาด 2 kVA</t>
  </si>
  <si>
    <t>มหาวิทยาลัยราชภัฏสกลนครมีการจัดสวัสดิการหอพักนักศึกษาโดยมีวัตถุประสงค์ เพื่อช่วยเหลือนักศึกษาให้มีที่พักใกล้มหาวิทยาลัยซึ่งเอื้อต่อการศึกษาเล่าเรียนและเสริมสร้างบุคลิกภาพที่พึงประสงค์  เป็นที่พักสำหรับนักศึกษาต่างชาติที่มาศึกษาในมหาวิทยาลัยราชภัฏสกลนคร  และนักศึกษาต่างสถาบันตามโครงการแลกเปลี่ยนนักศึกษาระหว่างสถาบันการศึกษาของมหาวิทยาลัย ได้มีโอกาสเรียนรู้ฝึกฝนตนเองในการอยู่ร่วมกัน  และรู้จักการเคารพในสิทธิเสรีภาพซึ่งกันและกัน  ได้มีกิจกรรมเสริมสร้างพลานามัยที่สมบูรณ์ทั้งร่างกายและจิตใจ  ฝึกการคิด  การปฏิบัติอย่างมีคุณภาพ  ริเริ่มสร้างสรรค์พัฒนาตนเอง  และบำเพ็ญประโยชน์ต่อสังคมเพื่อฝึกฝนพัฒนาตนให้นักศึกษาเป็นคนที่ดีมีความรับผิดชอบ  กระตือรือร้น  ใฝ่เรียนรู้  รู้จักใช้เวลาว่างให้เป็นประโยชน์  แสวงหาความรู้เป็นนิจเพื่อจะได้เป็นบุคลากรที่มีคุณภาพของสังคมและประเทศชาติต่อไป
หน่วยหอพักนักศึกษา งานสวัสดิการนักศึกษาและกองทุนให้ยืมเพื่อการศึกษา มีจุดประสานงานหลัก ณ ห้องงานสวัสดิการนักศึกษาและกองทุนให้ยืมเพื่อการศึกษา อาคาร 20 ซึ่งมีคอมพิวเตอร์ เครื่องพิมพ์เอกสาร ซึ่งมีความสำคัญในการใช้งาน เพื่อป้องกันเครื่องใช้ไฟฟ้าดับขณะใช้งาน ดังนั้นจึงมีความจำเป็นต้องจัดซื้อครุภัณฑ์เครื่องสำรองไฟฟ้า ขนาด 2 kVA จำนวน 1 เครื่อง</t>
  </si>
  <si>
    <t>เครื่องทำน้ำอุ่น ขนาด 3,500 วัตต์</t>
  </si>
  <si>
    <t>มหาวิทยาลัยราชภัฏสกลนครมีการจัดสวัสดิการหอพักนักศึกษาโดยมีวัตถุประสงค์ เพื่อช่วยเหลือนักศึกษาให้มีที่พักใกล้มหาวิทยาลัยซึ่งเอื้อต่อการศึกษาเล่าเรียนและเสริมสร้างบุคลิกภาพที่พึงประสงค์  เป็นที่พักสำหรับนักศึกษาต่างชาติที่มาศึกษาในมหาวิทยาลัยราชภัฏสกลนคร  และนักศึกษาต่างสถาบันตามโครงการแลกเปลี่ยนนักศึกษาระหว่างสถาบันการศึกษาของมหาวิทยาลัย ได้มีโอกาสเรียนรู้ฝึกฝนตนเองในการอยู่ร่วมกัน  และรู้จักการเคารพในสิทธิเสรีภาพซึ่งกันและกัน  ได้มีกิจกรรมเสริมสร้างพลานามัยที่สมบูรณ์ทั้งร่างกายและจิตใจ  ฝึกการคิด  การปฏิบัติอย่างมีคุณภาพ  ริเริ่มสร้างสรรค์พัฒนาตนเอง  และบำเพ็ญประโยชน์ต่อสังคมเพื่อฝึกฝนพัฒนาตนให้นักศึกษาเป็นคนที่ดีมีความรับผิดชอบ  กระตือรือร้น  ใฝ่เรียนรู้  รู้จักใช้เวลาว่างให้เป็นประโยชน์  แสวงหาความรู้เป็นนิจเพื่อจะได้เป็นบุคลากรที่มีคุณภาพของสังคมและประเทศชาติต่อไป
ปัจจุบันหอพักนักศึกษา มหาวิทยาลัยราชภัฏสกลนคร เป็นห้องพักพัดลม 320 ห้อง ซึ่งจะมีพัดลมห้องพักละ 2 ตัว ซึ่งแต่ละห้องมีอายุการใช้มากกว่า 5 ปี หน่วยหอพักนักศึกษางานสวัสดิการนักศึกษาและกองทุนให้กู้ยืมเพื่อการศึกษา จึงมีความประสงค์จัดซื้อพัดลมโคจร ขนาด 16 นิ้ว จำนวน 50 ตัว สำหรับเปลี่ยนทดแทนพัดลมตัวเดิมหากชำรุดเสียหายไม่สามารถซ่อมบำรุงได้ ใช้งานประจำหอพักราชพฤกษ์ หอพักกันเกรา</t>
  </si>
  <si>
    <t>หอพักราชพฤกษ์/หอพักกันเกรา</t>
  </si>
  <si>
    <t>มหาวิทยาลัยราชภัฏสกลนครมีการจัดสวัสดิการหอพักนักศึกษาโดยมีวัตถุประสงค์ เพื่อช่วยเหลือนักศึกษาให้มีที่พักใกล้มหาวิทยาลัยซึ่งเอื้อต่อการศึกษาเล่าเรียนและเสริมสร้างบุคลิกภาพที่พึงประสงค์  เป็นที่พักสำหรับนักศึกษาต่างชาติที่มาศึกษาในมหาวิทยาลัยราชภัฏสกลนคร  และนักศึกษาต่างสถาบันตามโครงการแลกเปลี่ยนนักศึกษาระหว่างสถาบันการศึกษาของมหาวิทยาลัย ได้มีโอกาสเรียนรู้ฝึกฝนตนเองในการอยู่ร่วมกัน  และรู้จักการเคารพในสิทธิเสรีภาพซึ่งกันและกัน  ได้มีกิจกรรมเสริมสร้างพลานามัยที่สมบูรณ์ทั้งร่างกายและจิตใจ  ฝึกการคิด  การปฏิบัติอย่างมีคุณภาพ  ริเริ่มสร้างสรรค์พัฒนาตนเอง  และบำเพ็ญประโยชน์ต่อสังคมเพื่อฝึกฝนพัฒนาตนให้นักศึกษาเป็นคนที่ดีมีความรับผิดชอบ  กระตือรือร้น  ใฝ่เรียนรู้  รู้จักใช้เวลาว่างให้เป็นประโยชน์  แสวงหาความรู้เป็นนิจเพื่อจะได้เป็นบุคลากรที่มีคุณภาพของสังคมและประเทศชาติต่อไป
ในสถานการณ์ปัจจุบันหอพักเอกชนรอบบริเวณมหาวิทยาลัย มีการเปิดรับนักศึกษาเข้าพักเช่นเดียวกันซึ่งหอพักเอกชนจะมีห้องพักที่อำนวยความสะดวกมากกว่าหอพักของมหาวิทยาลัย เช่น ห้องพักที่มีเครื่องทำน้ำอุ่น สำหรับบริการผู้เช่า เพื่อเป็นการตอบสนองความต้องการของนักศึกษาที่เข้าพักหอพักในมหาวิทยาลัย หน่วยหอพักนักศึกษา งานสวัสดิการนักศึกษาและกองทุนเงินให้กู้ยืมเพื่อการศึกษา กองพัฒนานักศึกษา จึงมีความประสงค์จัดซื้อเครื่องทำน้ำอุ่น ขนาด 3,500 วัตต์  สำหรับติดตั้งในห้องพักนักศึกษา หอพักราชพฤกษ์</t>
  </si>
  <si>
    <t>เครื่องปรับอากาศ แบบแยกส่วน แบบติดผนัง (ระบบ Inverter) ขนาด 18,000 บีทียู</t>
  </si>
  <si>
    <t>มหาวิทยาลัยราชภัฏสกลนครมีการจัดสวัสดิการหอพักนักศึกษาโดยมีวัตถุประสงค์ เพื่อช่วยเหลือนักศึกษาให้มีที่พักใกล้มหาวิทยาลัยซึ่งเอื้อต่อการศึกษาเล่าเรียนและเสริมสร้างบุคลิกภาพที่พึงประสงค์  เป็นที่พักสำหรับนักศึกษาต่างชาติที่มาศึกษาในมหาวิทยาลัยราชภัฏสกลนคร  และนักศึกษาต่างสถาบันตามโครงการแลกเปลี่ยนนักศึกษาระหว่างสถาบันการศึกษาของมหาวิทยาลัย ได้มีโอกาสเรียนรู้ฝึกฝนตนเองในการอยู่ร่วมกัน  และรู้จักการเคารพในสิทธิเสรีภาพซึ่งกันและกัน  ได้มีกิจกรรมเสริมสร้างพลานามัยที่สมบูรณ์ทั้งร่างกายและจิตใจ  ฝึกการคิด  การปฏิบัติอย่างมีคุณภาพ  ริเริ่มสร้างสรรค์พัฒนาตนเอง  และบำเพ็ญประโยชน์ต่อสังคมเพื่อฝึกฝนพัฒนาตนให้นักศึกษาเป็นคนที่ดีมีความรับผิดชอบ  กระตือรือร้น  ใฝ่เรียนรู้  รู้จักใช้เวลาว่างให้เป็นประโยชน์  แสวงหาความรู้เป็นนิจเพื่อจะได้เป็นบุคลากรที่มีคุณภาพของสังคมและประเทศชาติต่อไป
ปีการศึกษา 2567 มีหอพักของมหาวิทยามีจำนวน 5 หอพักได้แก่ 1.หอพักชายเอราวัณ 2.หอพักชายราชพฤกษ์ 3.หอพักหญิงราชพฤกษ์ 4.หอพักชายกันเกรา 5.หอพักหญิงกันเกรา 
ในสถานการณ์ปัจจุบันหอพักเอกชนรอบบริเวณมหาวิทยาลัย มีการเปิดรับนักศึกษาเข้าพักเช่นเดียวกันซึ่งหอพักเอกชนจะมีห้องพักที่อำนวยความสะดวกมากกว่าหอพักของมหาวิทยาลัย เช่น ห้องพักประเภทห้องที่มีเครื่องปรับอากาศ จะเป็นที่สนใจของนักศึกษามากกว่าห้องประเภทพัดลม เพื่อเป็นการตอบสนองความต้องการของนักศึกษาที่เข้าพักหอพักในมหาวิทยาลัย หน่วยหอพักนักศึกษา งานสวัสดิการนักศึกษาและทุนการศึกษา กองพัฒนานักศึกษา จึงมีความประสงค์ติดตั้งเครื่องปรับอากาศ แบบแยกส่วน แบบติดผนัง (ระบบ Inverter) ขนาด 18,000 บีทียู รายละเอียดดังนี้ 1. ประจำหอพักราชพฤกษ์ (ชาย/หญิง) จำนวน 48 เครื่อง 2.ประจำหอพักนักศึกษากันเกรา (ชาย/หญิง) จำนวน 64 เครื่อง รวมทั้งสิ้น 112 เครื่อง</t>
  </si>
  <si>
    <t>มหาวิทยาลัยราชภัฏสกลนครมีการจัดสวัสดิการหอพักนักศึกษาโดยมีวัตถุประสงค์ เพื่อช่วยเหลือนักศึกษาให้มีที่พักใกล้มหาวิทยาลัยซึ่งเอื้อต่อการศึกษาเล่าเรียนและเสริมสร้างบุคลิกภาพที่พึงประสงค์  เป็นที่พักสำหรับนักศึกษาต่างชาติที่มาศึกษาในมหาวิทยาลัยราชภัฏสกลนคร  และนักศึกษาต่างสถาบันตามโครงการแลกเปลี่ยนนักศึกษาระหว่างสถาบันการศึกษาของมหาวิทยาลัย ได้มีโอกาสเรียนรู้ฝึกฝนตนเองในการอยู่ร่วมกัน  และรู้จักการเคารพในสิทธิเสรีภาพซึ่งกันและกัน  ได้มีกิจกรรมเสริมสร้างพลานามัยที่สมบูรณ์ทั้งร่างกายและจิตใจ  ฝึกการคิด  การปฏิบัติอย่างมีคุณภาพ  ริเริ่มสร้างสรรค์พัฒนาตนเอง  และบำเพ็ญประโยชน์ต่อสังคมเพื่อฝึกฝนพัฒนาตนให้นักศึกษาเป็นคนที่ดีมีความรับผิดชอบ  กระตือรือร้น  ใฝ่เรียนรู้  รู้จักใช้เวลาว่างให้เป็นประโยชน์  แสวงหาความรู้เป็นนิจเพื่อจะได้เป็นบุคลากรที่มีคุณภาพของสังคมและประเทศชาติต่อไป
มหาวิทยาลัยได้มอบหมายให้กองพัฒนานักศึกษา โดยงานสวัสดิการนักศึกษาและทุนการศึกษา  บริหารจัดการควบคุมดูแลการดำเนินงานหอพักนักศึกษาให้เป็นไปตามนโยบายของมหาวิทยาลัย  ภายใต้การกำกับดูแลของคณะกรรมการบริหารงานหอพัก มีหอพักในการกำกับดูจำนวน 5 หอพัก ได้แก่ หอพักนักศึกษาชายเอราวัณ หอพักนักศึกษาชายราชพฤกษ์ หอพักนักศึกษาหญิงราชพฤกษ์ หอพักนักศึกษาชายกันเกรา หอพักนักศึกษา     หญิงกันเกรา 
หอพักนักศึกษาหญิงราชพฤกษ์มีตู้เสื้อที่ทำจากบิวท์อิน ปัจจุบันสภาพบิวท์อินมีความทรุดโทรไปตามสภาพการใช้งานเกิดจากการใช้งานซึ่งใช้งานมาตั้งแต่ปีการศึกษา 2553 หอพักนักศึกษาหญิงราชพฤกษ์มี ชั้นที่ 2-4  จำนวน 96 ห้อง รองรับการเข้าพักของนักศึกษา 288 คน เพื่อเป็นการบริการผู้เข้าพัก หน่วยหอพักนักศึกษา งานสวัสดิการนักศึกษาและทุนการศึกษา กองพัฒนานักศึกษา จึงมีความประสงค์จัดซื้อครุภัณฑ์ประกอบอาคารหอพักนักศึกษา หอพักราชพฤกษ์หญิง ดังนี้
1. ครุภัณฑ์ตู้เสื้อผ้าบานเปิดมือจับแบบบิด ขนาด 91.5x53.5x183 เซนติเมตร  จำนวน 288 ตัว  
2. ครุภัณฑ์โต๊ะคอมพิวเตอร์ ขนาด 80x58.8x74 เซนติเมตร  จำนวน 288 ตัว 
3. ที่นอนหุ้มเบาะหนัง PVC ขนาด 3.5 ฟุต หนา 6 นิ้ว จำนวน 320 หลัง</t>
  </si>
  <si>
    <t>รวมค่าครุภัณฑ์งานสวัสดิการนักศึกษาและกองทุนให้กู้ยืมเพื่อการศึกษา</t>
  </si>
  <si>
    <t>ชุดครุภัณฑ์เครื่องฉายภาพ ประกอบห้องประชุมอาคาร แก้วกัลยา</t>
  </si>
  <si>
    <t>ห้องประชุม
 อาคาร
แก้วกัลยา</t>
  </si>
  <si>
    <t>เพื่อการเผยแพร่ และสื่อสาร ในการ
ประชุมปรึกษาหารือการบริการ
สนับสนุนการศึกษานักษาพิการ</t>
  </si>
  <si>
    <t>ชุดครุภัณฑ์กล้องวงจรปิดรอบอาคาร
แก้วกัลยา</t>
  </si>
  <si>
    <t>รอบอาคาร
แก้วกัลยา</t>
  </si>
  <si>
    <t>เพื่อช่วยรักษาความปลอดภัย และส่งเสริมและป้องกันการเกิดปัญหาด้านทรัพย์สิน และการกระทำผิดต่าง ๆ ในพื้นที่</t>
  </si>
  <si>
    <t>ชุดครุภัณฑ์คอมพิวเตอร์สำหรับบุคลากรใน
 การสนับสนุนการศึกษานักศึกษาพิการ</t>
  </si>
  <si>
    <t>ห้องสำนักงาน
 งานพัฒนาและส่งเสริมการศึกษานักศึกษาพิการ</t>
  </si>
  <si>
    <t>การเตรียมความพร้อมวัสดุอุปกรณ์ในการสนับสนุนการศึกษานักศึกษาพิการ งานด้านคอมพิวเตอร์ และเทคโนโลยีสารสนเทศ</t>
  </si>
  <si>
    <t>เครื่องปรับอากาศ ชนิดตั้งแขวน</t>
  </si>
  <si>
    <t>อาคาร แก้วกัลยา</t>
  </si>
  <si>
    <t>ด้วยศูนย์บริการการเรียนรู้และฝึกอบรมคนพิการ มหาวิทยาลัยราชภัฏสกลนครเป็นอาคารที่ปรับปรุงใหม่
ในปีงบประมาณ 2565 ไม่มีการติดตั้งระบบเครื่องปรับอากาศเพื่อให้บรรยากาศในการดำเนินงานการบริการสนับสนุนนักศึกษาพิการ และผู้มาติดต่อราชการที่ดี
เป็นที่เข้ามารับบริการ จึงจำเป็นอย่างยิ่งที่จะต้องจัดหาเครื่องปรับอากาศเพื่อติดตั้งภายในอาคารศูนย์บริการการเรียนรู้และฝึกอบรมคนพิการดังกล่าว</t>
  </si>
  <si>
    <t>รวมครุภัณฑ์งานพัฒนาและส่งเสริมการศึกษานักศึกษาพิการ DSS</t>
  </si>
  <si>
    <t>ค่าสิ่งก่อสร้างของกองพัฒนานักศึกษา (ไม่มี)</t>
  </si>
  <si>
    <t>ค่าครุภัณฑ์กองพัฒนานักศึกษา สำนักงานอธิการบดี</t>
  </si>
  <si>
    <t>รวมครุภัณฑ์ของกองพัฒนานักศึกษา</t>
  </si>
  <si>
    <t>ครุภัณฑ์ประกอบอาคารหอพักนักศึกษา 
หอพักราชพฤกษ์หญิง</t>
  </si>
  <si>
    <t>สแกนเนอรสําหรับงานเก็บเอกสาร
ระดับศูนยบริการ แบบที่ 2</t>
  </si>
  <si>
    <t>ห้องพักรับรองแขก สนามกีฬาราชพฤกษ์ ชั้น 2</t>
  </si>
  <si>
    <t>เครื่องปรับอากาศ แบบแยกส่วน แบบตั้งพื้นหรือแบบแขวน ขนาด 24,000 บีทียู</t>
  </si>
  <si>
    <t>ทดแทนครุภัณฑ์เดิม งานบริหารทั่วไป ที่เสื่อมสภาพ ไม่ปรากฏหมายเลขครุภัณฑ์ จำนวน 5 ตัว ดังนี้
1.นายชัยยา เบ้าหล่อ
2. นางสาวกษมน มุลเมืองแสน
3. นางนุชนาถ พิมกร
4. นางสาวมัลลิกาล์ สินธุระวิทย์</t>
  </si>
  <si>
    <t>กล้องถ่ายภาพ</t>
  </si>
  <si>
    <t>กล้อง</t>
  </si>
  <si>
    <t xml:space="preserve">เพื่อเพิ่มประสิทธิภาพ ใช้ประจำสำนักงานอธิการบดี
</t>
  </si>
  <si>
    <t>ใช้ประจำสำนักงานอธิการบดี ทดแทนหมายเลขครุภัณฑ์ 02.10.03/2550 หมายเลขทะเบียนรถ ขจจ857 สกลนคร
ตามเกณฑ์มาตรฐานสำนักงบประมาณ ธันวาคม 2567 
ข้อ 8.7</t>
  </si>
  <si>
    <t xml:space="preserve">ใช้ประจำงานบริหารทั่วไป ทดแทนครุภัณฑ์ที่ชำรุดและ
เสื่อมสภาพ จำนวน 4 ตัว ประกอบด้วย 
1) ทดแทนประจำหห้องงานบริหารทั่วไป
ไม่มีครุภัณฑ์ ของ นางสาวณัฐพิมล วัชรกุล, 
2) ทดแทนหมายเลขครุภัณฑ์ 01.13.15/2555 
ของนางนุชนารถ พิมกร 
3) ทดแทนหมายเลขครุภัณฑ์ 01.11.34/2564 
ของนางสาวสุภาพร ศิริขันธ์, 
4) ทดแทนประจำห้องงานบริหารทั่วไป ไม่ปรากฏหมายเลขครุภัณฑ์ ของ นางสาวมัลลิกาล์ สินธุระวิทย์
</t>
  </si>
  <si>
    <t>รถจักยานยนต์ ขนาด 110 ซีซี 
แบบเกียร์อัตโนมัติ</t>
  </si>
  <si>
    <t>ชุดครุภัณฑ์หอประชุมจามจุรี 1, 2
- ไมค์โครโฟนไร้สาย ชนิดมือถือคู่ รับส่งสัญญาณแบบดิจิตอล จำนวน 3 ชุด (พร้อมติดตั้ง)</t>
  </si>
  <si>
    <t>ทดแทนครุภัณฑ์เดิมที่เสื่อมสภาพ เพื่อใช้ในการปฏิบัติงานบริการหอประชุมจามจุรี 1, 2</t>
  </si>
  <si>
    <t>ชุดครุภัณฑ์เพิ่มประสิทธิภาพงานประชาสัมพันธ์และโสตทัศนูปกรณ์
- เครื่องคอมพิวเตอร์ประมวลผลระดับสูง Workstation (พร้อมติดตั้ง) จำนวน 2 ชุด
- เครื่องคอมพิวเตอร์ สำหรับงานประมวลผล แบบที่ 2 (พร้อมติดตั้ง) จำนวน 2 ชุด
- ลำโพงพกพา 2 ทาง 12 นิ้ว แบตเตอรี่ในตัว จำนวน 2 ชุด
- อุปกรณ์บันทึกภาพผ่านเครือข่าย (Network Video Recorder) แบบ 32 ช่อง (พร้อมติดตั้ง) จำนวน 1 ชุด</t>
  </si>
  <si>
    <t>งานประชาสัมพันธ์และโสตทศนูปกรณ์</t>
  </si>
  <si>
    <t>ทดแทนครุภัณฑ์เดิมที่เสื่อมสภาพ และเพิ่มประสิทธิภาพการทำงานประชาสัมพันธ์และโสตทัศนูปกรณ์ 
หมายเลขครุภัณฑ์ 13.02.122/2563</t>
  </si>
  <si>
    <t xml:space="preserve">ชุดเครื่องมือ ซ่อมบำรุงรักษาครุภัณฑ์
- ชุดกล้องไมโครสโคป (Microscope) กำลังขยายไม่น้อยกว่า 0.67-4.5X พร้อมกล้อง FHD จำนวน 1 ชุด
- กล้องถ่ายภาพความร้อนแบบพกพา จำนวน 1 ชุด
- เครื่องวัดสัญญาณออสซิลโลสโคป จำนวน 1 ชุด
- หัวแร้งบัดกรีพลังแรงสูง 200W Full Set จำนวน 1 ชุด
- เครื่องเป่าลมร้อน ลมแรงสูง จำนวน 1 ชุด
- เพาเวอร์ซัพพลายปรับค่าได้ จำนวน 1 ชุด
</t>
  </si>
  <si>
    <t>หน่วยโสต</t>
  </si>
  <si>
    <t>ใช้สำหรับเพิ่มประสิทธิภาพ ซ่อมบำรุงรักษาครุภัณฑ์ โสตทัศนูปกรณ์ รักษาและเพิ่มอายุการใช้งานครุภัณฑ์</t>
  </si>
  <si>
    <t xml:space="preserve">ชุดครุภัณฑ์เพิ่มประสิทธิภาพงานประชาสัมพันธ์และโสตทัศนูปกรณ์
- เครื่องคอมพิวเตอร์ประมวลผลระดับสูง Workstation จำนวน 1 ชุด
- อุปกรณ์ส่งสัญญาณภาพไร้สายSDI/Hdmi Wireless จำนวน 2 ชุด
- อุปกรณ์สื่อสาร Wireless Intercom แบบ Full Duplex จำนวน 1 ชุด
</t>
  </si>
  <si>
    <t>เพิ่มประสิทธิภาพการทำงาน ระบบการสื่อสาร Wireless Intercom ก่ารรับส่งสัญญาณ</t>
  </si>
  <si>
    <t>เก้าอี้เลคเชอร์ไฟเบอร์กลาส</t>
  </si>
  <si>
    <t>ห้องเรียนอาคารต่าง ๆ</t>
  </si>
  <si>
    <t>ใช้ในห้องเรียนอาคารต่าง ๆ ทดแทนที่ชำรุด</t>
  </si>
  <si>
    <t>ศูนย์ข้อมูลข่าวสาร มรสน.</t>
  </si>
  <si>
    <t>สำหรับจัดตั้งศูนย์ข้อมูลข่าวสารมหาวิทยาลัยราชภัฏสกลนคร</t>
  </si>
  <si>
    <t>ตู้ใส่แฟ้มเอกสาร</t>
  </si>
  <si>
    <t>ชั้นหนังสือ</t>
  </si>
  <si>
    <t xml:space="preserve">ชุดครุภัณฑ์ประกอบอาคารหอประชุมมหาวชิราลงกรณ 
- จอภาพแสดงผล LED Full Color Display ชนิด P4 ขนาด 8.32 X 4.8 เมตร จำนวน 1 ชุด (พร้อมติดตั้ง)
- จอภาพแสดงผล LED Full Color Display ชนิด P 4 ขนาด 5.12 x 3.36 เมตร จำนวน 2 ชุด (พร้อมติดตั้ง)
</t>
  </si>
  <si>
    <t>หอประชุมมหาวชิราลงกรณ</t>
  </si>
  <si>
    <t>สำหรับการแสดงผล (จอภาพ) ภายในหอประชุมมหาวชิราลงกรณ เพื่อการนำเสนองาน หรือเผยแพร่ภาพที่มีความคมชัด</t>
  </si>
  <si>
    <t>เพื่อทดแทนครุภัณฑ์ชุดเดิมที่เสื่อมสภาพ และเพื่อสนับสนุนการเรียนการสอนให้มีประสิทธิภาพ</t>
  </si>
  <si>
    <t>4 แยก รปภ.
4 บ้านธาตุ</t>
  </si>
  <si>
    <t>เพิ่ื่อประชาสัมพันธ์ข้อมูลข่าวสารของมหาวิทยาลัย ด้วยจอภาพชนิด LED Full Color Display บริเวณ 4 แยก รปภ.
4 บ้านธาตุ</t>
  </si>
  <si>
    <t xml:space="preserve">ชุดครุภัณฑ์ห้องเรียนคุณภาพ ตึก 20 
- เครื่องคอมพิวเตอร์ All In One สําหรับงานประมวลผล (พร้อมติดตั้ง) จำนวน 12 ชุด
- เครื่องมัลติมีเดียโปรเจคเตอร์ ระดับ Full HD ขนาด 4,000 ANSI Lumens (พร้อมติดตั้ง) จำนวน 13 ชุด
- ไมค์ไมโครโฟนไร้สาย มือถือคู่ (พร้อมติดตั้ง) จำนวน 4 ชุด
- โต๊ะทำงานเหล็ก 3.5 ฟุต (พร้อมติดตั้ง) จำนวน 11 ชุด
</t>
  </si>
  <si>
    <t xml:space="preserve">ชุดครุภัณฑ์ห้องประชุมห้องประชุมอาคาร 20
- เครื่องคอมพิวเตอร์ All In One สําหรับงานประมวลผล (พร้อมติดตั้ง) จำนวน 1 ชุด
- จอแสดงผล ขนาดไม่น้อยกว่า 15 นิ้ว จำนวน 45 ชุด
- เครื่องกระจายสัญญาณ HDMI แบบขาเข้า 1 ออก 10 จำนวน 5 ชุด
- เครื่องกระจายสัญญาณ HDMI/SDI แบบขาเข้า 2 ออก 8 จำนวน 2 ชุด
- เครื่องควบคุม ชุดประชุมแบบดิจิตอล จำนวน 2 ชุด
- ไมค์ประชุม ดิจิตอล สำหรับประธาน ฐานไมค์พร้อม ก้านยาว ไม่น้อยกว่า 518 มม. จำนวน 2 ตัว
- ไมค์ประชุม ดิจิตอล สำหรับผู้ร่วม ฐานไมค์พร้อม ก้านยาว ไม่น้อยกว่า 518 มม. จำนวน 40 ตัว
- เครื่องผสมสัญญาณเสียงแบบดิจิตอล จำนวน 1 ชุด
- กล้องความ ชนิด PTZ รองรับการส่งสัญญาณวิดีโอผ่าน Network Device Interface จำนวน 3 ชุด
- อุปกรณ์ควบคุมกล้องชนิด PTZ จำนวน 1 ชุด
- ครื่องสลับเมทริกซ์หลายรูปแบบ จำนวน 1 ชุด
- เครื่องคอมพิวเตอร์ประมวลผลระดับสูง Workstation จำนวน 1 ชุด
- การ์ดสำหรับจับภาพ pci express capture card จำนวน 1 ชุด
- จอภาพชนิด LED Full Color Display ติดตั้งภายในอาคาร ขนาด ไม่น้อยกว่า 3.2 x1.92 เมตร จำนวน 1 ชุด
- ชุดอุปกรณ์ต่อพ่วง และงานติดตั้ง จำนวน 1 งาน
</t>
  </si>
  <si>
    <t>ทดแทนและเพิ่มประสิทธิภาพ ชุดครุภัณฑ์ห้องประชุมห้องประชุมอาคาร 20 ที่มีผู้มาใช้บริการเป็นประจำ ทั้งหน่วยงานภายนอก และภายในมหาวิทยาลัย จึงทำให้ ครุภัณฑ์ประจำห้องดังกล่าวไม่สามารถรองรับการใช้งานได้อย่างมีประสิทธิภาพ โดยครุภัณฑ์ดังกล่าว จะเป็นสิ่งสำคัญ และเป็นประโยชน์อย่างยิ่ง ในการปรับปรุงและพัฒนาระบบโสตทัศนูปกรณ์ ที่งานประชาสัมพันธ์และโสตทัศนูปกรณ์ กองกลาง สำนักงานอิการบดี รับผิดชอบดูแลให้ดำเนินไปด้วยความเรียบร้อยและมีประสิทธิภาพในการที่จะร่วมพัฒนามหาวิทยาลัยให้เป็นที่ประจักษ์ และเป็นศูนย์กลางการพัฒนาทรัพยากรมนุษย์</t>
  </si>
  <si>
    <t xml:space="preserve">ชุดครุภัณฑ์เพิ่มประสิทธิภาพงานถ่ายทอดภาพและเสียงผ่านสื่ออิเล็กทรอนิกส์
- เครื่องคอมพิวเตอร์ประมวลผลระดับสูง Workstation
- การ์ดสำหรับจับภาพ pci express capture card
- ลิขสิทธิ์ซอฟต์แวร์การผลิตและสตรีมมิ่งสด vMix Pro
- ชุดกล้องวีดีโอ Handheld Camcorders พร้อมอุปกรณ์
- เครื่องสลับภาพ Video Switcher
- อุปกรณ์ไลฟ์ตรีมเอ็นคอร์ดเดอร์ ผ่านเครือข่ายสัญญาณโทรศัพท์
- อุปกรณ์ต่อพ่วงและสายสัญญาณ
</t>
  </si>
  <si>
    <t>เพิ่มประสิทธิภาพงานถ่ายทอดภาพและเสียงผ่านสื่ออิเล็กทรอนิกส์ ของระบบโสตทัศนูปกรณ์</t>
  </si>
  <si>
    <t xml:space="preserve">ชุดครุภัณฑ์ห้องเรียนคุณภาพ ตึก 10,13
- เครื่องคอมพิวเตอร์ All In One สําหรับงานประมวลผล (พร้อมติดตั้ง) 
- เครื่องมัลติมีเดียโปรเจคเตอร์ ระดับ Full HD ขนาด 4,000 ANSI Lumens (พร้อมติดตั้ง) 
- ไมค์ไมโครโฟนไร้สาย มือถือคู่ (พร้อมติดตั้ง) 
</t>
  </si>
  <si>
    <t>อาคาร 10 ,13</t>
  </si>
  <si>
    <t>ชุดครุภัณฑ์เครื่องเสียงกลางแจ้ง</t>
  </si>
  <si>
    <t>เพิ่มประสิทธิภาพการประชาสัมพันธ์ของมหาวิทยาลัย ปรับปรุงและพัฒนาระบบโสตทัศนูปกรณ์</t>
  </si>
  <si>
    <t>ชุดโต๊ะเก้าอี้รับแขก</t>
  </si>
  <si>
    <t>เก้าอี้บาร์</t>
  </si>
  <si>
    <t>1. ใช้ประจำห้องรองอธิการบดีด้านบริหาร 
2. ทดแทนหมายเลขครุภัณฑ์ 13.13.496/2561
ของ ผู้อำนวยการสำนักงานอธิการบดี
3. ทดแทนหมายเลขครุภัณฑ์ 13.13.489/2561
ของ ผู้อำนวยการกองกลาง
4.ทดแทนหมายเลขครุภัณฑ์ 13.02.247/2564
ของ นางสาวณัฐพิมล วัชรกุล
5. ทดแทนหมายเลขครุภัณฑ์ 13.02.246/2564
ของ นางสาวมัลลิกาล์  สินธุระวิทย์
6. ทดแทนหมายเลขครุภัฑณ์ 13.13.36/2559
ของ นายชัยยา เบ้าหล่อ
7.ทดแทนห้องสำนักงานสภามหาวิทยาลัย ไม่มีหมายเลขครุภัณฑ์ ของ นางศิริปภาวี วิชาชาติ
8. ทดแทนหมายเลขครุภัฑณ์ 13.13.488/2561
ของนางสาวสุภาพร ศิริขันธ์
9.เพื่อเพิ่มประสิทธิภาพ จำนวน 1 เครื่อง ใช้ประจำสำนักงาน (โรงยิมส์) ของ นายนัถพร ข่วงทิพย์ เดิมไม่มีครุภัณฑ์</t>
  </si>
  <si>
    <t>รวมค่าครุภัณฑ์งานอนามัยและสุขาภิบาล</t>
  </si>
  <si>
    <t xml:space="preserve">งานสวัสดิการนักศึกษาและกองทุนให้กู้ยืมเพื่อการศึกษา </t>
  </si>
  <si>
    <t>สรุปแผนความต้องการงบลงทุน : ที่ดินและสิ่งก่อสร้าง ระยะ 3 ปี (2569 - 2571)</t>
  </si>
  <si>
    <t>มหาวิทยาลัยราชภัฏสกลนคร</t>
  </si>
  <si>
    <t>งบประมาณที่ได้
รับจัดสรรปี 2567</t>
  </si>
  <si>
    <t>สถานที่ก่อสร้าง/ปรับปรุง</t>
  </si>
  <si>
    <r>
      <rPr>
        <b/>
        <sz val="12"/>
        <color theme="1"/>
        <rFont val="TH SarabunPSK"/>
        <family val="2"/>
      </rPr>
      <t>เหตุผล ความจำเป็น และประโยชน์การใช้งาน</t>
    </r>
    <r>
      <rPr>
        <sz val="12"/>
        <color theme="1"/>
        <rFont val="TH SarabunPSK"/>
        <family val="2"/>
      </rPr>
      <t xml:space="preserve">
</t>
    </r>
  </si>
  <si>
    <t>รวมค่าที่ดินและสิ่งก่อสร้าง</t>
  </si>
  <si>
    <t>โครงการขุดลอกสระเพื่อเก็บกักน้ำดิบสำหรับผลิตน้ำประปา</t>
  </si>
  <si>
    <t>โครงการก่อสร้างโรงกำจัดขยะอินทรีย์ที่เป็นมิตรกับสิ่งแวดล้อม</t>
  </si>
  <si>
    <t xml:space="preserve"> - เพื่อสร้างความสะดวก-สบาย ในการติดต่อประสานงานจากนักศึกษา บุคคลภายในและภายนอก - เพื่อจัดให้เป็นศูนย์กลางการบริหารงานของมหาวิทยาลัย  และเป็นหน่วยงานที่สนับสนุน ส่งเสริม อำนวยความสะดวกแก่สายงานบริหาร สายงานวิชาการ และสายงานสนับสนุนการสอน  โดยมีวัตถุประสงค์เพื่อให้การจัดการศึกษาดำเนินไปได้ด้วยดีมีประสิทธิภาพ ซึ่งได้แก่ งานธุรการ งานการเจ้าหน้าที่ งานคลัง งานพัสดุ งานประชาสัมพันธ์ สำนักส่งเสริมวิชาการและงานทะเบียน กองนโยบายและแผน งานประกันคุณภาพการศึกษา และงานตรวจสอบภายใน</t>
  </si>
  <si>
    <t>โครงการปรับปรุงระบบจำหน่ายไฟฟ้าและและระบบไฟฟ้าแสงสว่าง</t>
  </si>
  <si>
    <t xml:space="preserve">โครงการก่อสร้างทางเดินและหลังคาคลุมประตู 3 ถึง อาคาร 10  </t>
  </si>
  <si>
    <t xml:space="preserve"> - จัดทำทางเดินเท้า เพื่อความปลอดภัยของผู้เดินเท้า และพัฒนาระบบกายภาพและการจัดการสิ่งแวดล้อมพื้นที่การเดินเท้าภายในมหาวิทยาลัย
ตั้งแต่สี่แยกโรงยิมเก่า ถึงอาคารสถาบันวิจัย และประตู 3 ถึงอาคาร 10
</t>
  </si>
  <si>
    <t xml:space="preserve"> - เพื่อส่งเสริมนโยบายการลดการใช้พลังงานของมหาวิทยาลัยและสนองนโยบายของรัฐบาล                 - เพื่อลดระดับการใช้พลังงานไฟฟ้าของมหาวิทยาลัย     - เพื่อส่งเสริมการใช้พลังงานทดแทน                       - เพื่อลดการปล่อยก๊าซเรือนกระจก</t>
  </si>
  <si>
    <t xml:space="preserve">โครงการปรับปรุงระบบไฟฟ้าสำหรับอาคารเรียนภายในมหาวิทยาลัย </t>
  </si>
  <si>
    <t>โครงการปรับปรุงขุดลอกเพื่อเพิ่มประสิทธิภาพระบบกักเก็บน้ำและปรับปรุงทัศนียภาพรอบหนองหญ้าไซ</t>
  </si>
  <si>
    <t>โครงการก่อสร้างอาคารโรงอาหารกลางและกิจกรรมนักศึกษา</t>
  </si>
  <si>
    <t xml:space="preserve"> - ส่งเสริมการบริการอาหารที่สะอาดและถูกสุขลักษณะ                                                     - ส่งเสริมให้มีพื้นที่สำหรับการจัดกิจกรรมนักศึกษา</t>
  </si>
  <si>
    <t xml:space="preserve">โครงการปรับปรุงรั้วมหาวิทยาลัยและป้ายมหาวิทยาลัย  </t>
  </si>
  <si>
    <t xml:space="preserve"> - ปรับปรุงป้ายชื่อ ซึ่งเก่าชำรุดให้อยู่ในสภาพดี
 - ปรับปรุงลานให้เหมาะกับการจัดกิจกรรม และง่ายต่อการบำรุงรักษา
 - ปรับปรุงระบบไฟฟ้าและแสงสว่างให้มีความปลอดภัย                                                              - ปรับปรุงรั้วเหล็กเดิมที่ชำรุด ให้สวยงามและมีเอกลักษณ์
 - เพื่อง่ายต่อระบบรักษาความปลอดภัย
 - เพิ่มระบบแสงสว่างให้เพียงพอ</t>
  </si>
  <si>
    <t>โครงการก่อาร้างอาคารเรียนรวม</t>
  </si>
  <si>
    <r>
      <rPr>
        <b/>
        <sz val="12"/>
        <color theme="1"/>
        <rFont val="TH SarabunPSK"/>
        <family val="2"/>
      </rPr>
      <t>หมายเหตุ</t>
    </r>
    <r>
      <rPr>
        <sz val="12"/>
        <color theme="1"/>
        <rFont val="TH SarabunPSK"/>
        <family val="2"/>
      </rPr>
      <t xml:space="preserve"> :1. รายการสิ่งก่อสร้างที่เสนอขอตามแผนความต้องการงบลงทุน  ต้องมีรายละเอียดข้อมูล แบบรูป แปลน งวดงาน ใบแสดงปริมาณวัสดุและราคากลาง (BILL OF QUANTITY : BOQ)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</si>
</sst>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sz val="14"/>
      <color rgb="FF212121"/>
      <name val="TH SarabunPSK"/>
      <family val="2"/>
    </font>
    <font>
      <sz val="11"/>
      <color rgb="FFFF0000"/>
      <name val="Calibri"/>
      <family val="2"/>
      <charset val="222"/>
      <scheme val="minor"/>
    </font>
    <font>
      <sz val="14"/>
      <color theme="1"/>
      <name val="Wingdings"/>
      <charset val="2"/>
    </font>
    <font>
      <sz val="14"/>
      <color theme="1"/>
      <name val="Calibri"/>
      <family val="2"/>
      <charset val="222"/>
      <scheme val="minor"/>
    </font>
    <font>
      <sz val="14"/>
      <name val="TH SarabunPSK"/>
      <family val="2"/>
    </font>
    <font>
      <sz val="13"/>
      <color theme="1"/>
      <name val="TH SarabunPSK"/>
      <family val="2"/>
    </font>
    <font>
      <sz val="14"/>
      <color rgb="FFFF0000"/>
      <name val="TH SarabunPSK"/>
      <family val="2"/>
    </font>
    <font>
      <sz val="14"/>
      <name val="Wingdings"/>
      <charset val="2"/>
    </font>
    <font>
      <sz val="11"/>
      <name val="Calibri"/>
      <family val="2"/>
      <charset val="222"/>
      <scheme val="minor"/>
    </font>
    <font>
      <b/>
      <sz val="14"/>
      <name val="TH SarabunPSK"/>
      <family val="2"/>
    </font>
    <font>
      <sz val="1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theme="1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Calibri"/>
      <family val="2"/>
      <charset val="222"/>
      <scheme val="minor"/>
    </font>
    <font>
      <b/>
      <u val="double"/>
      <sz val="14"/>
      <color theme="1"/>
      <name val="TH SarabunPSK"/>
      <family val="2"/>
    </font>
    <font>
      <b/>
      <sz val="16"/>
      <name val="TH SarabunPSK"/>
      <family val="2"/>
    </font>
    <font>
      <b/>
      <u val="doubleAccounting"/>
      <sz val="14"/>
      <color theme="1"/>
      <name val="TH SarabunPSK"/>
      <family val="2"/>
    </font>
    <font>
      <u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alibri"/>
      <family val="2"/>
      <charset val="222"/>
      <scheme val="minor"/>
    </font>
    <font>
      <sz val="12"/>
      <color theme="1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vertical="top"/>
    </xf>
    <xf numFmtId="0" fontId="5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3" fontId="4" fillId="0" borderId="2" xfId="0" applyNumberFormat="1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0" fontId="8" fillId="0" borderId="2" xfId="0" applyFont="1" applyBorder="1" applyAlignment="1">
      <alignment vertical="top" wrapText="1"/>
    </xf>
    <xf numFmtId="164" fontId="4" fillId="0" borderId="2" xfId="1" applyNumberFormat="1" applyFont="1" applyBorder="1" applyAlignment="1">
      <alignment horizontal="right" vertical="top" wrapText="1"/>
    </xf>
    <xf numFmtId="164" fontId="4" fillId="0" borderId="2" xfId="1" applyNumberFormat="1" applyFont="1" applyBorder="1" applyAlignment="1">
      <alignment horizontal="right" wrapText="1"/>
    </xf>
    <xf numFmtId="164" fontId="4" fillId="0" borderId="2" xfId="1" applyNumberFormat="1" applyFont="1" applyBorder="1" applyAlignment="1">
      <alignment vertical="top" wrapText="1"/>
    </xf>
    <xf numFmtId="0" fontId="0" fillId="3" borderId="0" xfId="0" applyFill="1"/>
    <xf numFmtId="164" fontId="4" fillId="0" borderId="2" xfId="1" applyNumberFormat="1" applyFont="1" applyFill="1" applyBorder="1" applyAlignment="1">
      <alignment vertical="top" wrapText="1"/>
    </xf>
    <xf numFmtId="164" fontId="4" fillId="0" borderId="2" xfId="1" applyNumberFormat="1" applyFont="1" applyBorder="1" applyAlignment="1">
      <alignment horizontal="center" vertical="top" wrapText="1"/>
    </xf>
    <xf numFmtId="0" fontId="0" fillId="3" borderId="0" xfId="0" applyFill="1" applyAlignment="1">
      <alignment vertical="top"/>
    </xf>
    <xf numFmtId="0" fontId="0" fillId="0" borderId="4" xfId="0" applyBorder="1" applyAlignment="1">
      <alignment vertical="top"/>
    </xf>
    <xf numFmtId="0" fontId="4" fillId="0" borderId="4" xfId="0" applyFont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164" fontId="3" fillId="2" borderId="2" xfId="1" applyNumberFormat="1" applyFont="1" applyFill="1" applyBorder="1" applyAlignment="1">
      <alignment horizontal="center" vertical="top" wrapText="1"/>
    </xf>
    <xf numFmtId="0" fontId="2" fillId="2" borderId="0" xfId="0" applyFont="1" applyFill="1"/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vertical="top" wrapText="1"/>
    </xf>
    <xf numFmtId="0" fontId="2" fillId="4" borderId="0" xfId="0" applyFont="1" applyFill="1"/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vertical="top"/>
    </xf>
    <xf numFmtId="0" fontId="11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164" fontId="4" fillId="0" borderId="2" xfId="1" applyNumberFormat="1" applyFont="1" applyBorder="1" applyAlignment="1">
      <alignment horizontal="left" vertical="top"/>
    </xf>
    <xf numFmtId="0" fontId="12" fillId="0" borderId="2" xfId="0" applyFont="1" applyBorder="1" applyAlignment="1">
      <alignment vertical="top"/>
    </xf>
    <xf numFmtId="164" fontId="4" fillId="0" borderId="2" xfId="1" applyNumberFormat="1" applyFont="1" applyBorder="1" applyAlignment="1">
      <alignment horizontal="center" vertical="top"/>
    </xf>
    <xf numFmtId="0" fontId="12" fillId="0" borderId="2" xfId="0" applyFont="1" applyBorder="1" applyAlignment="1">
      <alignment vertical="top" wrapText="1"/>
    </xf>
    <xf numFmtId="164" fontId="4" fillId="0" borderId="2" xfId="1" applyNumberFormat="1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vertical="top" wrapText="1"/>
    </xf>
    <xf numFmtId="0" fontId="2" fillId="3" borderId="0" xfId="0" applyFont="1" applyFill="1" applyAlignment="1">
      <alignment vertical="top"/>
    </xf>
    <xf numFmtId="0" fontId="3" fillId="0" borderId="2" xfId="0" applyFont="1" applyBorder="1" applyAlignment="1">
      <alignment vertical="top"/>
    </xf>
    <xf numFmtId="164" fontId="3" fillId="0" borderId="2" xfId="1" applyNumberFormat="1" applyFont="1" applyBorder="1" applyAlignment="1">
      <alignment vertical="top"/>
    </xf>
    <xf numFmtId="164" fontId="3" fillId="3" borderId="2" xfId="1" applyNumberFormat="1" applyFont="1" applyFill="1" applyBorder="1" applyAlignment="1">
      <alignment horizontal="center" vertical="top"/>
    </xf>
    <xf numFmtId="164" fontId="3" fillId="3" borderId="2" xfId="1" applyNumberFormat="1" applyFont="1" applyFill="1" applyBorder="1" applyAlignment="1">
      <alignment vertical="top"/>
    </xf>
    <xf numFmtId="0" fontId="4" fillId="3" borderId="0" xfId="0" applyFont="1" applyFill="1" applyAlignment="1">
      <alignment vertical="top"/>
    </xf>
    <xf numFmtId="0" fontId="3" fillId="2" borderId="2" xfId="0" applyFont="1" applyFill="1" applyBorder="1" applyAlignment="1">
      <alignment horizontal="right" vertical="top" wrapText="1"/>
    </xf>
    <xf numFmtId="164" fontId="4" fillId="2" borderId="2" xfId="1" applyNumberFormat="1" applyFont="1" applyFill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4" fillId="3" borderId="2" xfId="0" applyFont="1" applyFill="1" applyBorder="1" applyAlignment="1">
      <alignment vertical="top"/>
    </xf>
    <xf numFmtId="164" fontId="3" fillId="2" borderId="2" xfId="1" applyNumberFormat="1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3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/>
    </xf>
    <xf numFmtId="0" fontId="3" fillId="3" borderId="2" xfId="0" applyFont="1" applyFill="1" applyBorder="1" applyAlignment="1">
      <alignment horizontal="center" vertical="top"/>
    </xf>
    <xf numFmtId="0" fontId="4" fillId="0" borderId="3" xfId="0" applyFont="1" applyBorder="1" applyAlignment="1">
      <alignment wrapText="1"/>
    </xf>
    <xf numFmtId="0" fontId="4" fillId="3" borderId="2" xfId="0" applyFont="1" applyFill="1" applyBorder="1" applyAlignment="1">
      <alignment wrapText="1"/>
    </xf>
    <xf numFmtId="3" fontId="4" fillId="2" borderId="2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164" fontId="5" fillId="0" borderId="2" xfId="1" applyNumberFormat="1" applyFont="1" applyBorder="1" applyAlignment="1">
      <alignment horizontal="left" vertical="top"/>
    </xf>
    <xf numFmtId="164" fontId="5" fillId="0" borderId="2" xfId="1" applyNumberFormat="1" applyFont="1" applyBorder="1" applyAlignment="1">
      <alignment vertical="top"/>
    </xf>
    <xf numFmtId="3" fontId="12" fillId="0" borderId="2" xfId="2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vertical="top" wrapText="1"/>
    </xf>
    <xf numFmtId="0" fontId="0" fillId="5" borderId="0" xfId="0" applyFill="1" applyAlignment="1">
      <alignment vertical="top"/>
    </xf>
    <xf numFmtId="0" fontId="4" fillId="0" borderId="0" xfId="0" applyFont="1" applyAlignment="1">
      <alignment wrapText="1"/>
    </xf>
    <xf numFmtId="0" fontId="15" fillId="0" borderId="2" xfId="0" applyFont="1" applyBorder="1" applyAlignment="1">
      <alignment horizontal="center" vertical="top" wrapText="1"/>
    </xf>
    <xf numFmtId="0" fontId="16" fillId="3" borderId="0" xfId="0" applyFont="1" applyFill="1"/>
    <xf numFmtId="0" fontId="12" fillId="0" borderId="2" xfId="0" applyFont="1" applyBorder="1" applyAlignment="1">
      <alignment wrapText="1"/>
    </xf>
    <xf numFmtId="0" fontId="18" fillId="0" borderId="0" xfId="0" applyFont="1"/>
    <xf numFmtId="0" fontId="10" fillId="2" borderId="2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12" fillId="0" borderId="1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20" fillId="2" borderId="2" xfId="0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right" vertical="top" wrapText="1"/>
    </xf>
    <xf numFmtId="164" fontId="21" fillId="2" borderId="2" xfId="1" applyNumberFormat="1" applyFont="1" applyFill="1" applyBorder="1" applyAlignment="1">
      <alignment vertical="top" wrapText="1"/>
    </xf>
    <xf numFmtId="0" fontId="22" fillId="2" borderId="0" xfId="0" applyFont="1" applyFill="1" applyAlignment="1">
      <alignment vertical="top"/>
    </xf>
    <xf numFmtId="0" fontId="19" fillId="2" borderId="2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right" vertical="top" wrapText="1"/>
    </xf>
    <xf numFmtId="0" fontId="0" fillId="2" borderId="4" xfId="0" applyFill="1" applyBorder="1" applyAlignment="1">
      <alignment vertical="top"/>
    </xf>
    <xf numFmtId="164" fontId="4" fillId="0" borderId="2" xfId="1" applyNumberFormat="1" applyFont="1" applyFill="1" applyBorder="1" applyAlignment="1">
      <alignment horizontal="right" vertical="top" wrapText="1"/>
    </xf>
    <xf numFmtId="164" fontId="4" fillId="0" borderId="2" xfId="1" applyNumberFormat="1" applyFont="1" applyBorder="1" applyAlignment="1">
      <alignment wrapText="1"/>
    </xf>
    <xf numFmtId="164" fontId="12" fillId="0" borderId="2" xfId="1" applyNumberFormat="1" applyFont="1" applyFill="1" applyBorder="1" applyAlignment="1">
      <alignment vertical="top" wrapText="1"/>
    </xf>
    <xf numFmtId="164" fontId="12" fillId="0" borderId="2" xfId="1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21" fillId="0" borderId="2" xfId="0" applyFont="1" applyBorder="1" applyAlignment="1">
      <alignment horizontal="left" vertical="top" wrapText="1"/>
    </xf>
    <xf numFmtId="164" fontId="3" fillId="0" borderId="2" xfId="1" applyNumberFormat="1" applyFont="1" applyBorder="1" applyAlignment="1">
      <alignment horizontal="left" vertical="top"/>
    </xf>
    <xf numFmtId="0" fontId="19" fillId="3" borderId="2" xfId="0" applyFont="1" applyFill="1" applyBorder="1" applyAlignment="1">
      <alignment horizontal="left" vertical="top" wrapText="1"/>
    </xf>
    <xf numFmtId="164" fontId="3" fillId="3" borderId="2" xfId="1" applyNumberFormat="1" applyFont="1" applyFill="1" applyBorder="1" applyAlignment="1">
      <alignment vertical="top" wrapText="1"/>
    </xf>
    <xf numFmtId="0" fontId="23" fillId="4" borderId="2" xfId="0" applyFont="1" applyFill="1" applyBorder="1" applyAlignment="1">
      <alignment vertical="top" wrapText="1"/>
    </xf>
    <xf numFmtId="0" fontId="12" fillId="0" borderId="2" xfId="2" applyFont="1" applyBorder="1" applyAlignment="1">
      <alignment vertical="top" wrapText="1"/>
    </xf>
    <xf numFmtId="164" fontId="12" fillId="0" borderId="2" xfId="1" applyNumberFormat="1" applyFont="1" applyBorder="1" applyAlignment="1">
      <alignment wrapText="1"/>
    </xf>
    <xf numFmtId="164" fontId="24" fillId="0" borderId="2" xfId="1" applyNumberFormat="1" applyFont="1" applyBorder="1" applyAlignment="1">
      <alignment wrapText="1"/>
    </xf>
    <xf numFmtId="164" fontId="24" fillId="0" borderId="2" xfId="1" applyNumberFormat="1" applyFont="1" applyFill="1" applyBorder="1" applyAlignment="1">
      <alignment vertical="top" wrapText="1"/>
    </xf>
    <xf numFmtId="164" fontId="21" fillId="0" borderId="2" xfId="1" applyNumberFormat="1" applyFont="1" applyBorder="1" applyAlignment="1">
      <alignment vertical="top" wrapText="1"/>
    </xf>
    <xf numFmtId="0" fontId="3" fillId="5" borderId="2" xfId="0" applyFont="1" applyFill="1" applyBorder="1" applyAlignment="1">
      <alignment vertical="top" wrapText="1"/>
    </xf>
    <xf numFmtId="0" fontId="3" fillId="5" borderId="2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4" xfId="0" applyBorder="1"/>
    <xf numFmtId="164" fontId="21" fillId="0" borderId="0" xfId="0" applyNumberFormat="1" applyFont="1"/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14" xfId="0" applyBorder="1"/>
    <xf numFmtId="164" fontId="25" fillId="5" borderId="2" xfId="1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/>
    </xf>
    <xf numFmtId="0" fontId="4" fillId="0" borderId="5" xfId="0" applyFont="1" applyBorder="1" applyAlignment="1">
      <alignment horizontal="center" vertical="top" wrapText="1"/>
    </xf>
    <xf numFmtId="164" fontId="21" fillId="0" borderId="2" xfId="1" applyNumberFormat="1" applyFont="1" applyFill="1" applyBorder="1" applyAlignment="1">
      <alignment horizontal="right" vertical="top" wrapText="1"/>
    </xf>
    <xf numFmtId="0" fontId="26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horizontal="center" vertical="top" wrapText="1"/>
    </xf>
    <xf numFmtId="164" fontId="19" fillId="2" borderId="2" xfId="0" applyNumberFormat="1" applyFont="1" applyFill="1" applyBorder="1" applyAlignment="1">
      <alignment horizontal="center" vertical="top" wrapText="1"/>
    </xf>
    <xf numFmtId="43" fontId="19" fillId="2" borderId="2" xfId="0" applyNumberFormat="1" applyFont="1" applyFill="1" applyBorder="1" applyAlignment="1">
      <alignment horizontal="center" vertical="top" wrapText="1"/>
    </xf>
    <xf numFmtId="0" fontId="23" fillId="4" borderId="2" xfId="0" applyFont="1" applyFill="1" applyBorder="1" applyAlignment="1">
      <alignment horizontal="center" vertical="top" wrapText="1"/>
    </xf>
    <xf numFmtId="164" fontId="23" fillId="4" borderId="2" xfId="1" applyNumberFormat="1" applyFont="1" applyFill="1" applyBorder="1" applyAlignment="1">
      <alignment horizontal="center" vertical="top" wrapText="1"/>
    </xf>
    <xf numFmtId="43" fontId="23" fillId="4" borderId="2" xfId="1" applyFont="1" applyFill="1" applyBorder="1" applyAlignment="1">
      <alignment horizontal="center" vertical="top" wrapText="1"/>
    </xf>
    <xf numFmtId="0" fontId="19" fillId="4" borderId="2" xfId="0" applyFont="1" applyFill="1" applyBorder="1" applyAlignment="1">
      <alignment vertical="top" wrapText="1"/>
    </xf>
    <xf numFmtId="0" fontId="19" fillId="4" borderId="2" xfId="0" applyFont="1" applyFill="1" applyBorder="1" applyAlignment="1">
      <alignment horizontal="center" vertical="top" wrapText="1"/>
    </xf>
    <xf numFmtId="164" fontId="19" fillId="4" borderId="2" xfId="1" applyNumberFormat="1" applyFont="1" applyFill="1" applyBorder="1" applyAlignment="1">
      <alignment horizontal="center" vertical="top" wrapText="1"/>
    </xf>
    <xf numFmtId="43" fontId="19" fillId="4" borderId="2" xfId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wrapText="1"/>
    </xf>
    <xf numFmtId="0" fontId="9" fillId="3" borderId="0" xfId="0" applyFont="1" applyFill="1"/>
    <xf numFmtId="43" fontId="4" fillId="0" borderId="2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3" fontId="25" fillId="5" borderId="2" xfId="1" applyFont="1" applyFill="1" applyBorder="1" applyAlignment="1">
      <alignment horizontal="center" vertical="top" wrapText="1"/>
    </xf>
    <xf numFmtId="43" fontId="4" fillId="0" borderId="2" xfId="1" applyFont="1" applyBorder="1" applyAlignment="1">
      <alignment horizontal="right" vertical="top" wrapText="1"/>
    </xf>
    <xf numFmtId="43" fontId="3" fillId="2" borderId="2" xfId="1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164" fontId="12" fillId="0" borderId="2" xfId="0" applyNumberFormat="1" applyFont="1" applyBorder="1" applyAlignment="1">
      <alignment vertical="top" wrapText="1"/>
    </xf>
    <xf numFmtId="3" fontId="12" fillId="0" borderId="2" xfId="0" applyNumberFormat="1" applyFont="1" applyBorder="1" applyAlignment="1">
      <alignment horizontal="center" vertical="top" wrapText="1"/>
    </xf>
    <xf numFmtId="164" fontId="12" fillId="0" borderId="2" xfId="1" applyNumberFormat="1" applyFont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3" fontId="12" fillId="0" borderId="2" xfId="0" applyNumberFormat="1" applyFont="1" applyBorder="1" applyAlignment="1">
      <alignment horizontal="right"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164" fontId="3" fillId="3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3" fillId="4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164" fontId="25" fillId="5" borderId="2" xfId="1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164" fontId="25" fillId="4" borderId="2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0" fontId="12" fillId="2" borderId="2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164" fontId="12" fillId="2" borderId="2" xfId="1" applyNumberFormat="1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6" fillId="2" borderId="0" xfId="0" applyFont="1" applyFill="1" applyAlignment="1">
      <alignment vertical="top"/>
    </xf>
    <xf numFmtId="0" fontId="13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3" fillId="3" borderId="2" xfId="0" applyFont="1" applyFill="1" applyBorder="1" applyAlignment="1">
      <alignment horizontal="left" wrapText="1"/>
    </xf>
    <xf numFmtId="0" fontId="17" fillId="3" borderId="7" xfId="0" applyFont="1" applyFill="1" applyBorder="1" applyAlignment="1">
      <alignment horizontal="left" wrapText="1"/>
    </xf>
    <xf numFmtId="0" fontId="17" fillId="3" borderId="9" xfId="0" applyFont="1" applyFill="1" applyBorder="1" applyAlignment="1">
      <alignment horizontal="left" wrapText="1"/>
    </xf>
    <xf numFmtId="0" fontId="17" fillId="3" borderId="6" xfId="0" applyFont="1" applyFill="1" applyBorder="1" applyAlignment="1">
      <alignment horizontal="left" wrapText="1"/>
    </xf>
    <xf numFmtId="0" fontId="19" fillId="3" borderId="7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0" fontId="19" fillId="3" borderId="6" xfId="0" applyFont="1" applyFill="1" applyBorder="1" applyAlignment="1">
      <alignment horizontal="left" wrapText="1"/>
    </xf>
    <xf numFmtId="0" fontId="4" fillId="0" borderId="8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 wrapText="1"/>
    </xf>
    <xf numFmtId="0" fontId="3" fillId="3" borderId="6" xfId="0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3" fillId="3" borderId="2" xfId="0" applyFont="1" applyFill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27" fillId="3" borderId="2" xfId="0" applyFont="1" applyFill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9" fillId="3" borderId="7" xfId="0" applyFont="1" applyFill="1" applyBorder="1" applyAlignment="1">
      <alignment horizontal="left" vertical="center"/>
    </xf>
    <xf numFmtId="0" fontId="19" fillId="3" borderId="6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top"/>
    </xf>
    <xf numFmtId="0" fontId="31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3" fontId="6" fillId="0" borderId="0" xfId="1" applyFont="1" applyAlignment="1">
      <alignment vertical="top"/>
    </xf>
    <xf numFmtId="0" fontId="6" fillId="0" borderId="0" xfId="0" applyFont="1" applyAlignment="1">
      <alignment vertical="top" wrapText="1"/>
    </xf>
    <xf numFmtId="0" fontId="30" fillId="0" borderId="2" xfId="0" applyFont="1" applyBorder="1" applyAlignment="1">
      <alignment horizontal="center" vertical="top" wrapText="1"/>
    </xf>
    <xf numFmtId="43" fontId="30" fillId="0" borderId="2" xfId="1" applyFont="1" applyBorder="1" applyAlignment="1">
      <alignment horizontal="center" vertical="top" wrapText="1"/>
    </xf>
    <xf numFmtId="0" fontId="30" fillId="0" borderId="10" xfId="0" applyFont="1" applyBorder="1" applyAlignment="1">
      <alignment horizontal="center" vertical="top" wrapText="1"/>
    </xf>
    <xf numFmtId="0" fontId="30" fillId="0" borderId="11" xfId="0" applyFont="1" applyBorder="1" applyAlignment="1">
      <alignment horizontal="center" vertical="top"/>
    </xf>
    <xf numFmtId="0" fontId="30" fillId="0" borderId="9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30" fillId="0" borderId="2" xfId="0" applyFont="1" applyBorder="1" applyAlignment="1">
      <alignment horizontal="center" vertical="top"/>
    </xf>
    <xf numFmtId="43" fontId="30" fillId="0" borderId="2" xfId="1" applyFont="1" applyBorder="1" applyAlignment="1">
      <alignment horizontal="center" vertical="top"/>
    </xf>
    <xf numFmtId="0" fontId="30" fillId="0" borderId="13" xfId="0" applyFont="1" applyBorder="1" applyAlignment="1">
      <alignment horizontal="center" vertical="top"/>
    </xf>
    <xf numFmtId="0" fontId="30" fillId="0" borderId="14" xfId="0" applyFont="1" applyBorder="1" applyAlignment="1">
      <alignment horizontal="center" vertical="top"/>
    </xf>
    <xf numFmtId="0" fontId="30" fillId="0" borderId="5" xfId="0" applyFont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/>
    </xf>
    <xf numFmtId="43" fontId="30" fillId="0" borderId="5" xfId="1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30" fillId="0" borderId="2" xfId="0" applyFont="1" applyBorder="1" applyAlignment="1">
      <alignment vertical="top"/>
    </xf>
    <xf numFmtId="43" fontId="6" fillId="0" borderId="2" xfId="1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30" fillId="0" borderId="2" xfId="0" applyFont="1" applyBorder="1" applyAlignment="1">
      <alignment horizontal="center" vertical="top"/>
    </xf>
    <xf numFmtId="43" fontId="30" fillId="0" borderId="2" xfId="1" applyFont="1" applyBorder="1" applyAlignment="1">
      <alignment vertical="top"/>
    </xf>
    <xf numFmtId="43" fontId="30" fillId="0" borderId="2" xfId="1" applyFont="1" applyBorder="1" applyAlignment="1">
      <alignment horizontal="center" vertical="top"/>
    </xf>
    <xf numFmtId="0" fontId="30" fillId="0" borderId="2" xfId="0" applyFont="1" applyBorder="1" applyAlignment="1">
      <alignment vertical="top" wrapText="1"/>
    </xf>
    <xf numFmtId="0" fontId="28" fillId="0" borderId="2" xfId="0" applyFont="1" applyBorder="1" applyAlignment="1">
      <alignment vertical="top"/>
    </xf>
    <xf numFmtId="43" fontId="6" fillId="0" borderId="2" xfId="1" applyFont="1" applyBorder="1" applyAlignment="1">
      <alignment horizontal="center" vertical="top"/>
    </xf>
    <xf numFmtId="0" fontId="6" fillId="0" borderId="2" xfId="1" applyNumberFormat="1" applyFont="1" applyBorder="1" applyAlignment="1">
      <alignment horizontal="center" vertical="top"/>
    </xf>
    <xf numFmtId="0" fontId="31" fillId="0" borderId="6" xfId="0" applyFont="1" applyBorder="1"/>
    <xf numFmtId="0" fontId="31" fillId="0" borderId="2" xfId="0" applyFont="1" applyBorder="1"/>
    <xf numFmtId="0" fontId="28" fillId="0" borderId="2" xfId="0" applyFont="1" applyBorder="1" applyAlignment="1">
      <alignment horizontal="left" vertical="top" wrapText="1"/>
    </xf>
    <xf numFmtId="0" fontId="28" fillId="0" borderId="15" xfId="0" applyFont="1" applyBorder="1" applyAlignment="1">
      <alignment vertical="top"/>
    </xf>
    <xf numFmtId="43" fontId="6" fillId="0" borderId="15" xfId="1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5" xfId="0" applyFont="1" applyBorder="1" applyAlignment="1">
      <alignment horizontal="center" vertical="top"/>
    </xf>
    <xf numFmtId="0" fontId="6" fillId="0" borderId="15" xfId="0" applyFont="1" applyBorder="1" applyAlignment="1">
      <alignment vertical="top" wrapText="1"/>
    </xf>
    <xf numFmtId="0" fontId="32" fillId="6" borderId="2" xfId="0" applyFont="1" applyFill="1" applyBorder="1" applyAlignment="1">
      <alignment horizontal="center" vertical="top"/>
    </xf>
    <xf numFmtId="43" fontId="32" fillId="6" borderId="2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31" fillId="0" borderId="0" xfId="0" applyFont="1" applyAlignment="1">
      <alignment horizontal="center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99FF"/>
      <color rgb="FFCCFF99"/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44302</xdr:colOff>
      <xdr:row>8</xdr:row>
      <xdr:rowOff>310116</xdr:rowOff>
    </xdr:from>
    <xdr:to>
      <xdr:col>11</xdr:col>
      <xdr:colOff>730989</xdr:colOff>
      <xdr:row>8</xdr:row>
      <xdr:rowOff>775291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397477" y="34085766"/>
          <a:ext cx="4344287" cy="465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ข้อมูลไม่ครบถ้วน เนื่องจากไม่ระบุจำนวนเงิน และปีงบประมาณ</a:t>
          </a:r>
        </a:p>
      </xdr:txBody>
    </xdr:sp>
    <xdr:clientData/>
  </xdr:twoCellAnchor>
  <xdr:twoCellAnchor>
    <xdr:from>
      <xdr:col>7</xdr:col>
      <xdr:colOff>66454</xdr:colOff>
      <xdr:row>9</xdr:row>
      <xdr:rowOff>33227</xdr:rowOff>
    </xdr:from>
    <xdr:to>
      <xdr:col>11</xdr:col>
      <xdr:colOff>753141</xdr:colOff>
      <xdr:row>9</xdr:row>
      <xdr:rowOff>664535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419629" y="37066427"/>
          <a:ext cx="4344287" cy="631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ข้อมูลไม่ครบถ้วน เนื่องจากไม่ระบุจำนวนเงิน/ปีงบประมาณ และเหตุผลความจำเป็น</a:t>
          </a:r>
        </a:p>
      </xdr:txBody>
    </xdr:sp>
    <xdr:clientData/>
  </xdr:twoCellAnchor>
  <xdr:twoCellAnchor>
    <xdr:from>
      <xdr:col>7</xdr:col>
      <xdr:colOff>44302</xdr:colOff>
      <xdr:row>10</xdr:row>
      <xdr:rowOff>908198</xdr:rowOff>
    </xdr:from>
    <xdr:to>
      <xdr:col>11</xdr:col>
      <xdr:colOff>730989</xdr:colOff>
      <xdr:row>10</xdr:row>
      <xdr:rowOff>1539506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397477" y="38655773"/>
          <a:ext cx="4344287" cy="631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ข้อมูลไม่ครบถ้วน เนื่องจากไม่ระบุจำนวนเงิน/ปีงบประมาณ และเหตุผลความจำเป็น</a:t>
          </a:r>
        </a:p>
      </xdr:txBody>
    </xdr:sp>
    <xdr:clientData/>
  </xdr:twoCellAnchor>
  <xdr:twoCellAnchor>
    <xdr:from>
      <xdr:col>7</xdr:col>
      <xdr:colOff>121832</xdr:colOff>
      <xdr:row>12</xdr:row>
      <xdr:rowOff>609157</xdr:rowOff>
    </xdr:from>
    <xdr:to>
      <xdr:col>11</xdr:col>
      <xdr:colOff>808519</xdr:colOff>
      <xdr:row>12</xdr:row>
      <xdr:rowOff>1240465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475007" y="42881107"/>
          <a:ext cx="4344287" cy="631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ข้อมูลไม่ครบถ้วน เนื่องจากไม่ระบุจำนวนเงิน/ปีงบประมาณ และเหตุผลความจำเป็น</a:t>
          </a:r>
        </a:p>
      </xdr:txBody>
    </xdr:sp>
    <xdr:clientData/>
  </xdr:twoCellAnchor>
  <xdr:twoCellAnchor>
    <xdr:from>
      <xdr:col>7</xdr:col>
      <xdr:colOff>155058</xdr:colOff>
      <xdr:row>13</xdr:row>
      <xdr:rowOff>919274</xdr:rowOff>
    </xdr:from>
    <xdr:to>
      <xdr:col>11</xdr:col>
      <xdr:colOff>841745</xdr:colOff>
      <xdr:row>13</xdr:row>
      <xdr:rowOff>1550582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508233" y="45248624"/>
          <a:ext cx="4344287" cy="631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ข้อมูลไม่ครบถ้วน เนื่องจากไม่ระบุจำนวนเงิน/ปีงบประมาณ และเหตุผลความจำเป็น</a:t>
          </a:r>
        </a:p>
      </xdr:txBody>
    </xdr:sp>
    <xdr:clientData/>
  </xdr:twoCellAnchor>
  <xdr:twoCellAnchor>
    <xdr:from>
      <xdr:col>7</xdr:col>
      <xdr:colOff>121831</xdr:colOff>
      <xdr:row>15</xdr:row>
      <xdr:rowOff>276890</xdr:rowOff>
    </xdr:from>
    <xdr:to>
      <xdr:col>11</xdr:col>
      <xdr:colOff>808518</xdr:colOff>
      <xdr:row>15</xdr:row>
      <xdr:rowOff>908198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475006" y="49806890"/>
          <a:ext cx="4344287" cy="631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ข้อมูลไม่ครบถ้วน เนื่องจากไม่ระบุจำนวนเงิน/ปีงบประมาณ และเหตุผลความจำเป็น</a:t>
          </a:r>
        </a:p>
      </xdr:txBody>
    </xdr:sp>
    <xdr:clientData/>
  </xdr:twoCellAnchor>
  <xdr:twoCellAnchor>
    <xdr:from>
      <xdr:col>16</xdr:col>
      <xdr:colOff>110757</xdr:colOff>
      <xdr:row>16</xdr:row>
      <xdr:rowOff>243663</xdr:rowOff>
    </xdr:from>
    <xdr:to>
      <xdr:col>16</xdr:col>
      <xdr:colOff>2746745</xdr:colOff>
      <xdr:row>16</xdr:row>
      <xdr:rowOff>874971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4445882" y="51202413"/>
          <a:ext cx="2635988" cy="6313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ข้อมูลไม่ครบถ้วน </a:t>
          </a:r>
          <a:b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เนื่องจากไม่ระบุเหตุผลความจำเป็น</a:t>
          </a:r>
        </a:p>
      </xdr:txBody>
    </xdr:sp>
    <xdr:clientData/>
  </xdr:twoCellAnchor>
  <xdr:twoCellAnchor>
    <xdr:from>
      <xdr:col>6</xdr:col>
      <xdr:colOff>476250</xdr:colOff>
      <xdr:row>19</xdr:row>
      <xdr:rowOff>1044678</xdr:rowOff>
    </xdr:from>
    <xdr:to>
      <xdr:col>11</xdr:col>
      <xdr:colOff>1009309</xdr:colOff>
      <xdr:row>19</xdr:row>
      <xdr:rowOff>2016828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099073" y="23197984"/>
          <a:ext cx="4926849" cy="972150"/>
        </a:xfrm>
        <a:prstGeom prst="rect">
          <a:avLst/>
        </a:prstGeom>
        <a:solidFill>
          <a:srgbClr val="CC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ตัวอย่างการกรอกของงานคลัง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drive.google.com/file/d/16c-D8i0S251QxchkT68CVC0lcyHX_lXf/view?usp=drive_link" TargetMode="External"/><Relationship Id="rId7" Type="http://schemas.openxmlformats.org/officeDocument/2006/relationships/hyperlink" Target="https://bbstore.bb.go.th/cms/1704878602_4714.pdf" TargetMode="External"/><Relationship Id="rId2" Type="http://schemas.openxmlformats.org/officeDocument/2006/relationships/hyperlink" Target="https://www.mdes.go.th/service/detail/6650-%E0%B9%80%E0%B8%81%E0%B8%93%E0%B8%91%E0%B9%8C%E0%B8%A3%E0%B8%B2%E0%B8%84%E0%B8%B2%E0%B8%81%E0%B8%A5%E0%B8%B2%E0%B8%87%E0%B9%81%E0%B8%A5%E0%B8%B0%E0%B8%84%E0%B8%B8%E0%B8%93%E0%B8%A5%E0%B8%B1%E0%B8%81%E0%B8%A9%E0%B8%93%E0%B8%B0%E0%B8%9E%E0%B8%B7%E0%B9%89%E0%B8%99%E0%B8%90%E0%B8%B2%E0%B8%99%E0%B8%81%E0%B8%B2%E0%B8%A3%E0%B8%88%E0%B8%B1%E0%B8%94%E0%B8%AB%E0%B8%B2%E0%B8%AD%E0%B8%B8%E0%B8%9B%E0%B8%81%E0%B8%A3%E0%B8%93%E0%B9%8C%E0%B9%81%E0%B8%A5%E0%B8%B0%E0%B8%A3%E0%B8%B0%E0%B8%9A%E0%B8%9A%E0%B8%84%E0%B8%AD%E0%B8%A1%E0%B8%9E%E0%B8%B4%E0%B8%A7%E0%B9%80%E0%B8%95%E0%B8%AD%E0%B8%A3%E0%B9%8C-%E0%B8%89%E0%B8%9A%E0%B8%B1%E0%B8%9A%E0%B9%80%E0%B8%94%E0%B8%B7%E0%B8%AD%E0%B8%99%E0%B8%A1%E0%B8%B5%E0%B8%99%E0%B8%B2%E0%B8%84%E0%B8%A1-2566" TargetMode="External"/><Relationship Id="rId1" Type="http://schemas.openxmlformats.org/officeDocument/2006/relationships/hyperlink" Target="https://www.mdes.go.th/service/detail/6650-%E0%B9%80%E0%B8%81%E0%B8%93%E0%B8%91%E0%B9%8C%E0%B8%A3%E0%B8%B2%E0%B8%84%E0%B8%B2%E0%B8%81%E0%B8%A5%E0%B8%B2%E0%B8%87%E0%B9%81%E0%B8%A5%E0%B8%B0%E0%B8%84%E0%B8%B8%E0%B8%93%E0%B8%A5%E0%B8%B1%E0%B8%81%E0%B8%A9%E0%B8%93%E0%B8%B0%E0%B8%9E%E0%B8%B7%E0%B9%89%E0%B8%99%E0%B8%90%E0%B8%B2%E0%B8%99%E0%B8%81%E0%B8%B2%E0%B8%A3%E0%B8%88%E0%B8%B1%E0%B8%94%E0%B8%AB%E0%B8%B2%E0%B8%AD%E0%B8%B8%E0%B8%9B%E0%B8%81%E0%B8%A3%E0%B8%93%E0%B9%8C%E0%B9%81%E0%B8%A5%E0%B8%B0%E0%B8%A3%E0%B8%B0%E0%B8%9A%E0%B8%9A%E0%B8%84%E0%B8%AD%E0%B8%A1%E0%B8%9E%E0%B8%B4%E0%B8%A7%E0%B9%80%E0%B8%95%E0%B8%AD%E0%B8%A3%E0%B9%8C-%E0%B8%89%E0%B8%9A%E0%B8%B1%E0%B8%9A%E0%B9%80%E0%B8%94%E0%B8%B7%E0%B8%AD%E0%B8%99%E0%B8%A1%E0%B8%B5%E0%B8%99%E0%B8%B2%E0%B8%84%E0%B8%A1-2566" TargetMode="External"/><Relationship Id="rId6" Type="http://schemas.openxmlformats.org/officeDocument/2006/relationships/hyperlink" Target="https://bbstore.bb.go.th/cms/1704878602_4714.pdf" TargetMode="External"/><Relationship Id="rId5" Type="http://schemas.openxmlformats.org/officeDocument/2006/relationships/hyperlink" Target="https://www.mdes.go.th/service/detail/6650-%E0%B9%80%E0%B8%81%E0%B8%93%E0%B8%91%E0%B9%8C%E0%B8%A3%E0%B8%B2%E0%B8%84%E0%B8%B2%E0%B8%81%E0%B8%A5%E0%B8%B2%E0%B8%87%E0%B9%81%E0%B8%A5%E0%B8%B0%E0%B8%84%E0%B8%B8%E0%B8%93%E0%B8%A5%E0%B8%B1%E0%B8%81%E0%B8%A9%E0%B8%93%E0%B8%B0%E0%B8%9E%E0%B8%B7%E0%B9%89%E0%B8%99%E0%B8%90%E0%B8%B2%E0%B8%99%E0%B8%81%E0%B8%B2%E0%B8%A3%E0%B8%88%E0%B8%B1%E0%B8%94%E0%B8%AB%E0%B8%B2%E0%B8%AD%E0%B8%B8%E0%B8%9B%E0%B8%81%E0%B8%A3%E0%B8%93%E0%B9%8C%E0%B9%81%E0%B8%A5%E0%B8%B0%E0%B8%A3%E0%B8%B0%E0%B8%9A%E0%B8%9A%E0%B8%84%E0%B8%AD%E0%B8%A1%E0%B8%9E%E0%B8%B4%E0%B8%A7%E0%B9%80%E0%B8%95%E0%B8%AD%E0%B8%A3%E0%B9%8C-%E0%B8%89%E0%B8%9A%E0%B8%B1%E0%B8%9A%E0%B9%80%E0%B8%94%E0%B8%B7%E0%B8%AD%E0%B8%99%E0%B8%A1%E0%B8%B5%E0%B8%99%E0%B8%B2%E0%B8%84%E0%B8%A1-2566" TargetMode="External"/><Relationship Id="rId4" Type="http://schemas.openxmlformats.org/officeDocument/2006/relationships/hyperlink" Target="https://www.mdes.go.th/service/detail/6650-%E0%B9%80%E0%B8%81%E0%B8%93%E0%B8%91%E0%B9%8C%E0%B8%A3%E0%B8%B2%E0%B8%84%E0%B8%B2%E0%B8%81%E0%B8%A5%E0%B8%B2%E0%B8%87%E0%B9%81%E0%B8%A5%E0%B8%B0%E0%B8%84%E0%B8%B8%E0%B8%93%E0%B8%A5%E0%B8%B1%E0%B8%81%E0%B8%A9%E0%B8%93%E0%B8%B0%E0%B8%9E%E0%B8%B7%E0%B9%89%E0%B8%99%E0%B8%90%E0%B8%B2%E0%B8%99%E0%B8%81%E0%B8%B2%E0%B8%A3%E0%B8%88%E0%B8%B1%E0%B8%94%E0%B8%AB%E0%B8%B2%E0%B8%AD%E0%B8%B8%E0%B8%9B%E0%B8%81%E0%B8%A3%E0%B8%93%E0%B9%8C%E0%B9%81%E0%B8%A5%E0%B8%B0%E0%B8%A3%E0%B8%B0%E0%B8%9A%E0%B8%9A%E0%B8%84%E0%B8%AD%E0%B8%A1%E0%B8%9E%E0%B8%B4%E0%B8%A7%E0%B9%80%E0%B8%95%E0%B8%AD%E0%B8%A3%E0%B9%8C-%E0%B8%89%E0%B8%9A%E0%B8%B1%E0%B8%9A%E0%B9%80%E0%B8%94%E0%B8%B7%E0%B8%AD%E0%B8%99%E0%B8%A1%E0%B8%B5%E0%B8%99%E0%B8%B2%E0%B8%84%E0%B8%A1-2566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48"/>
  <sheetViews>
    <sheetView view="pageBreakPreview" zoomScaleNormal="100" zoomScaleSheetLayoutView="100" workbookViewId="0">
      <pane xSplit="4" ySplit="7" topLeftCell="E11" activePane="bottomRight" state="frozen"/>
      <selection pane="topRight" activeCell="G1" sqref="G1"/>
      <selection pane="bottomLeft" activeCell="A9" sqref="A9"/>
      <selection pane="bottomRight" activeCell="E34" sqref="E34:L34"/>
    </sheetView>
  </sheetViews>
  <sheetFormatPr defaultRowHeight="15"/>
  <cols>
    <col min="1" max="1" width="5.140625" customWidth="1"/>
    <col min="2" max="2" width="30.42578125" customWidth="1"/>
    <col min="4" max="4" width="8.140625" customWidth="1"/>
    <col min="5" max="5" width="8.5703125" customWidth="1"/>
    <col min="6" max="6" width="14.42578125" customWidth="1"/>
    <col min="7" max="7" width="8.85546875" customWidth="1"/>
    <col min="8" max="8" width="14.28515625" customWidth="1"/>
    <col min="9" max="9" width="8.85546875" customWidth="1"/>
    <col min="10" max="10" width="14.28515625" customWidth="1"/>
    <col min="11" max="11" width="9.7109375" customWidth="1"/>
    <col min="12" max="12" width="14.7109375" customWidth="1"/>
    <col min="13" max="13" width="17.140625" customWidth="1"/>
  </cols>
  <sheetData>
    <row r="1" spans="1:13" ht="18.7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3" ht="18.75">
      <c r="A2" s="197" t="s">
        <v>297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</row>
    <row r="3" spans="1:13" ht="6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 ht="70.5" customHeight="1">
      <c r="A4" s="190" t="s">
        <v>1</v>
      </c>
      <c r="B4" s="190" t="s">
        <v>2</v>
      </c>
      <c r="C4" s="190" t="s">
        <v>3</v>
      </c>
      <c r="D4" s="190"/>
      <c r="E4" s="190" t="s">
        <v>6</v>
      </c>
      <c r="F4" s="190"/>
      <c r="G4" s="190"/>
      <c r="H4" s="190"/>
      <c r="I4" s="190"/>
      <c r="J4" s="190"/>
      <c r="K4" s="190"/>
      <c r="L4" s="190"/>
      <c r="M4" s="190" t="s">
        <v>362</v>
      </c>
    </row>
    <row r="5" spans="1:13" ht="18.75">
      <c r="A5" s="190"/>
      <c r="B5" s="190"/>
      <c r="C5" s="190" t="s">
        <v>10</v>
      </c>
      <c r="D5" s="190" t="s">
        <v>11</v>
      </c>
      <c r="E5" s="190">
        <v>2569</v>
      </c>
      <c r="F5" s="190"/>
      <c r="G5" s="190">
        <v>2570</v>
      </c>
      <c r="H5" s="190"/>
      <c r="I5" s="190">
        <v>2571</v>
      </c>
      <c r="J5" s="190"/>
      <c r="K5" s="190" t="s">
        <v>12</v>
      </c>
      <c r="L5" s="190"/>
      <c r="M5" s="190"/>
    </row>
    <row r="6" spans="1:13" ht="14.25" customHeight="1">
      <c r="A6" s="190"/>
      <c r="B6" s="190"/>
      <c r="C6" s="190"/>
      <c r="D6" s="190"/>
      <c r="E6" s="190" t="s">
        <v>13</v>
      </c>
      <c r="F6" s="190" t="s">
        <v>14</v>
      </c>
      <c r="G6" s="190" t="s">
        <v>13</v>
      </c>
      <c r="H6" s="190" t="s">
        <v>14</v>
      </c>
      <c r="I6" s="190" t="s">
        <v>13</v>
      </c>
      <c r="J6" s="190" t="s">
        <v>14</v>
      </c>
      <c r="K6" s="190" t="s">
        <v>13</v>
      </c>
      <c r="L6" s="190" t="s">
        <v>14</v>
      </c>
      <c r="M6" s="190"/>
    </row>
    <row r="7" spans="1:13" ht="14.25" customHeight="1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</row>
    <row r="8" spans="1:13" ht="25.5" customHeight="1">
      <c r="A8" s="191" t="s">
        <v>36</v>
      </c>
      <c r="B8" s="192"/>
      <c r="C8" s="193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s="18" customFormat="1" ht="26.25" customHeight="1">
      <c r="A9" s="186" t="s">
        <v>363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8"/>
    </row>
    <row r="10" spans="1:13" s="18" customFormat="1" ht="26.25" customHeight="1">
      <c r="A10" s="194" t="s">
        <v>392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6"/>
    </row>
    <row r="11" spans="1:13" ht="46.5" customHeight="1">
      <c r="A11" s="3">
        <v>1</v>
      </c>
      <c r="B11" s="4" t="s">
        <v>41</v>
      </c>
      <c r="C11" s="34"/>
      <c r="D11" s="70" t="s">
        <v>356</v>
      </c>
      <c r="E11" s="96">
        <f>'ภาพรวม กองกลาง'!G22</f>
        <v>13</v>
      </c>
      <c r="F11" s="96">
        <f>'ภาพรวม กองกลาง'!H22</f>
        <v>196080</v>
      </c>
      <c r="G11" s="96">
        <f>'ภาพรวม กองกลาง'!I22</f>
        <v>17</v>
      </c>
      <c r="H11" s="96">
        <f>'ภาพรวม กองกลาง'!J22</f>
        <v>234800</v>
      </c>
      <c r="I11" s="96">
        <f>'ภาพรวม กองกลาง'!K22</f>
        <v>5</v>
      </c>
      <c r="J11" s="96">
        <f>'ภาพรวม กองกลาง'!L22</f>
        <v>19950</v>
      </c>
      <c r="K11" s="96">
        <f>'ภาพรวม กองกลาง'!M22</f>
        <v>30</v>
      </c>
      <c r="L11" s="96">
        <f>'ภาพรวม กองกลาง'!N22</f>
        <v>430880</v>
      </c>
      <c r="M11" s="179"/>
    </row>
    <row r="12" spans="1:13" ht="21">
      <c r="A12" s="3">
        <v>2</v>
      </c>
      <c r="B12" s="4" t="s">
        <v>64</v>
      </c>
      <c r="C12" s="4"/>
      <c r="D12" s="70" t="s">
        <v>356</v>
      </c>
      <c r="E12" s="96">
        <f>'ภาพรวม กองกลาง'!G32</f>
        <v>32</v>
      </c>
      <c r="F12" s="96">
        <f>'ภาพรวม กองกลาง'!H32</f>
        <v>602400</v>
      </c>
      <c r="G12" s="96">
        <f>'ภาพรวม กองกลาง'!I32</f>
        <v>41</v>
      </c>
      <c r="H12" s="96">
        <f>'ภาพรวม กองกลาง'!J32</f>
        <v>334900</v>
      </c>
      <c r="I12" s="128">
        <f>'ภาพรวม กองกลาง'!K32</f>
        <v>0</v>
      </c>
      <c r="J12" s="128">
        <f>'ภาพรวม กองกลาง'!L32</f>
        <v>0</v>
      </c>
      <c r="K12" s="96">
        <f>'ภาพรวม กองกลาง'!M32</f>
        <v>73</v>
      </c>
      <c r="L12" s="96">
        <f>'ภาพรวม กองกลาง'!N32</f>
        <v>937300</v>
      </c>
      <c r="M12" s="7"/>
    </row>
    <row r="13" spans="1:13" s="1" customFormat="1" ht="123.75" customHeight="1">
      <c r="A13" s="3">
        <v>3</v>
      </c>
      <c r="B13" s="4" t="s">
        <v>65</v>
      </c>
      <c r="C13" s="70" t="s">
        <v>356</v>
      </c>
      <c r="D13" s="70" t="s">
        <v>356</v>
      </c>
      <c r="E13" s="96">
        <f>'ภาพรวม กองกลาง'!G51</f>
        <v>282</v>
      </c>
      <c r="F13" s="96">
        <f>'ภาพรวม กองกลาง'!H51</f>
        <v>15637000</v>
      </c>
      <c r="G13" s="96">
        <f>'ภาพรวม กองกลาง'!I51</f>
        <v>4</v>
      </c>
      <c r="H13" s="96">
        <f>'ภาพรวม กองกลาง'!J51</f>
        <v>9512500</v>
      </c>
      <c r="I13" s="96">
        <f>'ภาพรวม กองกลาง'!K51</f>
        <v>2</v>
      </c>
      <c r="J13" s="96">
        <f>'ภาพรวม กองกลาง'!L51</f>
        <v>7145000</v>
      </c>
      <c r="K13" s="96">
        <f>'ภาพรวม กองกลาง'!M51</f>
        <v>287</v>
      </c>
      <c r="L13" s="96">
        <f>'ภาพรวม กองกลาง'!N51</f>
        <v>27194500</v>
      </c>
      <c r="M13" s="180"/>
    </row>
    <row r="14" spans="1:13" s="1" customFormat="1" ht="18.75">
      <c r="A14" s="3">
        <v>4</v>
      </c>
      <c r="B14" s="4" t="s">
        <v>97</v>
      </c>
      <c r="C14" s="4"/>
      <c r="D14" s="70" t="s">
        <v>356</v>
      </c>
      <c r="E14" s="96">
        <f>'ภาพรวม กองกลาง'!G67</f>
        <v>8</v>
      </c>
      <c r="F14" s="96">
        <f>'ภาพรวม กองกลาง'!H67</f>
        <v>36390</v>
      </c>
      <c r="G14" s="96">
        <f>'ภาพรวม กองกลาง'!I67</f>
        <v>9</v>
      </c>
      <c r="H14" s="96">
        <f>'ภาพรวม กองกลาง'!J67</f>
        <v>114370</v>
      </c>
      <c r="I14" s="96">
        <f>'ภาพรวม กองกลาง'!K67</f>
        <v>3</v>
      </c>
      <c r="J14" s="96">
        <f>'ภาพรวม กองกลาง'!L67</f>
        <v>31980</v>
      </c>
      <c r="K14" s="96">
        <f>'ภาพรวม กองกลาง'!M67</f>
        <v>20</v>
      </c>
      <c r="L14" s="96">
        <f>'ภาพรวม กองกลาง'!N67</f>
        <v>185240</v>
      </c>
      <c r="M14" s="7"/>
    </row>
    <row r="15" spans="1:13" ht="21" customHeight="1">
      <c r="A15" s="3">
        <v>5</v>
      </c>
      <c r="B15" s="4" t="s">
        <v>99</v>
      </c>
      <c r="C15" s="4"/>
      <c r="D15" s="70" t="s">
        <v>356</v>
      </c>
      <c r="E15" s="17">
        <f>'ภาพรวม กองกลาง'!G78</f>
        <v>9</v>
      </c>
      <c r="F15" s="17">
        <f>'ภาพรวม กองกลาง'!H78</f>
        <v>93600</v>
      </c>
      <c r="G15" s="17">
        <f>'ภาพรวม กองกลาง'!I78</f>
        <v>9</v>
      </c>
      <c r="H15" s="17">
        <f>'ภาพรวม กองกลาง'!J78</f>
        <v>58600</v>
      </c>
      <c r="I15" s="17">
        <f>'ภาพรวม กองกลาง'!K78</f>
        <v>6</v>
      </c>
      <c r="J15" s="17">
        <f>'ภาพรวม กองกลาง'!L78</f>
        <v>45500</v>
      </c>
      <c r="K15" s="17">
        <f>'ภาพรวม กองกลาง'!M78</f>
        <v>24</v>
      </c>
      <c r="L15" s="17">
        <f>'ภาพรวม กองกลาง'!N78</f>
        <v>221700</v>
      </c>
      <c r="M15" s="4"/>
    </row>
    <row r="16" spans="1:13" s="1" customFormat="1" ht="21">
      <c r="A16" s="3">
        <v>6</v>
      </c>
      <c r="B16" s="4" t="s">
        <v>128</v>
      </c>
      <c r="C16" s="4"/>
      <c r="D16" s="70" t="s">
        <v>356</v>
      </c>
      <c r="E16" s="17">
        <f>'ภาพรวม กองกลาง'!G92</f>
        <v>44</v>
      </c>
      <c r="F16" s="17">
        <f>'ภาพรวม กองกลาง'!H92</f>
        <v>804890</v>
      </c>
      <c r="G16" s="111">
        <f>'ภาพรวม กองกลาง'!I92</f>
        <v>0</v>
      </c>
      <c r="H16" s="111">
        <f>'ภาพรวม กองกลาง'!J92</f>
        <v>0</v>
      </c>
      <c r="I16" s="111">
        <f>'ภาพรวม กองกลาง'!K92</f>
        <v>0</v>
      </c>
      <c r="J16" s="111">
        <f>'ภาพรวม กองกลาง'!L92</f>
        <v>0</v>
      </c>
      <c r="K16" s="17">
        <f>'ภาพรวม กองกลาง'!M92</f>
        <v>44</v>
      </c>
      <c r="L16" s="17">
        <f>'ภาพรวม กองกลาง'!N92</f>
        <v>804890</v>
      </c>
      <c r="M16" s="4"/>
    </row>
    <row r="17" spans="1:15" s="2" customFormat="1" ht="19.5" thickBot="1">
      <c r="A17" s="3">
        <v>7</v>
      </c>
      <c r="B17" s="8" t="s">
        <v>153</v>
      </c>
      <c r="C17" s="8"/>
      <c r="D17" s="70" t="s">
        <v>356</v>
      </c>
      <c r="E17" s="97">
        <f>'ภาพรวม กองกลาง'!G121</f>
        <v>50</v>
      </c>
      <c r="F17" s="97">
        <f>'ภาพรวม กองกลาง'!H121</f>
        <v>528850</v>
      </c>
      <c r="G17" s="97">
        <f>'ภาพรวม กองกลาง'!I121</f>
        <v>19</v>
      </c>
      <c r="H17" s="97">
        <f>'ภาพรวม กองกลาง'!J121</f>
        <v>1605090</v>
      </c>
      <c r="I17" s="97">
        <f>'ภาพรวม กองกลาง'!K121</f>
        <v>8</v>
      </c>
      <c r="J17" s="97">
        <f>'ภาพรวม กองกลาง'!L121</f>
        <v>119200</v>
      </c>
      <c r="K17" s="97">
        <f>'ภาพรวม กองกลาง'!M121</f>
        <v>71</v>
      </c>
      <c r="L17" s="97">
        <f>'ภาพรวม กองกลาง'!N121</f>
        <v>2253050</v>
      </c>
      <c r="M17" s="8"/>
    </row>
    <row r="18" spans="1:15" s="84" customFormat="1" ht="21.75" customHeight="1">
      <c r="A18" s="74">
        <v>8</v>
      </c>
      <c r="B18" s="45" t="s">
        <v>197</v>
      </c>
      <c r="C18" s="45"/>
      <c r="D18" s="79" t="s">
        <v>356</v>
      </c>
      <c r="E18" s="98">
        <f>'ภาพรวม กองกลาง'!G130</f>
        <v>1</v>
      </c>
      <c r="F18" s="98">
        <f>'ภาพรวม กองกลาง'!H130</f>
        <v>649990</v>
      </c>
      <c r="G18" s="98">
        <f>'ภาพรวม กองกลาง'!I130</f>
        <v>1</v>
      </c>
      <c r="H18" s="98">
        <f>'ภาพรวม กองกลาง'!J130</f>
        <v>250000</v>
      </c>
      <c r="I18" s="98">
        <f>'ภาพรวม กองกลาง'!K130</f>
        <v>1</v>
      </c>
      <c r="J18" s="98">
        <f>'ภาพรวม กองกลาง'!L130</f>
        <v>500000</v>
      </c>
      <c r="K18" s="110">
        <f>'ภาพรวม กองกลาง'!M130</f>
        <v>0</v>
      </c>
      <c r="L18" s="98">
        <f>'ภาพรวม กองกลาง'!N130</f>
        <v>1399990</v>
      </c>
      <c r="M18" s="45"/>
      <c r="O18" s="85" t="s">
        <v>24</v>
      </c>
    </row>
    <row r="19" spans="1:15" s="84" customFormat="1" ht="18.75">
      <c r="A19" s="74">
        <v>9</v>
      </c>
      <c r="B19" s="45" t="s">
        <v>227</v>
      </c>
      <c r="C19" s="79" t="s">
        <v>356</v>
      </c>
      <c r="D19" s="79" t="s">
        <v>356</v>
      </c>
      <c r="E19" s="98">
        <f>'ภาพรวม กองกลาง'!G188</f>
        <v>121</v>
      </c>
      <c r="F19" s="98">
        <f>'ภาพรวม กองกลาง'!H188</f>
        <v>3826823</v>
      </c>
      <c r="G19" s="98">
        <f>'ภาพรวม กองกลาง'!I188</f>
        <v>56</v>
      </c>
      <c r="H19" s="98">
        <f>'ภาพรวม กองกลาง'!J188</f>
        <v>5218950</v>
      </c>
      <c r="I19" s="98">
        <f>'ภาพรวม กองกลาง'!K188</f>
        <v>37</v>
      </c>
      <c r="J19" s="98">
        <f>'ภาพรวม กองกลาง'!L188</f>
        <v>5543950</v>
      </c>
      <c r="K19" s="98">
        <f>'ภาพรวม กองกลาง'!M188</f>
        <v>209</v>
      </c>
      <c r="L19" s="98">
        <f>'ภาพรวม กองกลาง'!N188</f>
        <v>14589723</v>
      </c>
      <c r="M19" s="45"/>
    </row>
    <row r="20" spans="1:15" s="84" customFormat="1" ht="21.75" customHeight="1">
      <c r="A20" s="74">
        <v>10</v>
      </c>
      <c r="B20" s="45" t="s">
        <v>364</v>
      </c>
      <c r="C20" s="45"/>
      <c r="D20" s="79"/>
      <c r="E20" s="99"/>
      <c r="F20" s="99"/>
      <c r="G20" s="98"/>
      <c r="H20" s="98"/>
      <c r="I20" s="99"/>
      <c r="J20" s="99"/>
      <c r="K20" s="99"/>
      <c r="L20" s="99"/>
      <c r="M20" s="86" t="s">
        <v>365</v>
      </c>
    </row>
    <row r="21" spans="1:15" s="13" customFormat="1" ht="18.75">
      <c r="A21" s="11"/>
      <c r="B21" s="55" t="s">
        <v>366</v>
      </c>
      <c r="C21" s="12"/>
      <c r="D21" s="11"/>
      <c r="E21" s="26">
        <f>SUM(E8:E20)</f>
        <v>560</v>
      </c>
      <c r="F21" s="26">
        <f>SUM(F8:F20)</f>
        <v>22376023</v>
      </c>
      <c r="G21" s="26">
        <f t="shared" ref="G21:K21" si="0">SUM(G8:G20)</f>
        <v>156</v>
      </c>
      <c r="H21" s="26">
        <f t="shared" si="0"/>
        <v>17329210</v>
      </c>
      <c r="I21" s="26">
        <f t="shared" si="0"/>
        <v>62</v>
      </c>
      <c r="J21" s="26">
        <f t="shared" si="0"/>
        <v>13405580</v>
      </c>
      <c r="K21" s="26">
        <f t="shared" si="0"/>
        <v>758</v>
      </c>
      <c r="L21" s="26">
        <f>SUM(L8:L20)</f>
        <v>48017273</v>
      </c>
      <c r="M21" s="11"/>
    </row>
    <row r="22" spans="1:15" s="80" customFormat="1" ht="26.25" customHeight="1">
      <c r="A22" s="183" t="s">
        <v>393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5"/>
    </row>
    <row r="23" spans="1:15" s="82" customFormat="1" ht="29.25" customHeight="1" thickBot="1">
      <c r="A23" s="74">
        <v>1</v>
      </c>
      <c r="B23" s="81" t="s">
        <v>153</v>
      </c>
      <c r="C23" s="79" t="s">
        <v>356</v>
      </c>
      <c r="D23" s="79"/>
      <c r="E23" s="109">
        <f>'ภาพรวม กองกลาง'!G124</f>
        <v>0</v>
      </c>
      <c r="F23" s="109">
        <f>'ภาพรวม กองกลาง'!H124</f>
        <v>0</v>
      </c>
      <c r="G23" s="109">
        <f>'ภาพรวม กองกลาง'!I124</f>
        <v>0</v>
      </c>
      <c r="H23" s="109">
        <f>'ภาพรวม กองกลาง'!J124</f>
        <v>0</v>
      </c>
      <c r="I23" s="108">
        <f>'ภาพรวม กองกลาง'!K124</f>
        <v>2</v>
      </c>
      <c r="J23" s="108">
        <f>'ภาพรวม กองกลาง'!L124</f>
        <v>70000000</v>
      </c>
      <c r="K23" s="108">
        <f>'ภาพรวม กองกลาง'!M124</f>
        <v>2</v>
      </c>
      <c r="L23" s="108">
        <f>'ภาพรวม กองกลาง'!N124</f>
        <v>70000000</v>
      </c>
      <c r="M23" s="81"/>
    </row>
    <row r="24" spans="1:15" s="84" customFormat="1" ht="37.5">
      <c r="A24" s="74">
        <v>2</v>
      </c>
      <c r="B24" s="45" t="s">
        <v>197</v>
      </c>
      <c r="C24" s="79" t="s">
        <v>356</v>
      </c>
      <c r="D24" s="74"/>
      <c r="E24" s="110">
        <f>'ภาพรวม กองกลาง'!G132</f>
        <v>0</v>
      </c>
      <c r="F24" s="110">
        <f>'ภาพรวม กองกลาง'!H132</f>
        <v>0</v>
      </c>
      <c r="G24" s="110">
        <f>'ภาพรวม กองกลาง'!I132</f>
        <v>0</v>
      </c>
      <c r="H24" s="110">
        <f>'ภาพรวม กองกลาง'!J132</f>
        <v>0</v>
      </c>
      <c r="I24" s="98">
        <f>'ภาพรวม กองกลาง'!K132</f>
        <v>1</v>
      </c>
      <c r="J24" s="98">
        <f>'ภาพรวม กองกลาง'!L132</f>
        <v>5000000</v>
      </c>
      <c r="K24" s="98">
        <f>'ภาพรวม กองกลาง'!M132</f>
        <v>1</v>
      </c>
      <c r="L24" s="98">
        <f>'ภาพรวม กองกลาง'!N132</f>
        <v>5000000</v>
      </c>
      <c r="M24" s="45"/>
      <c r="O24" s="85" t="s">
        <v>24</v>
      </c>
    </row>
    <row r="25" spans="1:15" s="84" customFormat="1" ht="18.75">
      <c r="A25" s="74">
        <v>3</v>
      </c>
      <c r="B25" s="45" t="s">
        <v>227</v>
      </c>
      <c r="C25" s="79" t="s">
        <v>356</v>
      </c>
      <c r="D25" s="74"/>
      <c r="E25" s="98">
        <f>'ภาพรวม กองกลาง'!G202</f>
        <v>5</v>
      </c>
      <c r="F25" s="98">
        <f>'ภาพรวม กองกลาง'!H202</f>
        <v>98422500</v>
      </c>
      <c r="G25" s="98">
        <f>'ภาพรวม กองกลาง'!I202</f>
        <v>7</v>
      </c>
      <c r="H25" s="98">
        <f>'ภาพรวม กองกลาง'!J202</f>
        <v>210750000</v>
      </c>
      <c r="I25" s="98">
        <f>'ภาพรวม กองกลาง'!K202</f>
        <v>3</v>
      </c>
      <c r="J25" s="98">
        <f>'ภาพรวม กองกลาง'!L202</f>
        <v>158125000</v>
      </c>
      <c r="K25" s="98">
        <f>'ภาพรวม กองกลาง'!M202</f>
        <v>10</v>
      </c>
      <c r="L25" s="98">
        <f>'ภาพรวม กองกลาง'!N202</f>
        <v>467297500</v>
      </c>
      <c r="M25" s="45"/>
    </row>
    <row r="26" spans="1:15" s="178" customFormat="1" ht="18.75">
      <c r="A26" s="174"/>
      <c r="B26" s="55" t="s">
        <v>367</v>
      </c>
      <c r="C26" s="175"/>
      <c r="D26" s="174"/>
      <c r="E26" s="176">
        <f>'ภาพรวม กองกลาง'!G205</f>
        <v>5</v>
      </c>
      <c r="F26" s="176">
        <f>'ภาพรวม กองกลาง'!H205</f>
        <v>98422500</v>
      </c>
      <c r="G26" s="176">
        <f>'ภาพรวม กองกลาง'!I205</f>
        <v>7</v>
      </c>
      <c r="H26" s="176">
        <f>'ภาพรวม กองกลาง'!J205</f>
        <v>210750000</v>
      </c>
      <c r="I26" s="176">
        <f>'ภาพรวม กองกลาง'!K205</f>
        <v>6</v>
      </c>
      <c r="J26" s="176">
        <f>'ภาพรวม กองกลาง'!L205</f>
        <v>233125000</v>
      </c>
      <c r="K26" s="176">
        <f>'ภาพรวม กองกลาง'!M205</f>
        <v>13</v>
      </c>
      <c r="L26" s="176">
        <f>'ภาพรวม กองกลาง'!N205</f>
        <v>542297500</v>
      </c>
      <c r="M26" s="177"/>
    </row>
    <row r="27" spans="1:15" s="13" customFormat="1" ht="18.75">
      <c r="A27" s="11"/>
      <c r="B27" s="94" t="s">
        <v>380</v>
      </c>
      <c r="C27" s="129"/>
      <c r="D27" s="130"/>
      <c r="E27" s="131">
        <f>E21+E26</f>
        <v>565</v>
      </c>
      <c r="F27" s="131">
        <f t="shared" ref="F27:L27" si="1">F21+F26</f>
        <v>120798523</v>
      </c>
      <c r="G27" s="131">
        <f t="shared" si="1"/>
        <v>163</v>
      </c>
      <c r="H27" s="131">
        <f t="shared" si="1"/>
        <v>228079210</v>
      </c>
      <c r="I27" s="131">
        <f t="shared" si="1"/>
        <v>68</v>
      </c>
      <c r="J27" s="131">
        <f t="shared" si="1"/>
        <v>246530580</v>
      </c>
      <c r="K27" s="131">
        <f t="shared" si="1"/>
        <v>771</v>
      </c>
      <c r="L27" s="131">
        <f t="shared" si="1"/>
        <v>590314773</v>
      </c>
      <c r="M27" s="11"/>
    </row>
    <row r="28" spans="1:15" s="18" customFormat="1" ht="26.25" customHeight="1">
      <c r="A28" s="186" t="s">
        <v>368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8"/>
    </row>
    <row r="29" spans="1:15" s="18" customFormat="1" ht="26.25" customHeight="1">
      <c r="A29" s="182" t="s">
        <v>394</v>
      </c>
      <c r="B29" s="182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</row>
    <row r="30" spans="1:15" ht="18.75">
      <c r="A30" s="3">
        <v>1</v>
      </c>
      <c r="B30" s="4" t="s">
        <v>41</v>
      </c>
      <c r="C30" s="34"/>
      <c r="D30" s="70" t="s">
        <v>356</v>
      </c>
      <c r="E30" s="96">
        <f>'ภาพรวม กองพัฒน์'!G12</f>
        <v>26</v>
      </c>
      <c r="F30" s="96">
        <f>'ภาพรวม กองพัฒน์'!H12</f>
        <v>129500</v>
      </c>
      <c r="G30" s="96">
        <f>'ภาพรวม กองพัฒน์'!I12</f>
        <v>0</v>
      </c>
      <c r="H30" s="96">
        <f>'ภาพรวม กองพัฒน์'!J12</f>
        <v>0</v>
      </c>
      <c r="I30" s="96">
        <f>'ภาพรวม กองพัฒน์'!K12</f>
        <v>0</v>
      </c>
      <c r="J30" s="96">
        <f>'ภาพรวม กองพัฒน์'!L12</f>
        <v>0</v>
      </c>
      <c r="K30" s="96">
        <f>'ภาพรวม กองพัฒน์'!M12</f>
        <v>26</v>
      </c>
      <c r="L30" s="96">
        <f>'ภาพรวม กองพัฒน์'!N12</f>
        <v>129500</v>
      </c>
      <c r="M30" s="3"/>
    </row>
    <row r="31" spans="1:15" ht="18.75">
      <c r="A31" s="3">
        <v>2</v>
      </c>
      <c r="B31" s="4" t="s">
        <v>369</v>
      </c>
      <c r="C31" s="70" t="s">
        <v>356</v>
      </c>
      <c r="D31" s="70"/>
      <c r="E31" s="96">
        <f>'ภาพรวม กองพัฒน์'!G15</f>
        <v>0</v>
      </c>
      <c r="F31" s="96">
        <f>'ภาพรวม กองพัฒน์'!H15</f>
        <v>0</v>
      </c>
      <c r="G31" s="96">
        <f>'ภาพรวม กองพัฒน์'!I15</f>
        <v>1</v>
      </c>
      <c r="H31" s="96">
        <f>'ภาพรวม กองพัฒน์'!J15</f>
        <v>251400</v>
      </c>
      <c r="I31" s="96">
        <f>'ภาพรวม กองพัฒน์'!K15</f>
        <v>0</v>
      </c>
      <c r="J31" s="96">
        <f>'ภาพรวม กองพัฒน์'!L15</f>
        <v>0</v>
      </c>
      <c r="K31" s="96">
        <f>'ภาพรวม กองพัฒน์'!M15</f>
        <v>1</v>
      </c>
      <c r="L31" s="96">
        <f>'ภาพรวม กองพัฒน์'!N15</f>
        <v>251400</v>
      </c>
      <c r="M31" s="7"/>
    </row>
    <row r="32" spans="1:15" s="1" customFormat="1" ht="18.75">
      <c r="A32" s="3">
        <v>3</v>
      </c>
      <c r="B32" s="4" t="s">
        <v>370</v>
      </c>
      <c r="C32" s="4"/>
      <c r="D32" s="70" t="s">
        <v>356</v>
      </c>
      <c r="E32" s="96">
        <f>'ภาพรวม กองพัฒน์'!G19</f>
        <v>7</v>
      </c>
      <c r="F32" s="96">
        <f>'ภาพรวม กองพัฒน์'!H19</f>
        <v>44719</v>
      </c>
      <c r="G32" s="96">
        <f>'ภาพรวม กองพัฒน์'!I19</f>
        <v>0</v>
      </c>
      <c r="H32" s="96">
        <f>'ภาพรวม กองพัฒน์'!J19</f>
        <v>0</v>
      </c>
      <c r="I32" s="96">
        <f>'ภาพรวม กองพัฒน์'!K19</f>
        <v>0</v>
      </c>
      <c r="J32" s="96">
        <f>'ภาพรวม กองพัฒน์'!L19</f>
        <v>0</v>
      </c>
      <c r="K32" s="96">
        <f>'ภาพรวม กองพัฒน์'!M19</f>
        <v>7</v>
      </c>
      <c r="L32" s="96">
        <f>'ภาพรวม กองพัฒน์'!N19</f>
        <v>44719</v>
      </c>
      <c r="M32" s="7"/>
    </row>
    <row r="33" spans="1:13" s="1" customFormat="1" ht="37.5">
      <c r="A33" s="127">
        <v>4</v>
      </c>
      <c r="B33" s="4" t="s">
        <v>498</v>
      </c>
      <c r="C33" s="70" t="s">
        <v>356</v>
      </c>
      <c r="D33" s="70" t="s">
        <v>356</v>
      </c>
      <c r="E33" s="96">
        <f>'ภาพรวม กองพัฒน์'!G31</f>
        <v>54</v>
      </c>
      <c r="F33" s="96">
        <f>'ภาพรวม กองพัฒน์'!H31</f>
        <v>5158500</v>
      </c>
      <c r="G33" s="96">
        <f>'ภาพรวม กองพัฒน์'!I31</f>
        <v>276</v>
      </c>
      <c r="H33" s="96">
        <f>'ภาพรวม กองพัฒน์'!J31</f>
        <v>2441900</v>
      </c>
      <c r="I33" s="96">
        <f>'ภาพรวม กองพัฒน์'!K31</f>
        <v>0</v>
      </c>
      <c r="J33" s="96">
        <f>'ภาพรวม กองพัฒน์'!L31</f>
        <v>0</v>
      </c>
      <c r="K33" s="96">
        <f>'ภาพรวม กองพัฒน์'!M31</f>
        <v>330</v>
      </c>
      <c r="L33" s="96">
        <f>'ภาพรวม กองพัฒน์'!N31</f>
        <v>7600400</v>
      </c>
      <c r="M33" s="7"/>
    </row>
    <row r="34" spans="1:13" ht="37.5">
      <c r="A34" s="3">
        <v>5</v>
      </c>
      <c r="B34" s="4" t="s">
        <v>387</v>
      </c>
      <c r="C34" s="70" t="s">
        <v>356</v>
      </c>
      <c r="D34" s="70"/>
      <c r="E34" s="96">
        <f>'ภาพรวม กองพัฒน์'!G37</f>
        <v>4</v>
      </c>
      <c r="F34" s="96">
        <f>'ภาพรวม กองพัฒน์'!H37</f>
        <v>809160.75</v>
      </c>
      <c r="G34" s="96">
        <f>'ภาพรวม กองพัฒน์'!I37</f>
        <v>0</v>
      </c>
      <c r="H34" s="96">
        <f>'ภาพรวม กองพัฒน์'!J37</f>
        <v>0</v>
      </c>
      <c r="I34" s="96">
        <f>'ภาพรวม กองพัฒน์'!K37</f>
        <v>0</v>
      </c>
      <c r="J34" s="96">
        <f>'ภาพรวม กองพัฒน์'!L37</f>
        <v>0</v>
      </c>
      <c r="K34" s="96">
        <f>'ภาพรวม กองพัฒน์'!M37</f>
        <v>4</v>
      </c>
      <c r="L34" s="96">
        <f>'ภาพรวม กองพัฒน์'!N37</f>
        <v>809160.75</v>
      </c>
      <c r="M34" s="4"/>
    </row>
    <row r="35" spans="1:13" s="13" customFormat="1" ht="18.75">
      <c r="A35" s="11"/>
      <c r="B35" s="94" t="s">
        <v>391</v>
      </c>
      <c r="C35" s="129"/>
      <c r="D35" s="130"/>
      <c r="E35" s="131">
        <f t="shared" ref="E35:L35" si="2">SUM(E30:E34)</f>
        <v>91</v>
      </c>
      <c r="F35" s="132">
        <f t="shared" si="2"/>
        <v>6141879.75</v>
      </c>
      <c r="G35" s="131">
        <f t="shared" si="2"/>
        <v>277</v>
      </c>
      <c r="H35" s="131">
        <f t="shared" si="2"/>
        <v>2693300</v>
      </c>
      <c r="I35" s="131">
        <f t="shared" si="2"/>
        <v>0</v>
      </c>
      <c r="J35" s="131">
        <f t="shared" si="2"/>
        <v>0</v>
      </c>
      <c r="K35" s="131">
        <f t="shared" si="2"/>
        <v>368</v>
      </c>
      <c r="L35" s="132">
        <f t="shared" si="2"/>
        <v>8835179.75</v>
      </c>
      <c r="M35" s="11"/>
    </row>
    <row r="36" spans="1:13" s="80" customFormat="1" ht="26.25" customHeight="1">
      <c r="A36" s="183" t="s">
        <v>395</v>
      </c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5"/>
    </row>
    <row r="37" spans="1:13" s="18" customFormat="1" ht="26.25" customHeight="1">
      <c r="A37" s="186" t="s">
        <v>396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8"/>
    </row>
    <row r="38" spans="1:13" s="33" customFormat="1" ht="46.5" customHeight="1">
      <c r="A38" s="31"/>
      <c r="B38" s="136" t="s">
        <v>388</v>
      </c>
      <c r="C38" s="136"/>
      <c r="D38" s="137"/>
      <c r="E38" s="138">
        <f t="shared" ref="E38:L38" si="3">E21+E35</f>
        <v>651</v>
      </c>
      <c r="F38" s="139">
        <f t="shared" si="3"/>
        <v>28517902.75</v>
      </c>
      <c r="G38" s="138">
        <f t="shared" si="3"/>
        <v>433</v>
      </c>
      <c r="H38" s="139">
        <f t="shared" si="3"/>
        <v>20022510</v>
      </c>
      <c r="I38" s="138">
        <f t="shared" si="3"/>
        <v>62</v>
      </c>
      <c r="J38" s="139">
        <f t="shared" si="3"/>
        <v>13405580</v>
      </c>
      <c r="K38" s="138">
        <f t="shared" si="3"/>
        <v>1126</v>
      </c>
      <c r="L38" s="139">
        <f t="shared" si="3"/>
        <v>56852452.75</v>
      </c>
      <c r="M38" s="32"/>
    </row>
    <row r="39" spans="1:13" s="33" customFormat="1" ht="46.5" customHeight="1">
      <c r="A39" s="31"/>
      <c r="B39" s="136" t="s">
        <v>389</v>
      </c>
      <c r="C39" s="136"/>
      <c r="D39" s="137"/>
      <c r="E39" s="138">
        <f t="shared" ref="E39:L39" si="4">E26</f>
        <v>5</v>
      </c>
      <c r="F39" s="139">
        <f t="shared" si="4"/>
        <v>98422500</v>
      </c>
      <c r="G39" s="138">
        <f t="shared" si="4"/>
        <v>7</v>
      </c>
      <c r="H39" s="139">
        <f t="shared" si="4"/>
        <v>210750000</v>
      </c>
      <c r="I39" s="138">
        <f t="shared" si="4"/>
        <v>6</v>
      </c>
      <c r="J39" s="139">
        <f t="shared" si="4"/>
        <v>233125000</v>
      </c>
      <c r="K39" s="138">
        <f t="shared" si="4"/>
        <v>13</v>
      </c>
      <c r="L39" s="139">
        <f t="shared" si="4"/>
        <v>542297500</v>
      </c>
      <c r="M39" s="32"/>
    </row>
    <row r="40" spans="1:13" s="33" customFormat="1" ht="46.5" customHeight="1">
      <c r="A40" s="31"/>
      <c r="B40" s="106" t="s">
        <v>390</v>
      </c>
      <c r="C40" s="106"/>
      <c r="D40" s="133"/>
      <c r="E40" s="134">
        <f>SUM(E38:E39)</f>
        <v>656</v>
      </c>
      <c r="F40" s="135">
        <f t="shared" ref="F40:L40" si="5">SUM(F38:F39)</f>
        <v>126940402.75</v>
      </c>
      <c r="G40" s="134">
        <f t="shared" si="5"/>
        <v>440</v>
      </c>
      <c r="H40" s="135">
        <f t="shared" si="5"/>
        <v>230772510</v>
      </c>
      <c r="I40" s="134">
        <f t="shared" si="5"/>
        <v>68</v>
      </c>
      <c r="J40" s="135">
        <f t="shared" si="5"/>
        <v>246530580</v>
      </c>
      <c r="K40" s="134">
        <f t="shared" si="5"/>
        <v>1139</v>
      </c>
      <c r="L40" s="135">
        <f t="shared" si="5"/>
        <v>599149952.75</v>
      </c>
      <c r="M40" s="32"/>
    </row>
    <row r="41" spans="1:13" ht="19.5" customHeight="1">
      <c r="A41" s="189" t="s">
        <v>29</v>
      </c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</row>
    <row r="42" spans="1:13" ht="18.75">
      <c r="A42" s="181" t="s">
        <v>30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</row>
    <row r="43" spans="1:13" ht="18.75">
      <c r="A43" s="181" t="s">
        <v>31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</row>
    <row r="44" spans="1:13" ht="18.75">
      <c r="A44" s="181" t="s">
        <v>32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</row>
    <row r="45" spans="1:13" ht="18.75">
      <c r="A45" s="181" t="s">
        <v>33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</row>
    <row r="46" spans="1:13" ht="18.75">
      <c r="A46" s="181" t="s">
        <v>34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</row>
    <row r="47" spans="1:13" ht="18.75">
      <c r="A47" s="181" t="s">
        <v>35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  <c r="M47" s="181"/>
    </row>
    <row r="48" spans="1:13" ht="18.7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</row>
  </sheetData>
  <mergeCells count="36">
    <mergeCell ref="A1:M1"/>
    <mergeCell ref="A2:M2"/>
    <mergeCell ref="A4:A7"/>
    <mergeCell ref="B4:B7"/>
    <mergeCell ref="C4:D4"/>
    <mergeCell ref="E4:L4"/>
    <mergeCell ref="M4:M7"/>
    <mergeCell ref="C5:C7"/>
    <mergeCell ref="D5:D7"/>
    <mergeCell ref="E5:F5"/>
    <mergeCell ref="A28:M28"/>
    <mergeCell ref="G5:H5"/>
    <mergeCell ref="I5:J5"/>
    <mergeCell ref="K5:L5"/>
    <mergeCell ref="E6:E7"/>
    <mergeCell ref="F6:F7"/>
    <mergeCell ref="G6:G7"/>
    <mergeCell ref="H6:H7"/>
    <mergeCell ref="I6:I7"/>
    <mergeCell ref="J6:J7"/>
    <mergeCell ref="K6:K7"/>
    <mergeCell ref="L6:L7"/>
    <mergeCell ref="A8:C8"/>
    <mergeCell ref="A9:M9"/>
    <mergeCell ref="A10:M10"/>
    <mergeCell ref="A22:M22"/>
    <mergeCell ref="A44:M44"/>
    <mergeCell ref="A45:M45"/>
    <mergeCell ref="A46:M46"/>
    <mergeCell ref="A47:M47"/>
    <mergeCell ref="A29:B29"/>
    <mergeCell ref="A36:M36"/>
    <mergeCell ref="A37:M37"/>
    <mergeCell ref="A41:M41"/>
    <mergeCell ref="A42:M42"/>
    <mergeCell ref="A43:M43"/>
  </mergeCells>
  <pageMargins left="0.47244094488188981" right="0.51181102362204722" top="0.55118110236220474" bottom="0.47244094488188981" header="0.31496062992125984" footer="0.31496062992125984"/>
  <pageSetup paperSize="9" scale="78" orientation="landscape" r:id="rId1"/>
  <rowBreaks count="2" manualBreakCount="2">
    <brk id="21" max="12" man="1"/>
    <brk id="3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FF"/>
  </sheetPr>
  <dimension ref="A1:S219"/>
  <sheetViews>
    <sheetView view="pageBreakPreview" zoomScaleNormal="100" zoomScaleSheetLayoutView="100" workbookViewId="0">
      <pane xSplit="6" ySplit="7" topLeftCell="G8" activePane="bottomRight" state="frozen"/>
      <selection pane="topRight" activeCell="G1" sqref="G1"/>
      <selection pane="bottomLeft" activeCell="A9" sqref="A9"/>
      <selection pane="bottomRight" activeCell="J10" sqref="J10"/>
    </sheetView>
  </sheetViews>
  <sheetFormatPr defaultRowHeight="15"/>
  <cols>
    <col min="1" max="1" width="5.140625" customWidth="1"/>
    <col min="2" max="2" width="30.42578125" customWidth="1"/>
    <col min="5" max="5" width="9.28515625" bestFit="1" customWidth="1"/>
    <col min="6" max="6" width="12" bestFit="1" customWidth="1"/>
    <col min="7" max="7" width="9.5703125" bestFit="1" customWidth="1"/>
    <col min="8" max="8" width="14.42578125" bestFit="1" customWidth="1"/>
    <col min="9" max="9" width="9.5703125" bestFit="1" customWidth="1"/>
    <col min="10" max="10" width="14.42578125" bestFit="1" customWidth="1"/>
    <col min="11" max="11" width="9.5703125" bestFit="1" customWidth="1"/>
    <col min="12" max="12" width="14.42578125" bestFit="1" customWidth="1"/>
    <col min="13" max="13" width="9.7109375" bestFit="1" customWidth="1"/>
    <col min="14" max="14" width="14.42578125" bestFit="1" customWidth="1"/>
    <col min="15" max="15" width="9.28515625" bestFit="1" customWidth="1"/>
    <col min="17" max="17" width="37.5703125" customWidth="1"/>
  </cols>
  <sheetData>
    <row r="1" spans="1:17" ht="18.7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</row>
    <row r="2" spans="1:17" ht="18.75">
      <c r="A2" s="197" t="s">
        <v>358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ht="6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70.5" customHeight="1">
      <c r="A4" s="190" t="s">
        <v>1</v>
      </c>
      <c r="B4" s="190" t="s">
        <v>2</v>
      </c>
      <c r="C4" s="190" t="s">
        <v>3</v>
      </c>
      <c r="D4" s="190"/>
      <c r="E4" s="190" t="s">
        <v>4</v>
      </c>
      <c r="F4" s="190" t="s">
        <v>5</v>
      </c>
      <c r="G4" s="190" t="s">
        <v>6</v>
      </c>
      <c r="H4" s="190"/>
      <c r="I4" s="190"/>
      <c r="J4" s="190"/>
      <c r="K4" s="190"/>
      <c r="L4" s="190"/>
      <c r="M4" s="190"/>
      <c r="N4" s="190"/>
      <c r="O4" s="190" t="s">
        <v>7</v>
      </c>
      <c r="P4" s="190" t="s">
        <v>8</v>
      </c>
      <c r="Q4" s="190" t="s">
        <v>9</v>
      </c>
    </row>
    <row r="5" spans="1:17" ht="18.75">
      <c r="A5" s="190"/>
      <c r="B5" s="190"/>
      <c r="C5" s="190" t="s">
        <v>10</v>
      </c>
      <c r="D5" s="190" t="s">
        <v>11</v>
      </c>
      <c r="E5" s="190"/>
      <c r="F5" s="190"/>
      <c r="G5" s="190">
        <v>2569</v>
      </c>
      <c r="H5" s="190"/>
      <c r="I5" s="190">
        <v>2570</v>
      </c>
      <c r="J5" s="190"/>
      <c r="K5" s="190">
        <v>2571</v>
      </c>
      <c r="L5" s="190"/>
      <c r="M5" s="190" t="s">
        <v>12</v>
      </c>
      <c r="N5" s="190"/>
      <c r="O5" s="190"/>
      <c r="P5" s="190"/>
      <c r="Q5" s="190"/>
    </row>
    <row r="6" spans="1:17">
      <c r="A6" s="190"/>
      <c r="B6" s="190"/>
      <c r="C6" s="190"/>
      <c r="D6" s="190"/>
      <c r="E6" s="190"/>
      <c r="F6" s="190"/>
      <c r="G6" s="190" t="s">
        <v>13</v>
      </c>
      <c r="H6" s="190" t="s">
        <v>14</v>
      </c>
      <c r="I6" s="190" t="s">
        <v>13</v>
      </c>
      <c r="J6" s="190" t="s">
        <v>14</v>
      </c>
      <c r="K6" s="190" t="s">
        <v>13</v>
      </c>
      <c r="L6" s="190" t="s">
        <v>14</v>
      </c>
      <c r="M6" s="190" t="s">
        <v>13</v>
      </c>
      <c r="N6" s="190" t="s">
        <v>14</v>
      </c>
      <c r="O6" s="190"/>
      <c r="P6" s="190"/>
      <c r="Q6" s="190"/>
    </row>
    <row r="7" spans="1:17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</row>
    <row r="8" spans="1:17" ht="25.5" customHeight="1">
      <c r="A8" s="198" t="s">
        <v>359</v>
      </c>
      <c r="B8" s="198"/>
      <c r="C8" s="19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s="18" customFormat="1" ht="26.25" customHeight="1">
      <c r="A9" s="182" t="s">
        <v>41</v>
      </c>
      <c r="B9" s="18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7" ht="337.5">
      <c r="A10" s="3">
        <v>1</v>
      </c>
      <c r="B10" s="4" t="s">
        <v>397</v>
      </c>
      <c r="C10" s="34"/>
      <c r="D10" s="70" t="s">
        <v>356</v>
      </c>
      <c r="E10" s="3" t="s">
        <v>15</v>
      </c>
      <c r="F10" s="6">
        <v>24000</v>
      </c>
      <c r="G10" s="7">
        <v>5</v>
      </c>
      <c r="H10" s="6">
        <f>G10*F10</f>
        <v>120000</v>
      </c>
      <c r="I10" s="7">
        <v>4</v>
      </c>
      <c r="J10" s="6">
        <f>I10*F10</f>
        <v>96000</v>
      </c>
      <c r="K10" s="7"/>
      <c r="L10" s="7"/>
      <c r="M10" s="7">
        <v>9</v>
      </c>
      <c r="N10" s="6">
        <f>F10*M10</f>
        <v>216000</v>
      </c>
      <c r="O10" s="7">
        <v>2</v>
      </c>
      <c r="P10" s="4" t="s">
        <v>16</v>
      </c>
      <c r="Q10" s="45" t="s">
        <v>496</v>
      </c>
    </row>
    <row r="11" spans="1:17" ht="93.75">
      <c r="A11" s="3">
        <v>2</v>
      </c>
      <c r="B11" s="4" t="s">
        <v>17</v>
      </c>
      <c r="C11" s="4"/>
      <c r="D11" s="70" t="s">
        <v>356</v>
      </c>
      <c r="E11" s="3" t="s">
        <v>15</v>
      </c>
      <c r="F11" s="6">
        <v>3990</v>
      </c>
      <c r="G11" s="7">
        <v>1</v>
      </c>
      <c r="H11" s="6">
        <v>3990</v>
      </c>
      <c r="I11" s="4"/>
      <c r="J11" s="4"/>
      <c r="K11" s="7">
        <v>1</v>
      </c>
      <c r="L11" s="6">
        <v>3990</v>
      </c>
      <c r="M11" s="7">
        <v>1</v>
      </c>
      <c r="N11" s="6">
        <f>F11*M11</f>
        <v>3990</v>
      </c>
      <c r="O11" s="7">
        <v>1</v>
      </c>
      <c r="P11" s="4" t="s">
        <v>16</v>
      </c>
      <c r="Q11" s="4" t="s">
        <v>18</v>
      </c>
    </row>
    <row r="12" spans="1:17" s="1" customFormat="1" ht="37.5">
      <c r="A12" s="3">
        <v>3</v>
      </c>
      <c r="B12" s="4" t="s">
        <v>37</v>
      </c>
      <c r="C12" s="4"/>
      <c r="D12" s="70" t="s">
        <v>356</v>
      </c>
      <c r="E12" s="3" t="s">
        <v>15</v>
      </c>
      <c r="F12" s="6">
        <v>10000</v>
      </c>
      <c r="G12" s="6">
        <v>1</v>
      </c>
      <c r="H12" s="6">
        <v>10000</v>
      </c>
      <c r="I12" s="4"/>
      <c r="J12" s="4"/>
      <c r="K12" s="4"/>
      <c r="L12" s="4"/>
      <c r="M12" s="6">
        <v>1</v>
      </c>
      <c r="N12" s="6">
        <f>M12*F12</f>
        <v>10000</v>
      </c>
      <c r="O12" s="7">
        <v>1</v>
      </c>
      <c r="P12" s="4"/>
      <c r="Q12" s="4" t="s">
        <v>39</v>
      </c>
    </row>
    <row r="13" spans="1:17" s="1" customFormat="1" ht="93.75">
      <c r="A13" s="3">
        <v>4</v>
      </c>
      <c r="B13" s="4" t="s">
        <v>19</v>
      </c>
      <c r="C13" s="4"/>
      <c r="D13" s="70" t="s">
        <v>356</v>
      </c>
      <c r="E13" s="3" t="s">
        <v>20</v>
      </c>
      <c r="F13" s="6">
        <v>5500</v>
      </c>
      <c r="G13" s="6"/>
      <c r="H13" s="6"/>
      <c r="I13" s="6">
        <v>3</v>
      </c>
      <c r="J13" s="6">
        <f>I13*F13</f>
        <v>16500</v>
      </c>
      <c r="K13" s="4"/>
      <c r="L13" s="4"/>
      <c r="M13" s="6">
        <v>3</v>
      </c>
      <c r="N13" s="6">
        <f>M13*F13</f>
        <v>16500</v>
      </c>
      <c r="O13" s="7">
        <v>1</v>
      </c>
      <c r="P13" s="4" t="s">
        <v>16</v>
      </c>
      <c r="Q13" s="4" t="s">
        <v>38</v>
      </c>
    </row>
    <row r="14" spans="1:17" ht="143.25" customHeight="1">
      <c r="A14" s="3">
        <v>5</v>
      </c>
      <c r="B14" s="4" t="s">
        <v>21</v>
      </c>
      <c r="C14" s="4"/>
      <c r="D14" s="70" t="s">
        <v>356</v>
      </c>
      <c r="E14" s="3" t="s">
        <v>20</v>
      </c>
      <c r="F14" s="6">
        <v>3200</v>
      </c>
      <c r="G14" s="4"/>
      <c r="H14" s="4"/>
      <c r="I14" s="7">
        <v>4</v>
      </c>
      <c r="J14" s="6">
        <f>F14*I14</f>
        <v>12800</v>
      </c>
      <c r="K14" s="4"/>
      <c r="L14" s="4"/>
      <c r="M14" s="7">
        <v>4</v>
      </c>
      <c r="N14" s="6">
        <f>F14*M14</f>
        <v>12800</v>
      </c>
      <c r="O14" s="4"/>
      <c r="P14" s="4" t="s">
        <v>16</v>
      </c>
      <c r="Q14" s="4" t="s">
        <v>455</v>
      </c>
    </row>
    <row r="15" spans="1:17" s="1" customFormat="1" ht="75">
      <c r="A15" s="3">
        <v>5</v>
      </c>
      <c r="B15" s="4" t="s">
        <v>40</v>
      </c>
      <c r="C15" s="4"/>
      <c r="D15" s="70" t="s">
        <v>356</v>
      </c>
      <c r="E15" s="3" t="s">
        <v>45</v>
      </c>
      <c r="F15" s="15">
        <v>4500</v>
      </c>
      <c r="G15" s="4"/>
      <c r="H15" s="4"/>
      <c r="I15" s="7">
        <v>3</v>
      </c>
      <c r="J15" s="17">
        <f>F15*I15</f>
        <v>13500</v>
      </c>
      <c r="K15" s="4"/>
      <c r="L15" s="4"/>
      <c r="M15" s="4">
        <v>3</v>
      </c>
      <c r="N15" s="6">
        <f>F15*M15</f>
        <v>13500</v>
      </c>
      <c r="O15" s="4"/>
      <c r="P15" s="4" t="s">
        <v>43</v>
      </c>
      <c r="Q15" s="4" t="s">
        <v>42</v>
      </c>
    </row>
    <row r="16" spans="1:17" s="2" customFormat="1" ht="57" thickBot="1">
      <c r="A16" s="3">
        <v>6</v>
      </c>
      <c r="B16" s="8" t="s">
        <v>22</v>
      </c>
      <c r="C16" s="8"/>
      <c r="D16" s="70" t="s">
        <v>356</v>
      </c>
      <c r="E16" s="10" t="s">
        <v>45</v>
      </c>
      <c r="F16" s="16">
        <v>4500</v>
      </c>
      <c r="G16" s="8"/>
      <c r="H16" s="8"/>
      <c r="I16" s="9">
        <v>1</v>
      </c>
      <c r="J16" s="17">
        <f>F16*I16</f>
        <v>4500</v>
      </c>
      <c r="K16" s="8"/>
      <c r="L16" s="8"/>
      <c r="M16" s="8">
        <v>1</v>
      </c>
      <c r="N16" s="6">
        <f>F16*M16</f>
        <v>4500</v>
      </c>
      <c r="O16" s="8"/>
      <c r="P16" s="8" t="s">
        <v>41</v>
      </c>
      <c r="Q16" s="8" t="s">
        <v>23</v>
      </c>
    </row>
    <row r="17" spans="1:19" s="84" customFormat="1" ht="72" customHeight="1">
      <c r="A17" s="74">
        <v>7</v>
      </c>
      <c r="B17" s="45" t="s">
        <v>44</v>
      </c>
      <c r="C17" s="45"/>
      <c r="D17" s="79" t="s">
        <v>356</v>
      </c>
      <c r="E17" s="74" t="s">
        <v>46</v>
      </c>
      <c r="F17" s="98">
        <v>13930</v>
      </c>
      <c r="G17" s="45">
        <v>1</v>
      </c>
      <c r="H17" s="150">
        <f>G17*F17</f>
        <v>13930</v>
      </c>
      <c r="I17" s="45"/>
      <c r="J17" s="45"/>
      <c r="K17" s="45"/>
      <c r="L17" s="45"/>
      <c r="M17" s="45">
        <v>1</v>
      </c>
      <c r="N17" s="150">
        <f>M17*F17</f>
        <v>13930</v>
      </c>
      <c r="O17" s="45"/>
      <c r="P17" s="149" t="s">
        <v>453</v>
      </c>
      <c r="Q17" s="45" t="s">
        <v>26</v>
      </c>
      <c r="S17" s="85" t="s">
        <v>24</v>
      </c>
    </row>
    <row r="18" spans="1:19" s="84" customFormat="1" ht="71.25" customHeight="1">
      <c r="A18" s="74">
        <v>8</v>
      </c>
      <c r="B18" s="45" t="s">
        <v>454</v>
      </c>
      <c r="C18" s="45"/>
      <c r="D18" s="79" t="s">
        <v>356</v>
      </c>
      <c r="E18" s="74" t="s">
        <v>15</v>
      </c>
      <c r="F18" s="98">
        <v>32200</v>
      </c>
      <c r="G18" s="45">
        <v>1</v>
      </c>
      <c r="H18" s="150">
        <f>G18*F18</f>
        <v>32200</v>
      </c>
      <c r="I18" s="45"/>
      <c r="J18" s="45"/>
      <c r="K18" s="45"/>
      <c r="L18" s="45"/>
      <c r="M18" s="45">
        <v>1</v>
      </c>
      <c r="N18" s="150">
        <f>M18*F18</f>
        <v>32200</v>
      </c>
      <c r="O18" s="45"/>
      <c r="P18" s="149" t="s">
        <v>453</v>
      </c>
      <c r="Q18" s="45" t="s">
        <v>26</v>
      </c>
    </row>
    <row r="19" spans="1:19" s="1" customFormat="1" ht="243.75">
      <c r="A19" s="3">
        <v>9</v>
      </c>
      <c r="B19" s="4" t="s">
        <v>27</v>
      </c>
      <c r="C19" s="4"/>
      <c r="D19" s="70" t="s">
        <v>356</v>
      </c>
      <c r="E19" s="3" t="s">
        <v>20</v>
      </c>
      <c r="F19" s="5">
        <v>3990</v>
      </c>
      <c r="G19" s="3">
        <v>4</v>
      </c>
      <c r="H19" s="5">
        <f>F19*G19</f>
        <v>15960</v>
      </c>
      <c r="I19" s="4"/>
      <c r="J19" s="4"/>
      <c r="K19" s="3">
        <v>4</v>
      </c>
      <c r="L19" s="5">
        <v>15960</v>
      </c>
      <c r="M19" s="3">
        <v>4</v>
      </c>
      <c r="N19" s="5">
        <v>15960</v>
      </c>
      <c r="O19" s="3">
        <v>2</v>
      </c>
      <c r="P19" s="4" t="s">
        <v>16</v>
      </c>
      <c r="Q19" s="4" t="s">
        <v>460</v>
      </c>
    </row>
    <row r="20" spans="1:19" s="84" customFormat="1" ht="79.5" customHeight="1">
      <c r="A20" s="74">
        <v>10</v>
      </c>
      <c r="B20" s="45" t="s">
        <v>461</v>
      </c>
      <c r="C20" s="45"/>
      <c r="D20" s="79" t="s">
        <v>356</v>
      </c>
      <c r="E20" s="74" t="s">
        <v>167</v>
      </c>
      <c r="F20" s="98">
        <v>52000</v>
      </c>
      <c r="G20" s="45"/>
      <c r="H20" s="150"/>
      <c r="I20" s="45">
        <v>1</v>
      </c>
      <c r="J20" s="150">
        <f>I20*F20</f>
        <v>52000</v>
      </c>
      <c r="K20" s="45"/>
      <c r="L20" s="45"/>
      <c r="M20" s="45">
        <v>1</v>
      </c>
      <c r="N20" s="150">
        <f>M20*F20</f>
        <v>52000</v>
      </c>
      <c r="O20" s="45">
        <v>2</v>
      </c>
      <c r="P20" s="153" t="s">
        <v>16</v>
      </c>
      <c r="Q20" s="45" t="s">
        <v>459</v>
      </c>
    </row>
    <row r="21" spans="1:19" s="84" customFormat="1" ht="51.75">
      <c r="A21" s="74">
        <v>11</v>
      </c>
      <c r="B21" s="45" t="s">
        <v>456</v>
      </c>
      <c r="C21" s="45"/>
      <c r="D21" s="79" t="s">
        <v>356</v>
      </c>
      <c r="E21" s="74" t="s">
        <v>457</v>
      </c>
      <c r="F21" s="151">
        <v>39500</v>
      </c>
      <c r="G21" s="74"/>
      <c r="H21" s="151"/>
      <c r="I21" s="45">
        <v>1</v>
      </c>
      <c r="J21" s="152">
        <f>I21*F21</f>
        <v>39500</v>
      </c>
      <c r="K21" s="74"/>
      <c r="L21" s="151"/>
      <c r="M21" s="74">
        <v>1</v>
      </c>
      <c r="N21" s="154">
        <f>M21*F21</f>
        <v>39500</v>
      </c>
      <c r="O21" s="74">
        <v>1</v>
      </c>
      <c r="P21" s="153" t="s">
        <v>16</v>
      </c>
      <c r="Q21" s="45" t="s">
        <v>458</v>
      </c>
    </row>
    <row r="22" spans="1:19" s="13" customFormat="1" ht="18.75">
      <c r="A22" s="11"/>
      <c r="B22" s="94" t="s">
        <v>215</v>
      </c>
      <c r="C22" s="12"/>
      <c r="D22" s="11"/>
      <c r="E22" s="11"/>
      <c r="F22" s="68"/>
      <c r="G22" s="24">
        <f>SUM(G10:G21)</f>
        <v>13</v>
      </c>
      <c r="H22" s="60">
        <f t="shared" ref="H22:N22" si="0">SUM(H9:H21)</f>
        <v>196080</v>
      </c>
      <c r="I22" s="60">
        <f t="shared" si="0"/>
        <v>17</v>
      </c>
      <c r="J22" s="60">
        <f t="shared" si="0"/>
        <v>234800</v>
      </c>
      <c r="K22" s="60">
        <f t="shared" si="0"/>
        <v>5</v>
      </c>
      <c r="L22" s="60">
        <f t="shared" si="0"/>
        <v>19950</v>
      </c>
      <c r="M22" s="60">
        <f t="shared" si="0"/>
        <v>30</v>
      </c>
      <c r="N22" s="60">
        <f t="shared" si="0"/>
        <v>430880</v>
      </c>
      <c r="O22" s="11"/>
      <c r="P22" s="12"/>
      <c r="Q22" s="12"/>
    </row>
    <row r="23" spans="1:19" s="18" customFormat="1" ht="26.25" customHeight="1">
      <c r="A23" s="182" t="s">
        <v>64</v>
      </c>
      <c r="B23" s="182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</row>
    <row r="24" spans="1:19" s="1" customFormat="1" ht="187.5">
      <c r="A24" s="3">
        <v>1</v>
      </c>
      <c r="B24" s="4" t="s">
        <v>47</v>
      </c>
      <c r="C24" s="4"/>
      <c r="D24" s="70" t="s">
        <v>356</v>
      </c>
      <c r="E24" s="3" t="s">
        <v>15</v>
      </c>
      <c r="F24" s="5">
        <v>24000</v>
      </c>
      <c r="G24" s="3">
        <v>2</v>
      </c>
      <c r="H24" s="5">
        <v>48000</v>
      </c>
      <c r="I24" s="4"/>
      <c r="J24" s="4"/>
      <c r="K24" s="4"/>
      <c r="L24" s="4"/>
      <c r="M24" s="3">
        <v>2</v>
      </c>
      <c r="N24" s="5">
        <f>M24*F24</f>
        <v>48000</v>
      </c>
      <c r="O24" s="4"/>
      <c r="P24" s="4" t="s">
        <v>48</v>
      </c>
      <c r="Q24" s="4" t="s">
        <v>49</v>
      </c>
    </row>
    <row r="25" spans="1:19" s="1" customFormat="1" ht="378" customHeight="1">
      <c r="A25" s="3">
        <v>2</v>
      </c>
      <c r="B25" s="4" t="s">
        <v>214</v>
      </c>
      <c r="C25" s="4"/>
      <c r="D25" s="70" t="s">
        <v>356</v>
      </c>
      <c r="E25" s="3" t="s">
        <v>15</v>
      </c>
      <c r="F25" s="5">
        <v>24000</v>
      </c>
      <c r="G25" s="3">
        <v>22</v>
      </c>
      <c r="H25" s="5">
        <v>528000</v>
      </c>
      <c r="I25" s="4"/>
      <c r="J25" s="4"/>
      <c r="K25" s="4"/>
      <c r="L25" s="4"/>
      <c r="M25" s="3">
        <v>22</v>
      </c>
      <c r="N25" s="5">
        <f>M25*F25</f>
        <v>528000</v>
      </c>
      <c r="O25" s="4"/>
      <c r="P25" s="4" t="s">
        <v>50</v>
      </c>
      <c r="Q25" s="4" t="s">
        <v>51</v>
      </c>
    </row>
    <row r="26" spans="1:19" s="1" customFormat="1" ht="206.25">
      <c r="A26" s="3">
        <v>3</v>
      </c>
      <c r="B26" s="4" t="s">
        <v>52</v>
      </c>
      <c r="C26" s="4"/>
      <c r="D26" s="70" t="s">
        <v>356</v>
      </c>
      <c r="E26" s="3" t="s">
        <v>20</v>
      </c>
      <c r="F26" s="5">
        <v>7500</v>
      </c>
      <c r="G26" s="4"/>
      <c r="H26" s="4"/>
      <c r="I26" s="3">
        <v>17</v>
      </c>
      <c r="J26" s="5">
        <v>127500</v>
      </c>
      <c r="K26" s="4"/>
      <c r="L26" s="4"/>
      <c r="M26" s="3">
        <v>17</v>
      </c>
      <c r="N26" s="5">
        <v>127500</v>
      </c>
      <c r="O26" s="4"/>
      <c r="P26" s="4" t="s">
        <v>50</v>
      </c>
      <c r="Q26" s="4" t="s">
        <v>53</v>
      </c>
    </row>
    <row r="27" spans="1:19" s="1" customFormat="1" ht="225">
      <c r="A27" s="3">
        <v>4</v>
      </c>
      <c r="B27" s="4" t="s">
        <v>54</v>
      </c>
      <c r="C27" s="4"/>
      <c r="D27" s="70" t="s">
        <v>356</v>
      </c>
      <c r="E27" s="3" t="s">
        <v>20</v>
      </c>
      <c r="F27" s="5">
        <v>3800</v>
      </c>
      <c r="G27" s="4"/>
      <c r="H27" s="4"/>
      <c r="I27" s="3">
        <v>18</v>
      </c>
      <c r="J27" s="5">
        <v>68400</v>
      </c>
      <c r="K27" s="4"/>
      <c r="L27" s="4"/>
      <c r="M27" s="3">
        <v>18</v>
      </c>
      <c r="N27" s="5">
        <v>68400</v>
      </c>
      <c r="O27" s="4"/>
      <c r="P27" s="4" t="s">
        <v>50</v>
      </c>
      <c r="Q27" s="4" t="s">
        <v>55</v>
      </c>
    </row>
    <row r="28" spans="1:19" s="1" customFormat="1" ht="187.5">
      <c r="A28" s="3">
        <v>5</v>
      </c>
      <c r="B28" s="4" t="s">
        <v>56</v>
      </c>
      <c r="C28" s="4"/>
      <c r="D28" s="70" t="s">
        <v>356</v>
      </c>
      <c r="E28" s="3" t="s">
        <v>15</v>
      </c>
      <c r="F28" s="5">
        <v>3300</v>
      </c>
      <c r="G28" s="3">
        <v>8</v>
      </c>
      <c r="H28" s="5">
        <v>26400</v>
      </c>
      <c r="I28" s="4"/>
      <c r="J28" s="4"/>
      <c r="K28" s="4"/>
      <c r="L28" s="4"/>
      <c r="M28" s="3">
        <v>8</v>
      </c>
      <c r="N28" s="5">
        <f>M28*F28</f>
        <v>26400</v>
      </c>
      <c r="O28" s="4"/>
      <c r="P28" s="4" t="s">
        <v>50</v>
      </c>
      <c r="Q28" s="4" t="s">
        <v>57</v>
      </c>
    </row>
    <row r="29" spans="1:19" s="1" customFormat="1" ht="150">
      <c r="A29" s="3">
        <v>6</v>
      </c>
      <c r="B29" s="4" t="s">
        <v>58</v>
      </c>
      <c r="C29" s="4"/>
      <c r="D29" s="70" t="s">
        <v>356</v>
      </c>
      <c r="E29" s="3" t="s">
        <v>15</v>
      </c>
      <c r="F29" s="5">
        <v>24000</v>
      </c>
      <c r="G29" s="4"/>
      <c r="H29" s="4"/>
      <c r="I29" s="3">
        <v>4</v>
      </c>
      <c r="J29" s="5">
        <v>96000</v>
      </c>
      <c r="K29" s="4"/>
      <c r="L29" s="4"/>
      <c r="M29" s="3">
        <v>4</v>
      </c>
      <c r="N29" s="5">
        <f>M29*F29</f>
        <v>96000</v>
      </c>
      <c r="O29" s="4"/>
      <c r="P29" s="4" t="s">
        <v>50</v>
      </c>
      <c r="Q29" s="4" t="s">
        <v>59</v>
      </c>
    </row>
    <row r="30" spans="1:19" s="1" customFormat="1" ht="75">
      <c r="A30" s="3">
        <v>7</v>
      </c>
      <c r="B30" s="4" t="s">
        <v>60</v>
      </c>
      <c r="C30" s="4"/>
      <c r="D30" s="70" t="s">
        <v>356</v>
      </c>
      <c r="E30" s="3" t="s">
        <v>15</v>
      </c>
      <c r="F30" s="5">
        <v>27000</v>
      </c>
      <c r="G30" s="4"/>
      <c r="H30" s="4"/>
      <c r="I30" s="3">
        <v>1</v>
      </c>
      <c r="J30" s="5">
        <v>27000</v>
      </c>
      <c r="K30" s="4"/>
      <c r="L30" s="4"/>
      <c r="M30" s="3">
        <v>1</v>
      </c>
      <c r="N30" s="5">
        <f>M30*F30</f>
        <v>27000</v>
      </c>
      <c r="O30" s="4"/>
      <c r="P30" s="4" t="s">
        <v>50</v>
      </c>
      <c r="Q30" s="4" t="s">
        <v>61</v>
      </c>
    </row>
    <row r="31" spans="1:19" s="1" customFormat="1" ht="75">
      <c r="A31" s="3">
        <v>8</v>
      </c>
      <c r="B31" s="4" t="s">
        <v>62</v>
      </c>
      <c r="C31" s="4"/>
      <c r="D31" s="70" t="s">
        <v>356</v>
      </c>
      <c r="E31" s="3" t="s">
        <v>15</v>
      </c>
      <c r="F31" s="5">
        <v>16000</v>
      </c>
      <c r="G31" s="4"/>
      <c r="H31" s="4"/>
      <c r="I31" s="3">
        <v>1</v>
      </c>
      <c r="J31" s="5">
        <v>16000</v>
      </c>
      <c r="K31" s="4"/>
      <c r="L31" s="4"/>
      <c r="M31" s="3">
        <v>1</v>
      </c>
      <c r="N31" s="5">
        <f>M31*F31</f>
        <v>16000</v>
      </c>
      <c r="O31" s="4"/>
      <c r="P31" s="4" t="s">
        <v>50</v>
      </c>
      <c r="Q31" s="4" t="s">
        <v>63</v>
      </c>
    </row>
    <row r="32" spans="1:19" s="57" customFormat="1" ht="18.75">
      <c r="A32" s="12"/>
      <c r="B32" s="94" t="s">
        <v>216</v>
      </c>
      <c r="C32" s="12"/>
      <c r="D32" s="12"/>
      <c r="E32" s="12"/>
      <c r="F32" s="12"/>
      <c r="G32" s="59">
        <f>SUM(G24:G31)</f>
        <v>32</v>
      </c>
      <c r="H32" s="59">
        <f t="shared" ref="H32:N32" si="1">SUM(H24:H31)</f>
        <v>602400</v>
      </c>
      <c r="I32" s="59">
        <f>SUM(I24:I31)</f>
        <v>41</v>
      </c>
      <c r="J32" s="59">
        <f t="shared" si="1"/>
        <v>334900</v>
      </c>
      <c r="K32" s="59">
        <f t="shared" si="1"/>
        <v>0</v>
      </c>
      <c r="L32" s="59">
        <f t="shared" si="1"/>
        <v>0</v>
      </c>
      <c r="M32" s="59">
        <f>SUM(M24:M31)</f>
        <v>73</v>
      </c>
      <c r="N32" s="59">
        <f t="shared" si="1"/>
        <v>937300</v>
      </c>
      <c r="O32" s="12"/>
      <c r="P32" s="12"/>
      <c r="Q32" s="12"/>
    </row>
    <row r="33" spans="1:17" s="21" customFormat="1" ht="26.25" customHeight="1">
      <c r="A33" s="199" t="s">
        <v>65</v>
      </c>
      <c r="B33" s="199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</row>
    <row r="34" spans="1:17" s="1" customFormat="1" ht="127.5" customHeight="1">
      <c r="A34" s="3">
        <v>1</v>
      </c>
      <c r="B34" s="4" t="s">
        <v>462</v>
      </c>
      <c r="C34" s="4"/>
      <c r="D34" s="4"/>
      <c r="E34" s="3" t="s">
        <v>46</v>
      </c>
      <c r="F34" s="19">
        <v>195000</v>
      </c>
      <c r="G34" s="3">
        <v>1</v>
      </c>
      <c r="H34" s="5">
        <v>195000</v>
      </c>
      <c r="I34" s="4"/>
      <c r="J34" s="4"/>
      <c r="K34" s="4"/>
      <c r="L34" s="4"/>
      <c r="M34" s="3">
        <v>1</v>
      </c>
      <c r="N34" s="5">
        <v>195000</v>
      </c>
      <c r="O34" s="3">
        <v>2</v>
      </c>
      <c r="P34" s="3" t="s">
        <v>70</v>
      </c>
      <c r="Q34" s="4" t="s">
        <v>463</v>
      </c>
    </row>
    <row r="35" spans="1:17" s="1" customFormat="1" ht="325.5" customHeight="1">
      <c r="A35" s="3">
        <v>2</v>
      </c>
      <c r="B35" s="4" t="s">
        <v>464</v>
      </c>
      <c r="C35" s="4"/>
      <c r="D35" s="4"/>
      <c r="E35" s="3" t="s">
        <v>46</v>
      </c>
      <c r="F35" s="69">
        <v>574000</v>
      </c>
      <c r="G35" s="3">
        <v>1</v>
      </c>
      <c r="H35" s="5">
        <v>574000</v>
      </c>
      <c r="I35" s="4"/>
      <c r="J35" s="4"/>
      <c r="K35" s="4"/>
      <c r="L35" s="4"/>
      <c r="M35" s="3">
        <v>1</v>
      </c>
      <c r="N35" s="5">
        <v>574000</v>
      </c>
      <c r="O35" s="3">
        <v>2</v>
      </c>
      <c r="P35" s="3" t="s">
        <v>465</v>
      </c>
      <c r="Q35" s="4" t="s">
        <v>466</v>
      </c>
    </row>
    <row r="36" spans="1:17" s="1" customFormat="1" ht="357.75" customHeight="1">
      <c r="A36" s="3">
        <v>3</v>
      </c>
      <c r="B36" s="4" t="s">
        <v>467</v>
      </c>
      <c r="C36" s="4"/>
      <c r="D36" s="4"/>
      <c r="E36" s="3" t="s">
        <v>46</v>
      </c>
      <c r="F36" s="69">
        <v>131500</v>
      </c>
      <c r="G36" s="3">
        <v>1</v>
      </c>
      <c r="H36" s="5">
        <v>131500</v>
      </c>
      <c r="I36" s="4"/>
      <c r="J36" s="4"/>
      <c r="K36" s="4"/>
      <c r="L36" s="4"/>
      <c r="M36" s="3">
        <v>1</v>
      </c>
      <c r="N36" s="5">
        <v>131500</v>
      </c>
      <c r="O36" s="3">
        <v>1</v>
      </c>
      <c r="P36" s="3" t="s">
        <v>468</v>
      </c>
      <c r="Q36" s="4" t="s">
        <v>469</v>
      </c>
    </row>
    <row r="37" spans="1:17" s="1" customFormat="1" ht="232.5" customHeight="1">
      <c r="A37" s="3">
        <v>4</v>
      </c>
      <c r="B37" s="4" t="s">
        <v>470</v>
      </c>
      <c r="C37" s="4"/>
      <c r="D37" s="4"/>
      <c r="E37" s="3" t="s">
        <v>46</v>
      </c>
      <c r="F37" s="69">
        <v>950000</v>
      </c>
      <c r="G37" s="3"/>
      <c r="H37" s="5"/>
      <c r="I37" s="4">
        <v>1</v>
      </c>
      <c r="J37" s="69">
        <v>950000</v>
      </c>
      <c r="K37" s="4"/>
      <c r="L37" s="4"/>
      <c r="M37" s="3">
        <v>1</v>
      </c>
      <c r="N37" s="5">
        <v>950000</v>
      </c>
      <c r="O37" s="3">
        <v>1</v>
      </c>
      <c r="P37" s="3" t="s">
        <v>465</v>
      </c>
      <c r="Q37" s="4" t="s">
        <v>471</v>
      </c>
    </row>
    <row r="38" spans="1:17" s="1" customFormat="1" ht="72.75" customHeight="1">
      <c r="A38" s="3">
        <v>5</v>
      </c>
      <c r="B38" s="4" t="s">
        <v>472</v>
      </c>
      <c r="C38" s="4"/>
      <c r="D38" s="4"/>
      <c r="E38" s="3" t="s">
        <v>20</v>
      </c>
      <c r="F38" s="69">
        <v>2500</v>
      </c>
      <c r="G38" s="3">
        <v>270</v>
      </c>
      <c r="H38" s="5">
        <v>675000</v>
      </c>
      <c r="I38" s="4"/>
      <c r="J38" s="69"/>
      <c r="K38" s="4"/>
      <c r="L38" s="4"/>
      <c r="M38" s="3">
        <v>270</v>
      </c>
      <c r="N38" s="5">
        <v>675000</v>
      </c>
      <c r="O38" s="3">
        <v>2</v>
      </c>
      <c r="P38" s="3" t="s">
        <v>473</v>
      </c>
      <c r="Q38" s="4" t="s">
        <v>474</v>
      </c>
    </row>
    <row r="39" spans="1:17" s="1" customFormat="1" ht="86.25" customHeight="1">
      <c r="A39" s="3">
        <v>6</v>
      </c>
      <c r="B39" s="4" t="s">
        <v>494</v>
      </c>
      <c r="C39" s="4"/>
      <c r="D39" s="4"/>
      <c r="E39" s="3" t="s">
        <v>46</v>
      </c>
      <c r="F39" s="69">
        <v>17000</v>
      </c>
      <c r="G39" s="3">
        <v>1</v>
      </c>
      <c r="H39" s="5">
        <v>17000</v>
      </c>
      <c r="I39" s="4"/>
      <c r="J39" s="4"/>
      <c r="K39" s="4"/>
      <c r="L39" s="4"/>
      <c r="M39" s="3">
        <v>1</v>
      </c>
      <c r="N39" s="5">
        <v>17000</v>
      </c>
      <c r="O39" s="3">
        <v>1</v>
      </c>
      <c r="P39" s="3" t="s">
        <v>475</v>
      </c>
      <c r="Q39" s="4" t="s">
        <v>476</v>
      </c>
    </row>
    <row r="40" spans="1:17" s="1" customFormat="1" ht="91.5" customHeight="1">
      <c r="A40" s="3">
        <v>7</v>
      </c>
      <c r="B40" s="4" t="s">
        <v>495</v>
      </c>
      <c r="C40" s="4"/>
      <c r="D40" s="4"/>
      <c r="E40" s="3" t="s">
        <v>20</v>
      </c>
      <c r="F40" s="69">
        <v>2500</v>
      </c>
      <c r="G40" s="3">
        <v>2</v>
      </c>
      <c r="H40" s="5">
        <v>5000</v>
      </c>
      <c r="I40" s="4"/>
      <c r="J40" s="4"/>
      <c r="K40" s="4"/>
      <c r="L40" s="4"/>
      <c r="M40" s="3">
        <v>2</v>
      </c>
      <c r="N40" s="5">
        <v>5000</v>
      </c>
      <c r="O40" s="3">
        <v>1</v>
      </c>
      <c r="P40" s="3" t="s">
        <v>475</v>
      </c>
      <c r="Q40" s="4" t="s">
        <v>476</v>
      </c>
    </row>
    <row r="41" spans="1:17" s="1" customFormat="1" ht="86.25" customHeight="1">
      <c r="A41" s="3">
        <v>8</v>
      </c>
      <c r="B41" s="4" t="s">
        <v>477</v>
      </c>
      <c r="C41" s="4"/>
      <c r="D41" s="4"/>
      <c r="E41" s="3" t="s">
        <v>45</v>
      </c>
      <c r="F41" s="69">
        <v>4500</v>
      </c>
      <c r="G41" s="3">
        <v>2</v>
      </c>
      <c r="H41" s="5">
        <v>9000</v>
      </c>
      <c r="I41" s="4"/>
      <c r="J41" s="4"/>
      <c r="K41" s="4"/>
      <c r="L41" s="4"/>
      <c r="M41" s="3">
        <v>2</v>
      </c>
      <c r="N41" s="5">
        <v>9000</v>
      </c>
      <c r="O41" s="3">
        <v>1</v>
      </c>
      <c r="P41" s="3" t="s">
        <v>475</v>
      </c>
      <c r="Q41" s="4" t="s">
        <v>476</v>
      </c>
    </row>
    <row r="42" spans="1:17" s="1" customFormat="1" ht="96" customHeight="1">
      <c r="A42" s="3">
        <v>9</v>
      </c>
      <c r="B42" s="4" t="s">
        <v>478</v>
      </c>
      <c r="C42" s="4"/>
      <c r="D42" s="4"/>
      <c r="E42" s="3" t="s">
        <v>20</v>
      </c>
      <c r="F42" s="69">
        <v>2500</v>
      </c>
      <c r="G42" s="3">
        <v>1</v>
      </c>
      <c r="H42" s="5">
        <v>2500</v>
      </c>
      <c r="I42" s="4"/>
      <c r="J42" s="69"/>
      <c r="K42" s="4"/>
      <c r="L42" s="4"/>
      <c r="M42" s="3">
        <v>1</v>
      </c>
      <c r="N42" s="5">
        <v>2500</v>
      </c>
      <c r="O42" s="3">
        <v>1</v>
      </c>
      <c r="P42" s="3" t="s">
        <v>475</v>
      </c>
      <c r="Q42" s="4" t="s">
        <v>476</v>
      </c>
    </row>
    <row r="43" spans="1:17" s="1" customFormat="1" ht="179.25" customHeight="1">
      <c r="A43" s="3">
        <v>10</v>
      </c>
      <c r="B43" s="4" t="s">
        <v>479</v>
      </c>
      <c r="C43" s="4"/>
      <c r="D43" s="4"/>
      <c r="E43" s="3" t="s">
        <v>46</v>
      </c>
      <c r="F43" s="69">
        <v>5100000</v>
      </c>
      <c r="G43" s="3">
        <v>1</v>
      </c>
      <c r="H43" s="5">
        <v>5100000</v>
      </c>
      <c r="I43" s="4"/>
      <c r="J43" s="4"/>
      <c r="K43" s="4"/>
      <c r="L43" s="4"/>
      <c r="M43" s="3"/>
      <c r="N43" s="5"/>
      <c r="O43" s="3"/>
      <c r="P43" s="3" t="s">
        <v>480</v>
      </c>
      <c r="Q43" s="4" t="s">
        <v>481</v>
      </c>
    </row>
    <row r="44" spans="1:17" s="1" customFormat="1" ht="395.25" customHeight="1">
      <c r="A44" s="3">
        <v>11</v>
      </c>
      <c r="B44" s="4" t="s">
        <v>66</v>
      </c>
      <c r="C44" s="4"/>
      <c r="D44" s="4"/>
      <c r="E44" s="3" t="s">
        <v>46</v>
      </c>
      <c r="F44" s="4"/>
      <c r="G44" s="3">
        <v>1</v>
      </c>
      <c r="H44" s="5">
        <v>2428000</v>
      </c>
      <c r="I44" s="4"/>
      <c r="J44" s="4"/>
      <c r="K44" s="4"/>
      <c r="L44" s="4"/>
      <c r="M44" s="3">
        <v>1</v>
      </c>
      <c r="N44" s="5">
        <v>2428000</v>
      </c>
      <c r="O44" s="3">
        <v>2</v>
      </c>
      <c r="P44" s="3" t="s">
        <v>67</v>
      </c>
      <c r="Q44" s="4" t="s">
        <v>482</v>
      </c>
    </row>
    <row r="45" spans="1:17" s="1" customFormat="1" ht="249" customHeight="1">
      <c r="A45" s="3">
        <v>12</v>
      </c>
      <c r="B45" s="4" t="s">
        <v>73</v>
      </c>
      <c r="C45" s="4"/>
      <c r="D45" s="4"/>
      <c r="E45" s="3" t="s">
        <v>46</v>
      </c>
      <c r="F45" s="69"/>
      <c r="G45" s="3">
        <v>1</v>
      </c>
      <c r="H45" s="5">
        <v>6500000</v>
      </c>
      <c r="I45" s="4"/>
      <c r="J45" s="69"/>
      <c r="K45" s="4"/>
      <c r="L45" s="4"/>
      <c r="M45" s="3">
        <v>1</v>
      </c>
      <c r="N45" s="5">
        <v>6500000</v>
      </c>
      <c r="O45" s="3">
        <v>1</v>
      </c>
      <c r="P45" s="3" t="s">
        <v>483</v>
      </c>
      <c r="Q45" s="4" t="s">
        <v>484</v>
      </c>
    </row>
    <row r="46" spans="1:17" s="1" customFormat="1" ht="291" customHeight="1">
      <c r="A46" s="3">
        <v>13</v>
      </c>
      <c r="B46" s="4" t="s">
        <v>485</v>
      </c>
      <c r="C46" s="4"/>
      <c r="D46" s="4"/>
      <c r="E46" s="3" t="s">
        <v>46</v>
      </c>
      <c r="F46" s="69"/>
      <c r="G46" s="3"/>
      <c r="H46" s="5"/>
      <c r="I46" s="4">
        <v>1</v>
      </c>
      <c r="J46" s="69">
        <v>1064500</v>
      </c>
      <c r="K46" s="4"/>
      <c r="L46" s="4"/>
      <c r="M46" s="3">
        <v>1</v>
      </c>
      <c r="N46" s="5">
        <v>1064500</v>
      </c>
      <c r="O46" s="3">
        <v>2</v>
      </c>
      <c r="P46" s="3" t="s">
        <v>75</v>
      </c>
      <c r="Q46" s="4" t="s">
        <v>482</v>
      </c>
    </row>
    <row r="47" spans="1:17" s="1" customFormat="1" ht="409.5" customHeight="1">
      <c r="A47" s="3">
        <v>14</v>
      </c>
      <c r="B47" s="4" t="s">
        <v>486</v>
      </c>
      <c r="C47" s="4"/>
      <c r="D47" s="4"/>
      <c r="E47" s="3" t="s">
        <v>46</v>
      </c>
      <c r="F47" s="69">
        <v>4333000</v>
      </c>
      <c r="G47" s="3"/>
      <c r="H47" s="5"/>
      <c r="I47" s="4">
        <v>1</v>
      </c>
      <c r="J47" s="69">
        <v>4333000</v>
      </c>
      <c r="K47" s="4"/>
      <c r="L47" s="4"/>
      <c r="M47" s="3">
        <v>1</v>
      </c>
      <c r="N47" s="5">
        <v>4333000</v>
      </c>
      <c r="O47" s="3">
        <v>2</v>
      </c>
      <c r="P47" s="3" t="s">
        <v>75</v>
      </c>
      <c r="Q47" s="4" t="s">
        <v>487</v>
      </c>
    </row>
    <row r="48" spans="1:17" s="1" customFormat="1" ht="373.5" customHeight="1">
      <c r="A48" s="3">
        <v>15</v>
      </c>
      <c r="B48" s="4" t="s">
        <v>488</v>
      </c>
      <c r="C48" s="4"/>
      <c r="D48" s="4"/>
      <c r="E48" s="3" t="s">
        <v>46</v>
      </c>
      <c r="F48" s="69">
        <v>3165000</v>
      </c>
      <c r="G48" s="3"/>
      <c r="H48" s="5"/>
      <c r="I48" s="4">
        <v>1</v>
      </c>
      <c r="J48" s="69">
        <v>3165000</v>
      </c>
      <c r="K48" s="4"/>
      <c r="L48" s="4"/>
      <c r="M48" s="3">
        <v>1</v>
      </c>
      <c r="N48" s="5">
        <v>3165000</v>
      </c>
      <c r="O48" s="3">
        <v>1</v>
      </c>
      <c r="P48" s="3" t="s">
        <v>465</v>
      </c>
      <c r="Q48" s="4" t="s">
        <v>489</v>
      </c>
    </row>
    <row r="49" spans="1:17" s="1" customFormat="1" ht="216" customHeight="1">
      <c r="A49" s="3">
        <v>16</v>
      </c>
      <c r="B49" s="4" t="s">
        <v>490</v>
      </c>
      <c r="C49" s="4"/>
      <c r="D49" s="4"/>
      <c r="E49" s="3" t="s">
        <v>46</v>
      </c>
      <c r="F49" s="69">
        <v>2145000</v>
      </c>
      <c r="G49" s="3"/>
      <c r="H49" s="3"/>
      <c r="I49" s="4"/>
      <c r="J49" s="69"/>
      <c r="K49" s="4">
        <v>1</v>
      </c>
      <c r="L49" s="69">
        <v>2145000</v>
      </c>
      <c r="M49" s="3">
        <v>1</v>
      </c>
      <c r="N49" s="5">
        <v>2145000</v>
      </c>
      <c r="O49" s="3">
        <v>2</v>
      </c>
      <c r="P49" s="3" t="s">
        <v>491</v>
      </c>
      <c r="Q49" s="4" t="s">
        <v>482</v>
      </c>
    </row>
    <row r="50" spans="1:17" s="1" customFormat="1" ht="159" customHeight="1">
      <c r="A50" s="3">
        <v>17</v>
      </c>
      <c r="B50" s="4" t="s">
        <v>492</v>
      </c>
      <c r="C50" s="4"/>
      <c r="D50" s="4"/>
      <c r="E50" s="3" t="s">
        <v>46</v>
      </c>
      <c r="F50" s="69">
        <v>5000000</v>
      </c>
      <c r="G50" s="3"/>
      <c r="H50" s="3"/>
      <c r="I50" s="4"/>
      <c r="J50" s="69"/>
      <c r="K50" s="4">
        <v>1</v>
      </c>
      <c r="L50" s="69">
        <v>5000000</v>
      </c>
      <c r="M50" s="3">
        <v>1</v>
      </c>
      <c r="N50" s="5">
        <v>5000000</v>
      </c>
      <c r="O50" s="3">
        <v>1</v>
      </c>
      <c r="P50" s="3" t="s">
        <v>465</v>
      </c>
      <c r="Q50" s="4" t="s">
        <v>493</v>
      </c>
    </row>
    <row r="51" spans="1:17" s="13" customFormat="1" ht="45" customHeight="1">
      <c r="A51" s="12"/>
      <c r="B51" s="94" t="s">
        <v>217</v>
      </c>
      <c r="C51" s="12"/>
      <c r="D51" s="12"/>
      <c r="E51" s="25"/>
      <c r="F51" s="25"/>
      <c r="G51" s="59">
        <f>SUM(G34:G50)</f>
        <v>282</v>
      </c>
      <c r="H51" s="59">
        <f t="shared" ref="H51:N51" si="2">SUM(H34:H50)</f>
        <v>15637000</v>
      </c>
      <c r="I51" s="59">
        <f t="shared" si="2"/>
        <v>4</v>
      </c>
      <c r="J51" s="59">
        <f t="shared" si="2"/>
        <v>9512500</v>
      </c>
      <c r="K51" s="59">
        <f t="shared" si="2"/>
        <v>2</v>
      </c>
      <c r="L51" s="59">
        <f t="shared" si="2"/>
        <v>7145000</v>
      </c>
      <c r="M51" s="59">
        <f t="shared" si="2"/>
        <v>287</v>
      </c>
      <c r="N51" s="59">
        <f t="shared" si="2"/>
        <v>27194500</v>
      </c>
      <c r="O51" s="59"/>
      <c r="P51" s="56"/>
      <c r="Q51" s="12"/>
    </row>
    <row r="52" spans="1:17" s="54" customFormat="1" ht="26.25" customHeight="1">
      <c r="A52" s="199" t="s">
        <v>97</v>
      </c>
      <c r="B52" s="199"/>
      <c r="C52" s="48"/>
      <c r="D52" s="48"/>
      <c r="E52" s="48"/>
      <c r="F52" s="48"/>
      <c r="G52" s="58"/>
      <c r="H52" s="58"/>
      <c r="I52" s="48"/>
      <c r="J52" s="48"/>
      <c r="K52" s="48"/>
      <c r="L52" s="48"/>
      <c r="M52" s="48"/>
      <c r="N52" s="48"/>
      <c r="O52" s="48"/>
      <c r="P52" s="48"/>
      <c r="Q52" s="48"/>
    </row>
    <row r="53" spans="1:17" s="1" customFormat="1" ht="169.5" customHeight="1">
      <c r="A53" s="3">
        <v>1</v>
      </c>
      <c r="B53" s="4" t="s">
        <v>21</v>
      </c>
      <c r="C53" s="4"/>
      <c r="D53" s="70" t="s">
        <v>356</v>
      </c>
      <c r="E53" s="4" t="s">
        <v>20</v>
      </c>
      <c r="F53" s="6">
        <v>3200</v>
      </c>
      <c r="G53" s="7">
        <v>2</v>
      </c>
      <c r="H53" s="6">
        <v>6400</v>
      </c>
      <c r="I53" s="4"/>
      <c r="J53" s="4"/>
      <c r="K53" s="4"/>
      <c r="L53" s="4"/>
      <c r="M53" s="7">
        <v>2</v>
      </c>
      <c r="N53" s="6">
        <v>6400</v>
      </c>
      <c r="O53" s="7">
        <v>2</v>
      </c>
      <c r="P53" s="63" t="s">
        <v>80</v>
      </c>
      <c r="Q53" s="4" t="s">
        <v>81</v>
      </c>
    </row>
    <row r="54" spans="1:17" s="1" customFormat="1" ht="112.5">
      <c r="A54" s="3">
        <v>2</v>
      </c>
      <c r="B54" s="4" t="s">
        <v>82</v>
      </c>
      <c r="C54" s="4"/>
      <c r="D54" s="70" t="s">
        <v>356</v>
      </c>
      <c r="E54" s="4" t="s">
        <v>15</v>
      </c>
      <c r="F54" s="6">
        <v>11000</v>
      </c>
      <c r="G54" s="7">
        <v>1</v>
      </c>
      <c r="H54" s="6">
        <v>11000</v>
      </c>
      <c r="I54" s="4"/>
      <c r="J54" s="4"/>
      <c r="K54" s="4"/>
      <c r="L54" s="4"/>
      <c r="M54" s="7">
        <v>1</v>
      </c>
      <c r="N54" s="6">
        <v>11000</v>
      </c>
      <c r="O54" s="7">
        <v>2</v>
      </c>
      <c r="P54" s="63" t="s">
        <v>80</v>
      </c>
      <c r="Q54" s="4" t="s">
        <v>83</v>
      </c>
    </row>
    <row r="55" spans="1:17" s="1" customFormat="1" ht="93.75">
      <c r="A55" s="3">
        <v>3</v>
      </c>
      <c r="B55" s="4" t="s">
        <v>84</v>
      </c>
      <c r="C55" s="4"/>
      <c r="D55" s="70" t="s">
        <v>356</v>
      </c>
      <c r="E55" s="4" t="s">
        <v>15</v>
      </c>
      <c r="F55" s="6">
        <v>2500</v>
      </c>
      <c r="G55" s="7">
        <v>1</v>
      </c>
      <c r="H55" s="6">
        <v>2500</v>
      </c>
      <c r="I55" s="4"/>
      <c r="J55" s="4"/>
      <c r="K55" s="4"/>
      <c r="L55" s="4"/>
      <c r="M55" s="7">
        <v>1</v>
      </c>
      <c r="N55" s="6">
        <v>2500</v>
      </c>
      <c r="O55" s="7">
        <v>2</v>
      </c>
      <c r="P55" s="63" t="s">
        <v>80</v>
      </c>
      <c r="Q55" s="4" t="s">
        <v>85</v>
      </c>
    </row>
    <row r="56" spans="1:17" s="1" customFormat="1" ht="93.75">
      <c r="A56" s="3">
        <v>4</v>
      </c>
      <c r="B56" s="4" t="s">
        <v>27</v>
      </c>
      <c r="C56" s="4"/>
      <c r="D56" s="70" t="s">
        <v>356</v>
      </c>
      <c r="E56" s="4" t="s">
        <v>20</v>
      </c>
      <c r="F56" s="6">
        <v>3990</v>
      </c>
      <c r="G56" s="7">
        <v>1</v>
      </c>
      <c r="H56" s="6">
        <v>3990</v>
      </c>
      <c r="I56" s="4"/>
      <c r="J56" s="4"/>
      <c r="K56" s="4"/>
      <c r="L56" s="4"/>
      <c r="M56" s="7">
        <v>1</v>
      </c>
      <c r="N56" s="6">
        <v>3990</v>
      </c>
      <c r="O56" s="7">
        <v>2</v>
      </c>
      <c r="P56" s="63" t="s">
        <v>80</v>
      </c>
      <c r="Q56" s="4" t="s">
        <v>86</v>
      </c>
    </row>
    <row r="57" spans="1:17" s="1" customFormat="1" ht="131.25">
      <c r="A57" s="3">
        <v>5</v>
      </c>
      <c r="B57" s="4" t="s">
        <v>84</v>
      </c>
      <c r="C57" s="4"/>
      <c r="D57" s="70" t="s">
        <v>356</v>
      </c>
      <c r="E57" s="4" t="s">
        <v>15</v>
      </c>
      <c r="F57" s="6">
        <v>2500</v>
      </c>
      <c r="G57" s="7">
        <v>2</v>
      </c>
      <c r="H57" s="6">
        <v>2500</v>
      </c>
      <c r="I57" s="4"/>
      <c r="J57" s="4"/>
      <c r="K57" s="4"/>
      <c r="L57" s="4"/>
      <c r="M57" s="7">
        <v>2</v>
      </c>
      <c r="N57" s="6">
        <v>5000</v>
      </c>
      <c r="O57" s="7">
        <v>2</v>
      </c>
      <c r="P57" s="63" t="s">
        <v>80</v>
      </c>
      <c r="Q57" s="4" t="s">
        <v>87</v>
      </c>
    </row>
    <row r="58" spans="1:17" s="1" customFormat="1" ht="93.75">
      <c r="A58" s="3">
        <v>6</v>
      </c>
      <c r="B58" s="4" t="s">
        <v>88</v>
      </c>
      <c r="C58" s="4"/>
      <c r="D58" s="70" t="s">
        <v>356</v>
      </c>
      <c r="E58" s="4" t="s">
        <v>15</v>
      </c>
      <c r="F58" s="6">
        <v>10000</v>
      </c>
      <c r="G58" s="7">
        <v>1</v>
      </c>
      <c r="H58" s="6">
        <v>10000</v>
      </c>
      <c r="I58" s="4"/>
      <c r="J58" s="4"/>
      <c r="K58" s="4"/>
      <c r="L58" s="4"/>
      <c r="M58" s="7">
        <v>1</v>
      </c>
      <c r="N58" s="6">
        <v>10000</v>
      </c>
      <c r="O58" s="7">
        <v>2</v>
      </c>
      <c r="P58" s="63" t="s">
        <v>80</v>
      </c>
      <c r="Q58" s="4" t="s">
        <v>89</v>
      </c>
    </row>
    <row r="59" spans="1:17" s="1" customFormat="1" ht="168.75">
      <c r="A59" s="3">
        <v>7</v>
      </c>
      <c r="B59" s="4" t="s">
        <v>90</v>
      </c>
      <c r="C59" s="4"/>
      <c r="D59" s="70" t="s">
        <v>356</v>
      </c>
      <c r="E59" s="4" t="s">
        <v>15</v>
      </c>
      <c r="F59" s="6">
        <v>24000</v>
      </c>
      <c r="G59" s="4"/>
      <c r="H59" s="4"/>
      <c r="I59" s="7">
        <v>3</v>
      </c>
      <c r="J59" s="6">
        <v>72000</v>
      </c>
      <c r="K59" s="4"/>
      <c r="L59" s="4"/>
      <c r="M59" s="7">
        <v>3</v>
      </c>
      <c r="N59" s="6">
        <v>72000</v>
      </c>
      <c r="O59" s="7">
        <v>2</v>
      </c>
      <c r="P59" s="63" t="s">
        <v>80</v>
      </c>
      <c r="Q59" s="4" t="s">
        <v>91</v>
      </c>
    </row>
    <row r="60" spans="1:17" s="1" customFormat="1" ht="56.25">
      <c r="A60" s="3">
        <v>8</v>
      </c>
      <c r="B60" s="4" t="s">
        <v>361</v>
      </c>
      <c r="C60" s="4"/>
      <c r="D60" s="70" t="s">
        <v>356</v>
      </c>
      <c r="E60" s="4" t="s">
        <v>15</v>
      </c>
      <c r="F60" s="6">
        <v>24000</v>
      </c>
      <c r="G60" s="4"/>
      <c r="H60" s="4"/>
      <c r="I60" s="7">
        <v>1</v>
      </c>
      <c r="J60" s="6">
        <v>24000</v>
      </c>
      <c r="K60" s="4"/>
      <c r="L60" s="4"/>
      <c r="M60" s="7">
        <v>1</v>
      </c>
      <c r="N60" s="6">
        <v>24000</v>
      </c>
      <c r="O60" s="7">
        <v>1</v>
      </c>
      <c r="P60" s="63" t="s">
        <v>80</v>
      </c>
      <c r="Q60" s="4" t="s">
        <v>92</v>
      </c>
    </row>
    <row r="61" spans="1:17" s="1" customFormat="1" ht="150">
      <c r="A61" s="3">
        <v>9</v>
      </c>
      <c r="B61" s="4" t="s">
        <v>27</v>
      </c>
      <c r="C61" s="4"/>
      <c r="D61" s="70" t="s">
        <v>356</v>
      </c>
      <c r="E61" s="4" t="s">
        <v>20</v>
      </c>
      <c r="F61" s="6">
        <v>3990</v>
      </c>
      <c r="G61" s="4"/>
      <c r="H61" s="4"/>
      <c r="I61" s="7">
        <v>2</v>
      </c>
      <c r="J61" s="6">
        <v>7980</v>
      </c>
      <c r="K61" s="4"/>
      <c r="L61" s="4"/>
      <c r="M61" s="7">
        <v>2</v>
      </c>
      <c r="N61" s="6">
        <v>7980</v>
      </c>
      <c r="O61" s="7">
        <v>2</v>
      </c>
      <c r="P61" s="63" t="s">
        <v>80</v>
      </c>
      <c r="Q61" s="4" t="s">
        <v>93</v>
      </c>
    </row>
    <row r="62" spans="1:17" s="1" customFormat="1" ht="75">
      <c r="A62" s="3">
        <v>10</v>
      </c>
      <c r="B62" s="4" t="s">
        <v>27</v>
      </c>
      <c r="C62" s="4"/>
      <c r="D62" s="70" t="s">
        <v>356</v>
      </c>
      <c r="E62" s="4" t="s">
        <v>20</v>
      </c>
      <c r="F62" s="6">
        <v>3990</v>
      </c>
      <c r="G62" s="4"/>
      <c r="H62" s="4"/>
      <c r="I62" s="7">
        <v>1</v>
      </c>
      <c r="J62" s="6">
        <v>3990</v>
      </c>
      <c r="K62" s="4"/>
      <c r="L62" s="4"/>
      <c r="M62" s="7">
        <v>1</v>
      </c>
      <c r="N62" s="6">
        <v>3990</v>
      </c>
      <c r="O62" s="7">
        <v>1</v>
      </c>
      <c r="P62" s="63" t="s">
        <v>80</v>
      </c>
      <c r="Q62" s="4" t="s">
        <v>94</v>
      </c>
    </row>
    <row r="63" spans="1:17" s="1" customFormat="1" ht="75">
      <c r="A63" s="3">
        <v>11</v>
      </c>
      <c r="B63" s="4" t="s">
        <v>21</v>
      </c>
      <c r="C63" s="4"/>
      <c r="D63" s="70" t="s">
        <v>356</v>
      </c>
      <c r="E63" s="4" t="s">
        <v>20</v>
      </c>
      <c r="F63" s="6">
        <v>3200</v>
      </c>
      <c r="G63" s="4"/>
      <c r="H63" s="4"/>
      <c r="I63" s="7">
        <v>1</v>
      </c>
      <c r="J63" s="6">
        <v>3200</v>
      </c>
      <c r="K63" s="4"/>
      <c r="L63" s="4"/>
      <c r="M63" s="7">
        <v>1</v>
      </c>
      <c r="N63" s="6">
        <v>3200</v>
      </c>
      <c r="O63" s="7">
        <v>2</v>
      </c>
      <c r="P63" s="63" t="s">
        <v>80</v>
      </c>
      <c r="Q63" s="4" t="s">
        <v>95</v>
      </c>
    </row>
    <row r="64" spans="1:17" s="1" customFormat="1" ht="75">
      <c r="A64" s="3">
        <v>12</v>
      </c>
      <c r="B64" s="4" t="s">
        <v>21</v>
      </c>
      <c r="C64" s="4"/>
      <c r="D64" s="70" t="s">
        <v>356</v>
      </c>
      <c r="E64" s="4" t="s">
        <v>20</v>
      </c>
      <c r="F64" s="6">
        <v>3200</v>
      </c>
      <c r="G64" s="4"/>
      <c r="H64" s="4"/>
      <c r="I64" s="7">
        <v>1</v>
      </c>
      <c r="J64" s="6">
        <v>3200</v>
      </c>
      <c r="K64" s="4"/>
      <c r="L64" s="4"/>
      <c r="M64" s="7">
        <v>1</v>
      </c>
      <c r="N64" s="6">
        <v>3200</v>
      </c>
      <c r="O64" s="7">
        <v>1</v>
      </c>
      <c r="P64" s="63" t="s">
        <v>80</v>
      </c>
      <c r="Q64" s="4" t="s">
        <v>94</v>
      </c>
    </row>
    <row r="65" spans="1:17" s="1" customFormat="1" ht="75">
      <c r="A65" s="3">
        <v>13</v>
      </c>
      <c r="B65" s="4" t="s">
        <v>17</v>
      </c>
      <c r="C65" s="4"/>
      <c r="D65" s="70" t="s">
        <v>356</v>
      </c>
      <c r="E65" s="4" t="s">
        <v>15</v>
      </c>
      <c r="F65" s="6">
        <v>3990</v>
      </c>
      <c r="G65" s="4"/>
      <c r="H65" s="4"/>
      <c r="I65" s="4"/>
      <c r="J65" s="4"/>
      <c r="K65" s="7">
        <v>2</v>
      </c>
      <c r="L65" s="6">
        <v>7980</v>
      </c>
      <c r="M65" s="7">
        <v>2</v>
      </c>
      <c r="N65" s="6">
        <v>7980</v>
      </c>
      <c r="O65" s="7">
        <v>1</v>
      </c>
      <c r="P65" s="63" t="s">
        <v>80</v>
      </c>
      <c r="Q65" s="4" t="s">
        <v>94</v>
      </c>
    </row>
    <row r="66" spans="1:17" s="1" customFormat="1" ht="93.75">
      <c r="A66" s="3">
        <v>14</v>
      </c>
      <c r="B66" s="4" t="s">
        <v>98</v>
      </c>
      <c r="C66" s="4"/>
      <c r="D66" s="70" t="s">
        <v>356</v>
      </c>
      <c r="E66" s="4" t="s">
        <v>15</v>
      </c>
      <c r="F66" s="6">
        <v>24000</v>
      </c>
      <c r="G66" s="4"/>
      <c r="H66" s="4"/>
      <c r="I66" s="4"/>
      <c r="J66" s="4"/>
      <c r="K66" s="7">
        <v>1</v>
      </c>
      <c r="L66" s="6">
        <v>24000</v>
      </c>
      <c r="M66" s="7">
        <v>1</v>
      </c>
      <c r="N66" s="6">
        <v>24000</v>
      </c>
      <c r="O66" s="7">
        <v>2</v>
      </c>
      <c r="P66" s="63" t="s">
        <v>80</v>
      </c>
      <c r="Q66" s="4" t="s">
        <v>96</v>
      </c>
    </row>
    <row r="67" spans="1:17" s="13" customFormat="1" ht="37.5">
      <c r="A67" s="12"/>
      <c r="B67" s="93" t="s">
        <v>218</v>
      </c>
      <c r="C67" s="12"/>
      <c r="D67" s="12"/>
      <c r="E67" s="12"/>
      <c r="F67" s="12"/>
      <c r="G67" s="59">
        <f>SUM(G53:G66)</f>
        <v>8</v>
      </c>
      <c r="H67" s="59">
        <f t="shared" ref="H67:N67" si="3">SUM(H53:H66)</f>
        <v>36390</v>
      </c>
      <c r="I67" s="59">
        <f t="shared" si="3"/>
        <v>9</v>
      </c>
      <c r="J67" s="59">
        <f t="shared" si="3"/>
        <v>114370</v>
      </c>
      <c r="K67" s="59">
        <f t="shared" si="3"/>
        <v>3</v>
      </c>
      <c r="L67" s="59">
        <f t="shared" si="3"/>
        <v>31980</v>
      </c>
      <c r="M67" s="59">
        <f t="shared" si="3"/>
        <v>20</v>
      </c>
      <c r="N67" s="59">
        <f t="shared" si="3"/>
        <v>185240</v>
      </c>
      <c r="O67" s="12"/>
      <c r="P67" s="12"/>
      <c r="Q67" s="12"/>
    </row>
    <row r="68" spans="1:17" s="21" customFormat="1" ht="26.25" customHeight="1">
      <c r="A68" s="199" t="s">
        <v>99</v>
      </c>
      <c r="B68" s="199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</row>
    <row r="69" spans="1:17" s="1" customFormat="1" ht="168.75">
      <c r="A69" s="3">
        <v>1</v>
      </c>
      <c r="B69" s="4" t="s">
        <v>352</v>
      </c>
      <c r="C69" s="4"/>
      <c r="D69" s="70" t="s">
        <v>356</v>
      </c>
      <c r="E69" s="3" t="s">
        <v>100</v>
      </c>
      <c r="F69" s="5">
        <v>24000</v>
      </c>
      <c r="G69" s="3">
        <v>2</v>
      </c>
      <c r="H69" s="5">
        <v>24000</v>
      </c>
      <c r="I69" s="3">
        <v>1</v>
      </c>
      <c r="J69" s="5">
        <v>24000</v>
      </c>
      <c r="K69" s="3">
        <v>1</v>
      </c>
      <c r="L69" s="5">
        <v>24000</v>
      </c>
      <c r="M69" s="3">
        <v>4</v>
      </c>
      <c r="N69" s="5">
        <f>M69*F69</f>
        <v>96000</v>
      </c>
      <c r="O69" s="3" t="s">
        <v>101</v>
      </c>
      <c r="P69" s="4" t="s">
        <v>102</v>
      </c>
      <c r="Q69" s="4" t="s">
        <v>103</v>
      </c>
    </row>
    <row r="70" spans="1:17" s="1" customFormat="1" ht="75">
      <c r="A70" s="3" t="s">
        <v>104</v>
      </c>
      <c r="B70" s="4" t="s">
        <v>105</v>
      </c>
      <c r="C70" s="4"/>
      <c r="D70" s="70" t="s">
        <v>356</v>
      </c>
      <c r="E70" s="3" t="s">
        <v>106</v>
      </c>
      <c r="F70" s="5">
        <v>6500</v>
      </c>
      <c r="G70" s="4"/>
      <c r="H70" s="4"/>
      <c r="I70" s="4"/>
      <c r="J70" s="4"/>
      <c r="K70" s="3">
        <v>1</v>
      </c>
      <c r="L70" s="5">
        <v>6500</v>
      </c>
      <c r="M70" s="3">
        <v>1</v>
      </c>
      <c r="N70" s="5">
        <f t="shared" ref="N70:N77" si="4">M70*F70</f>
        <v>6500</v>
      </c>
      <c r="O70" s="3">
        <v>1</v>
      </c>
      <c r="P70" s="4" t="s">
        <v>107</v>
      </c>
      <c r="Q70" s="4" t="s">
        <v>108</v>
      </c>
    </row>
    <row r="71" spans="1:17" s="1" customFormat="1" ht="150">
      <c r="A71" s="3">
        <v>3</v>
      </c>
      <c r="B71" s="4" t="s">
        <v>109</v>
      </c>
      <c r="C71" s="4"/>
      <c r="D71" s="70" t="s">
        <v>356</v>
      </c>
      <c r="E71" s="3" t="s">
        <v>110</v>
      </c>
      <c r="F71" s="5">
        <v>4000</v>
      </c>
      <c r="G71" s="3">
        <v>2</v>
      </c>
      <c r="H71" s="5">
        <v>8000</v>
      </c>
      <c r="I71" s="3">
        <v>2</v>
      </c>
      <c r="J71" s="5">
        <v>8000</v>
      </c>
      <c r="K71" s="3">
        <v>2</v>
      </c>
      <c r="L71" s="5">
        <v>8000</v>
      </c>
      <c r="M71" s="3">
        <v>6</v>
      </c>
      <c r="N71" s="5">
        <f t="shared" si="4"/>
        <v>24000</v>
      </c>
      <c r="O71" s="3">
        <v>1</v>
      </c>
      <c r="P71" s="4" t="s">
        <v>111</v>
      </c>
      <c r="Q71" s="4" t="s">
        <v>112</v>
      </c>
    </row>
    <row r="72" spans="1:17" s="1" customFormat="1" ht="56.25">
      <c r="A72" s="3">
        <v>4</v>
      </c>
      <c r="B72" s="4" t="s">
        <v>113</v>
      </c>
      <c r="C72" s="4"/>
      <c r="D72" s="70" t="s">
        <v>356</v>
      </c>
      <c r="E72" s="3" t="s">
        <v>114</v>
      </c>
      <c r="F72" s="5">
        <v>6500</v>
      </c>
      <c r="G72" s="3">
        <v>1</v>
      </c>
      <c r="H72" s="5">
        <v>6500</v>
      </c>
      <c r="I72" s="3">
        <v>1</v>
      </c>
      <c r="J72" s="5">
        <v>6500</v>
      </c>
      <c r="K72" s="4"/>
      <c r="L72" s="4"/>
      <c r="M72" s="3">
        <v>2</v>
      </c>
      <c r="N72" s="5">
        <f t="shared" si="4"/>
        <v>13000</v>
      </c>
      <c r="O72" s="3">
        <v>1</v>
      </c>
      <c r="P72" s="4" t="s">
        <v>115</v>
      </c>
      <c r="Q72" s="4" t="s">
        <v>386</v>
      </c>
    </row>
    <row r="73" spans="1:17" s="1" customFormat="1" ht="56.25">
      <c r="A73" s="3" t="s">
        <v>116</v>
      </c>
      <c r="B73" s="4" t="s">
        <v>117</v>
      </c>
      <c r="C73" s="4"/>
      <c r="D73" s="70" t="s">
        <v>356</v>
      </c>
      <c r="E73" s="3" t="s">
        <v>114</v>
      </c>
      <c r="F73" s="5">
        <v>3800</v>
      </c>
      <c r="G73" s="4"/>
      <c r="H73" s="4"/>
      <c r="I73" s="3">
        <v>1</v>
      </c>
      <c r="J73" s="5">
        <v>3800</v>
      </c>
      <c r="K73" s="3">
        <v>1</v>
      </c>
      <c r="L73" s="5">
        <v>3800</v>
      </c>
      <c r="M73" s="3">
        <v>2</v>
      </c>
      <c r="N73" s="5">
        <f t="shared" si="4"/>
        <v>7600</v>
      </c>
      <c r="O73" s="3">
        <v>1</v>
      </c>
      <c r="P73" s="4" t="s">
        <v>107</v>
      </c>
      <c r="Q73" s="4" t="s">
        <v>385</v>
      </c>
    </row>
    <row r="74" spans="1:17" s="1" customFormat="1" ht="131.25">
      <c r="A74" s="3">
        <v>6</v>
      </c>
      <c r="B74" s="4" t="s">
        <v>54</v>
      </c>
      <c r="C74" s="4"/>
      <c r="D74" s="70" t="s">
        <v>356</v>
      </c>
      <c r="E74" s="3" t="s">
        <v>28</v>
      </c>
      <c r="F74" s="5">
        <v>3800</v>
      </c>
      <c r="G74" s="3">
        <v>2</v>
      </c>
      <c r="H74" s="5">
        <v>7600</v>
      </c>
      <c r="I74" s="3">
        <v>2</v>
      </c>
      <c r="J74" s="5">
        <v>7600</v>
      </c>
      <c r="K74" s="4"/>
      <c r="L74" s="4"/>
      <c r="M74" s="3">
        <v>4</v>
      </c>
      <c r="N74" s="5">
        <f t="shared" si="4"/>
        <v>15200</v>
      </c>
      <c r="O74" s="3">
        <v>2</v>
      </c>
      <c r="P74" s="4" t="s">
        <v>118</v>
      </c>
      <c r="Q74" s="4" t="s">
        <v>119</v>
      </c>
    </row>
    <row r="75" spans="1:17" s="1" customFormat="1" ht="56.25">
      <c r="A75" s="3">
        <v>7</v>
      </c>
      <c r="B75" s="4" t="s">
        <v>120</v>
      </c>
      <c r="C75" s="4"/>
      <c r="D75" s="70" t="s">
        <v>356</v>
      </c>
      <c r="E75" s="3" t="s">
        <v>121</v>
      </c>
      <c r="F75" s="5">
        <v>5500</v>
      </c>
      <c r="G75" s="3">
        <v>1</v>
      </c>
      <c r="H75" s="5">
        <v>5500</v>
      </c>
      <c r="I75" s="3">
        <v>1</v>
      </c>
      <c r="J75" s="5">
        <v>5500</v>
      </c>
      <c r="K75" s="4"/>
      <c r="L75" s="4"/>
      <c r="M75" s="3">
        <v>2</v>
      </c>
      <c r="N75" s="5">
        <f t="shared" si="4"/>
        <v>11000</v>
      </c>
      <c r="O75" s="3">
        <v>1</v>
      </c>
      <c r="P75" s="4" t="s">
        <v>115</v>
      </c>
      <c r="Q75" s="4" t="s">
        <v>122</v>
      </c>
    </row>
    <row r="76" spans="1:17" s="1" customFormat="1" ht="75">
      <c r="A76" s="3">
        <v>8</v>
      </c>
      <c r="B76" s="4" t="s">
        <v>123</v>
      </c>
      <c r="C76" s="4"/>
      <c r="D76" s="70" t="s">
        <v>356</v>
      </c>
      <c r="E76" s="3" t="s">
        <v>124</v>
      </c>
      <c r="F76" s="5">
        <v>3200</v>
      </c>
      <c r="G76" s="4"/>
      <c r="H76" s="4"/>
      <c r="I76" s="3">
        <v>1</v>
      </c>
      <c r="J76" s="5">
        <v>3200</v>
      </c>
      <c r="K76" s="3">
        <v>1</v>
      </c>
      <c r="L76" s="5">
        <v>3200</v>
      </c>
      <c r="M76" s="3">
        <v>2</v>
      </c>
      <c r="N76" s="5">
        <f t="shared" si="4"/>
        <v>6400</v>
      </c>
      <c r="O76" s="3">
        <v>1</v>
      </c>
      <c r="P76" s="4" t="s">
        <v>107</v>
      </c>
      <c r="Q76" s="4" t="s">
        <v>384</v>
      </c>
    </row>
    <row r="77" spans="1:17" s="1" customFormat="1" ht="56.25">
      <c r="A77" s="3">
        <v>9</v>
      </c>
      <c r="B77" s="4" t="s">
        <v>127</v>
      </c>
      <c r="C77" s="4"/>
      <c r="D77" s="70" t="s">
        <v>356</v>
      </c>
      <c r="E77" s="3" t="s">
        <v>125</v>
      </c>
      <c r="F77" s="5">
        <v>42000</v>
      </c>
      <c r="G77" s="3">
        <v>1</v>
      </c>
      <c r="H77" s="5">
        <v>42000</v>
      </c>
      <c r="I77" s="4"/>
      <c r="J77" s="4"/>
      <c r="K77" s="4"/>
      <c r="L77" s="4"/>
      <c r="M77" s="3">
        <v>1</v>
      </c>
      <c r="N77" s="5">
        <f t="shared" si="4"/>
        <v>42000</v>
      </c>
      <c r="O77" s="3">
        <v>1</v>
      </c>
      <c r="P77" s="4" t="s">
        <v>115</v>
      </c>
      <c r="Q77" s="4" t="s">
        <v>126</v>
      </c>
    </row>
    <row r="78" spans="1:17" s="61" customFormat="1" ht="32.25" customHeight="1">
      <c r="A78" s="55"/>
      <c r="B78" s="93" t="s">
        <v>219</v>
      </c>
      <c r="C78" s="25"/>
      <c r="D78" s="24"/>
      <c r="E78" s="24"/>
      <c r="F78" s="60"/>
      <c r="G78" s="26">
        <f>SUM(G69:G77)</f>
        <v>9</v>
      </c>
      <c r="H78" s="26">
        <f t="shared" ref="H78:N78" si="5">SUM(H69:H77)</f>
        <v>93600</v>
      </c>
      <c r="I78" s="26">
        <f t="shared" si="5"/>
        <v>9</v>
      </c>
      <c r="J78" s="26">
        <f t="shared" si="5"/>
        <v>58600</v>
      </c>
      <c r="K78" s="26">
        <f t="shared" si="5"/>
        <v>6</v>
      </c>
      <c r="L78" s="26">
        <f t="shared" si="5"/>
        <v>45500</v>
      </c>
      <c r="M78" s="26">
        <f t="shared" si="5"/>
        <v>24</v>
      </c>
      <c r="N78" s="26">
        <f t="shared" si="5"/>
        <v>221700</v>
      </c>
      <c r="O78" s="24"/>
      <c r="P78" s="25"/>
      <c r="Q78" s="25"/>
    </row>
    <row r="79" spans="1:17" s="21" customFormat="1" ht="26.25" customHeight="1">
      <c r="A79" s="199" t="s">
        <v>128</v>
      </c>
      <c r="B79" s="199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</row>
    <row r="80" spans="1:17" s="1" customFormat="1" ht="123" customHeight="1">
      <c r="A80" s="3">
        <v>1</v>
      </c>
      <c r="B80" s="4" t="s">
        <v>129</v>
      </c>
      <c r="C80" s="4"/>
      <c r="D80" s="70" t="s">
        <v>356</v>
      </c>
      <c r="E80" s="3" t="s">
        <v>15</v>
      </c>
      <c r="F80" s="5">
        <v>215000</v>
      </c>
      <c r="G80" s="3">
        <v>1</v>
      </c>
      <c r="H80" s="5">
        <v>215000</v>
      </c>
      <c r="I80" s="4"/>
      <c r="J80" s="4"/>
      <c r="K80" s="4"/>
      <c r="L80" s="4"/>
      <c r="M80" s="3">
        <v>1</v>
      </c>
      <c r="N80" s="5">
        <v>215000</v>
      </c>
      <c r="O80" s="3">
        <v>2</v>
      </c>
      <c r="P80" s="4" t="s">
        <v>130</v>
      </c>
      <c r="Q80" s="4" t="s">
        <v>131</v>
      </c>
    </row>
    <row r="81" spans="1:17" s="1" customFormat="1" ht="112.5">
      <c r="A81" s="3">
        <v>2</v>
      </c>
      <c r="B81" s="4" t="s">
        <v>132</v>
      </c>
      <c r="C81" s="4"/>
      <c r="D81" s="70" t="s">
        <v>356</v>
      </c>
      <c r="E81" s="3" t="s">
        <v>15</v>
      </c>
      <c r="F81" s="5">
        <v>9500</v>
      </c>
      <c r="G81" s="3">
        <v>1</v>
      </c>
      <c r="H81" s="5">
        <v>9500</v>
      </c>
      <c r="I81" s="4"/>
      <c r="J81" s="4"/>
      <c r="K81" s="4"/>
      <c r="L81" s="4"/>
      <c r="M81" s="3">
        <v>1</v>
      </c>
      <c r="N81" s="5">
        <v>9500</v>
      </c>
      <c r="O81" s="3">
        <v>2</v>
      </c>
      <c r="P81" s="4" t="s">
        <v>133</v>
      </c>
      <c r="Q81" s="4" t="s">
        <v>134</v>
      </c>
    </row>
    <row r="82" spans="1:17" s="1" customFormat="1" ht="150">
      <c r="A82" s="3">
        <v>3</v>
      </c>
      <c r="B82" s="4" t="s">
        <v>47</v>
      </c>
      <c r="C82" s="4"/>
      <c r="D82" s="70" t="s">
        <v>356</v>
      </c>
      <c r="E82" s="3" t="s">
        <v>15</v>
      </c>
      <c r="F82" s="5">
        <v>24000</v>
      </c>
      <c r="G82" s="3">
        <v>1</v>
      </c>
      <c r="H82" s="5">
        <v>24000</v>
      </c>
      <c r="I82" s="4"/>
      <c r="J82" s="4"/>
      <c r="K82" s="4"/>
      <c r="L82" s="4"/>
      <c r="M82" s="3">
        <v>1</v>
      </c>
      <c r="N82" s="5">
        <v>24000</v>
      </c>
      <c r="O82" s="3">
        <v>2</v>
      </c>
      <c r="P82" s="4" t="s">
        <v>133</v>
      </c>
      <c r="Q82" s="4" t="s">
        <v>135</v>
      </c>
    </row>
    <row r="83" spans="1:17" s="1" customFormat="1" ht="112.5">
      <c r="A83" s="3">
        <v>4</v>
      </c>
      <c r="B83" s="4" t="s">
        <v>136</v>
      </c>
      <c r="C83" s="4"/>
      <c r="D83" s="70" t="s">
        <v>356</v>
      </c>
      <c r="E83" s="3" t="s">
        <v>15</v>
      </c>
      <c r="F83" s="5">
        <v>2100</v>
      </c>
      <c r="G83" s="3">
        <v>4</v>
      </c>
      <c r="H83" s="5">
        <v>8400</v>
      </c>
      <c r="I83" s="4"/>
      <c r="J83" s="4"/>
      <c r="K83" s="4"/>
      <c r="L83" s="4"/>
      <c r="M83" s="3">
        <v>4</v>
      </c>
      <c r="N83" s="5">
        <v>8400</v>
      </c>
      <c r="O83" s="3">
        <v>2</v>
      </c>
      <c r="P83" s="4" t="s">
        <v>133</v>
      </c>
      <c r="Q83" s="4" t="s">
        <v>137</v>
      </c>
    </row>
    <row r="84" spans="1:17" s="1" customFormat="1" ht="409.5">
      <c r="A84" s="3">
        <v>5</v>
      </c>
      <c r="B84" s="4" t="s">
        <v>138</v>
      </c>
      <c r="C84" s="4"/>
      <c r="D84" s="70" t="s">
        <v>356</v>
      </c>
      <c r="E84" s="3" t="s">
        <v>15</v>
      </c>
      <c r="F84" s="5">
        <v>24000</v>
      </c>
      <c r="G84" s="3">
        <v>12</v>
      </c>
      <c r="H84" s="5">
        <v>288000</v>
      </c>
      <c r="I84" s="4"/>
      <c r="J84" s="4"/>
      <c r="K84" s="4"/>
      <c r="L84" s="4"/>
      <c r="M84" s="3">
        <v>12</v>
      </c>
      <c r="N84" s="5">
        <v>288000</v>
      </c>
      <c r="O84" s="3">
        <v>2</v>
      </c>
      <c r="P84" s="4" t="s">
        <v>133</v>
      </c>
      <c r="Q84" s="4" t="s">
        <v>139</v>
      </c>
    </row>
    <row r="85" spans="1:17" s="1" customFormat="1" ht="112.5">
      <c r="A85" s="3">
        <v>6</v>
      </c>
      <c r="B85" s="4" t="s">
        <v>140</v>
      </c>
      <c r="C85" s="4"/>
      <c r="D85" s="70" t="s">
        <v>356</v>
      </c>
      <c r="E85" s="3" t="s">
        <v>15</v>
      </c>
      <c r="F85" s="5">
        <v>15900</v>
      </c>
      <c r="G85" s="3">
        <v>1</v>
      </c>
      <c r="H85" s="5">
        <v>15900</v>
      </c>
      <c r="I85" s="4"/>
      <c r="J85" s="4"/>
      <c r="K85" s="4"/>
      <c r="L85" s="4"/>
      <c r="M85" s="3">
        <v>1</v>
      </c>
      <c r="N85" s="5">
        <v>15900</v>
      </c>
      <c r="O85" s="3">
        <v>1</v>
      </c>
      <c r="P85" s="4" t="s">
        <v>130</v>
      </c>
      <c r="Q85" s="4" t="s">
        <v>141</v>
      </c>
    </row>
    <row r="86" spans="1:17" s="1" customFormat="1" ht="112.5">
      <c r="A86" s="3">
        <v>7</v>
      </c>
      <c r="B86" s="4" t="s">
        <v>142</v>
      </c>
      <c r="C86" s="4"/>
      <c r="D86" s="70" t="s">
        <v>356</v>
      </c>
      <c r="E86" s="3" t="s">
        <v>15</v>
      </c>
      <c r="F86" s="5">
        <v>4000</v>
      </c>
      <c r="G86" s="3">
        <v>1</v>
      </c>
      <c r="H86" s="73">
        <v>4000</v>
      </c>
      <c r="I86" s="45"/>
      <c r="J86" s="45"/>
      <c r="K86" s="45"/>
      <c r="L86" s="45"/>
      <c r="M86" s="74">
        <v>1</v>
      </c>
      <c r="N86" s="73">
        <v>4000</v>
      </c>
      <c r="O86" s="74">
        <v>2</v>
      </c>
      <c r="P86" s="45" t="s">
        <v>133</v>
      </c>
      <c r="Q86" s="107" t="s">
        <v>143</v>
      </c>
    </row>
    <row r="87" spans="1:17" s="1" customFormat="1" ht="112.5">
      <c r="A87" s="3">
        <v>8</v>
      </c>
      <c r="B87" s="4" t="s">
        <v>144</v>
      </c>
      <c r="C87" s="4"/>
      <c r="D87" s="70" t="s">
        <v>356</v>
      </c>
      <c r="E87" s="3" t="s">
        <v>15</v>
      </c>
      <c r="F87" s="5">
        <v>27000</v>
      </c>
      <c r="G87" s="3">
        <v>1</v>
      </c>
      <c r="H87" s="73">
        <v>27000</v>
      </c>
      <c r="I87" s="45"/>
      <c r="J87" s="45"/>
      <c r="K87" s="45"/>
      <c r="L87" s="45"/>
      <c r="M87" s="74">
        <v>1</v>
      </c>
      <c r="N87" s="73">
        <v>27000</v>
      </c>
      <c r="O87" s="74">
        <v>2</v>
      </c>
      <c r="P87" s="45" t="s">
        <v>133</v>
      </c>
      <c r="Q87" s="45" t="s">
        <v>145</v>
      </c>
    </row>
    <row r="88" spans="1:17" s="1" customFormat="1" ht="75">
      <c r="A88" s="3">
        <v>9</v>
      </c>
      <c r="B88" s="4" t="s">
        <v>146</v>
      </c>
      <c r="C88" s="4"/>
      <c r="D88" s="70" t="s">
        <v>356</v>
      </c>
      <c r="E88" s="3" t="s">
        <v>15</v>
      </c>
      <c r="F88" s="5">
        <v>18200</v>
      </c>
      <c r="G88" s="3">
        <v>1</v>
      </c>
      <c r="H88" s="73">
        <v>18200</v>
      </c>
      <c r="I88" s="45"/>
      <c r="J88" s="45"/>
      <c r="K88" s="45"/>
      <c r="L88" s="45"/>
      <c r="M88" s="74">
        <v>1</v>
      </c>
      <c r="N88" s="73">
        <v>18200</v>
      </c>
      <c r="O88" s="74">
        <v>1</v>
      </c>
      <c r="P88" s="45" t="s">
        <v>133</v>
      </c>
      <c r="Q88" s="45" t="s">
        <v>147</v>
      </c>
    </row>
    <row r="89" spans="1:17" s="1" customFormat="1" ht="409.5">
      <c r="A89" s="3">
        <v>10</v>
      </c>
      <c r="B89" s="4" t="s">
        <v>148</v>
      </c>
      <c r="C89" s="4"/>
      <c r="D89" s="70" t="s">
        <v>356</v>
      </c>
      <c r="E89" s="3" t="s">
        <v>46</v>
      </c>
      <c r="F89" s="5">
        <v>13800</v>
      </c>
      <c r="G89" s="3">
        <v>10</v>
      </c>
      <c r="H89" s="5">
        <v>138000</v>
      </c>
      <c r="I89" s="4"/>
      <c r="J89" s="4"/>
      <c r="K89" s="4"/>
      <c r="L89" s="4"/>
      <c r="M89" s="3">
        <v>10</v>
      </c>
      <c r="N89" s="5">
        <f>M89*F89</f>
        <v>138000</v>
      </c>
      <c r="O89" s="3">
        <v>2</v>
      </c>
      <c r="P89" s="4" t="s">
        <v>133</v>
      </c>
      <c r="Q89" s="4" t="s">
        <v>149</v>
      </c>
    </row>
    <row r="90" spans="1:17" s="1" customFormat="1" ht="361.5" customHeight="1">
      <c r="A90" s="3">
        <v>11</v>
      </c>
      <c r="B90" s="4" t="s">
        <v>54</v>
      </c>
      <c r="C90" s="4"/>
      <c r="D90" s="70" t="s">
        <v>356</v>
      </c>
      <c r="E90" s="3" t="s">
        <v>20</v>
      </c>
      <c r="F90" s="5">
        <v>3990</v>
      </c>
      <c r="G90" s="3">
        <v>10</v>
      </c>
      <c r="H90" s="5">
        <v>39900</v>
      </c>
      <c r="I90" s="4"/>
      <c r="J90" s="4"/>
      <c r="K90" s="4"/>
      <c r="L90" s="4"/>
      <c r="M90" s="3">
        <v>10</v>
      </c>
      <c r="N90" s="5">
        <v>39900</v>
      </c>
      <c r="O90" s="3">
        <v>2</v>
      </c>
      <c r="P90" s="4" t="s">
        <v>133</v>
      </c>
      <c r="Q90" s="4" t="s">
        <v>150</v>
      </c>
    </row>
    <row r="91" spans="1:17" s="1" customFormat="1" ht="112.5">
      <c r="A91" s="3">
        <v>12</v>
      </c>
      <c r="B91" s="4" t="s">
        <v>152</v>
      </c>
      <c r="C91" s="4"/>
      <c r="D91" s="70" t="s">
        <v>356</v>
      </c>
      <c r="E91" s="3" t="s">
        <v>15</v>
      </c>
      <c r="F91" s="5">
        <v>16990</v>
      </c>
      <c r="G91" s="3">
        <v>1</v>
      </c>
      <c r="H91" s="5">
        <v>16990</v>
      </c>
      <c r="I91" s="4"/>
      <c r="J91" s="4"/>
      <c r="K91" s="4"/>
      <c r="L91" s="4"/>
      <c r="M91" s="3">
        <v>1</v>
      </c>
      <c r="N91" s="5">
        <v>16990</v>
      </c>
      <c r="O91" s="3">
        <v>2</v>
      </c>
      <c r="P91" s="4" t="s">
        <v>133</v>
      </c>
      <c r="Q91" s="4" t="s">
        <v>151</v>
      </c>
    </row>
    <row r="92" spans="1:17" s="62" customFormat="1" ht="26.25" customHeight="1">
      <c r="A92" s="25"/>
      <c r="B92" s="93" t="s">
        <v>220</v>
      </c>
      <c r="C92" s="25"/>
      <c r="D92" s="25"/>
      <c r="E92" s="25"/>
      <c r="F92" s="25"/>
      <c r="G92" s="59">
        <f>SUM(G80:G91)</f>
        <v>44</v>
      </c>
      <c r="H92" s="59">
        <f>SUM(H80:H91)</f>
        <v>804890</v>
      </c>
      <c r="I92" s="59">
        <f t="shared" ref="I92:M92" si="6">SUM(I80:I91)</f>
        <v>0</v>
      </c>
      <c r="J92" s="59">
        <f t="shared" si="6"/>
        <v>0</v>
      </c>
      <c r="K92" s="59">
        <f t="shared" si="6"/>
        <v>0</v>
      </c>
      <c r="L92" s="59">
        <f t="shared" si="6"/>
        <v>0</v>
      </c>
      <c r="M92" s="59">
        <f t="shared" si="6"/>
        <v>44</v>
      </c>
      <c r="N92" s="59">
        <f>SUM(N80:N91)</f>
        <v>804890</v>
      </c>
      <c r="O92" s="25"/>
      <c r="P92" s="25"/>
      <c r="Q92" s="25"/>
    </row>
    <row r="93" spans="1:17" s="21" customFormat="1" ht="26.25" customHeight="1">
      <c r="A93" s="199" t="s">
        <v>153</v>
      </c>
      <c r="B93" s="199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</row>
    <row r="94" spans="1:17" s="1" customFormat="1" ht="56.25">
      <c r="A94" s="3">
        <v>1</v>
      </c>
      <c r="B94" s="4" t="s">
        <v>154</v>
      </c>
      <c r="C94" s="4"/>
      <c r="D94" s="70" t="s">
        <v>356</v>
      </c>
      <c r="E94" s="3" t="s">
        <v>45</v>
      </c>
      <c r="F94" s="5">
        <v>9000</v>
      </c>
      <c r="G94" s="3">
        <v>1</v>
      </c>
      <c r="H94" s="5">
        <v>9000</v>
      </c>
      <c r="I94" s="4"/>
      <c r="J94" s="4"/>
      <c r="K94" s="4"/>
      <c r="L94" s="4"/>
      <c r="M94" s="3">
        <v>1</v>
      </c>
      <c r="N94" s="5">
        <v>9000</v>
      </c>
      <c r="O94" s="4"/>
      <c r="P94" s="4" t="s">
        <v>155</v>
      </c>
      <c r="Q94" s="4" t="s">
        <v>156</v>
      </c>
    </row>
    <row r="95" spans="1:17" s="1" customFormat="1" ht="56.25">
      <c r="A95" s="3">
        <v>2</v>
      </c>
      <c r="B95" s="4" t="s">
        <v>157</v>
      </c>
      <c r="C95" s="4"/>
      <c r="D95" s="70" t="s">
        <v>356</v>
      </c>
      <c r="E95" s="3" t="s">
        <v>15</v>
      </c>
      <c r="F95" s="5">
        <v>27000</v>
      </c>
      <c r="G95" s="3">
        <v>4</v>
      </c>
      <c r="H95" s="5">
        <v>108000</v>
      </c>
      <c r="I95" s="4"/>
      <c r="J95" s="4"/>
      <c r="K95" s="4"/>
      <c r="L95" s="4"/>
      <c r="M95" s="3">
        <v>4</v>
      </c>
      <c r="N95" s="5">
        <v>108000</v>
      </c>
      <c r="O95" s="4"/>
      <c r="P95" s="4" t="s">
        <v>155</v>
      </c>
      <c r="Q95" s="4" t="s">
        <v>156</v>
      </c>
    </row>
    <row r="96" spans="1:17" s="1" customFormat="1" ht="56.25">
      <c r="A96" s="3">
        <v>3</v>
      </c>
      <c r="B96" s="4" t="s">
        <v>158</v>
      </c>
      <c r="C96" s="4"/>
      <c r="D96" s="70" t="s">
        <v>356</v>
      </c>
      <c r="E96" s="3" t="s">
        <v>15</v>
      </c>
      <c r="F96" s="5">
        <v>15000</v>
      </c>
      <c r="G96" s="3">
        <v>3</v>
      </c>
      <c r="H96" s="5">
        <v>45000</v>
      </c>
      <c r="I96" s="4"/>
      <c r="J96" s="4"/>
      <c r="K96" s="4"/>
      <c r="L96" s="4"/>
      <c r="M96" s="3">
        <v>3</v>
      </c>
      <c r="N96" s="5">
        <v>45000</v>
      </c>
      <c r="O96" s="4"/>
      <c r="P96" s="4" t="s">
        <v>155</v>
      </c>
      <c r="Q96" s="4" t="s">
        <v>156</v>
      </c>
    </row>
    <row r="97" spans="1:17" s="1" customFormat="1" ht="243.75">
      <c r="A97" s="3">
        <v>4</v>
      </c>
      <c r="B97" s="4" t="s">
        <v>225</v>
      </c>
      <c r="C97" s="4"/>
      <c r="D97" s="70" t="s">
        <v>356</v>
      </c>
      <c r="E97" s="3" t="s">
        <v>15</v>
      </c>
      <c r="F97" s="5">
        <v>24000</v>
      </c>
      <c r="G97" s="4"/>
      <c r="H97" s="4"/>
      <c r="I97" s="3">
        <v>2</v>
      </c>
      <c r="J97" s="5">
        <v>48000</v>
      </c>
      <c r="K97" s="4"/>
      <c r="L97" s="4"/>
      <c r="M97" s="3">
        <v>2</v>
      </c>
      <c r="N97" s="5">
        <v>48000</v>
      </c>
      <c r="O97" s="4"/>
      <c r="P97" s="4" t="s">
        <v>155</v>
      </c>
      <c r="Q97" s="4" t="s">
        <v>159</v>
      </c>
    </row>
    <row r="98" spans="1:17" s="1" customFormat="1" ht="168.75">
      <c r="A98" s="3">
        <v>5</v>
      </c>
      <c r="B98" s="4" t="s">
        <v>54</v>
      </c>
      <c r="C98" s="4"/>
      <c r="D98" s="70" t="s">
        <v>356</v>
      </c>
      <c r="E98" s="3" t="s">
        <v>20</v>
      </c>
      <c r="F98" s="5">
        <v>4500</v>
      </c>
      <c r="G98" s="3">
        <v>3</v>
      </c>
      <c r="H98" s="5">
        <v>13500</v>
      </c>
      <c r="I98" s="4"/>
      <c r="J98" s="4"/>
      <c r="K98" s="4"/>
      <c r="L98" s="4"/>
      <c r="M98" s="3">
        <v>3</v>
      </c>
      <c r="N98" s="5">
        <v>13500</v>
      </c>
      <c r="O98" s="4"/>
      <c r="P98" s="4" t="s">
        <v>155</v>
      </c>
      <c r="Q98" s="4" t="s">
        <v>160</v>
      </c>
    </row>
    <row r="99" spans="1:17" s="1" customFormat="1" ht="56.25">
      <c r="A99" s="3">
        <v>6</v>
      </c>
      <c r="B99" s="4" t="s">
        <v>161</v>
      </c>
      <c r="C99" s="4"/>
      <c r="D99" s="70" t="s">
        <v>356</v>
      </c>
      <c r="E99" s="3" t="s">
        <v>45</v>
      </c>
      <c r="F99" s="5">
        <v>13000</v>
      </c>
      <c r="G99" s="3">
        <v>1</v>
      </c>
      <c r="H99" s="5">
        <v>13000</v>
      </c>
      <c r="I99" s="4"/>
      <c r="J99" s="4"/>
      <c r="K99" s="4"/>
      <c r="L99" s="4"/>
      <c r="M99" s="3">
        <v>1</v>
      </c>
      <c r="N99" s="5">
        <v>13000</v>
      </c>
      <c r="O99" s="4"/>
      <c r="P99" s="4" t="s">
        <v>155</v>
      </c>
      <c r="Q99" s="4" t="s">
        <v>156</v>
      </c>
    </row>
    <row r="100" spans="1:17" s="1" customFormat="1" ht="56.25">
      <c r="A100" s="3">
        <v>7</v>
      </c>
      <c r="B100" s="4" t="s">
        <v>162</v>
      </c>
      <c r="C100" s="4"/>
      <c r="D100" s="70" t="s">
        <v>356</v>
      </c>
      <c r="E100" s="3" t="s">
        <v>46</v>
      </c>
      <c r="F100" s="5">
        <v>12000</v>
      </c>
      <c r="G100" s="3">
        <v>3</v>
      </c>
      <c r="H100" s="5">
        <v>36000</v>
      </c>
      <c r="I100" s="4"/>
      <c r="J100" s="4"/>
      <c r="K100" s="4"/>
      <c r="L100" s="4"/>
      <c r="M100" s="3">
        <v>3</v>
      </c>
      <c r="N100" s="5">
        <v>36000</v>
      </c>
      <c r="O100" s="4"/>
      <c r="P100" s="4" t="s">
        <v>155</v>
      </c>
      <c r="Q100" s="4" t="s">
        <v>156</v>
      </c>
    </row>
    <row r="101" spans="1:17" s="1" customFormat="1" ht="56.25">
      <c r="A101" s="3">
        <v>8</v>
      </c>
      <c r="B101" s="4" t="s">
        <v>226</v>
      </c>
      <c r="C101" s="4"/>
      <c r="D101" s="70" t="s">
        <v>356</v>
      </c>
      <c r="E101" s="3" t="s">
        <v>172</v>
      </c>
      <c r="F101" s="5">
        <v>2200</v>
      </c>
      <c r="G101" s="3">
        <v>15</v>
      </c>
      <c r="H101" s="5">
        <v>33000</v>
      </c>
      <c r="I101" s="4"/>
      <c r="J101" s="4"/>
      <c r="K101" s="4"/>
      <c r="L101" s="4"/>
      <c r="M101" s="3">
        <v>15</v>
      </c>
      <c r="N101" s="5">
        <v>33000</v>
      </c>
      <c r="O101" s="4"/>
      <c r="P101" s="4" t="s">
        <v>155</v>
      </c>
      <c r="Q101" s="4" t="s">
        <v>156</v>
      </c>
    </row>
    <row r="102" spans="1:17" s="1" customFormat="1" ht="375">
      <c r="A102" s="3">
        <v>9</v>
      </c>
      <c r="B102" s="4" t="s">
        <v>163</v>
      </c>
      <c r="C102" s="4"/>
      <c r="D102" s="70" t="s">
        <v>356</v>
      </c>
      <c r="E102" s="3" t="s">
        <v>15</v>
      </c>
      <c r="F102" s="5">
        <v>4700</v>
      </c>
      <c r="G102" s="3">
        <v>2</v>
      </c>
      <c r="H102" s="5">
        <v>9400</v>
      </c>
      <c r="I102" s="3">
        <v>6</v>
      </c>
      <c r="J102" s="5">
        <v>28200</v>
      </c>
      <c r="K102" s="3">
        <v>6</v>
      </c>
      <c r="L102" s="5">
        <v>28200</v>
      </c>
      <c r="M102" s="3">
        <v>8</v>
      </c>
      <c r="N102" s="5">
        <v>65800</v>
      </c>
      <c r="O102" s="4"/>
      <c r="P102" s="4" t="s">
        <v>164</v>
      </c>
      <c r="Q102" s="4" t="s">
        <v>165</v>
      </c>
    </row>
    <row r="103" spans="1:17" s="1" customFormat="1" ht="56.25">
      <c r="A103" s="3">
        <v>10</v>
      </c>
      <c r="B103" s="4" t="s">
        <v>166</v>
      </c>
      <c r="C103" s="4"/>
      <c r="D103" s="70" t="s">
        <v>356</v>
      </c>
      <c r="E103" s="3" t="s">
        <v>167</v>
      </c>
      <c r="F103" s="5">
        <v>1500</v>
      </c>
      <c r="G103" s="3">
        <v>1</v>
      </c>
      <c r="H103" s="5">
        <v>1500</v>
      </c>
      <c r="I103" s="4"/>
      <c r="J103" s="4"/>
      <c r="K103" s="4"/>
      <c r="L103" s="4"/>
      <c r="M103" s="3">
        <v>1</v>
      </c>
      <c r="N103" s="5">
        <v>1500</v>
      </c>
      <c r="O103" s="4"/>
      <c r="P103" s="4" t="s">
        <v>164</v>
      </c>
      <c r="Q103" s="4" t="s">
        <v>168</v>
      </c>
    </row>
    <row r="104" spans="1:17" s="1" customFormat="1" ht="56.25">
      <c r="A104" s="3">
        <v>11</v>
      </c>
      <c r="B104" s="4" t="s">
        <v>169</v>
      </c>
      <c r="C104" s="4"/>
      <c r="D104" s="70" t="s">
        <v>356</v>
      </c>
      <c r="E104" s="3" t="s">
        <v>15</v>
      </c>
      <c r="F104" s="5">
        <v>3000</v>
      </c>
      <c r="G104" s="3">
        <v>1</v>
      </c>
      <c r="H104" s="5">
        <v>3000</v>
      </c>
      <c r="I104" s="4"/>
      <c r="J104" s="4"/>
      <c r="K104" s="4"/>
      <c r="L104" s="4"/>
      <c r="M104" s="3">
        <v>1</v>
      </c>
      <c r="N104" s="5">
        <v>3000</v>
      </c>
      <c r="O104" s="4"/>
      <c r="P104" s="4" t="s">
        <v>164</v>
      </c>
      <c r="Q104" s="4" t="s">
        <v>168</v>
      </c>
    </row>
    <row r="105" spans="1:17" s="1" customFormat="1" ht="56.25">
      <c r="A105" s="3">
        <v>12</v>
      </c>
      <c r="B105" s="4" t="s">
        <v>170</v>
      </c>
      <c r="C105" s="4"/>
      <c r="D105" s="70" t="s">
        <v>356</v>
      </c>
      <c r="E105" s="3" t="s">
        <v>15</v>
      </c>
      <c r="F105" s="5">
        <v>2400</v>
      </c>
      <c r="G105" s="3">
        <v>1</v>
      </c>
      <c r="H105" s="5">
        <v>2400</v>
      </c>
      <c r="I105" s="4"/>
      <c r="J105" s="4"/>
      <c r="K105" s="4"/>
      <c r="L105" s="4"/>
      <c r="M105" s="3">
        <v>1</v>
      </c>
      <c r="N105" s="5">
        <v>2400</v>
      </c>
      <c r="O105" s="4"/>
      <c r="P105" s="4" t="s">
        <v>164</v>
      </c>
      <c r="Q105" s="4" t="s">
        <v>168</v>
      </c>
    </row>
    <row r="106" spans="1:17" s="1" customFormat="1" ht="18.75">
      <c r="A106" s="3">
        <v>13</v>
      </c>
      <c r="B106" s="4" t="s">
        <v>171</v>
      </c>
      <c r="C106" s="4"/>
      <c r="D106" s="70" t="s">
        <v>356</v>
      </c>
      <c r="E106" s="3" t="s">
        <v>172</v>
      </c>
      <c r="F106" s="5">
        <v>34000</v>
      </c>
      <c r="G106" s="3">
        <v>1</v>
      </c>
      <c r="H106" s="5">
        <v>34000</v>
      </c>
      <c r="I106" s="4"/>
      <c r="J106" s="4"/>
      <c r="K106" s="4"/>
      <c r="L106" s="4"/>
      <c r="M106" s="3">
        <v>1</v>
      </c>
      <c r="N106" s="5">
        <v>34000</v>
      </c>
      <c r="O106" s="4"/>
      <c r="P106" s="4" t="s">
        <v>164</v>
      </c>
      <c r="Q106" s="4" t="s">
        <v>173</v>
      </c>
    </row>
    <row r="107" spans="1:17" s="1" customFormat="1" ht="56.25">
      <c r="A107" s="3">
        <v>14</v>
      </c>
      <c r="B107" s="4" t="s">
        <v>174</v>
      </c>
      <c r="C107" s="4"/>
      <c r="D107" s="70" t="s">
        <v>356</v>
      </c>
      <c r="E107" s="3" t="s">
        <v>15</v>
      </c>
      <c r="F107" s="5">
        <v>21000</v>
      </c>
      <c r="G107" s="3">
        <v>2</v>
      </c>
      <c r="H107" s="5">
        <v>42000</v>
      </c>
      <c r="I107" s="4"/>
      <c r="J107" s="4"/>
      <c r="K107" s="4"/>
      <c r="L107" s="4"/>
      <c r="M107" s="3">
        <v>2</v>
      </c>
      <c r="N107" s="5">
        <v>42000</v>
      </c>
      <c r="O107" s="4"/>
      <c r="P107" s="4" t="s">
        <v>164</v>
      </c>
      <c r="Q107" s="4" t="s">
        <v>175</v>
      </c>
    </row>
    <row r="108" spans="1:17" s="1" customFormat="1" ht="56.25">
      <c r="A108" s="3">
        <v>15</v>
      </c>
      <c r="B108" s="4" t="s">
        <v>224</v>
      </c>
      <c r="C108" s="4"/>
      <c r="D108" s="70" t="s">
        <v>356</v>
      </c>
      <c r="E108" s="3" t="s">
        <v>15</v>
      </c>
      <c r="F108" s="5">
        <v>45500</v>
      </c>
      <c r="G108" s="3">
        <v>2</v>
      </c>
      <c r="H108" s="5">
        <v>91000</v>
      </c>
      <c r="I108" s="3">
        <v>2</v>
      </c>
      <c r="J108" s="5">
        <v>91000</v>
      </c>
      <c r="K108" s="3">
        <v>2</v>
      </c>
      <c r="L108" s="5">
        <v>91000</v>
      </c>
      <c r="M108" s="3">
        <v>6</v>
      </c>
      <c r="N108" s="5">
        <v>273000</v>
      </c>
      <c r="O108" s="4"/>
      <c r="P108" s="4" t="s">
        <v>164</v>
      </c>
      <c r="Q108" s="4" t="s">
        <v>176</v>
      </c>
    </row>
    <row r="109" spans="1:17" s="1" customFormat="1" ht="75">
      <c r="A109" s="3">
        <v>16</v>
      </c>
      <c r="B109" s="4" t="s">
        <v>177</v>
      </c>
      <c r="C109" s="4"/>
      <c r="D109" s="70" t="s">
        <v>356</v>
      </c>
      <c r="E109" s="3" t="s">
        <v>15</v>
      </c>
      <c r="F109" s="5">
        <v>340000</v>
      </c>
      <c r="G109" s="4"/>
      <c r="H109" s="4"/>
      <c r="I109" s="3">
        <v>4</v>
      </c>
      <c r="J109" s="5">
        <v>1382400</v>
      </c>
      <c r="K109" s="4"/>
      <c r="L109" s="4"/>
      <c r="M109" s="3">
        <v>4</v>
      </c>
      <c r="N109" s="5">
        <v>1382400</v>
      </c>
      <c r="O109" s="4"/>
      <c r="P109" s="4" t="s">
        <v>178</v>
      </c>
      <c r="Q109" s="4" t="s">
        <v>179</v>
      </c>
    </row>
    <row r="110" spans="1:17" s="1" customFormat="1" ht="56.25">
      <c r="A110" s="3">
        <v>17</v>
      </c>
      <c r="B110" s="4" t="s">
        <v>180</v>
      </c>
      <c r="C110" s="4"/>
      <c r="D110" s="70" t="s">
        <v>356</v>
      </c>
      <c r="E110" s="3" t="s">
        <v>15</v>
      </c>
      <c r="F110" s="5">
        <v>4990</v>
      </c>
      <c r="G110" s="4"/>
      <c r="H110" s="4"/>
      <c r="I110" s="3">
        <v>1</v>
      </c>
      <c r="J110" s="5">
        <v>4990</v>
      </c>
      <c r="K110" s="4"/>
      <c r="L110" s="4"/>
      <c r="M110" s="3">
        <v>1</v>
      </c>
      <c r="N110" s="5">
        <v>4900</v>
      </c>
      <c r="O110" s="4"/>
      <c r="P110" s="4" t="s">
        <v>178</v>
      </c>
      <c r="Q110" s="4" t="s">
        <v>181</v>
      </c>
    </row>
    <row r="111" spans="1:17" s="1" customFormat="1" ht="37.5">
      <c r="A111" s="3">
        <v>18</v>
      </c>
      <c r="B111" s="4" t="s">
        <v>206</v>
      </c>
      <c r="C111" s="4"/>
      <c r="D111" s="70" t="s">
        <v>356</v>
      </c>
      <c r="E111" s="3" t="s">
        <v>15</v>
      </c>
      <c r="F111" s="4"/>
      <c r="G111" s="3">
        <v>1</v>
      </c>
      <c r="H111" s="5">
        <v>6850</v>
      </c>
      <c r="I111" s="4"/>
      <c r="J111" s="4"/>
      <c r="K111" s="4"/>
      <c r="L111" s="4"/>
      <c r="M111" s="3">
        <v>1</v>
      </c>
      <c r="N111" s="5">
        <v>6850</v>
      </c>
      <c r="O111" s="4"/>
      <c r="P111" s="4" t="s">
        <v>178</v>
      </c>
      <c r="Q111" s="4" t="s">
        <v>182</v>
      </c>
    </row>
    <row r="112" spans="1:17" s="1" customFormat="1" ht="37.5">
      <c r="A112" s="3">
        <v>19</v>
      </c>
      <c r="B112" s="4" t="s">
        <v>183</v>
      </c>
      <c r="C112" s="4"/>
      <c r="D112" s="70" t="s">
        <v>356</v>
      </c>
      <c r="E112" s="3" t="s">
        <v>15</v>
      </c>
      <c r="F112" s="4"/>
      <c r="G112" s="3">
        <v>1</v>
      </c>
      <c r="H112" s="5">
        <v>4800</v>
      </c>
      <c r="I112" s="4"/>
      <c r="J112" s="4"/>
      <c r="K112" s="4"/>
      <c r="L112" s="4"/>
      <c r="M112" s="3">
        <v>1</v>
      </c>
      <c r="N112" s="5">
        <v>4800</v>
      </c>
      <c r="O112" s="4"/>
      <c r="P112" s="4" t="s">
        <v>178</v>
      </c>
      <c r="Q112" s="4" t="s">
        <v>184</v>
      </c>
    </row>
    <row r="113" spans="1:18" s="1" customFormat="1" ht="56.25">
      <c r="A113" s="3">
        <v>20</v>
      </c>
      <c r="B113" s="4" t="s">
        <v>185</v>
      </c>
      <c r="C113" s="4"/>
      <c r="D113" s="70" t="s">
        <v>356</v>
      </c>
      <c r="E113" s="3" t="s">
        <v>20</v>
      </c>
      <c r="F113" s="5">
        <v>1250</v>
      </c>
      <c r="G113" s="4"/>
      <c r="H113" s="4"/>
      <c r="I113" s="3">
        <v>2</v>
      </c>
      <c r="J113" s="5">
        <v>2500</v>
      </c>
      <c r="K113" s="4"/>
      <c r="L113" s="4"/>
      <c r="M113" s="3">
        <v>2</v>
      </c>
      <c r="N113" s="5">
        <v>2500</v>
      </c>
      <c r="O113" s="4"/>
      <c r="P113" s="4" t="s">
        <v>178</v>
      </c>
      <c r="Q113" s="4" t="s">
        <v>186</v>
      </c>
    </row>
    <row r="114" spans="1:18" s="1" customFormat="1" ht="112.5">
      <c r="A114" s="3">
        <v>21</v>
      </c>
      <c r="B114" s="4" t="s">
        <v>138</v>
      </c>
      <c r="C114" s="4"/>
      <c r="D114" s="70" t="s">
        <v>356</v>
      </c>
      <c r="E114" s="3" t="s">
        <v>15</v>
      </c>
      <c r="F114" s="5">
        <v>24000</v>
      </c>
      <c r="G114" s="4"/>
      <c r="H114" s="4"/>
      <c r="I114" s="3">
        <v>2</v>
      </c>
      <c r="J114" s="5">
        <v>48000</v>
      </c>
      <c r="K114" s="4"/>
      <c r="L114" s="4"/>
      <c r="M114" s="3">
        <v>2</v>
      </c>
      <c r="N114" s="5">
        <v>48000</v>
      </c>
      <c r="O114" s="4"/>
      <c r="P114" s="4" t="s">
        <v>178</v>
      </c>
      <c r="Q114" s="4" t="s">
        <v>187</v>
      </c>
    </row>
    <row r="115" spans="1:18" s="1" customFormat="1" ht="75">
      <c r="A115" s="3">
        <v>22</v>
      </c>
      <c r="B115" s="4" t="s">
        <v>192</v>
      </c>
      <c r="C115" s="4"/>
      <c r="D115" s="70" t="s">
        <v>356</v>
      </c>
      <c r="E115" s="3" t="s">
        <v>15</v>
      </c>
      <c r="F115" s="20">
        <v>8900</v>
      </c>
      <c r="G115" s="3">
        <v>1</v>
      </c>
      <c r="H115" s="20">
        <v>8900</v>
      </c>
      <c r="I115" s="4"/>
      <c r="J115" s="4"/>
      <c r="K115" s="4"/>
      <c r="L115" s="4"/>
      <c r="M115" s="3">
        <v>1</v>
      </c>
      <c r="N115" s="20">
        <v>8900</v>
      </c>
      <c r="O115" s="4"/>
      <c r="P115" s="3" t="s">
        <v>188</v>
      </c>
      <c r="Q115" s="4" t="s">
        <v>189</v>
      </c>
    </row>
    <row r="116" spans="1:18" s="1" customFormat="1" ht="75">
      <c r="A116" s="3">
        <v>23</v>
      </c>
      <c r="B116" s="14" t="s">
        <v>193</v>
      </c>
      <c r="C116" s="4"/>
      <c r="D116" s="70" t="s">
        <v>356</v>
      </c>
      <c r="E116" s="3" t="s">
        <v>15</v>
      </c>
      <c r="F116" s="20">
        <v>3000</v>
      </c>
      <c r="G116" s="3">
        <v>2</v>
      </c>
      <c r="H116" s="20">
        <v>6000</v>
      </c>
      <c r="I116" s="4"/>
      <c r="J116" s="4"/>
      <c r="K116" s="4"/>
      <c r="L116" s="4"/>
      <c r="M116" s="3">
        <v>2</v>
      </c>
      <c r="N116" s="20">
        <v>6000</v>
      </c>
      <c r="O116" s="4"/>
      <c r="P116" s="3" t="s">
        <v>188</v>
      </c>
      <c r="Q116" s="4" t="s">
        <v>190</v>
      </c>
    </row>
    <row r="117" spans="1:18" s="1" customFormat="1" ht="75">
      <c r="A117" s="3">
        <v>24</v>
      </c>
      <c r="B117" s="4" t="s">
        <v>194</v>
      </c>
      <c r="C117" s="4"/>
      <c r="D117" s="70" t="s">
        <v>356</v>
      </c>
      <c r="E117" s="3" t="s">
        <v>15</v>
      </c>
      <c r="F117" s="20">
        <v>3000</v>
      </c>
      <c r="G117" s="3">
        <v>1</v>
      </c>
      <c r="H117" s="20">
        <v>3000</v>
      </c>
      <c r="I117" s="4"/>
      <c r="J117" s="4"/>
      <c r="K117" s="4"/>
      <c r="L117" s="4"/>
      <c r="M117" s="3">
        <v>1</v>
      </c>
      <c r="N117" s="20">
        <v>3000</v>
      </c>
      <c r="O117" s="4"/>
      <c r="P117" s="3" t="s">
        <v>188</v>
      </c>
      <c r="Q117" s="4" t="s">
        <v>190</v>
      </c>
    </row>
    <row r="118" spans="1:18" s="1" customFormat="1" ht="75">
      <c r="A118" s="3">
        <v>25</v>
      </c>
      <c r="B118" s="4" t="s">
        <v>195</v>
      </c>
      <c r="C118" s="4"/>
      <c r="D118" s="70" t="s">
        <v>356</v>
      </c>
      <c r="E118" s="3" t="s">
        <v>15</v>
      </c>
      <c r="F118" s="20">
        <v>5000</v>
      </c>
      <c r="G118" s="3">
        <v>1</v>
      </c>
      <c r="H118" s="20">
        <v>5000</v>
      </c>
      <c r="I118" s="4"/>
      <c r="J118" s="4"/>
      <c r="K118" s="4"/>
      <c r="L118" s="4"/>
      <c r="M118" s="3">
        <v>1</v>
      </c>
      <c r="N118" s="20">
        <v>5000</v>
      </c>
      <c r="O118" s="4"/>
      <c r="P118" s="3" t="s">
        <v>188</v>
      </c>
      <c r="Q118" s="4" t="s">
        <v>190</v>
      </c>
    </row>
    <row r="119" spans="1:18" s="1" customFormat="1" ht="75">
      <c r="A119" s="3">
        <v>26</v>
      </c>
      <c r="B119" s="4" t="s">
        <v>191</v>
      </c>
      <c r="C119" s="4"/>
      <c r="D119" s="70" t="s">
        <v>356</v>
      </c>
      <c r="E119" s="3" t="s">
        <v>46</v>
      </c>
      <c r="F119" s="20">
        <v>25000</v>
      </c>
      <c r="G119" s="3">
        <v>2</v>
      </c>
      <c r="H119" s="20">
        <v>50000</v>
      </c>
      <c r="I119" s="4"/>
      <c r="J119" s="4"/>
      <c r="K119" s="4"/>
      <c r="L119" s="4"/>
      <c r="M119" s="3">
        <v>2</v>
      </c>
      <c r="N119" s="20">
        <v>50000</v>
      </c>
      <c r="O119" s="4"/>
      <c r="P119" s="3" t="s">
        <v>188</v>
      </c>
      <c r="Q119" s="4" t="s">
        <v>190</v>
      </c>
    </row>
    <row r="120" spans="1:18" s="1" customFormat="1" ht="75">
      <c r="A120" s="3">
        <v>27</v>
      </c>
      <c r="B120" s="4" t="s">
        <v>196</v>
      </c>
      <c r="C120" s="4"/>
      <c r="D120" s="70" t="s">
        <v>356</v>
      </c>
      <c r="E120" s="3" t="s">
        <v>167</v>
      </c>
      <c r="F120" s="20">
        <v>3500</v>
      </c>
      <c r="G120" s="3">
        <v>1</v>
      </c>
      <c r="H120" s="20">
        <v>3500</v>
      </c>
      <c r="I120" s="4"/>
      <c r="J120" s="4"/>
      <c r="K120" s="4"/>
      <c r="L120" s="4"/>
      <c r="M120" s="3">
        <v>1</v>
      </c>
      <c r="N120" s="20">
        <v>3500</v>
      </c>
      <c r="O120" s="4"/>
      <c r="P120" s="3" t="s">
        <v>188</v>
      </c>
      <c r="Q120" s="4" t="s">
        <v>190</v>
      </c>
      <c r="R120" s="22"/>
    </row>
    <row r="121" spans="1:18" s="13" customFormat="1" ht="33.75" customHeight="1">
      <c r="A121" s="11"/>
      <c r="B121" s="93" t="s">
        <v>371</v>
      </c>
      <c r="C121" s="12"/>
      <c r="D121" s="83"/>
      <c r="E121" s="11"/>
      <c r="F121" s="87"/>
      <c r="G121" s="59">
        <f t="shared" ref="G121:N121" si="7">SUM(G94:G120)</f>
        <v>50</v>
      </c>
      <c r="H121" s="59">
        <f t="shared" si="7"/>
        <v>528850</v>
      </c>
      <c r="I121" s="59">
        <f t="shared" si="7"/>
        <v>19</v>
      </c>
      <c r="J121" s="59">
        <f t="shared" si="7"/>
        <v>1605090</v>
      </c>
      <c r="K121" s="59">
        <f t="shared" si="7"/>
        <v>8</v>
      </c>
      <c r="L121" s="59">
        <f t="shared" si="7"/>
        <v>119200</v>
      </c>
      <c r="M121" s="59">
        <f t="shared" si="7"/>
        <v>71</v>
      </c>
      <c r="N121" s="59">
        <f t="shared" si="7"/>
        <v>2253050</v>
      </c>
      <c r="O121" s="12"/>
      <c r="P121" s="12"/>
      <c r="Q121" s="12"/>
      <c r="R121" s="124"/>
    </row>
    <row r="122" spans="1:18" s="1" customFormat="1" ht="75">
      <c r="A122" s="3">
        <v>28</v>
      </c>
      <c r="B122" s="4" t="s">
        <v>207</v>
      </c>
      <c r="C122" s="4"/>
      <c r="D122" s="70" t="s">
        <v>356</v>
      </c>
      <c r="E122" s="3" t="s">
        <v>373</v>
      </c>
      <c r="F122" s="6">
        <v>50000000</v>
      </c>
      <c r="G122" s="4"/>
      <c r="H122" s="4"/>
      <c r="I122" s="4"/>
      <c r="J122" s="4"/>
      <c r="K122" s="3">
        <v>1</v>
      </c>
      <c r="L122" s="6">
        <v>50000000</v>
      </c>
      <c r="M122" s="4">
        <v>1</v>
      </c>
      <c r="N122" s="17">
        <f>M122*F122</f>
        <v>50000000</v>
      </c>
      <c r="O122" s="4"/>
      <c r="P122" s="4"/>
      <c r="Q122" s="4" t="s">
        <v>209</v>
      </c>
      <c r="R122" s="23"/>
    </row>
    <row r="123" spans="1:18" s="1" customFormat="1" ht="93.75">
      <c r="A123" s="3">
        <v>29</v>
      </c>
      <c r="B123" s="4" t="s">
        <v>210</v>
      </c>
      <c r="C123" s="4"/>
      <c r="D123" s="70" t="s">
        <v>356</v>
      </c>
      <c r="E123" s="3" t="s">
        <v>373</v>
      </c>
      <c r="F123" s="6">
        <v>20000000</v>
      </c>
      <c r="G123" s="4"/>
      <c r="H123" s="4"/>
      <c r="I123" s="4"/>
      <c r="J123" s="4"/>
      <c r="K123" s="3">
        <v>1</v>
      </c>
      <c r="L123" s="6">
        <v>20000000</v>
      </c>
      <c r="M123" s="4">
        <v>1</v>
      </c>
      <c r="N123" s="69">
        <f>L123</f>
        <v>20000000</v>
      </c>
      <c r="O123" s="4"/>
      <c r="P123" s="4"/>
      <c r="Q123" s="4" t="s">
        <v>211</v>
      </c>
      <c r="R123" s="23"/>
    </row>
    <row r="124" spans="1:18" s="92" customFormat="1" ht="36" customHeight="1">
      <c r="A124" s="24"/>
      <c r="B124" s="25" t="s">
        <v>372</v>
      </c>
      <c r="C124" s="25"/>
      <c r="D124" s="89"/>
      <c r="E124" s="24"/>
      <c r="F124" s="90"/>
      <c r="G124" s="91">
        <f>G122+G123</f>
        <v>0</v>
      </c>
      <c r="H124" s="91">
        <f t="shared" ref="H124:M124" si="8">H122+H123</f>
        <v>0</v>
      </c>
      <c r="I124" s="91">
        <f t="shared" si="8"/>
        <v>0</v>
      </c>
      <c r="J124" s="91">
        <f t="shared" si="8"/>
        <v>0</v>
      </c>
      <c r="K124" s="59">
        <f t="shared" si="8"/>
        <v>2</v>
      </c>
      <c r="L124" s="59">
        <f t="shared" si="8"/>
        <v>70000000</v>
      </c>
      <c r="M124" s="59">
        <f t="shared" si="8"/>
        <v>2</v>
      </c>
      <c r="N124" s="59">
        <f>N122+N123</f>
        <v>70000000</v>
      </c>
      <c r="O124" s="25"/>
      <c r="P124" s="25"/>
      <c r="Q124" s="25"/>
      <c r="R124" s="125"/>
    </row>
    <row r="125" spans="1:18" s="61" customFormat="1" ht="37.5">
      <c r="A125" s="24"/>
      <c r="B125" s="93" t="s">
        <v>221</v>
      </c>
      <c r="C125" s="25"/>
      <c r="D125" s="24"/>
      <c r="E125" s="24"/>
      <c r="F125" s="24"/>
      <c r="G125" s="59">
        <f>G121+G124</f>
        <v>50</v>
      </c>
      <c r="H125" s="59">
        <f t="shared" ref="H125:N125" si="9">H121+H124</f>
        <v>528850</v>
      </c>
      <c r="I125" s="59">
        <f t="shared" si="9"/>
        <v>19</v>
      </c>
      <c r="J125" s="59">
        <f t="shared" si="9"/>
        <v>1605090</v>
      </c>
      <c r="K125" s="59">
        <f t="shared" si="9"/>
        <v>10</v>
      </c>
      <c r="L125" s="59">
        <f t="shared" si="9"/>
        <v>70119200</v>
      </c>
      <c r="M125" s="59">
        <f t="shared" si="9"/>
        <v>73</v>
      </c>
      <c r="N125" s="59">
        <f t="shared" si="9"/>
        <v>72253050</v>
      </c>
      <c r="O125" s="25"/>
      <c r="P125" s="24"/>
      <c r="Q125" s="25"/>
      <c r="R125" s="126"/>
    </row>
    <row r="126" spans="1:18" s="21" customFormat="1" ht="26.25" customHeight="1">
      <c r="A126" s="199" t="s">
        <v>197</v>
      </c>
      <c r="B126" s="199"/>
      <c r="C126" s="48"/>
      <c r="D126" s="48"/>
      <c r="E126" s="48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48"/>
      <c r="Q126" s="48"/>
    </row>
    <row r="127" spans="1:18" s="1" customFormat="1" ht="131.25">
      <c r="A127" s="3">
        <v>1</v>
      </c>
      <c r="B127" s="4" t="s">
        <v>205</v>
      </c>
      <c r="C127" s="70" t="s">
        <v>356</v>
      </c>
      <c r="D127" s="4"/>
      <c r="E127" s="3" t="s">
        <v>25</v>
      </c>
      <c r="F127" s="6">
        <v>649990</v>
      </c>
      <c r="G127" s="3">
        <v>1</v>
      </c>
      <c r="H127" s="5">
        <v>649990</v>
      </c>
      <c r="I127" s="4"/>
      <c r="J127" s="4"/>
      <c r="K127" s="4"/>
      <c r="L127" s="4"/>
      <c r="M127" s="3" t="s">
        <v>25</v>
      </c>
      <c r="N127" s="6">
        <v>649990</v>
      </c>
      <c r="O127" s="4" t="s">
        <v>198</v>
      </c>
      <c r="P127" s="3" t="s">
        <v>199</v>
      </c>
      <c r="Q127" s="4" t="s">
        <v>200</v>
      </c>
    </row>
    <row r="128" spans="1:18" s="1" customFormat="1" ht="112.5">
      <c r="A128" s="3">
        <v>2</v>
      </c>
      <c r="B128" s="4" t="s">
        <v>223</v>
      </c>
      <c r="C128" s="70" t="s">
        <v>356</v>
      </c>
      <c r="D128" s="4"/>
      <c r="E128" s="3" t="s">
        <v>25</v>
      </c>
      <c r="F128" s="6">
        <v>250000</v>
      </c>
      <c r="G128" s="4"/>
      <c r="H128" s="4"/>
      <c r="I128" s="4">
        <v>1</v>
      </c>
      <c r="J128" s="69">
        <v>250000</v>
      </c>
      <c r="K128" s="4"/>
      <c r="L128" s="4"/>
      <c r="M128" s="4" t="s">
        <v>25</v>
      </c>
      <c r="N128" s="6">
        <v>250000</v>
      </c>
      <c r="O128" s="4" t="s">
        <v>201</v>
      </c>
      <c r="P128" s="3" t="s">
        <v>199</v>
      </c>
      <c r="Q128" s="4" t="s">
        <v>202</v>
      </c>
    </row>
    <row r="129" spans="1:18" s="1" customFormat="1" ht="131.25">
      <c r="A129" s="3">
        <v>3</v>
      </c>
      <c r="B129" s="4" t="s">
        <v>203</v>
      </c>
      <c r="C129" s="70" t="s">
        <v>356</v>
      </c>
      <c r="D129" s="4"/>
      <c r="E129" s="3" t="s">
        <v>25</v>
      </c>
      <c r="F129" s="6">
        <v>500000</v>
      </c>
      <c r="G129" s="4"/>
      <c r="H129" s="4"/>
      <c r="I129" s="4"/>
      <c r="J129" s="4"/>
      <c r="K129" s="4">
        <v>1</v>
      </c>
      <c r="L129" s="6">
        <v>500000</v>
      </c>
      <c r="M129" s="4" t="s">
        <v>25</v>
      </c>
      <c r="N129" s="6">
        <v>500000</v>
      </c>
      <c r="O129" s="4" t="s">
        <v>201</v>
      </c>
      <c r="P129" s="4" t="s">
        <v>199</v>
      </c>
      <c r="Q129" s="4" t="s">
        <v>204</v>
      </c>
      <c r="R129" s="22"/>
    </row>
    <row r="130" spans="1:18" s="13" customFormat="1" ht="18.75">
      <c r="A130" s="11"/>
      <c r="B130" s="93" t="s">
        <v>374</v>
      </c>
      <c r="C130" s="83"/>
      <c r="D130" s="12"/>
      <c r="E130" s="11"/>
      <c r="F130" s="87"/>
      <c r="G130" s="59">
        <f>SUM(G127:G129)</f>
        <v>1</v>
      </c>
      <c r="H130" s="59">
        <f t="shared" ref="H130:N130" si="10">SUM(H127:H129)</f>
        <v>649990</v>
      </c>
      <c r="I130" s="59">
        <f t="shared" si="10"/>
        <v>1</v>
      </c>
      <c r="J130" s="59">
        <f t="shared" si="10"/>
        <v>250000</v>
      </c>
      <c r="K130" s="59">
        <f t="shared" si="10"/>
        <v>1</v>
      </c>
      <c r="L130" s="59">
        <f t="shared" si="10"/>
        <v>500000</v>
      </c>
      <c r="M130" s="59">
        <f t="shared" si="10"/>
        <v>0</v>
      </c>
      <c r="N130" s="59">
        <f t="shared" si="10"/>
        <v>1399990</v>
      </c>
      <c r="O130" s="12"/>
      <c r="P130" s="12"/>
      <c r="Q130" s="12"/>
      <c r="R130" s="95"/>
    </row>
    <row r="131" spans="1:18" s="1" customFormat="1" ht="112.5">
      <c r="A131" s="3">
        <v>4</v>
      </c>
      <c r="B131" s="4" t="s">
        <v>212</v>
      </c>
      <c r="C131" s="70" t="s">
        <v>356</v>
      </c>
      <c r="D131" s="4"/>
      <c r="E131" s="3" t="s">
        <v>208</v>
      </c>
      <c r="F131" s="5">
        <v>5000000</v>
      </c>
      <c r="G131" s="4"/>
      <c r="H131" s="4"/>
      <c r="I131" s="4"/>
      <c r="J131" s="4"/>
      <c r="K131" s="3">
        <v>1</v>
      </c>
      <c r="L131" s="5">
        <v>5000000</v>
      </c>
      <c r="M131" s="3">
        <v>1</v>
      </c>
      <c r="N131" s="5">
        <v>5000000</v>
      </c>
      <c r="O131" s="3" t="s">
        <v>208</v>
      </c>
      <c r="P131" s="3" t="s">
        <v>199</v>
      </c>
      <c r="Q131" s="4" t="s">
        <v>213</v>
      </c>
      <c r="R131" s="23"/>
    </row>
    <row r="132" spans="1:18" s="13" customFormat="1" ht="18.75">
      <c r="A132" s="11"/>
      <c r="B132" s="93" t="s">
        <v>375</v>
      </c>
      <c r="C132" s="83"/>
      <c r="D132" s="12"/>
      <c r="E132" s="11"/>
      <c r="F132" s="68"/>
      <c r="G132" s="59">
        <f>G131</f>
        <v>0</v>
      </c>
      <c r="H132" s="59">
        <f t="shared" ref="H132:N132" si="11">H131</f>
        <v>0</v>
      </c>
      <c r="I132" s="59">
        <f t="shared" si="11"/>
        <v>0</v>
      </c>
      <c r="J132" s="59">
        <f t="shared" si="11"/>
        <v>0</v>
      </c>
      <c r="K132" s="59">
        <f t="shared" si="11"/>
        <v>1</v>
      </c>
      <c r="L132" s="59">
        <f t="shared" si="11"/>
        <v>5000000</v>
      </c>
      <c r="M132" s="59">
        <f t="shared" si="11"/>
        <v>1</v>
      </c>
      <c r="N132" s="59">
        <f t="shared" si="11"/>
        <v>5000000</v>
      </c>
      <c r="O132" s="11"/>
      <c r="P132" s="11"/>
      <c r="Q132" s="12"/>
      <c r="R132" s="88"/>
    </row>
    <row r="133" spans="1:18" s="61" customFormat="1" ht="37.5">
      <c r="A133" s="24"/>
      <c r="B133" s="93" t="s">
        <v>222</v>
      </c>
      <c r="C133" s="25"/>
      <c r="D133" s="24"/>
      <c r="E133" s="24"/>
      <c r="F133" s="24"/>
      <c r="G133" s="26">
        <f>G130+G132</f>
        <v>1</v>
      </c>
      <c r="H133" s="26">
        <f t="shared" ref="H133:N133" si="12">H130+H132</f>
        <v>649990</v>
      </c>
      <c r="I133" s="26">
        <f t="shared" si="12"/>
        <v>1</v>
      </c>
      <c r="J133" s="26">
        <f t="shared" si="12"/>
        <v>250000</v>
      </c>
      <c r="K133" s="26">
        <f t="shared" si="12"/>
        <v>2</v>
      </c>
      <c r="L133" s="26">
        <f t="shared" si="12"/>
        <v>5500000</v>
      </c>
      <c r="M133" s="26">
        <f t="shared" si="12"/>
        <v>1</v>
      </c>
      <c r="N133" s="26">
        <f t="shared" si="12"/>
        <v>6399990</v>
      </c>
      <c r="O133" s="25"/>
      <c r="P133" s="24"/>
      <c r="Q133" s="25"/>
    </row>
    <row r="134" spans="1:18" s="21" customFormat="1" ht="26.25" customHeight="1">
      <c r="A134" s="199" t="s">
        <v>227</v>
      </c>
      <c r="B134" s="199"/>
      <c r="C134" s="48"/>
      <c r="D134" s="48"/>
      <c r="E134" s="48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</row>
    <row r="135" spans="1:18" s="40" customFormat="1" ht="93.75">
      <c r="A135" s="35">
        <v>1</v>
      </c>
      <c r="B135" s="38" t="s">
        <v>229</v>
      </c>
      <c r="C135" s="38"/>
      <c r="D135" s="70" t="s">
        <v>356</v>
      </c>
      <c r="E135" s="35">
        <v>1</v>
      </c>
      <c r="F135" s="42">
        <v>490060</v>
      </c>
      <c r="G135" s="42">
        <v>1</v>
      </c>
      <c r="H135" s="42">
        <f t="shared" ref="H135:H140" si="13">F135*G135</f>
        <v>490060</v>
      </c>
      <c r="I135" s="42"/>
      <c r="J135" s="42"/>
      <c r="K135" s="42"/>
      <c r="L135" s="42"/>
      <c r="M135" s="42">
        <v>1</v>
      </c>
      <c r="N135" s="42">
        <f>H135+J135+L135</f>
        <v>490060</v>
      </c>
      <c r="O135" s="42">
        <v>2</v>
      </c>
      <c r="P135" s="71" t="s">
        <v>230</v>
      </c>
      <c r="Q135" s="39" t="s">
        <v>231</v>
      </c>
    </row>
    <row r="136" spans="1:18" s="40" customFormat="1" ht="225">
      <c r="A136" s="35">
        <v>2</v>
      </c>
      <c r="B136" s="38" t="s">
        <v>232</v>
      </c>
      <c r="C136" s="38"/>
      <c r="D136" s="70" t="s">
        <v>356</v>
      </c>
      <c r="E136" s="35">
        <v>3</v>
      </c>
      <c r="F136" s="42">
        <v>99700</v>
      </c>
      <c r="G136" s="42">
        <v>3</v>
      </c>
      <c r="H136" s="42">
        <f t="shared" si="13"/>
        <v>299100</v>
      </c>
      <c r="I136" s="42"/>
      <c r="J136" s="42"/>
      <c r="K136" s="42"/>
      <c r="L136" s="42"/>
      <c r="M136" s="42">
        <v>3</v>
      </c>
      <c r="N136" s="42">
        <f>H136+J136+L136</f>
        <v>299100</v>
      </c>
      <c r="O136" s="42">
        <v>2</v>
      </c>
      <c r="P136" s="71" t="s">
        <v>230</v>
      </c>
      <c r="Q136" s="39" t="s">
        <v>233</v>
      </c>
    </row>
    <row r="137" spans="1:18" s="40" customFormat="1" ht="112.5">
      <c r="A137" s="35">
        <v>3</v>
      </c>
      <c r="B137" s="41" t="s">
        <v>296</v>
      </c>
      <c r="C137" s="38"/>
      <c r="D137" s="70" t="s">
        <v>356</v>
      </c>
      <c r="E137" s="35">
        <v>5</v>
      </c>
      <c r="F137" s="42">
        <v>20000</v>
      </c>
      <c r="G137" s="42">
        <v>2</v>
      </c>
      <c r="H137" s="42">
        <f t="shared" si="13"/>
        <v>40000</v>
      </c>
      <c r="I137" s="42"/>
      <c r="J137" s="42"/>
      <c r="K137" s="42">
        <v>3</v>
      </c>
      <c r="L137" s="42">
        <f>F137*K137</f>
        <v>60000</v>
      </c>
      <c r="M137" s="42">
        <v>5</v>
      </c>
      <c r="N137" s="42">
        <f>H137+J137+L137</f>
        <v>100000</v>
      </c>
      <c r="O137" s="42">
        <v>2</v>
      </c>
      <c r="P137" s="71" t="s">
        <v>230</v>
      </c>
      <c r="Q137" s="41" t="s">
        <v>234</v>
      </c>
    </row>
    <row r="138" spans="1:18" s="40" customFormat="1" ht="93.75">
      <c r="A138" s="35">
        <v>4</v>
      </c>
      <c r="B138" s="41" t="s">
        <v>378</v>
      </c>
      <c r="C138" s="38"/>
      <c r="D138" s="70" t="s">
        <v>356</v>
      </c>
      <c r="E138" s="35">
        <v>1</v>
      </c>
      <c r="F138" s="42">
        <v>24000</v>
      </c>
      <c r="G138" s="42">
        <v>1</v>
      </c>
      <c r="H138" s="42">
        <f t="shared" si="13"/>
        <v>24000</v>
      </c>
      <c r="I138" s="42"/>
      <c r="J138" s="42"/>
      <c r="K138" s="42"/>
      <c r="L138" s="42"/>
      <c r="M138" s="42">
        <v>1</v>
      </c>
      <c r="N138" s="42">
        <f t="shared" ref="N138:N141" si="14">H138+J138+L138</f>
        <v>24000</v>
      </c>
      <c r="O138" s="42">
        <v>2</v>
      </c>
      <c r="P138" s="71" t="s">
        <v>230</v>
      </c>
      <c r="Q138" s="41" t="s">
        <v>235</v>
      </c>
    </row>
    <row r="139" spans="1:18" s="40" customFormat="1" ht="150">
      <c r="A139" s="35">
        <v>5</v>
      </c>
      <c r="B139" s="38" t="s">
        <v>236</v>
      </c>
      <c r="C139" s="38"/>
      <c r="D139" s="70" t="s">
        <v>356</v>
      </c>
      <c r="E139" s="35">
        <v>1</v>
      </c>
      <c r="F139" s="42">
        <v>20000</v>
      </c>
      <c r="G139" s="42">
        <v>1</v>
      </c>
      <c r="H139" s="42">
        <f t="shared" si="13"/>
        <v>20000</v>
      </c>
      <c r="I139" s="42"/>
      <c r="J139" s="42"/>
      <c r="K139" s="42"/>
      <c r="L139" s="42"/>
      <c r="M139" s="42">
        <v>1</v>
      </c>
      <c r="N139" s="42">
        <f t="shared" si="14"/>
        <v>20000</v>
      </c>
      <c r="O139" s="42">
        <v>2</v>
      </c>
      <c r="P139" s="71" t="s">
        <v>230</v>
      </c>
      <c r="Q139" s="41" t="s">
        <v>237</v>
      </c>
    </row>
    <row r="140" spans="1:18" s="40" customFormat="1" ht="131.25">
      <c r="A140" s="35">
        <v>6</v>
      </c>
      <c r="B140" s="38" t="s">
        <v>238</v>
      </c>
      <c r="C140" s="38"/>
      <c r="D140" s="70" t="s">
        <v>356</v>
      </c>
      <c r="E140" s="35">
        <v>3</v>
      </c>
      <c r="F140" s="42">
        <v>3500</v>
      </c>
      <c r="G140" s="42">
        <v>3</v>
      </c>
      <c r="H140" s="42">
        <f t="shared" si="13"/>
        <v>10500</v>
      </c>
      <c r="I140" s="42"/>
      <c r="J140" s="42"/>
      <c r="K140" s="42"/>
      <c r="L140" s="42"/>
      <c r="M140" s="42">
        <v>3</v>
      </c>
      <c r="N140" s="42">
        <f t="shared" si="14"/>
        <v>10500</v>
      </c>
      <c r="O140" s="42">
        <v>2</v>
      </c>
      <c r="P140" s="71" t="s">
        <v>230</v>
      </c>
      <c r="Q140" s="39" t="s">
        <v>239</v>
      </c>
    </row>
    <row r="141" spans="1:18" s="40" customFormat="1" ht="131.25">
      <c r="A141" s="35">
        <v>7</v>
      </c>
      <c r="B141" s="38" t="s">
        <v>240</v>
      </c>
      <c r="C141" s="38"/>
      <c r="D141" s="70" t="s">
        <v>356</v>
      </c>
      <c r="E141" s="35">
        <v>20</v>
      </c>
      <c r="F141" s="42">
        <v>1650</v>
      </c>
      <c r="G141" s="42"/>
      <c r="H141" s="42"/>
      <c r="I141" s="42">
        <v>20</v>
      </c>
      <c r="J141" s="42">
        <f>F141*I141</f>
        <v>33000</v>
      </c>
      <c r="K141" s="42"/>
      <c r="L141" s="42"/>
      <c r="M141" s="42">
        <v>20</v>
      </c>
      <c r="N141" s="42">
        <f t="shared" si="14"/>
        <v>33000</v>
      </c>
      <c r="O141" s="42" t="s">
        <v>241</v>
      </c>
      <c r="P141" s="71" t="s">
        <v>230</v>
      </c>
      <c r="Q141" s="41" t="s">
        <v>242</v>
      </c>
    </row>
    <row r="142" spans="1:18" s="40" customFormat="1" ht="187.5">
      <c r="A142" s="35">
        <v>8</v>
      </c>
      <c r="B142" s="41" t="s">
        <v>243</v>
      </c>
      <c r="C142" s="38"/>
      <c r="D142" s="70" t="s">
        <v>356</v>
      </c>
      <c r="E142" s="35">
        <v>1</v>
      </c>
      <c r="F142" s="42">
        <v>63130</v>
      </c>
      <c r="G142" s="42">
        <v>1</v>
      </c>
      <c r="H142" s="42">
        <f t="shared" ref="H142:H178" si="15">F142*G142</f>
        <v>63130</v>
      </c>
      <c r="I142" s="42"/>
      <c r="J142" s="42"/>
      <c r="K142" s="42"/>
      <c r="L142" s="42"/>
      <c r="M142" s="42">
        <v>1</v>
      </c>
      <c r="N142" s="42">
        <f>H142+J142+L142</f>
        <v>63130</v>
      </c>
      <c r="O142" s="42">
        <v>2</v>
      </c>
      <c r="P142" s="71" t="s">
        <v>230</v>
      </c>
      <c r="Q142" s="41" t="s">
        <v>244</v>
      </c>
    </row>
    <row r="143" spans="1:18" s="40" customFormat="1" ht="206.25">
      <c r="A143" s="35">
        <v>9</v>
      </c>
      <c r="B143" s="38" t="s">
        <v>245</v>
      </c>
      <c r="C143" s="38"/>
      <c r="D143" s="70" t="s">
        <v>356</v>
      </c>
      <c r="E143" s="35">
        <v>1</v>
      </c>
      <c r="F143" s="42">
        <v>38000</v>
      </c>
      <c r="G143" s="42"/>
      <c r="H143" s="42"/>
      <c r="I143" s="42">
        <v>1</v>
      </c>
      <c r="J143" s="42">
        <f>F143</f>
        <v>38000</v>
      </c>
      <c r="K143" s="42"/>
      <c r="L143" s="42"/>
      <c r="M143" s="42">
        <v>1</v>
      </c>
      <c r="N143" s="42">
        <f>H143+J143+L143</f>
        <v>38000</v>
      </c>
      <c r="O143" s="42">
        <v>1</v>
      </c>
      <c r="P143" s="71" t="s">
        <v>230</v>
      </c>
      <c r="Q143" s="41" t="s">
        <v>246</v>
      </c>
    </row>
    <row r="144" spans="1:18" s="40" customFormat="1" ht="56.25">
      <c r="A144" s="35">
        <v>10</v>
      </c>
      <c r="B144" s="38" t="s">
        <v>247</v>
      </c>
      <c r="C144" s="38"/>
      <c r="D144" s="70" t="s">
        <v>356</v>
      </c>
      <c r="E144" s="35">
        <v>15</v>
      </c>
      <c r="F144" s="42">
        <v>9500</v>
      </c>
      <c r="G144" s="42">
        <v>5</v>
      </c>
      <c r="H144" s="42">
        <f t="shared" si="15"/>
        <v>47500</v>
      </c>
      <c r="I144" s="42">
        <v>5</v>
      </c>
      <c r="J144" s="42">
        <f>F144*I144</f>
        <v>47500</v>
      </c>
      <c r="K144" s="42">
        <v>5</v>
      </c>
      <c r="L144" s="42">
        <f>F144*K144</f>
        <v>47500</v>
      </c>
      <c r="M144" s="42">
        <v>15</v>
      </c>
      <c r="N144" s="42">
        <f>H144+J144+L144</f>
        <v>142500</v>
      </c>
      <c r="O144" s="42" t="s">
        <v>241</v>
      </c>
      <c r="P144" s="71" t="s">
        <v>230</v>
      </c>
      <c r="Q144" s="41" t="s">
        <v>248</v>
      </c>
    </row>
    <row r="145" spans="1:17" s="40" customFormat="1" ht="56.25">
      <c r="A145" s="35">
        <v>11</v>
      </c>
      <c r="B145" s="38" t="s">
        <v>249</v>
      </c>
      <c r="C145" s="38"/>
      <c r="D145" s="70" t="s">
        <v>356</v>
      </c>
      <c r="E145" s="35">
        <v>6</v>
      </c>
      <c r="F145" s="42">
        <v>13800</v>
      </c>
      <c r="G145" s="42">
        <v>2</v>
      </c>
      <c r="H145" s="42">
        <f t="shared" si="15"/>
        <v>27600</v>
      </c>
      <c r="I145" s="42">
        <v>2</v>
      </c>
      <c r="J145" s="42">
        <f>F145*I145</f>
        <v>27600</v>
      </c>
      <c r="K145" s="42">
        <v>2</v>
      </c>
      <c r="L145" s="42">
        <f>F145*K145</f>
        <v>27600</v>
      </c>
      <c r="M145" s="42">
        <v>6</v>
      </c>
      <c r="N145" s="42">
        <f>H145+J145+L145</f>
        <v>82800</v>
      </c>
      <c r="O145" s="42" t="s">
        <v>241</v>
      </c>
      <c r="P145" s="71" t="s">
        <v>230</v>
      </c>
      <c r="Q145" s="41" t="s">
        <v>248</v>
      </c>
    </row>
    <row r="146" spans="1:17" s="40" customFormat="1" ht="75">
      <c r="A146" s="35">
        <v>12</v>
      </c>
      <c r="B146" s="38" t="s">
        <v>250</v>
      </c>
      <c r="C146" s="38"/>
      <c r="D146" s="70" t="s">
        <v>356</v>
      </c>
      <c r="E146" s="35">
        <v>2</v>
      </c>
      <c r="F146" s="42">
        <v>39300</v>
      </c>
      <c r="G146" s="42">
        <v>1</v>
      </c>
      <c r="H146" s="42">
        <f t="shared" si="15"/>
        <v>39300</v>
      </c>
      <c r="I146" s="42"/>
      <c r="J146" s="42">
        <f>F146*I146</f>
        <v>0</v>
      </c>
      <c r="K146" s="42">
        <v>1</v>
      </c>
      <c r="L146" s="42">
        <f>F146*K146</f>
        <v>39300</v>
      </c>
      <c r="M146" s="42">
        <v>2</v>
      </c>
      <c r="N146" s="42">
        <f>H146+J146+L146</f>
        <v>78600</v>
      </c>
      <c r="O146" s="42" t="s">
        <v>241</v>
      </c>
      <c r="P146" s="71" t="s">
        <v>230</v>
      </c>
      <c r="Q146" s="41" t="s">
        <v>251</v>
      </c>
    </row>
    <row r="147" spans="1:17" s="40" customFormat="1" ht="75">
      <c r="A147" s="35">
        <v>13</v>
      </c>
      <c r="B147" s="38" t="s">
        <v>252</v>
      </c>
      <c r="C147" s="38"/>
      <c r="D147" s="70" t="s">
        <v>356</v>
      </c>
      <c r="E147" s="35">
        <v>6</v>
      </c>
      <c r="F147" s="42">
        <v>6850</v>
      </c>
      <c r="G147" s="42">
        <v>2</v>
      </c>
      <c r="H147" s="42">
        <f t="shared" si="15"/>
        <v>13700</v>
      </c>
      <c r="I147" s="42">
        <v>2</v>
      </c>
      <c r="J147" s="42">
        <f>F147*I147</f>
        <v>13700</v>
      </c>
      <c r="K147" s="42">
        <v>2</v>
      </c>
      <c r="L147" s="42">
        <f t="shared" ref="L147:L173" si="16">F147*K147</f>
        <v>13700</v>
      </c>
      <c r="M147" s="42">
        <v>6</v>
      </c>
      <c r="N147" s="42">
        <f t="shared" ref="N147:N186" si="17">H147+J147+L147</f>
        <v>41100</v>
      </c>
      <c r="O147" s="42" t="s">
        <v>241</v>
      </c>
      <c r="P147" s="71" t="s">
        <v>230</v>
      </c>
      <c r="Q147" s="41" t="s">
        <v>251</v>
      </c>
    </row>
    <row r="148" spans="1:17" s="40" customFormat="1" ht="75">
      <c r="A148" s="35">
        <v>14</v>
      </c>
      <c r="B148" s="38" t="s">
        <v>253</v>
      </c>
      <c r="C148" s="38"/>
      <c r="D148" s="70" t="s">
        <v>356</v>
      </c>
      <c r="E148" s="35">
        <v>4</v>
      </c>
      <c r="F148" s="42">
        <v>14090</v>
      </c>
      <c r="G148" s="42">
        <v>2</v>
      </c>
      <c r="H148" s="42">
        <f t="shared" si="15"/>
        <v>28180</v>
      </c>
      <c r="I148" s="42">
        <v>1</v>
      </c>
      <c r="J148" s="42">
        <f t="shared" ref="J148:J178" si="18">F148*I148</f>
        <v>14090</v>
      </c>
      <c r="K148" s="42">
        <v>1</v>
      </c>
      <c r="L148" s="42">
        <f t="shared" si="16"/>
        <v>14090</v>
      </c>
      <c r="M148" s="42">
        <v>4</v>
      </c>
      <c r="N148" s="42">
        <f t="shared" si="17"/>
        <v>56360</v>
      </c>
      <c r="O148" s="42" t="s">
        <v>241</v>
      </c>
      <c r="P148" s="71" t="s">
        <v>230</v>
      </c>
      <c r="Q148" s="41" t="s">
        <v>251</v>
      </c>
    </row>
    <row r="149" spans="1:17" s="40" customFormat="1" ht="75">
      <c r="A149" s="35">
        <v>15</v>
      </c>
      <c r="B149" s="38" t="s">
        <v>254</v>
      </c>
      <c r="C149" s="38"/>
      <c r="D149" s="70" t="s">
        <v>356</v>
      </c>
      <c r="E149" s="35">
        <v>6</v>
      </c>
      <c r="F149" s="42">
        <v>11000</v>
      </c>
      <c r="G149" s="42">
        <v>3</v>
      </c>
      <c r="H149" s="42">
        <f t="shared" si="15"/>
        <v>33000</v>
      </c>
      <c r="I149" s="42">
        <v>1</v>
      </c>
      <c r="J149" s="42">
        <f t="shared" si="18"/>
        <v>11000</v>
      </c>
      <c r="K149" s="42">
        <v>2</v>
      </c>
      <c r="L149" s="42">
        <f t="shared" si="16"/>
        <v>22000</v>
      </c>
      <c r="M149" s="42">
        <v>6</v>
      </c>
      <c r="N149" s="42">
        <f t="shared" si="17"/>
        <v>66000</v>
      </c>
      <c r="O149" s="42" t="s">
        <v>241</v>
      </c>
      <c r="P149" s="71" t="s">
        <v>230</v>
      </c>
      <c r="Q149" s="41" t="s">
        <v>255</v>
      </c>
    </row>
    <row r="150" spans="1:17" s="40" customFormat="1" ht="93.75">
      <c r="A150" s="35">
        <v>16</v>
      </c>
      <c r="B150" s="38" t="s">
        <v>256</v>
      </c>
      <c r="C150" s="38"/>
      <c r="D150" s="70" t="s">
        <v>356</v>
      </c>
      <c r="E150" s="35">
        <v>2</v>
      </c>
      <c r="F150" s="42">
        <v>11400</v>
      </c>
      <c r="G150" s="42">
        <v>1</v>
      </c>
      <c r="H150" s="42">
        <f t="shared" si="15"/>
        <v>11400</v>
      </c>
      <c r="I150" s="42"/>
      <c r="J150" s="42">
        <f t="shared" si="18"/>
        <v>0</v>
      </c>
      <c r="K150" s="42">
        <v>1</v>
      </c>
      <c r="L150" s="42">
        <f t="shared" si="16"/>
        <v>11400</v>
      </c>
      <c r="M150" s="42">
        <v>2</v>
      </c>
      <c r="N150" s="42">
        <f t="shared" si="17"/>
        <v>22800</v>
      </c>
      <c r="O150" s="42" t="s">
        <v>241</v>
      </c>
      <c r="P150" s="71" t="s">
        <v>230</v>
      </c>
      <c r="Q150" s="41" t="s">
        <v>257</v>
      </c>
    </row>
    <row r="151" spans="1:17" s="40" customFormat="1" ht="75">
      <c r="A151" s="35">
        <v>17</v>
      </c>
      <c r="B151" s="38" t="s">
        <v>258</v>
      </c>
      <c r="C151" s="38"/>
      <c r="D151" s="70" t="s">
        <v>356</v>
      </c>
      <c r="E151" s="35">
        <v>6</v>
      </c>
      <c r="F151" s="42">
        <v>10290</v>
      </c>
      <c r="G151" s="42">
        <v>2</v>
      </c>
      <c r="H151" s="42">
        <f t="shared" si="15"/>
        <v>20580</v>
      </c>
      <c r="I151" s="42">
        <v>2</v>
      </c>
      <c r="J151" s="42">
        <f t="shared" si="18"/>
        <v>20580</v>
      </c>
      <c r="K151" s="42">
        <v>2</v>
      </c>
      <c r="L151" s="42">
        <f t="shared" si="16"/>
        <v>20580</v>
      </c>
      <c r="M151" s="42">
        <v>6</v>
      </c>
      <c r="N151" s="42">
        <f t="shared" si="17"/>
        <v>61740</v>
      </c>
      <c r="O151" s="42" t="s">
        <v>241</v>
      </c>
      <c r="P151" s="71" t="s">
        <v>230</v>
      </c>
      <c r="Q151" s="41" t="s">
        <v>259</v>
      </c>
    </row>
    <row r="152" spans="1:17" s="40" customFormat="1" ht="75">
      <c r="A152" s="35">
        <v>18</v>
      </c>
      <c r="B152" s="38" t="s">
        <v>54</v>
      </c>
      <c r="C152" s="38"/>
      <c r="D152" s="70" t="s">
        <v>356</v>
      </c>
      <c r="E152" s="35">
        <v>6</v>
      </c>
      <c r="F152" s="42">
        <v>3290</v>
      </c>
      <c r="G152" s="42">
        <v>2</v>
      </c>
      <c r="H152" s="42">
        <f t="shared" si="15"/>
        <v>6580</v>
      </c>
      <c r="I152" s="42">
        <v>2</v>
      </c>
      <c r="J152" s="42">
        <f t="shared" si="18"/>
        <v>6580</v>
      </c>
      <c r="K152" s="42">
        <v>2</v>
      </c>
      <c r="L152" s="42">
        <f t="shared" si="16"/>
        <v>6580</v>
      </c>
      <c r="M152" s="42"/>
      <c r="N152" s="42">
        <f t="shared" si="17"/>
        <v>19740</v>
      </c>
      <c r="O152" s="42" t="s">
        <v>241</v>
      </c>
      <c r="P152" s="71" t="s">
        <v>230</v>
      </c>
      <c r="Q152" s="41" t="s">
        <v>260</v>
      </c>
    </row>
    <row r="153" spans="1:17" s="40" customFormat="1" ht="75">
      <c r="A153" s="35">
        <v>19</v>
      </c>
      <c r="B153" s="38" t="s">
        <v>261</v>
      </c>
      <c r="C153" s="38"/>
      <c r="D153" s="70" t="s">
        <v>356</v>
      </c>
      <c r="E153" s="35">
        <v>3</v>
      </c>
      <c r="F153" s="42">
        <v>3500</v>
      </c>
      <c r="G153" s="42">
        <v>3</v>
      </c>
      <c r="H153" s="42">
        <f t="shared" si="15"/>
        <v>10500</v>
      </c>
      <c r="I153" s="42"/>
      <c r="J153" s="42">
        <f t="shared" si="18"/>
        <v>0</v>
      </c>
      <c r="K153" s="42"/>
      <c r="L153" s="42">
        <f t="shared" si="16"/>
        <v>0</v>
      </c>
      <c r="M153" s="42">
        <f>E153</f>
        <v>3</v>
      </c>
      <c r="N153" s="42">
        <f t="shared" si="17"/>
        <v>10500</v>
      </c>
      <c r="O153" s="42" t="s">
        <v>241</v>
      </c>
      <c r="P153" s="71" t="s">
        <v>230</v>
      </c>
      <c r="Q153" s="41" t="s">
        <v>262</v>
      </c>
    </row>
    <row r="154" spans="1:17" s="40" customFormat="1" ht="56.25">
      <c r="A154" s="35">
        <v>20</v>
      </c>
      <c r="B154" s="38" t="s">
        <v>263</v>
      </c>
      <c r="C154" s="38"/>
      <c r="D154" s="70" t="s">
        <v>356</v>
      </c>
      <c r="E154" s="35">
        <v>3</v>
      </c>
      <c r="F154" s="42">
        <v>7200</v>
      </c>
      <c r="G154" s="42">
        <v>3</v>
      </c>
      <c r="H154" s="42">
        <f t="shared" si="15"/>
        <v>21600</v>
      </c>
      <c r="I154" s="42"/>
      <c r="J154" s="42">
        <f t="shared" si="18"/>
        <v>0</v>
      </c>
      <c r="K154" s="42"/>
      <c r="L154" s="42">
        <f t="shared" si="16"/>
        <v>0</v>
      </c>
      <c r="M154" s="42">
        <f t="shared" ref="M154:M178" si="19">E154</f>
        <v>3</v>
      </c>
      <c r="N154" s="42">
        <f t="shared" si="17"/>
        <v>21600</v>
      </c>
      <c r="O154" s="42" t="s">
        <v>241</v>
      </c>
      <c r="P154" s="71" t="s">
        <v>230</v>
      </c>
      <c r="Q154" s="41" t="s">
        <v>264</v>
      </c>
    </row>
    <row r="155" spans="1:17" s="40" customFormat="1" ht="56.25">
      <c r="A155" s="35">
        <v>21</v>
      </c>
      <c r="B155" s="38" t="s">
        <v>265</v>
      </c>
      <c r="C155" s="38"/>
      <c r="D155" s="70" t="s">
        <v>356</v>
      </c>
      <c r="E155" s="35">
        <v>1</v>
      </c>
      <c r="F155" s="42">
        <v>2700</v>
      </c>
      <c r="G155" s="42">
        <v>1</v>
      </c>
      <c r="H155" s="42">
        <f t="shared" si="15"/>
        <v>2700</v>
      </c>
      <c r="I155" s="42"/>
      <c r="J155" s="42">
        <f t="shared" si="18"/>
        <v>0</v>
      </c>
      <c r="K155" s="42"/>
      <c r="L155" s="42">
        <f t="shared" si="16"/>
        <v>0</v>
      </c>
      <c r="M155" s="42">
        <f t="shared" si="19"/>
        <v>1</v>
      </c>
      <c r="N155" s="42">
        <f t="shared" si="17"/>
        <v>2700</v>
      </c>
      <c r="O155" s="42" t="s">
        <v>241</v>
      </c>
      <c r="P155" s="71" t="s">
        <v>230</v>
      </c>
      <c r="Q155" s="41" t="s">
        <v>266</v>
      </c>
    </row>
    <row r="156" spans="1:17" s="40" customFormat="1" ht="56.25">
      <c r="A156" s="35">
        <v>22</v>
      </c>
      <c r="B156" s="38" t="s">
        <v>267</v>
      </c>
      <c r="C156" s="38"/>
      <c r="D156" s="70" t="s">
        <v>356</v>
      </c>
      <c r="E156" s="35">
        <v>2</v>
      </c>
      <c r="F156" s="42">
        <v>9934</v>
      </c>
      <c r="G156" s="42">
        <v>2</v>
      </c>
      <c r="H156" s="42">
        <f t="shared" si="15"/>
        <v>19868</v>
      </c>
      <c r="I156" s="42"/>
      <c r="J156" s="42">
        <f t="shared" si="18"/>
        <v>0</v>
      </c>
      <c r="K156" s="42"/>
      <c r="L156" s="42">
        <f t="shared" si="16"/>
        <v>0</v>
      </c>
      <c r="M156" s="42">
        <f t="shared" si="19"/>
        <v>2</v>
      </c>
      <c r="N156" s="42">
        <f t="shared" si="17"/>
        <v>19868</v>
      </c>
      <c r="O156" s="42">
        <v>1</v>
      </c>
      <c r="P156" s="71" t="s">
        <v>230</v>
      </c>
      <c r="Q156" s="41" t="s">
        <v>268</v>
      </c>
    </row>
    <row r="157" spans="1:17" s="40" customFormat="1" ht="56.25">
      <c r="A157" s="35">
        <v>23</v>
      </c>
      <c r="B157" s="38" t="s">
        <v>269</v>
      </c>
      <c r="C157" s="38"/>
      <c r="D157" s="70" t="s">
        <v>356</v>
      </c>
      <c r="E157" s="35">
        <v>1</v>
      </c>
      <c r="F157" s="42">
        <v>16800</v>
      </c>
      <c r="G157" s="42">
        <v>1</v>
      </c>
      <c r="H157" s="42">
        <f t="shared" si="15"/>
        <v>16800</v>
      </c>
      <c r="I157" s="42"/>
      <c r="J157" s="42">
        <f t="shared" si="18"/>
        <v>0</v>
      </c>
      <c r="K157" s="42"/>
      <c r="L157" s="42">
        <f t="shared" si="16"/>
        <v>0</v>
      </c>
      <c r="M157" s="42">
        <f t="shared" si="19"/>
        <v>1</v>
      </c>
      <c r="N157" s="42">
        <f t="shared" si="17"/>
        <v>16800</v>
      </c>
      <c r="O157" s="42">
        <v>1</v>
      </c>
      <c r="P157" s="71" t="s">
        <v>230</v>
      </c>
      <c r="Q157" s="41" t="s">
        <v>268</v>
      </c>
    </row>
    <row r="158" spans="1:17" s="40" customFormat="1" ht="56.25">
      <c r="A158" s="35">
        <v>24</v>
      </c>
      <c r="B158" s="38" t="s">
        <v>270</v>
      </c>
      <c r="C158" s="38"/>
      <c r="D158" s="70" t="s">
        <v>356</v>
      </c>
      <c r="E158" s="35">
        <v>9</v>
      </c>
      <c r="F158" s="42">
        <v>5200</v>
      </c>
      <c r="G158" s="42">
        <v>3</v>
      </c>
      <c r="H158" s="42">
        <f t="shared" si="15"/>
        <v>15600</v>
      </c>
      <c r="I158" s="42">
        <v>3</v>
      </c>
      <c r="J158" s="42">
        <f t="shared" si="18"/>
        <v>15600</v>
      </c>
      <c r="K158" s="42">
        <v>3</v>
      </c>
      <c r="L158" s="42">
        <f t="shared" si="16"/>
        <v>15600</v>
      </c>
      <c r="M158" s="42">
        <f t="shared" si="19"/>
        <v>9</v>
      </c>
      <c r="N158" s="42">
        <f t="shared" si="17"/>
        <v>46800</v>
      </c>
      <c r="O158" s="42" t="s">
        <v>241</v>
      </c>
      <c r="P158" s="71" t="s">
        <v>230</v>
      </c>
      <c r="Q158" s="41" t="s">
        <v>271</v>
      </c>
    </row>
    <row r="159" spans="1:17" s="40" customFormat="1" ht="56.25">
      <c r="A159" s="35">
        <v>25</v>
      </c>
      <c r="B159" s="38" t="s">
        <v>272</v>
      </c>
      <c r="C159" s="38"/>
      <c r="D159" s="70" t="s">
        <v>356</v>
      </c>
      <c r="E159" s="35">
        <v>4</v>
      </c>
      <c r="F159" s="42">
        <v>3850</v>
      </c>
      <c r="G159" s="42">
        <v>1</v>
      </c>
      <c r="H159" s="42">
        <f t="shared" si="15"/>
        <v>3850</v>
      </c>
      <c r="I159" s="42">
        <v>1</v>
      </c>
      <c r="J159" s="42">
        <f t="shared" si="18"/>
        <v>3850</v>
      </c>
      <c r="K159" s="42">
        <v>2</v>
      </c>
      <c r="L159" s="42">
        <f t="shared" si="16"/>
        <v>7700</v>
      </c>
      <c r="M159" s="42">
        <f t="shared" si="19"/>
        <v>4</v>
      </c>
      <c r="N159" s="42">
        <f t="shared" si="17"/>
        <v>15400</v>
      </c>
      <c r="O159" s="42" t="s">
        <v>241</v>
      </c>
      <c r="P159" s="71" t="s">
        <v>230</v>
      </c>
      <c r="Q159" s="41" t="s">
        <v>271</v>
      </c>
    </row>
    <row r="160" spans="1:17" s="40" customFormat="1" ht="75">
      <c r="A160" s="35">
        <v>26</v>
      </c>
      <c r="B160" s="38" t="s">
        <v>273</v>
      </c>
      <c r="C160" s="38"/>
      <c r="D160" s="70" t="s">
        <v>356</v>
      </c>
      <c r="E160" s="35">
        <v>5</v>
      </c>
      <c r="F160" s="42">
        <v>28700</v>
      </c>
      <c r="G160" s="42">
        <v>5</v>
      </c>
      <c r="H160" s="42">
        <f t="shared" si="15"/>
        <v>143500</v>
      </c>
      <c r="I160" s="42"/>
      <c r="J160" s="42">
        <f t="shared" si="18"/>
        <v>0</v>
      </c>
      <c r="K160" s="42"/>
      <c r="L160" s="42">
        <f t="shared" si="16"/>
        <v>0</v>
      </c>
      <c r="M160" s="42">
        <f t="shared" si="19"/>
        <v>5</v>
      </c>
      <c r="N160" s="42">
        <f t="shared" si="17"/>
        <v>143500</v>
      </c>
      <c r="O160" s="42">
        <v>2</v>
      </c>
      <c r="P160" s="71" t="s">
        <v>230</v>
      </c>
      <c r="Q160" s="41" t="s">
        <v>274</v>
      </c>
    </row>
    <row r="161" spans="1:17" s="40" customFormat="1" ht="75">
      <c r="A161" s="35">
        <v>27</v>
      </c>
      <c r="B161" s="38" t="s">
        <v>275</v>
      </c>
      <c r="C161" s="38"/>
      <c r="D161" s="70" t="s">
        <v>356</v>
      </c>
      <c r="E161" s="35">
        <v>2</v>
      </c>
      <c r="F161" s="42">
        <v>8200</v>
      </c>
      <c r="G161" s="42">
        <v>2</v>
      </c>
      <c r="H161" s="42">
        <f t="shared" si="15"/>
        <v>16400</v>
      </c>
      <c r="I161" s="42"/>
      <c r="J161" s="42">
        <f t="shared" si="18"/>
        <v>0</v>
      </c>
      <c r="K161" s="42"/>
      <c r="L161" s="42">
        <f t="shared" si="16"/>
        <v>0</v>
      </c>
      <c r="M161" s="42">
        <f t="shared" si="19"/>
        <v>2</v>
      </c>
      <c r="N161" s="42">
        <f t="shared" si="17"/>
        <v>16400</v>
      </c>
      <c r="O161" s="42">
        <v>2</v>
      </c>
      <c r="P161" s="71" t="s">
        <v>230</v>
      </c>
      <c r="Q161" s="41" t="s">
        <v>274</v>
      </c>
    </row>
    <row r="162" spans="1:17" s="40" customFormat="1" ht="56.25">
      <c r="A162" s="35">
        <v>28</v>
      </c>
      <c r="B162" s="38" t="s">
        <v>276</v>
      </c>
      <c r="C162" s="38"/>
      <c r="D162" s="70" t="s">
        <v>356</v>
      </c>
      <c r="E162" s="35">
        <v>3</v>
      </c>
      <c r="F162" s="42">
        <v>4750</v>
      </c>
      <c r="G162" s="42">
        <v>2</v>
      </c>
      <c r="H162" s="42">
        <f t="shared" si="15"/>
        <v>9500</v>
      </c>
      <c r="I162" s="42"/>
      <c r="J162" s="42">
        <f t="shared" si="18"/>
        <v>0</v>
      </c>
      <c r="K162" s="42">
        <v>1</v>
      </c>
      <c r="L162" s="42">
        <f t="shared" si="16"/>
        <v>4750</v>
      </c>
      <c r="M162" s="42">
        <f t="shared" si="19"/>
        <v>3</v>
      </c>
      <c r="N162" s="42">
        <f t="shared" si="17"/>
        <v>14250</v>
      </c>
      <c r="O162" s="42" t="s">
        <v>241</v>
      </c>
      <c r="P162" s="71" t="s">
        <v>230</v>
      </c>
      <c r="Q162" s="41" t="s">
        <v>277</v>
      </c>
    </row>
    <row r="163" spans="1:17" s="40" customFormat="1" ht="56.25">
      <c r="A163" s="35">
        <v>29</v>
      </c>
      <c r="B163" s="38" t="s">
        <v>278</v>
      </c>
      <c r="C163" s="38"/>
      <c r="D163" s="70" t="s">
        <v>356</v>
      </c>
      <c r="E163" s="35">
        <v>1</v>
      </c>
      <c r="F163" s="42">
        <v>12000</v>
      </c>
      <c r="G163" s="42">
        <v>1</v>
      </c>
      <c r="H163" s="42">
        <f t="shared" si="15"/>
        <v>12000</v>
      </c>
      <c r="I163" s="42"/>
      <c r="J163" s="42">
        <f t="shared" si="18"/>
        <v>0</v>
      </c>
      <c r="K163" s="42"/>
      <c r="L163" s="42">
        <f t="shared" si="16"/>
        <v>0</v>
      </c>
      <c r="M163" s="42">
        <f t="shared" si="19"/>
        <v>1</v>
      </c>
      <c r="N163" s="42">
        <f t="shared" si="17"/>
        <v>12000</v>
      </c>
      <c r="O163" s="42">
        <v>1</v>
      </c>
      <c r="P163" s="71" t="s">
        <v>230</v>
      </c>
      <c r="Q163" s="41" t="s">
        <v>277</v>
      </c>
    </row>
    <row r="164" spans="1:17" s="40" customFormat="1" ht="56.25">
      <c r="A164" s="35">
        <v>30</v>
      </c>
      <c r="B164" s="38" t="s">
        <v>279</v>
      </c>
      <c r="C164" s="38"/>
      <c r="D164" s="70" t="s">
        <v>356</v>
      </c>
      <c r="E164" s="35">
        <v>4</v>
      </c>
      <c r="F164" s="42">
        <v>2150</v>
      </c>
      <c r="G164" s="42">
        <v>4</v>
      </c>
      <c r="H164" s="42">
        <f t="shared" si="15"/>
        <v>8600</v>
      </c>
      <c r="I164" s="42"/>
      <c r="J164" s="42">
        <f t="shared" si="18"/>
        <v>0</v>
      </c>
      <c r="K164" s="42"/>
      <c r="L164" s="42">
        <f t="shared" si="16"/>
        <v>0</v>
      </c>
      <c r="M164" s="42">
        <f t="shared" si="19"/>
        <v>4</v>
      </c>
      <c r="N164" s="42">
        <f t="shared" si="17"/>
        <v>8600</v>
      </c>
      <c r="O164" s="42" t="s">
        <v>241</v>
      </c>
      <c r="P164" s="71" t="s">
        <v>230</v>
      </c>
      <c r="Q164" s="41" t="s">
        <v>280</v>
      </c>
    </row>
    <row r="165" spans="1:17" s="40" customFormat="1" ht="56.25">
      <c r="A165" s="35">
        <v>31</v>
      </c>
      <c r="B165" s="38" t="s">
        <v>281</v>
      </c>
      <c r="C165" s="38"/>
      <c r="D165" s="70" t="s">
        <v>356</v>
      </c>
      <c r="E165" s="35">
        <v>15</v>
      </c>
      <c r="F165" s="42">
        <v>2400</v>
      </c>
      <c r="G165" s="42">
        <v>10</v>
      </c>
      <c r="H165" s="42">
        <f t="shared" si="15"/>
        <v>24000</v>
      </c>
      <c r="I165" s="42">
        <v>5</v>
      </c>
      <c r="J165" s="42">
        <f t="shared" si="18"/>
        <v>12000</v>
      </c>
      <c r="K165" s="42"/>
      <c r="L165" s="42">
        <f t="shared" si="16"/>
        <v>0</v>
      </c>
      <c r="M165" s="42">
        <f t="shared" si="19"/>
        <v>15</v>
      </c>
      <c r="N165" s="42">
        <f t="shared" si="17"/>
        <v>36000</v>
      </c>
      <c r="O165" s="42">
        <v>2</v>
      </c>
      <c r="P165" s="71" t="s">
        <v>230</v>
      </c>
      <c r="Q165" s="41" t="s">
        <v>282</v>
      </c>
    </row>
    <row r="166" spans="1:17" s="40" customFormat="1" ht="56.25">
      <c r="A166" s="35">
        <v>32</v>
      </c>
      <c r="B166" s="38" t="s">
        <v>283</v>
      </c>
      <c r="C166" s="38"/>
      <c r="D166" s="70" t="s">
        <v>356</v>
      </c>
      <c r="E166" s="35">
        <v>15</v>
      </c>
      <c r="F166" s="42">
        <v>2450</v>
      </c>
      <c r="G166" s="42">
        <v>10</v>
      </c>
      <c r="H166" s="42">
        <f t="shared" si="15"/>
        <v>24500</v>
      </c>
      <c r="I166" s="42">
        <v>5</v>
      </c>
      <c r="J166" s="42">
        <f t="shared" si="18"/>
        <v>12250</v>
      </c>
      <c r="K166" s="42"/>
      <c r="L166" s="42">
        <f t="shared" si="16"/>
        <v>0</v>
      </c>
      <c r="M166" s="42">
        <f t="shared" si="19"/>
        <v>15</v>
      </c>
      <c r="N166" s="42">
        <f t="shared" si="17"/>
        <v>36750</v>
      </c>
      <c r="O166" s="42">
        <v>2</v>
      </c>
      <c r="P166" s="71" t="s">
        <v>230</v>
      </c>
      <c r="Q166" s="41" t="s">
        <v>282</v>
      </c>
    </row>
    <row r="167" spans="1:17" s="40" customFormat="1" ht="56.25">
      <c r="A167" s="35">
        <v>33</v>
      </c>
      <c r="B167" s="41" t="s">
        <v>355</v>
      </c>
      <c r="C167" s="38"/>
      <c r="D167" s="70" t="s">
        <v>356</v>
      </c>
      <c r="E167" s="35">
        <v>15</v>
      </c>
      <c r="F167" s="42">
        <v>4200</v>
      </c>
      <c r="G167" s="42">
        <v>15</v>
      </c>
      <c r="H167" s="42">
        <f t="shared" si="15"/>
        <v>63000</v>
      </c>
      <c r="I167" s="42"/>
      <c r="J167" s="42">
        <f t="shared" si="18"/>
        <v>0</v>
      </c>
      <c r="K167" s="42"/>
      <c r="L167" s="42">
        <f t="shared" si="16"/>
        <v>0</v>
      </c>
      <c r="M167" s="42">
        <f t="shared" si="19"/>
        <v>15</v>
      </c>
      <c r="N167" s="42">
        <f t="shared" si="17"/>
        <v>63000</v>
      </c>
      <c r="O167" s="42">
        <v>2</v>
      </c>
      <c r="P167" s="71" t="s">
        <v>230</v>
      </c>
      <c r="Q167" s="41" t="s">
        <v>284</v>
      </c>
    </row>
    <row r="168" spans="1:17" s="40" customFormat="1" ht="56.25">
      <c r="A168" s="35">
        <v>34</v>
      </c>
      <c r="B168" s="38" t="s">
        <v>285</v>
      </c>
      <c r="C168" s="38"/>
      <c r="D168" s="70" t="s">
        <v>356</v>
      </c>
      <c r="E168" s="35">
        <v>4</v>
      </c>
      <c r="F168" s="42">
        <v>1950</v>
      </c>
      <c r="G168" s="42">
        <v>4</v>
      </c>
      <c r="H168" s="42">
        <f t="shared" si="15"/>
        <v>7800</v>
      </c>
      <c r="I168" s="42"/>
      <c r="J168" s="42">
        <f t="shared" si="18"/>
        <v>0</v>
      </c>
      <c r="K168" s="42"/>
      <c r="L168" s="42">
        <f t="shared" si="16"/>
        <v>0</v>
      </c>
      <c r="M168" s="42">
        <f t="shared" si="19"/>
        <v>4</v>
      </c>
      <c r="N168" s="42">
        <f t="shared" si="17"/>
        <v>7800</v>
      </c>
      <c r="O168" s="42">
        <v>2</v>
      </c>
      <c r="P168" s="71" t="s">
        <v>230</v>
      </c>
      <c r="Q168" s="41" t="s">
        <v>284</v>
      </c>
    </row>
    <row r="169" spans="1:17" s="40" customFormat="1" ht="56.25">
      <c r="A169" s="35">
        <v>35</v>
      </c>
      <c r="B169" s="38" t="s">
        <v>286</v>
      </c>
      <c r="C169" s="38"/>
      <c r="D169" s="70" t="s">
        <v>356</v>
      </c>
      <c r="E169" s="35">
        <v>1</v>
      </c>
      <c r="F169" s="42">
        <v>2100</v>
      </c>
      <c r="G169" s="42">
        <v>1</v>
      </c>
      <c r="H169" s="42">
        <f t="shared" si="15"/>
        <v>2100</v>
      </c>
      <c r="I169" s="42"/>
      <c r="J169" s="42">
        <f t="shared" si="18"/>
        <v>0</v>
      </c>
      <c r="K169" s="42"/>
      <c r="L169" s="42">
        <f t="shared" si="16"/>
        <v>0</v>
      </c>
      <c r="M169" s="42">
        <f t="shared" si="19"/>
        <v>1</v>
      </c>
      <c r="N169" s="42">
        <f t="shared" si="17"/>
        <v>2100</v>
      </c>
      <c r="O169" s="42" t="s">
        <v>241</v>
      </c>
      <c r="P169" s="71" t="s">
        <v>230</v>
      </c>
      <c r="Q169" s="41" t="s">
        <v>284</v>
      </c>
    </row>
    <row r="170" spans="1:17" s="40" customFormat="1" ht="56.25">
      <c r="A170" s="35">
        <v>36</v>
      </c>
      <c r="B170" s="38" t="s">
        <v>287</v>
      </c>
      <c r="C170" s="38"/>
      <c r="D170" s="70" t="s">
        <v>356</v>
      </c>
      <c r="E170" s="35">
        <v>2</v>
      </c>
      <c r="F170" s="42">
        <v>1650</v>
      </c>
      <c r="G170" s="42">
        <v>1</v>
      </c>
      <c r="H170" s="42">
        <f t="shared" si="15"/>
        <v>1650</v>
      </c>
      <c r="I170" s="42"/>
      <c r="J170" s="42">
        <f t="shared" si="18"/>
        <v>0</v>
      </c>
      <c r="K170" s="42">
        <v>1</v>
      </c>
      <c r="L170" s="42">
        <f t="shared" si="16"/>
        <v>1650</v>
      </c>
      <c r="M170" s="42">
        <f t="shared" si="19"/>
        <v>2</v>
      </c>
      <c r="N170" s="42">
        <f t="shared" si="17"/>
        <v>3300</v>
      </c>
      <c r="O170" s="42" t="s">
        <v>241</v>
      </c>
      <c r="P170" s="71" t="s">
        <v>230</v>
      </c>
      <c r="Q170" s="41" t="s">
        <v>284</v>
      </c>
    </row>
    <row r="171" spans="1:17" s="40" customFormat="1" ht="75">
      <c r="A171" s="35">
        <v>37</v>
      </c>
      <c r="B171" s="38" t="s">
        <v>288</v>
      </c>
      <c r="C171" s="38"/>
      <c r="D171" s="70" t="s">
        <v>356</v>
      </c>
      <c r="E171" s="35">
        <v>6</v>
      </c>
      <c r="F171" s="42">
        <v>4800</v>
      </c>
      <c r="G171" s="42">
        <v>2</v>
      </c>
      <c r="H171" s="42">
        <f t="shared" si="15"/>
        <v>9600</v>
      </c>
      <c r="I171" s="42">
        <v>2</v>
      </c>
      <c r="J171" s="42">
        <f t="shared" si="18"/>
        <v>9600</v>
      </c>
      <c r="K171" s="42">
        <v>2</v>
      </c>
      <c r="L171" s="42">
        <f t="shared" si="16"/>
        <v>9600</v>
      </c>
      <c r="M171" s="42">
        <f t="shared" si="19"/>
        <v>6</v>
      </c>
      <c r="N171" s="42">
        <f t="shared" si="17"/>
        <v>28800</v>
      </c>
      <c r="O171" s="42" t="s">
        <v>241</v>
      </c>
      <c r="P171" s="71" t="s">
        <v>230</v>
      </c>
      <c r="Q171" s="41" t="s">
        <v>289</v>
      </c>
    </row>
    <row r="172" spans="1:17" s="40" customFormat="1" ht="64.5" customHeight="1">
      <c r="A172" s="35">
        <v>38</v>
      </c>
      <c r="B172" s="41" t="s">
        <v>306</v>
      </c>
      <c r="C172" s="38"/>
      <c r="D172" s="70" t="s">
        <v>356</v>
      </c>
      <c r="E172" s="35">
        <v>10</v>
      </c>
      <c r="F172" s="42">
        <v>6800</v>
      </c>
      <c r="G172" s="42">
        <v>4</v>
      </c>
      <c r="H172" s="42">
        <f t="shared" si="15"/>
        <v>27200</v>
      </c>
      <c r="I172" s="42">
        <v>2</v>
      </c>
      <c r="J172" s="42">
        <f t="shared" si="18"/>
        <v>13600</v>
      </c>
      <c r="K172" s="42">
        <v>2</v>
      </c>
      <c r="L172" s="42">
        <f t="shared" si="16"/>
        <v>13600</v>
      </c>
      <c r="M172" s="42">
        <f t="shared" si="19"/>
        <v>10</v>
      </c>
      <c r="N172" s="42">
        <f t="shared" si="17"/>
        <v>54400</v>
      </c>
      <c r="O172" s="42" t="s">
        <v>241</v>
      </c>
      <c r="P172" s="71" t="s">
        <v>230</v>
      </c>
      <c r="Q172" s="41" t="s">
        <v>289</v>
      </c>
    </row>
    <row r="173" spans="1:17" s="40" customFormat="1" ht="66" customHeight="1">
      <c r="A173" s="35">
        <v>39</v>
      </c>
      <c r="B173" s="41" t="s">
        <v>307</v>
      </c>
      <c r="C173" s="38"/>
      <c r="D173" s="70" t="s">
        <v>356</v>
      </c>
      <c r="E173" s="35">
        <v>4</v>
      </c>
      <c r="F173" s="42">
        <v>8650</v>
      </c>
      <c r="G173" s="42">
        <v>2</v>
      </c>
      <c r="H173" s="42">
        <f t="shared" si="15"/>
        <v>17300</v>
      </c>
      <c r="I173" s="42"/>
      <c r="J173" s="42">
        <f t="shared" si="18"/>
        <v>0</v>
      </c>
      <c r="K173" s="42">
        <v>2</v>
      </c>
      <c r="L173" s="42">
        <f t="shared" si="16"/>
        <v>17300</v>
      </c>
      <c r="M173" s="42">
        <f t="shared" si="19"/>
        <v>4</v>
      </c>
      <c r="N173" s="42">
        <f t="shared" si="17"/>
        <v>34600</v>
      </c>
      <c r="O173" s="42" t="s">
        <v>241</v>
      </c>
      <c r="P173" s="71" t="s">
        <v>230</v>
      </c>
      <c r="Q173" s="41" t="s">
        <v>289</v>
      </c>
    </row>
    <row r="174" spans="1:17" s="40" customFormat="1" ht="56.25">
      <c r="A174" s="35">
        <v>40</v>
      </c>
      <c r="B174" s="38" t="s">
        <v>290</v>
      </c>
      <c r="C174" s="38"/>
      <c r="D174" s="70" t="s">
        <v>356</v>
      </c>
      <c r="E174" s="35">
        <v>1</v>
      </c>
      <c r="F174" s="42">
        <v>53500</v>
      </c>
      <c r="G174" s="42">
        <v>1</v>
      </c>
      <c r="H174" s="42">
        <f t="shared" si="15"/>
        <v>53500</v>
      </c>
      <c r="I174" s="42"/>
      <c r="J174" s="42">
        <f t="shared" si="18"/>
        <v>0</v>
      </c>
      <c r="K174" s="42"/>
      <c r="L174" s="42"/>
      <c r="M174" s="42">
        <f t="shared" si="19"/>
        <v>1</v>
      </c>
      <c r="N174" s="42">
        <f t="shared" si="17"/>
        <v>53500</v>
      </c>
      <c r="O174" s="42">
        <v>1</v>
      </c>
      <c r="P174" s="71" t="s">
        <v>230</v>
      </c>
      <c r="Q174" s="41" t="s">
        <v>291</v>
      </c>
    </row>
    <row r="175" spans="1:17" s="40" customFormat="1" ht="56.25">
      <c r="A175" s="35">
        <v>41</v>
      </c>
      <c r="B175" s="41" t="s">
        <v>292</v>
      </c>
      <c r="C175" s="38"/>
      <c r="D175" s="70" t="s">
        <v>356</v>
      </c>
      <c r="E175" s="35">
        <v>1</v>
      </c>
      <c r="F175" s="42">
        <v>151725</v>
      </c>
      <c r="G175" s="42">
        <v>1</v>
      </c>
      <c r="H175" s="42">
        <f t="shared" si="15"/>
        <v>151725</v>
      </c>
      <c r="I175" s="42"/>
      <c r="J175" s="42">
        <f t="shared" si="18"/>
        <v>0</v>
      </c>
      <c r="K175" s="42"/>
      <c r="L175" s="42"/>
      <c r="M175" s="42">
        <f t="shared" si="19"/>
        <v>1</v>
      </c>
      <c r="N175" s="42">
        <f t="shared" si="17"/>
        <v>151725</v>
      </c>
      <c r="O175" s="42">
        <v>1</v>
      </c>
      <c r="P175" s="71" t="s">
        <v>230</v>
      </c>
      <c r="Q175" s="41" t="s">
        <v>291</v>
      </c>
    </row>
    <row r="176" spans="1:17" s="40" customFormat="1" ht="56.25">
      <c r="A176" s="35">
        <v>42</v>
      </c>
      <c r="B176" s="38" t="s">
        <v>293</v>
      </c>
      <c r="C176" s="38"/>
      <c r="D176" s="70" t="s">
        <v>356</v>
      </c>
      <c r="E176" s="35">
        <v>4</v>
      </c>
      <c r="F176" s="42">
        <v>9100</v>
      </c>
      <c r="G176" s="42">
        <v>4</v>
      </c>
      <c r="H176" s="42">
        <f t="shared" si="15"/>
        <v>36400</v>
      </c>
      <c r="I176" s="42"/>
      <c r="J176" s="42">
        <f t="shared" si="18"/>
        <v>0</v>
      </c>
      <c r="K176" s="42"/>
      <c r="L176" s="42"/>
      <c r="M176" s="42">
        <f t="shared" si="19"/>
        <v>4</v>
      </c>
      <c r="N176" s="42">
        <f t="shared" si="17"/>
        <v>36400</v>
      </c>
      <c r="O176" s="42">
        <v>1</v>
      </c>
      <c r="P176" s="71" t="s">
        <v>230</v>
      </c>
      <c r="Q176" s="41" t="s">
        <v>291</v>
      </c>
    </row>
    <row r="177" spans="1:17" s="40" customFormat="1" ht="56.25">
      <c r="A177" s="35">
        <v>43</v>
      </c>
      <c r="B177" s="38" t="s">
        <v>294</v>
      </c>
      <c r="C177" s="38"/>
      <c r="D177" s="70" t="s">
        <v>356</v>
      </c>
      <c r="E177" s="35">
        <v>1</v>
      </c>
      <c r="F177" s="42">
        <v>38200</v>
      </c>
      <c r="G177" s="42">
        <v>1</v>
      </c>
      <c r="H177" s="42">
        <f t="shared" si="15"/>
        <v>38200</v>
      </c>
      <c r="I177" s="42"/>
      <c r="J177" s="42">
        <f t="shared" si="18"/>
        <v>0</v>
      </c>
      <c r="K177" s="42"/>
      <c r="L177" s="42"/>
      <c r="M177" s="42">
        <f t="shared" si="19"/>
        <v>1</v>
      </c>
      <c r="N177" s="42">
        <f t="shared" si="17"/>
        <v>38200</v>
      </c>
      <c r="O177" s="42">
        <v>1</v>
      </c>
      <c r="P177" s="71" t="s">
        <v>230</v>
      </c>
      <c r="Q177" s="41" t="s">
        <v>291</v>
      </c>
    </row>
    <row r="178" spans="1:17" s="40" customFormat="1" ht="56.25">
      <c r="A178" s="35">
        <v>44</v>
      </c>
      <c r="B178" s="38" t="s">
        <v>295</v>
      </c>
      <c r="C178" s="38"/>
      <c r="D178" s="70" t="s">
        <v>356</v>
      </c>
      <c r="E178" s="35">
        <v>3</v>
      </c>
      <c r="F178" s="42">
        <v>18500</v>
      </c>
      <c r="G178" s="42">
        <v>3</v>
      </c>
      <c r="H178" s="42">
        <f t="shared" si="15"/>
        <v>55500</v>
      </c>
      <c r="I178" s="42"/>
      <c r="J178" s="42">
        <f t="shared" si="18"/>
        <v>0</v>
      </c>
      <c r="K178" s="42"/>
      <c r="L178" s="42"/>
      <c r="M178" s="42">
        <f t="shared" si="19"/>
        <v>3</v>
      </c>
      <c r="N178" s="42">
        <f t="shared" si="17"/>
        <v>55500</v>
      </c>
      <c r="O178" s="42">
        <v>1</v>
      </c>
      <c r="P178" s="71" t="s">
        <v>230</v>
      </c>
      <c r="Q178" s="41" t="s">
        <v>291</v>
      </c>
    </row>
    <row r="179" spans="1:17" s="40" customFormat="1" ht="18.75">
      <c r="A179" s="100"/>
      <c r="B179" s="101" t="s">
        <v>376</v>
      </c>
      <c r="C179" s="50"/>
      <c r="D179" s="70"/>
      <c r="E179" s="35"/>
      <c r="F179" s="42"/>
      <c r="G179" s="103">
        <f>SUM(G135:G178)</f>
        <v>119</v>
      </c>
      <c r="H179" s="103">
        <f t="shared" ref="H179:N179" si="20">SUM(H135:H178)</f>
        <v>1968023</v>
      </c>
      <c r="I179" s="103">
        <f t="shared" si="20"/>
        <v>54</v>
      </c>
      <c r="J179" s="103">
        <f t="shared" si="20"/>
        <v>278950</v>
      </c>
      <c r="K179" s="103">
        <f t="shared" si="20"/>
        <v>34</v>
      </c>
      <c r="L179" s="103">
        <f t="shared" si="20"/>
        <v>332950</v>
      </c>
      <c r="M179" s="103">
        <f t="shared" si="20"/>
        <v>203</v>
      </c>
      <c r="N179" s="103">
        <f t="shared" si="20"/>
        <v>2579923</v>
      </c>
      <c r="O179" s="42"/>
      <c r="P179" s="71"/>
      <c r="Q179" s="41"/>
    </row>
    <row r="180" spans="1:17" s="40" customFormat="1" ht="18.75">
      <c r="A180" s="200" t="s">
        <v>360</v>
      </c>
      <c r="B180" s="201"/>
      <c r="C180" s="38"/>
      <c r="D180" s="70"/>
      <c r="E180" s="35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71"/>
      <c r="Q180" s="41"/>
    </row>
    <row r="181" spans="1:17" s="37" customFormat="1" ht="112.5">
      <c r="A181" s="35">
        <v>1</v>
      </c>
      <c r="B181" s="36" t="s">
        <v>298</v>
      </c>
      <c r="C181" s="36"/>
      <c r="D181" s="70" t="s">
        <v>356</v>
      </c>
      <c r="E181" s="35">
        <v>1</v>
      </c>
      <c r="F181" s="46">
        <v>2650000</v>
      </c>
      <c r="G181" s="46"/>
      <c r="H181" s="46"/>
      <c r="I181" s="46">
        <v>1</v>
      </c>
      <c r="J181" s="46">
        <v>2650000</v>
      </c>
      <c r="K181" s="46"/>
      <c r="L181" s="46"/>
      <c r="M181" s="46">
        <v>1</v>
      </c>
      <c r="N181" s="46">
        <f t="shared" si="17"/>
        <v>2650000</v>
      </c>
      <c r="O181" s="44">
        <v>1</v>
      </c>
      <c r="P181" s="72" t="s">
        <v>230</v>
      </c>
      <c r="Q181" s="4" t="s">
        <v>299</v>
      </c>
    </row>
    <row r="182" spans="1:17" s="37" customFormat="1" ht="150">
      <c r="A182" s="35">
        <v>2</v>
      </c>
      <c r="B182" s="36" t="s">
        <v>300</v>
      </c>
      <c r="C182" s="36"/>
      <c r="D182" s="70" t="s">
        <v>356</v>
      </c>
      <c r="E182" s="35">
        <v>1</v>
      </c>
      <c r="F182" s="46">
        <v>812000</v>
      </c>
      <c r="G182" s="46">
        <v>1</v>
      </c>
      <c r="H182" s="46">
        <f>F182</f>
        <v>812000</v>
      </c>
      <c r="I182" s="46"/>
      <c r="J182" s="46"/>
      <c r="K182" s="46"/>
      <c r="L182" s="46"/>
      <c r="M182" s="46">
        <f>G182+I182+K182</f>
        <v>1</v>
      </c>
      <c r="N182" s="46">
        <f t="shared" si="17"/>
        <v>812000</v>
      </c>
      <c r="O182" s="44">
        <v>1</v>
      </c>
      <c r="P182" s="72" t="s">
        <v>230</v>
      </c>
      <c r="Q182" s="4" t="s">
        <v>301</v>
      </c>
    </row>
    <row r="183" spans="1:17" s="37" customFormat="1" ht="93.75">
      <c r="A183" s="35">
        <v>3</v>
      </c>
      <c r="B183" s="4" t="s">
        <v>308</v>
      </c>
      <c r="C183" s="36"/>
      <c r="D183" s="70" t="s">
        <v>356</v>
      </c>
      <c r="E183" s="35">
        <v>1</v>
      </c>
      <c r="F183" s="46">
        <v>1563000</v>
      </c>
      <c r="G183" s="46"/>
      <c r="H183" s="46"/>
      <c r="I183" s="46"/>
      <c r="J183" s="46"/>
      <c r="K183" s="46">
        <v>1</v>
      </c>
      <c r="L183" s="46">
        <f>F183</f>
        <v>1563000</v>
      </c>
      <c r="M183" s="46">
        <v>1</v>
      </c>
      <c r="N183" s="46">
        <f t="shared" si="17"/>
        <v>1563000</v>
      </c>
      <c r="O183" s="44">
        <v>2</v>
      </c>
      <c r="P183" s="72" t="s">
        <v>230</v>
      </c>
      <c r="Q183" s="4" t="s">
        <v>302</v>
      </c>
    </row>
    <row r="184" spans="1:17" s="37" customFormat="1" ht="206.25">
      <c r="A184" s="35">
        <v>4</v>
      </c>
      <c r="B184" s="4" t="s">
        <v>303</v>
      </c>
      <c r="C184" s="70" t="s">
        <v>356</v>
      </c>
      <c r="D184" s="70"/>
      <c r="E184" s="35">
        <v>2</v>
      </c>
      <c r="F184" s="46">
        <v>2290000</v>
      </c>
      <c r="G184" s="46"/>
      <c r="H184" s="46"/>
      <c r="I184" s="46">
        <v>1</v>
      </c>
      <c r="J184" s="46">
        <f>F184</f>
        <v>2290000</v>
      </c>
      <c r="K184" s="46">
        <v>1</v>
      </c>
      <c r="L184" s="46">
        <f>F184</f>
        <v>2290000</v>
      </c>
      <c r="M184" s="46">
        <v>1</v>
      </c>
      <c r="N184" s="46">
        <f t="shared" si="17"/>
        <v>4580000</v>
      </c>
      <c r="O184" s="44">
        <v>1</v>
      </c>
      <c r="P184" s="72"/>
      <c r="Q184" s="4" t="s">
        <v>304</v>
      </c>
    </row>
    <row r="185" spans="1:17" s="37" customFormat="1" ht="175.5" customHeight="1">
      <c r="A185" s="35">
        <v>5</v>
      </c>
      <c r="B185" s="4" t="s">
        <v>305</v>
      </c>
      <c r="C185" s="36"/>
      <c r="D185" s="70" t="s">
        <v>356</v>
      </c>
      <c r="E185" s="35">
        <v>1</v>
      </c>
      <c r="F185" s="46">
        <v>1358000</v>
      </c>
      <c r="G185" s="46"/>
      <c r="H185" s="46"/>
      <c r="I185" s="46"/>
      <c r="J185" s="46"/>
      <c r="K185" s="46">
        <v>1</v>
      </c>
      <c r="L185" s="46">
        <f>F185*K185</f>
        <v>1358000</v>
      </c>
      <c r="M185" s="46">
        <v>1</v>
      </c>
      <c r="N185" s="46">
        <f t="shared" si="17"/>
        <v>1358000</v>
      </c>
      <c r="O185" s="44" t="s">
        <v>241</v>
      </c>
      <c r="P185" s="72" t="s">
        <v>230</v>
      </c>
      <c r="Q185" s="4" t="s">
        <v>357</v>
      </c>
    </row>
    <row r="186" spans="1:17" s="1" customFormat="1" ht="256.5" customHeight="1">
      <c r="A186" s="30">
        <v>6</v>
      </c>
      <c r="B186" s="41" t="s">
        <v>349</v>
      </c>
      <c r="C186" s="36"/>
      <c r="D186" s="70" t="s">
        <v>356</v>
      </c>
      <c r="E186" s="35">
        <v>1</v>
      </c>
      <c r="F186" s="46">
        <v>1046800</v>
      </c>
      <c r="G186" s="46">
        <v>1</v>
      </c>
      <c r="H186" s="46">
        <f>F186*G186</f>
        <v>1046800</v>
      </c>
      <c r="I186" s="46"/>
      <c r="J186" s="46"/>
      <c r="K186" s="46"/>
      <c r="L186" s="46"/>
      <c r="M186" s="46">
        <v>1</v>
      </c>
      <c r="N186" s="46">
        <f t="shared" si="17"/>
        <v>1046800</v>
      </c>
      <c r="O186" s="44" t="s">
        <v>241</v>
      </c>
      <c r="P186" s="72" t="s">
        <v>230</v>
      </c>
      <c r="Q186" s="4" t="s">
        <v>309</v>
      </c>
    </row>
    <row r="187" spans="1:17" s="1" customFormat="1" ht="30" customHeight="1">
      <c r="A187" s="30"/>
      <c r="B187" s="102" t="s">
        <v>377</v>
      </c>
      <c r="C187" s="36"/>
      <c r="D187" s="70"/>
      <c r="E187" s="35"/>
      <c r="F187" s="46"/>
      <c r="G187" s="51">
        <f>SUM(G181:G186)</f>
        <v>2</v>
      </c>
      <c r="H187" s="51">
        <f t="shared" ref="H187:N187" si="21">SUM(H181:H186)</f>
        <v>1858800</v>
      </c>
      <c r="I187" s="51">
        <f t="shared" si="21"/>
        <v>2</v>
      </c>
      <c r="J187" s="51">
        <f t="shared" si="21"/>
        <v>4940000</v>
      </c>
      <c r="K187" s="51">
        <f t="shared" si="21"/>
        <v>3</v>
      </c>
      <c r="L187" s="51">
        <f t="shared" si="21"/>
        <v>5211000</v>
      </c>
      <c r="M187" s="51">
        <f t="shared" si="21"/>
        <v>6</v>
      </c>
      <c r="N187" s="51">
        <f t="shared" si="21"/>
        <v>12009800</v>
      </c>
      <c r="O187" s="44"/>
      <c r="P187" s="72"/>
      <c r="Q187" s="4"/>
    </row>
    <row r="188" spans="1:17" s="49" customFormat="1" ht="36" customHeight="1">
      <c r="A188" s="28"/>
      <c r="B188" s="104" t="s">
        <v>348</v>
      </c>
      <c r="C188" s="64"/>
      <c r="D188" s="65"/>
      <c r="E188" s="65"/>
      <c r="F188" s="53"/>
      <c r="G188" s="53">
        <f>G179+G187</f>
        <v>121</v>
      </c>
      <c r="H188" s="53">
        <f t="shared" ref="H188:N188" si="22">H179+H187</f>
        <v>3826823</v>
      </c>
      <c r="I188" s="53">
        <f t="shared" si="22"/>
        <v>56</v>
      </c>
      <c r="J188" s="53">
        <f t="shared" si="22"/>
        <v>5218950</v>
      </c>
      <c r="K188" s="53">
        <f t="shared" si="22"/>
        <v>37</v>
      </c>
      <c r="L188" s="53">
        <f t="shared" si="22"/>
        <v>5543950</v>
      </c>
      <c r="M188" s="53">
        <f t="shared" si="22"/>
        <v>209</v>
      </c>
      <c r="N188" s="53">
        <f t="shared" si="22"/>
        <v>14589723</v>
      </c>
      <c r="O188" s="52"/>
      <c r="P188" s="53"/>
      <c r="Q188" s="29"/>
    </row>
    <row r="189" spans="1:17" s="1" customFormat="1" ht="75">
      <c r="A189" s="35">
        <v>1</v>
      </c>
      <c r="B189" s="43" t="s">
        <v>310</v>
      </c>
      <c r="C189" s="70" t="s">
        <v>356</v>
      </c>
      <c r="D189" s="4"/>
      <c r="E189" s="35">
        <v>1</v>
      </c>
      <c r="F189" s="44">
        <f>1800000*125%</f>
        <v>2250000</v>
      </c>
      <c r="G189" s="19"/>
      <c r="H189" s="19"/>
      <c r="I189" s="19">
        <v>1</v>
      </c>
      <c r="J189" s="19">
        <v>2250000</v>
      </c>
      <c r="K189" s="19"/>
      <c r="L189" s="19"/>
      <c r="M189" s="19">
        <v>1</v>
      </c>
      <c r="N189" s="19">
        <v>2250000</v>
      </c>
      <c r="O189" s="19"/>
      <c r="P189" s="45" t="s">
        <v>311</v>
      </c>
      <c r="Q189" s="4" t="s">
        <v>312</v>
      </c>
    </row>
    <row r="190" spans="1:17" s="1" customFormat="1" ht="39.75" customHeight="1">
      <c r="A190" s="35">
        <f>A189+1</f>
        <v>2</v>
      </c>
      <c r="B190" s="45" t="s">
        <v>335</v>
      </c>
      <c r="C190" s="70" t="s">
        <v>356</v>
      </c>
      <c r="D190" s="4"/>
      <c r="E190" s="35">
        <v>1</v>
      </c>
      <c r="F190" s="44">
        <f>2500000*125%</f>
        <v>3125000</v>
      </c>
      <c r="G190" s="19"/>
      <c r="H190" s="19"/>
      <c r="I190" s="19"/>
      <c r="J190" s="19"/>
      <c r="K190" s="19">
        <v>1</v>
      </c>
      <c r="L190" s="19">
        <v>3125000</v>
      </c>
      <c r="M190" s="19">
        <v>1</v>
      </c>
      <c r="N190" s="19">
        <v>3125000</v>
      </c>
      <c r="O190" s="19"/>
      <c r="P190" s="4" t="s">
        <v>313</v>
      </c>
      <c r="Q190" s="4" t="s">
        <v>314</v>
      </c>
    </row>
    <row r="191" spans="1:17" s="1" customFormat="1" ht="75">
      <c r="A191" s="35">
        <f t="shared" ref="A191:A200" si="23">A190+1</f>
        <v>3</v>
      </c>
      <c r="B191" s="43" t="s">
        <v>315</v>
      </c>
      <c r="C191" s="70" t="s">
        <v>356</v>
      </c>
      <c r="D191" s="4"/>
      <c r="E191" s="35">
        <v>1</v>
      </c>
      <c r="F191" s="44">
        <f>5760000*125%</f>
        <v>7200000</v>
      </c>
      <c r="G191" s="19"/>
      <c r="H191" s="19"/>
      <c r="I191" s="19">
        <v>1</v>
      </c>
      <c r="J191" s="19">
        <v>7200000</v>
      </c>
      <c r="K191" s="19"/>
      <c r="L191" s="19"/>
      <c r="M191" s="19">
        <v>1</v>
      </c>
      <c r="N191" s="19">
        <v>7200000</v>
      </c>
      <c r="O191" s="19"/>
      <c r="P191" s="4" t="s">
        <v>316</v>
      </c>
      <c r="Q191" s="4" t="s">
        <v>317</v>
      </c>
    </row>
    <row r="192" spans="1:17" s="1" customFormat="1" ht="63.75" customHeight="1">
      <c r="A192" s="35">
        <f t="shared" si="23"/>
        <v>4</v>
      </c>
      <c r="B192" s="45" t="s">
        <v>336</v>
      </c>
      <c r="C192" s="70" t="s">
        <v>356</v>
      </c>
      <c r="D192" s="4"/>
      <c r="E192" s="35">
        <v>1</v>
      </c>
      <c r="F192" s="44">
        <f>4000000*125%</f>
        <v>5000000</v>
      </c>
      <c r="G192" s="19"/>
      <c r="H192" s="19"/>
      <c r="I192" s="19">
        <v>1</v>
      </c>
      <c r="J192" s="19">
        <v>5000000</v>
      </c>
      <c r="K192" s="19"/>
      <c r="L192" s="19"/>
      <c r="M192" s="19">
        <v>1</v>
      </c>
      <c r="N192" s="19">
        <v>5000000</v>
      </c>
      <c r="O192" s="19"/>
      <c r="P192" s="4" t="s">
        <v>318</v>
      </c>
      <c r="Q192" s="4" t="s">
        <v>319</v>
      </c>
    </row>
    <row r="193" spans="1:17" s="1" customFormat="1" ht="203.25" customHeight="1">
      <c r="A193" s="35">
        <f t="shared" si="23"/>
        <v>5</v>
      </c>
      <c r="B193" s="43" t="s">
        <v>320</v>
      </c>
      <c r="C193" s="70" t="s">
        <v>356</v>
      </c>
      <c r="D193" s="4"/>
      <c r="E193" s="35">
        <v>1</v>
      </c>
      <c r="F193" s="44">
        <v>50000000</v>
      </c>
      <c r="G193" s="19"/>
      <c r="H193" s="19"/>
      <c r="I193" s="19">
        <v>1</v>
      </c>
      <c r="J193" s="19">
        <v>50000000</v>
      </c>
      <c r="K193" s="19"/>
      <c r="L193" s="19"/>
      <c r="M193" s="19">
        <v>1</v>
      </c>
      <c r="N193" s="19">
        <v>50000000</v>
      </c>
      <c r="O193" s="19"/>
      <c r="P193" s="4" t="s">
        <v>321</v>
      </c>
      <c r="Q193" s="4" t="s">
        <v>337</v>
      </c>
    </row>
    <row r="194" spans="1:17" s="1" customFormat="1" ht="124.5" customHeight="1">
      <c r="A194" s="35">
        <f t="shared" si="23"/>
        <v>6</v>
      </c>
      <c r="B194" s="4" t="s">
        <v>338</v>
      </c>
      <c r="C194" s="70" t="s">
        <v>356</v>
      </c>
      <c r="D194" s="4"/>
      <c r="E194" s="35">
        <v>1</v>
      </c>
      <c r="F194" s="44">
        <f>2800000*125%</f>
        <v>3500000</v>
      </c>
      <c r="G194" s="19"/>
      <c r="H194" s="19"/>
      <c r="I194" s="19">
        <v>1</v>
      </c>
      <c r="J194" s="19">
        <v>3500000</v>
      </c>
      <c r="K194" s="19"/>
      <c r="L194" s="19"/>
      <c r="M194" s="19">
        <v>1</v>
      </c>
      <c r="N194" s="19">
        <v>3500000</v>
      </c>
      <c r="O194" s="19"/>
      <c r="P194" s="4" t="s">
        <v>322</v>
      </c>
      <c r="Q194" s="4" t="s">
        <v>323</v>
      </c>
    </row>
    <row r="195" spans="1:17" s="1" customFormat="1" ht="131.25">
      <c r="A195" s="35">
        <f t="shared" si="23"/>
        <v>7</v>
      </c>
      <c r="B195" s="45" t="s">
        <v>339</v>
      </c>
      <c r="C195" s="70" t="s">
        <v>356</v>
      </c>
      <c r="D195" s="4"/>
      <c r="E195" s="35">
        <v>1</v>
      </c>
      <c r="F195" s="46">
        <f>4650000*125%</f>
        <v>5812500</v>
      </c>
      <c r="G195" s="19">
        <v>1</v>
      </c>
      <c r="H195" s="19">
        <v>5812500</v>
      </c>
      <c r="I195" s="19"/>
      <c r="J195" s="19"/>
      <c r="K195" s="19"/>
      <c r="L195" s="19"/>
      <c r="M195" s="19">
        <v>1</v>
      </c>
      <c r="N195" s="19">
        <v>5812500</v>
      </c>
      <c r="O195" s="19"/>
      <c r="P195" s="45" t="s">
        <v>324</v>
      </c>
      <c r="Q195" s="4" t="s">
        <v>340</v>
      </c>
    </row>
    <row r="196" spans="1:17" s="1" customFormat="1" ht="99" customHeight="1">
      <c r="A196" s="35">
        <f t="shared" si="23"/>
        <v>8</v>
      </c>
      <c r="B196" s="45" t="s">
        <v>325</v>
      </c>
      <c r="C196" s="70" t="s">
        <v>356</v>
      </c>
      <c r="D196" s="4"/>
      <c r="E196" s="35">
        <v>1</v>
      </c>
      <c r="F196" s="46">
        <f>35000*80</f>
        <v>2800000</v>
      </c>
      <c r="G196" s="19"/>
      <c r="H196" s="19"/>
      <c r="I196" s="19">
        <v>1</v>
      </c>
      <c r="J196" s="19">
        <v>2800000</v>
      </c>
      <c r="K196" s="19"/>
      <c r="L196" s="19"/>
      <c r="M196" s="19">
        <v>1</v>
      </c>
      <c r="N196" s="19">
        <v>2800000</v>
      </c>
      <c r="O196" s="19"/>
      <c r="P196" s="47" t="s">
        <v>326</v>
      </c>
      <c r="Q196" s="4" t="s">
        <v>341</v>
      </c>
    </row>
    <row r="197" spans="1:17" s="1" customFormat="1" ht="81" customHeight="1">
      <c r="A197" s="35">
        <f t="shared" si="23"/>
        <v>9</v>
      </c>
      <c r="B197" s="45" t="s">
        <v>342</v>
      </c>
      <c r="C197" s="70" t="s">
        <v>356</v>
      </c>
      <c r="D197" s="4"/>
      <c r="E197" s="35">
        <v>1</v>
      </c>
      <c r="F197" s="46">
        <f>1800000*145%</f>
        <v>2610000</v>
      </c>
      <c r="G197" s="19">
        <v>1</v>
      </c>
      <c r="H197" s="19">
        <v>2610000</v>
      </c>
      <c r="I197" s="19"/>
      <c r="J197" s="19"/>
      <c r="K197" s="19"/>
      <c r="L197" s="19"/>
      <c r="M197" s="19"/>
      <c r="N197" s="19">
        <v>2610000</v>
      </c>
      <c r="O197" s="19"/>
      <c r="P197" s="4" t="s">
        <v>327</v>
      </c>
      <c r="Q197" s="4" t="s">
        <v>328</v>
      </c>
    </row>
    <row r="198" spans="1:17" s="1" customFormat="1" ht="93.75">
      <c r="A198" s="35">
        <f t="shared" si="23"/>
        <v>10</v>
      </c>
      <c r="B198" s="45" t="s">
        <v>343</v>
      </c>
      <c r="C198" s="70" t="s">
        <v>356</v>
      </c>
      <c r="D198" s="4"/>
      <c r="E198" s="35">
        <v>1</v>
      </c>
      <c r="F198" s="46">
        <v>5000000</v>
      </c>
      <c r="G198" s="19">
        <v>1</v>
      </c>
      <c r="H198" s="19">
        <v>5000000</v>
      </c>
      <c r="I198" s="19"/>
      <c r="J198" s="19"/>
      <c r="K198" s="19"/>
      <c r="L198" s="19"/>
      <c r="M198" s="19"/>
      <c r="N198" s="19">
        <v>5000000</v>
      </c>
      <c r="O198" s="19"/>
      <c r="P198" s="4" t="s">
        <v>329</v>
      </c>
      <c r="Q198" s="4" t="s">
        <v>330</v>
      </c>
    </row>
    <row r="199" spans="1:17" s="1" customFormat="1" ht="56.25">
      <c r="A199" s="35">
        <f t="shared" si="23"/>
        <v>11</v>
      </c>
      <c r="B199" s="45" t="s">
        <v>345</v>
      </c>
      <c r="C199" s="70" t="s">
        <v>356</v>
      </c>
      <c r="D199" s="4"/>
      <c r="E199" s="35">
        <v>1</v>
      </c>
      <c r="F199" s="44">
        <v>15000000</v>
      </c>
      <c r="G199" s="19"/>
      <c r="H199" s="19">
        <v>0</v>
      </c>
      <c r="I199" s="19"/>
      <c r="J199" s="19"/>
      <c r="K199" s="19">
        <v>1</v>
      </c>
      <c r="L199" s="19">
        <v>15000000</v>
      </c>
      <c r="M199" s="19">
        <v>1</v>
      </c>
      <c r="N199" s="19">
        <v>15000000</v>
      </c>
      <c r="O199" s="19"/>
      <c r="P199" s="4" t="s">
        <v>331</v>
      </c>
      <c r="Q199" s="4" t="s">
        <v>344</v>
      </c>
    </row>
    <row r="200" spans="1:17" s="1" customFormat="1" ht="170.25" customHeight="1">
      <c r="A200" s="35">
        <f t="shared" si="23"/>
        <v>12</v>
      </c>
      <c r="B200" s="45" t="s">
        <v>346</v>
      </c>
      <c r="C200" s="70" t="s">
        <v>356</v>
      </c>
      <c r="D200" s="4"/>
      <c r="E200" s="35">
        <v>1</v>
      </c>
      <c r="F200" s="44">
        <v>15000000</v>
      </c>
      <c r="G200" s="19">
        <v>1</v>
      </c>
      <c r="H200" s="19">
        <v>15000000</v>
      </c>
      <c r="I200" s="19"/>
      <c r="J200" s="19"/>
      <c r="K200" s="19"/>
      <c r="L200" s="19"/>
      <c r="M200" s="19">
        <v>1</v>
      </c>
      <c r="N200" s="19">
        <v>15000000</v>
      </c>
      <c r="O200" s="19"/>
      <c r="P200" s="4" t="s">
        <v>332</v>
      </c>
      <c r="Q200" s="4" t="s">
        <v>347</v>
      </c>
    </row>
    <row r="201" spans="1:17" s="1" customFormat="1" ht="88.5" customHeight="1">
      <c r="A201" s="35">
        <v>13</v>
      </c>
      <c r="B201" s="36" t="s">
        <v>351</v>
      </c>
      <c r="C201" s="70" t="s">
        <v>356</v>
      </c>
      <c r="D201" s="4"/>
      <c r="E201" s="35">
        <v>1</v>
      </c>
      <c r="F201" s="46">
        <v>350000000</v>
      </c>
      <c r="G201" s="19">
        <v>1</v>
      </c>
      <c r="H201" s="19">
        <v>70000000</v>
      </c>
      <c r="I201" s="19">
        <v>1</v>
      </c>
      <c r="J201" s="19">
        <v>140000000</v>
      </c>
      <c r="K201" s="19">
        <v>1</v>
      </c>
      <c r="L201" s="19">
        <v>140000000</v>
      </c>
      <c r="M201" s="19"/>
      <c r="N201" s="19">
        <v>350000000</v>
      </c>
      <c r="O201" s="19"/>
      <c r="P201" s="4" t="s">
        <v>333</v>
      </c>
      <c r="Q201" s="4" t="s">
        <v>334</v>
      </c>
    </row>
    <row r="202" spans="1:17" s="160" customFormat="1" ht="31.5" customHeight="1">
      <c r="A202" s="155"/>
      <c r="B202" s="156" t="s">
        <v>350</v>
      </c>
      <c r="C202" s="157"/>
      <c r="D202" s="157"/>
      <c r="E202" s="155"/>
      <c r="F202" s="158"/>
      <c r="G202" s="159">
        <f>SUM(G189:G201)</f>
        <v>5</v>
      </c>
      <c r="H202" s="159">
        <f t="shared" ref="H202:M202" si="24">SUM(H189:H201)</f>
        <v>98422500</v>
      </c>
      <c r="I202" s="159">
        <f>SUM(I189:I201)</f>
        <v>7</v>
      </c>
      <c r="J202" s="159">
        <f t="shared" si="24"/>
        <v>210750000</v>
      </c>
      <c r="K202" s="159">
        <f t="shared" si="24"/>
        <v>3</v>
      </c>
      <c r="L202" s="159">
        <f t="shared" si="24"/>
        <v>158125000</v>
      </c>
      <c r="M202" s="159">
        <f t="shared" si="24"/>
        <v>10</v>
      </c>
      <c r="N202" s="159">
        <f>SUM(N189:N201)</f>
        <v>467297500</v>
      </c>
      <c r="O202" s="159"/>
      <c r="P202" s="157"/>
      <c r="Q202" s="157"/>
    </row>
    <row r="203" spans="1:17" s="165" customFormat="1" ht="46.5" customHeight="1">
      <c r="A203" s="161"/>
      <c r="B203" s="162" t="s">
        <v>228</v>
      </c>
      <c r="C203" s="163"/>
      <c r="D203" s="161"/>
      <c r="E203" s="161"/>
      <c r="F203" s="161"/>
      <c r="G203" s="164">
        <f t="shared" ref="G203:M203" si="25">G188+G202</f>
        <v>126</v>
      </c>
      <c r="H203" s="164">
        <f t="shared" si="25"/>
        <v>102249323</v>
      </c>
      <c r="I203" s="164">
        <f t="shared" si="25"/>
        <v>63</v>
      </c>
      <c r="J203" s="164">
        <f t="shared" si="25"/>
        <v>215968950</v>
      </c>
      <c r="K203" s="164">
        <f t="shared" si="25"/>
        <v>40</v>
      </c>
      <c r="L203" s="164">
        <f t="shared" si="25"/>
        <v>163668950</v>
      </c>
      <c r="M203" s="164">
        <f t="shared" si="25"/>
        <v>219</v>
      </c>
      <c r="N203" s="164">
        <f>N188+N202</f>
        <v>481887223</v>
      </c>
      <c r="O203" s="163"/>
      <c r="P203" s="161"/>
      <c r="Q203" s="163"/>
    </row>
    <row r="204" spans="1:17" s="165" customFormat="1" ht="46.5" customHeight="1">
      <c r="A204" s="161"/>
      <c r="B204" s="166" t="s">
        <v>381</v>
      </c>
      <c r="C204" s="167"/>
      <c r="D204" s="168"/>
      <c r="E204" s="168"/>
      <c r="F204" s="168"/>
      <c r="G204" s="169">
        <f t="shared" ref="G204:N204" si="26">G22+G32+G51+G67+G78+G92+G121+G130+G188</f>
        <v>560</v>
      </c>
      <c r="H204" s="169">
        <f t="shared" si="26"/>
        <v>22376023</v>
      </c>
      <c r="I204" s="169">
        <f t="shared" si="26"/>
        <v>156</v>
      </c>
      <c r="J204" s="169">
        <f t="shared" si="26"/>
        <v>17329210</v>
      </c>
      <c r="K204" s="169">
        <f t="shared" si="26"/>
        <v>62</v>
      </c>
      <c r="L204" s="169">
        <f t="shared" si="26"/>
        <v>13405580</v>
      </c>
      <c r="M204" s="169">
        <f t="shared" si="26"/>
        <v>758</v>
      </c>
      <c r="N204" s="169">
        <f t="shared" si="26"/>
        <v>48017273</v>
      </c>
      <c r="O204" s="167"/>
      <c r="P204" s="168"/>
      <c r="Q204" s="163"/>
    </row>
    <row r="205" spans="1:17" s="165" customFormat="1" ht="46.5" customHeight="1">
      <c r="A205" s="161"/>
      <c r="B205" s="166" t="s">
        <v>382</v>
      </c>
      <c r="C205" s="167"/>
      <c r="D205" s="168"/>
      <c r="E205" s="168"/>
      <c r="F205" s="168"/>
      <c r="G205" s="169">
        <f>G124+G132+G202</f>
        <v>5</v>
      </c>
      <c r="H205" s="169">
        <f t="shared" ref="H205:N205" si="27">H124+H132+H202</f>
        <v>98422500</v>
      </c>
      <c r="I205" s="169">
        <f t="shared" si="27"/>
        <v>7</v>
      </c>
      <c r="J205" s="169">
        <f t="shared" si="27"/>
        <v>210750000</v>
      </c>
      <c r="K205" s="169">
        <f t="shared" si="27"/>
        <v>6</v>
      </c>
      <c r="L205" s="169">
        <f t="shared" si="27"/>
        <v>233125000</v>
      </c>
      <c r="M205" s="169">
        <f t="shared" si="27"/>
        <v>13</v>
      </c>
      <c r="N205" s="169">
        <f t="shared" si="27"/>
        <v>542297500</v>
      </c>
      <c r="O205" s="167"/>
      <c r="P205" s="168"/>
      <c r="Q205" s="163"/>
    </row>
    <row r="206" spans="1:17" s="173" customFormat="1" ht="46.5" customHeight="1">
      <c r="A206" s="170"/>
      <c r="B206" s="166" t="s">
        <v>379</v>
      </c>
      <c r="C206" s="171"/>
      <c r="D206" s="170"/>
      <c r="E206" s="170"/>
      <c r="F206" s="170"/>
      <c r="G206" s="172">
        <f t="shared" ref="G206:N206" si="28">G22+G32+G51+G67+G78+G92+G125+G133+G203</f>
        <v>565</v>
      </c>
      <c r="H206" s="172">
        <f t="shared" si="28"/>
        <v>120798523</v>
      </c>
      <c r="I206" s="172">
        <f t="shared" si="28"/>
        <v>163</v>
      </c>
      <c r="J206" s="172">
        <f t="shared" si="28"/>
        <v>228079210</v>
      </c>
      <c r="K206" s="172">
        <f t="shared" si="28"/>
        <v>68</v>
      </c>
      <c r="L206" s="172">
        <f t="shared" si="28"/>
        <v>246530580</v>
      </c>
      <c r="M206" s="172">
        <f t="shared" si="28"/>
        <v>771</v>
      </c>
      <c r="N206" s="172">
        <f t="shared" si="28"/>
        <v>590314773</v>
      </c>
      <c r="O206" s="171"/>
      <c r="P206" s="170"/>
      <c r="Q206" s="171"/>
    </row>
    <row r="207" spans="1:17" ht="19.5" customHeight="1">
      <c r="A207" s="189" t="s">
        <v>29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</row>
    <row r="208" spans="1:17" ht="18.75">
      <c r="A208" s="181" t="s">
        <v>30</v>
      </c>
      <c r="B208" s="181"/>
      <c r="C208" s="181"/>
      <c r="D208" s="181"/>
      <c r="E208" s="181"/>
      <c r="F208" s="181"/>
      <c r="G208" s="181"/>
      <c r="H208" s="181"/>
      <c r="I208" s="181"/>
      <c r="J208" s="181"/>
      <c r="K208" s="181"/>
      <c r="L208" s="181"/>
      <c r="M208" s="181"/>
      <c r="N208" s="181"/>
      <c r="O208" s="181"/>
      <c r="P208" s="181"/>
      <c r="Q208" s="181"/>
    </row>
    <row r="209" spans="1:17" ht="18.75">
      <c r="A209" s="181" t="s">
        <v>31</v>
      </c>
      <c r="B209" s="181"/>
      <c r="C209" s="181"/>
      <c r="D209" s="181"/>
      <c r="E209" s="181"/>
      <c r="F209" s="181"/>
      <c r="G209" s="181"/>
      <c r="H209" s="181"/>
      <c r="I209" s="181"/>
      <c r="J209" s="181"/>
      <c r="K209" s="181"/>
      <c r="L209" s="181"/>
      <c r="M209" s="181"/>
      <c r="N209" s="181"/>
      <c r="O209" s="181"/>
      <c r="P209" s="181"/>
      <c r="Q209" s="181"/>
    </row>
    <row r="210" spans="1:17" ht="18.75">
      <c r="A210" s="181" t="s">
        <v>32</v>
      </c>
      <c r="B210" s="181"/>
      <c r="C210" s="181"/>
      <c r="D210" s="181"/>
      <c r="E210" s="181"/>
      <c r="F210" s="181"/>
      <c r="G210" s="181"/>
      <c r="H210" s="181"/>
      <c r="I210" s="181"/>
      <c r="J210" s="181"/>
      <c r="K210" s="181"/>
      <c r="L210" s="181"/>
      <c r="M210" s="181"/>
      <c r="N210" s="181"/>
      <c r="O210" s="181"/>
      <c r="P210" s="181"/>
      <c r="Q210" s="181"/>
    </row>
    <row r="211" spans="1:17" ht="18.75">
      <c r="A211" s="181" t="s">
        <v>33</v>
      </c>
      <c r="B211" s="181"/>
      <c r="C211" s="181"/>
      <c r="D211" s="181"/>
      <c r="E211" s="181"/>
      <c r="F211" s="181"/>
      <c r="G211" s="181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</row>
    <row r="212" spans="1:17" ht="18.75">
      <c r="A212" s="181" t="s">
        <v>34</v>
      </c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</row>
    <row r="213" spans="1:17" ht="18.75">
      <c r="A213" s="181" t="s">
        <v>35</v>
      </c>
      <c r="B213" s="181"/>
      <c r="C213" s="181"/>
      <c r="D213" s="181"/>
      <c r="E213" s="181"/>
      <c r="F213" s="181"/>
      <c r="G213" s="181"/>
      <c r="H213" s="181"/>
      <c r="I213" s="181"/>
      <c r="J213" s="181"/>
      <c r="K213" s="181"/>
      <c r="L213" s="181"/>
      <c r="M213" s="181"/>
      <c r="N213" s="181"/>
      <c r="O213" s="181"/>
      <c r="P213" s="181"/>
      <c r="Q213" s="181"/>
    </row>
    <row r="214" spans="1:17" ht="18.75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7" spans="1:17">
      <c r="F217" s="114"/>
      <c r="G217" s="115"/>
      <c r="H217" s="115"/>
      <c r="I217" s="115"/>
      <c r="J217" s="115"/>
      <c r="K217" s="115"/>
      <c r="L217" s="115"/>
      <c r="M217" s="115"/>
      <c r="N217" s="115"/>
      <c r="O217" s="116"/>
    </row>
    <row r="218" spans="1:17" ht="21">
      <c r="F218" s="117" t="s">
        <v>383</v>
      </c>
      <c r="G218" s="118">
        <f>G204+G205</f>
        <v>565</v>
      </c>
      <c r="H218" s="118">
        <f t="shared" ref="H218:N218" si="29">H204+H205</f>
        <v>120798523</v>
      </c>
      <c r="I218" s="118">
        <f t="shared" si="29"/>
        <v>163</v>
      </c>
      <c r="J218" s="118">
        <f t="shared" si="29"/>
        <v>228079210</v>
      </c>
      <c r="K218" s="118">
        <f t="shared" si="29"/>
        <v>68</v>
      </c>
      <c r="L218" s="118">
        <f t="shared" si="29"/>
        <v>246530580</v>
      </c>
      <c r="M218" s="118">
        <f t="shared" si="29"/>
        <v>771</v>
      </c>
      <c r="N218" s="118">
        <f t="shared" si="29"/>
        <v>590314773</v>
      </c>
      <c r="O218" s="119"/>
    </row>
    <row r="219" spans="1:17">
      <c r="F219" s="120"/>
      <c r="G219" s="121"/>
      <c r="H219" s="121"/>
      <c r="I219" s="121"/>
      <c r="J219" s="121"/>
      <c r="K219" s="121"/>
      <c r="L219" s="121"/>
      <c r="M219" s="121"/>
      <c r="N219" s="121"/>
      <c r="O219" s="122"/>
    </row>
  </sheetData>
  <mergeCells count="43">
    <mergeCell ref="A180:B180"/>
    <mergeCell ref="A1:Q1"/>
    <mergeCell ref="A2:Q2"/>
    <mergeCell ref="A4:A7"/>
    <mergeCell ref="B4:B7"/>
    <mergeCell ref="C4:D4"/>
    <mergeCell ref="E4:E7"/>
    <mergeCell ref="F4:F7"/>
    <mergeCell ref="G4:N4"/>
    <mergeCell ref="O4:O7"/>
    <mergeCell ref="P4:P7"/>
    <mergeCell ref="A9:B9"/>
    <mergeCell ref="Q4:Q7"/>
    <mergeCell ref="C5:C7"/>
    <mergeCell ref="D5:D7"/>
    <mergeCell ref="G5:H5"/>
    <mergeCell ref="I5:J5"/>
    <mergeCell ref="K5:L5"/>
    <mergeCell ref="M5:N5"/>
    <mergeCell ref="G6:G7"/>
    <mergeCell ref="H6:H7"/>
    <mergeCell ref="I6:I7"/>
    <mergeCell ref="J6:J7"/>
    <mergeCell ref="K6:K7"/>
    <mergeCell ref="L6:L7"/>
    <mergeCell ref="M6:M7"/>
    <mergeCell ref="N6:N7"/>
    <mergeCell ref="A212:Q212"/>
    <mergeCell ref="A213:Q213"/>
    <mergeCell ref="A8:C8"/>
    <mergeCell ref="A33:B33"/>
    <mergeCell ref="A52:B52"/>
    <mergeCell ref="A68:B68"/>
    <mergeCell ref="A79:B79"/>
    <mergeCell ref="A93:B93"/>
    <mergeCell ref="A126:B126"/>
    <mergeCell ref="A134:B134"/>
    <mergeCell ref="A23:B23"/>
    <mergeCell ref="A207:Q207"/>
    <mergeCell ref="A208:Q208"/>
    <mergeCell ref="A209:Q209"/>
    <mergeCell ref="A210:Q210"/>
    <mergeCell ref="A211:Q211"/>
  </mergeCells>
  <hyperlinks>
    <hyperlink ref="H86" r:id="rId1" display="https://www.mdes.go.th/service/detail/6650-%E0%B9%80%E0%B8%81%E0%B8%93%E0%B8%91%E0%B9%8C%E0%B8%A3%E0%B8%B2%E0%B8%84%E0%B8%B2%E0%B8%81%E0%B8%A5%E0%B8%B2%E0%B8%87%E0%B9%81%E0%B8%A5%E0%B8%B0%E0%B8%84%E0%B8%B8%E0%B8%93%E0%B8%A5%E0%B8%B1%E0%B8%81%E0%B8%A9%E0%B8%93%E0%B8%B0%E0%B8%9E%E0%B8%B7%E0%B9%89%E0%B8%99%E0%B8%90%E0%B8%B2%E0%B8%99%E0%B8%81%E0%B8%B2%E0%B8%A3%E0%B8%88%E0%B8%B1%E0%B8%94%E0%B8%AB%E0%B8%B2%E0%B8%AD%E0%B8%B8%E0%B8%9B%E0%B8%81%E0%B8%A3%E0%B8%93%E0%B9%8C%E0%B9%81%E0%B8%A5%E0%B8%B0%E0%B8%A3%E0%B8%B0%E0%B8%9A%E0%B8%9A%E0%B8%84%E0%B8%AD%E0%B8%A1%E0%B8%9E%E0%B8%B4%E0%B8%A7%E0%B9%80%E0%B8%95%E0%B8%AD%E0%B8%A3%E0%B9%8C-%E0%B8%89%E0%B8%9A%E0%B8%B1%E0%B8%9A%E0%B9%80%E0%B8%94%E0%B8%B7%E0%B8%AD%E0%B8%99%E0%B8%A1%E0%B8%B5%E0%B8%99%E0%B8%B2%E0%B8%84%E0%B8%A1-2566" xr:uid="{00000000-0004-0000-0100-000000000000}"/>
    <hyperlink ref="N86" r:id="rId2" display="https://www.mdes.go.th/service/detail/6650-%E0%B9%80%E0%B8%81%E0%B8%93%E0%B8%91%E0%B9%8C%E0%B8%A3%E0%B8%B2%E0%B8%84%E0%B8%B2%E0%B8%81%E0%B8%A5%E0%B8%B2%E0%B8%87%E0%B9%81%E0%B8%A5%E0%B8%B0%E0%B8%84%E0%B8%B8%E0%B8%93%E0%B8%A5%E0%B8%B1%E0%B8%81%E0%B8%A9%E0%B8%93%E0%B8%B0%E0%B8%9E%E0%B8%B7%E0%B9%89%E0%B8%99%E0%B8%90%E0%B8%B2%E0%B8%99%E0%B8%81%E0%B8%B2%E0%B8%A3%E0%B8%88%E0%B8%B1%E0%B8%94%E0%B8%AB%E0%B8%B2%E0%B8%AD%E0%B8%B8%E0%B8%9B%E0%B8%81%E0%B8%A3%E0%B8%93%E0%B9%8C%E0%B9%81%E0%B8%A5%E0%B8%B0%E0%B8%A3%E0%B8%B0%E0%B8%9A%E0%B8%9A%E0%B8%84%E0%B8%AD%E0%B8%A1%E0%B8%9E%E0%B8%B4%E0%B8%A7%E0%B9%80%E0%B8%95%E0%B8%AD%E0%B8%A3%E0%B9%8C-%E0%B8%89%E0%B8%9A%E0%B8%B1%E0%B8%9A%E0%B9%80%E0%B8%94%E0%B8%B7%E0%B8%AD%E0%B8%99%E0%B8%A1%E0%B8%B5%E0%B8%99%E0%B8%B2%E0%B8%84%E0%B8%A1-2566" xr:uid="{00000000-0004-0000-0100-000001000000}"/>
    <hyperlink ref="Q86" r:id="rId3" display="https://drive.google.com/file/d/16c-D8i0S251QxchkT68CVC0lcyHX_lXf/view?usp=drive_link" xr:uid="{00000000-0004-0000-0100-000002000000}"/>
    <hyperlink ref="H87" r:id="rId4" display="https://www.mdes.go.th/service/detail/6650-%E0%B9%80%E0%B8%81%E0%B8%93%E0%B8%91%E0%B9%8C%E0%B8%A3%E0%B8%B2%E0%B8%84%E0%B8%B2%E0%B8%81%E0%B8%A5%E0%B8%B2%E0%B8%87%E0%B9%81%E0%B8%A5%E0%B8%B0%E0%B8%84%E0%B8%B8%E0%B8%93%E0%B8%A5%E0%B8%B1%E0%B8%81%E0%B8%A9%E0%B8%93%E0%B8%B0%E0%B8%9E%E0%B8%B7%E0%B9%89%E0%B8%99%E0%B8%90%E0%B8%B2%E0%B8%99%E0%B8%81%E0%B8%B2%E0%B8%A3%E0%B8%88%E0%B8%B1%E0%B8%94%E0%B8%AB%E0%B8%B2%E0%B8%AD%E0%B8%B8%E0%B8%9B%E0%B8%81%E0%B8%A3%E0%B8%93%E0%B9%8C%E0%B9%81%E0%B8%A5%E0%B8%B0%E0%B8%A3%E0%B8%B0%E0%B8%9A%E0%B8%9A%E0%B8%84%E0%B8%AD%E0%B8%A1%E0%B8%9E%E0%B8%B4%E0%B8%A7%E0%B9%80%E0%B8%95%E0%B8%AD%E0%B8%A3%E0%B9%8C-%E0%B8%89%E0%B8%9A%E0%B8%B1%E0%B8%9A%E0%B9%80%E0%B8%94%E0%B8%B7%E0%B8%AD%E0%B8%99%E0%B8%A1%E0%B8%B5%E0%B8%99%E0%B8%B2%E0%B8%84%E0%B8%A1-2566" xr:uid="{00000000-0004-0000-0100-000003000000}"/>
    <hyperlink ref="N87" r:id="rId5" display="https://www.mdes.go.th/service/detail/6650-%E0%B9%80%E0%B8%81%E0%B8%93%E0%B8%91%E0%B9%8C%E0%B8%A3%E0%B8%B2%E0%B8%84%E0%B8%B2%E0%B8%81%E0%B8%A5%E0%B8%B2%E0%B8%87%E0%B9%81%E0%B8%A5%E0%B8%B0%E0%B8%84%E0%B8%B8%E0%B8%93%E0%B8%A5%E0%B8%B1%E0%B8%81%E0%B8%A9%E0%B8%93%E0%B8%B0%E0%B8%9E%E0%B8%B7%E0%B9%89%E0%B8%99%E0%B8%90%E0%B8%B2%E0%B8%99%E0%B8%81%E0%B8%B2%E0%B8%A3%E0%B8%88%E0%B8%B1%E0%B8%94%E0%B8%AB%E0%B8%B2%E0%B8%AD%E0%B8%B8%E0%B8%9B%E0%B8%81%E0%B8%A3%E0%B8%93%E0%B9%8C%E0%B9%81%E0%B8%A5%E0%B8%B0%E0%B8%A3%E0%B8%B0%E0%B8%9A%E0%B8%9A%E0%B8%84%E0%B8%AD%E0%B8%A1%E0%B8%9E%E0%B8%B4%E0%B8%A7%E0%B9%80%E0%B8%95%E0%B8%AD%E0%B8%A3%E0%B9%8C-%E0%B8%89%E0%B8%9A%E0%B8%B1%E0%B8%9A%E0%B9%80%E0%B8%94%E0%B8%B7%E0%B8%AD%E0%B8%99%E0%B8%A1%E0%B8%B5%E0%B8%99%E0%B8%B2%E0%B8%84%E0%B8%A1-2566" xr:uid="{00000000-0004-0000-0100-000004000000}"/>
    <hyperlink ref="H88" r:id="rId6" display="https://bbstore.bb.go.th/cms/1704878602_4714.pdf" xr:uid="{00000000-0004-0000-0100-000005000000}"/>
    <hyperlink ref="N88" r:id="rId7" display="https://bbstore.bb.go.th/cms/1704878602_4714.pdf" xr:uid="{00000000-0004-0000-0100-000006000000}"/>
  </hyperlinks>
  <pageMargins left="0.47244094488188981" right="0.51181102362204722" top="0.55118110236220474" bottom="0.47244094488188981" header="0.31496062992125984" footer="0.31496062992125984"/>
  <pageSetup paperSize="9" scale="56" orientation="landscape" r:id="rId8"/>
  <rowBreaks count="6" manualBreakCount="6">
    <brk id="22" max="16" man="1"/>
    <brk id="51" max="16" man="1"/>
    <brk id="67" max="16" man="1"/>
    <brk id="78" max="16" man="1"/>
    <brk id="121" max="16" man="1"/>
    <brk id="13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9"/>
  <sheetViews>
    <sheetView view="pageBreakPreview" zoomScale="62" zoomScaleNormal="100" zoomScaleSheetLayoutView="62" workbookViewId="0">
      <pane xSplit="6" ySplit="7" topLeftCell="G8" activePane="bottomRight" state="frozen"/>
      <selection pane="topRight" activeCell="G1" sqref="G1"/>
      <selection pane="bottomLeft" activeCell="A9" sqref="A9"/>
      <selection pane="bottomRight" activeCell="F21" sqref="F21"/>
    </sheetView>
  </sheetViews>
  <sheetFormatPr defaultRowHeight="15"/>
  <cols>
    <col min="1" max="1" width="5.140625" customWidth="1"/>
    <col min="2" max="2" width="30.42578125" customWidth="1"/>
    <col min="5" max="5" width="9.28515625" bestFit="1" customWidth="1"/>
    <col min="6" max="6" width="10.85546875" bestFit="1" customWidth="1"/>
    <col min="7" max="7" width="9.5703125" bestFit="1" customWidth="1"/>
    <col min="8" max="8" width="14.42578125" bestFit="1" customWidth="1"/>
    <col min="9" max="9" width="9.5703125" bestFit="1" customWidth="1"/>
    <col min="10" max="10" width="14.42578125" bestFit="1" customWidth="1"/>
    <col min="11" max="11" width="9.5703125" bestFit="1" customWidth="1"/>
    <col min="12" max="12" width="14.42578125" bestFit="1" customWidth="1"/>
    <col min="13" max="13" width="9.7109375" bestFit="1" customWidth="1"/>
    <col min="14" max="14" width="14.42578125" bestFit="1" customWidth="1"/>
    <col min="15" max="15" width="9.28515625" bestFit="1" customWidth="1"/>
    <col min="17" max="17" width="37.5703125" customWidth="1"/>
  </cols>
  <sheetData>
    <row r="1" spans="1:17" ht="18.7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</row>
    <row r="2" spans="1:17" ht="18.75">
      <c r="A2" s="197" t="s">
        <v>358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ht="6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70.5" customHeight="1">
      <c r="A4" s="190" t="s">
        <v>1</v>
      </c>
      <c r="B4" s="190" t="s">
        <v>2</v>
      </c>
      <c r="C4" s="190" t="s">
        <v>3</v>
      </c>
      <c r="D4" s="190"/>
      <c r="E4" s="190" t="s">
        <v>4</v>
      </c>
      <c r="F4" s="190" t="s">
        <v>5</v>
      </c>
      <c r="G4" s="190" t="s">
        <v>6</v>
      </c>
      <c r="H4" s="190"/>
      <c r="I4" s="190"/>
      <c r="J4" s="190"/>
      <c r="K4" s="190"/>
      <c r="L4" s="190"/>
      <c r="M4" s="190"/>
      <c r="N4" s="190"/>
      <c r="O4" s="190" t="s">
        <v>7</v>
      </c>
      <c r="P4" s="190" t="s">
        <v>8</v>
      </c>
      <c r="Q4" s="190" t="s">
        <v>9</v>
      </c>
    </row>
    <row r="5" spans="1:17" ht="18.75">
      <c r="A5" s="190"/>
      <c r="B5" s="190"/>
      <c r="C5" s="190" t="s">
        <v>10</v>
      </c>
      <c r="D5" s="190" t="s">
        <v>11</v>
      </c>
      <c r="E5" s="190"/>
      <c r="F5" s="190"/>
      <c r="G5" s="190">
        <v>2569</v>
      </c>
      <c r="H5" s="190"/>
      <c r="I5" s="190">
        <v>2570</v>
      </c>
      <c r="J5" s="190"/>
      <c r="K5" s="190">
        <v>2571</v>
      </c>
      <c r="L5" s="190"/>
      <c r="M5" s="190" t="s">
        <v>12</v>
      </c>
      <c r="N5" s="190"/>
      <c r="O5" s="190"/>
      <c r="P5" s="190"/>
      <c r="Q5" s="190"/>
    </row>
    <row r="6" spans="1:17">
      <c r="A6" s="190"/>
      <c r="B6" s="190"/>
      <c r="C6" s="190"/>
      <c r="D6" s="190"/>
      <c r="E6" s="190"/>
      <c r="F6" s="190"/>
      <c r="G6" s="190" t="s">
        <v>13</v>
      </c>
      <c r="H6" s="190" t="s">
        <v>14</v>
      </c>
      <c r="I6" s="190" t="s">
        <v>13</v>
      </c>
      <c r="J6" s="190" t="s">
        <v>14</v>
      </c>
      <c r="K6" s="190" t="s">
        <v>13</v>
      </c>
      <c r="L6" s="190" t="s">
        <v>14</v>
      </c>
      <c r="M6" s="190" t="s">
        <v>13</v>
      </c>
      <c r="N6" s="190" t="s">
        <v>14</v>
      </c>
      <c r="O6" s="190"/>
      <c r="P6" s="190"/>
      <c r="Q6" s="190"/>
    </row>
    <row r="7" spans="1:17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</row>
    <row r="8" spans="1:17" s="21" customFormat="1" ht="26.25" customHeight="1">
      <c r="A8" s="199" t="s">
        <v>65</v>
      </c>
      <c r="B8" s="199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7" s="77" customFormat="1" ht="256.5" customHeight="1">
      <c r="A9" s="75">
        <v>1</v>
      </c>
      <c r="B9" s="76" t="s">
        <v>66</v>
      </c>
      <c r="C9" s="76"/>
      <c r="D9" s="76"/>
      <c r="E9" s="75" t="s">
        <v>46</v>
      </c>
      <c r="F9" s="76"/>
      <c r="G9" s="75">
        <v>1</v>
      </c>
      <c r="H9" s="76"/>
      <c r="I9" s="76"/>
      <c r="J9" s="76"/>
      <c r="K9" s="76"/>
      <c r="L9" s="76"/>
      <c r="M9" s="75">
        <v>1</v>
      </c>
      <c r="N9" s="76"/>
      <c r="O9" s="76"/>
      <c r="P9" s="75" t="s">
        <v>67</v>
      </c>
      <c r="Q9" s="76" t="s">
        <v>68</v>
      </c>
    </row>
    <row r="10" spans="1:17" s="77" customFormat="1" ht="75">
      <c r="A10" s="75">
        <v>2</v>
      </c>
      <c r="B10" s="76" t="s">
        <v>69</v>
      </c>
      <c r="C10" s="76"/>
      <c r="D10" s="76"/>
      <c r="E10" s="75" t="s">
        <v>46</v>
      </c>
      <c r="F10" s="76"/>
      <c r="G10" s="75">
        <v>1</v>
      </c>
      <c r="H10" s="76"/>
      <c r="I10" s="76"/>
      <c r="J10" s="76"/>
      <c r="K10" s="76"/>
      <c r="L10" s="76"/>
      <c r="M10" s="75">
        <v>1</v>
      </c>
      <c r="N10" s="76"/>
      <c r="O10" s="76"/>
      <c r="P10" s="75" t="s">
        <v>70</v>
      </c>
      <c r="Q10" s="76"/>
    </row>
    <row r="11" spans="1:17" s="77" customFormat="1" ht="225">
      <c r="A11" s="75">
        <v>3</v>
      </c>
      <c r="B11" s="76" t="s">
        <v>71</v>
      </c>
      <c r="C11" s="76"/>
      <c r="D11" s="76"/>
      <c r="E11" s="75" t="s">
        <v>46</v>
      </c>
      <c r="F11" s="76"/>
      <c r="G11" s="75">
        <v>1</v>
      </c>
      <c r="H11" s="76"/>
      <c r="I11" s="76"/>
      <c r="J11" s="76"/>
      <c r="K11" s="76"/>
      <c r="L11" s="76"/>
      <c r="M11" s="75">
        <v>1</v>
      </c>
      <c r="N11" s="76"/>
      <c r="O11" s="76"/>
      <c r="P11" s="75" t="s">
        <v>72</v>
      </c>
      <c r="Q11" s="76"/>
    </row>
    <row r="12" spans="1:17" s="1" customFormat="1" ht="225">
      <c r="A12" s="3">
        <v>4</v>
      </c>
      <c r="B12" s="4" t="s">
        <v>73</v>
      </c>
      <c r="C12" s="4"/>
      <c r="D12" s="4"/>
      <c r="E12" s="3" t="s">
        <v>46</v>
      </c>
      <c r="F12" s="4"/>
      <c r="G12" s="3">
        <v>1</v>
      </c>
      <c r="H12" s="5">
        <v>6500000</v>
      </c>
      <c r="I12" s="4"/>
      <c r="J12" s="4"/>
      <c r="K12" s="4"/>
      <c r="L12" s="4"/>
      <c r="M12" s="3">
        <v>1</v>
      </c>
      <c r="N12" s="5">
        <f>M12*H12</f>
        <v>6500000</v>
      </c>
      <c r="O12" s="4"/>
      <c r="P12" s="4"/>
      <c r="Q12" s="4"/>
    </row>
    <row r="13" spans="1:17" s="77" customFormat="1" ht="162" customHeight="1">
      <c r="A13" s="75">
        <v>5</v>
      </c>
      <c r="B13" s="76" t="s">
        <v>74</v>
      </c>
      <c r="C13" s="76"/>
      <c r="D13" s="76"/>
      <c r="E13" s="75" t="s">
        <v>46</v>
      </c>
      <c r="F13" s="76"/>
      <c r="G13" s="76"/>
      <c r="H13" s="76"/>
      <c r="I13" s="75">
        <v>1</v>
      </c>
      <c r="J13" s="76"/>
      <c r="K13" s="76"/>
      <c r="L13" s="76"/>
      <c r="M13" s="75">
        <v>1</v>
      </c>
      <c r="N13" s="76"/>
      <c r="O13" s="76"/>
      <c r="P13" s="75" t="s">
        <v>75</v>
      </c>
      <c r="Q13" s="76"/>
    </row>
    <row r="14" spans="1:17" s="77" customFormat="1" ht="334.5" customHeight="1">
      <c r="A14" s="75">
        <v>6</v>
      </c>
      <c r="B14" s="76" t="s">
        <v>76</v>
      </c>
      <c r="C14" s="76"/>
      <c r="D14" s="76"/>
      <c r="E14" s="75" t="s">
        <v>46</v>
      </c>
      <c r="F14" s="76"/>
      <c r="G14" s="76"/>
      <c r="H14" s="76"/>
      <c r="I14" s="75">
        <v>1</v>
      </c>
      <c r="J14" s="76"/>
      <c r="K14" s="76"/>
      <c r="L14" s="76"/>
      <c r="M14" s="75">
        <v>1</v>
      </c>
      <c r="N14" s="76"/>
      <c r="O14" s="76"/>
      <c r="P14" s="75" t="s">
        <v>75</v>
      </c>
      <c r="Q14" s="76"/>
    </row>
    <row r="15" spans="1:17" s="77" customFormat="1" ht="75">
      <c r="A15" s="75">
        <v>7</v>
      </c>
      <c r="B15" s="76" t="s">
        <v>77</v>
      </c>
      <c r="C15" s="76"/>
      <c r="D15" s="76"/>
      <c r="E15" s="75" t="s">
        <v>46</v>
      </c>
      <c r="F15" s="76"/>
      <c r="G15" s="76"/>
      <c r="H15" s="76"/>
      <c r="I15" s="75">
        <v>1</v>
      </c>
      <c r="J15" s="76"/>
      <c r="K15" s="76"/>
      <c r="L15" s="76"/>
      <c r="M15" s="75">
        <v>1</v>
      </c>
      <c r="N15" s="76"/>
      <c r="O15" s="76"/>
      <c r="P15" s="75" t="s">
        <v>72</v>
      </c>
      <c r="Q15" s="76"/>
    </row>
    <row r="16" spans="1:17" s="77" customFormat="1" ht="131.25">
      <c r="A16" s="75">
        <v>8</v>
      </c>
      <c r="B16" s="76" t="s">
        <v>78</v>
      </c>
      <c r="C16" s="76"/>
      <c r="D16" s="76"/>
      <c r="E16" s="75" t="s">
        <v>46</v>
      </c>
      <c r="F16" s="76"/>
      <c r="G16" s="76"/>
      <c r="H16" s="76"/>
      <c r="I16" s="75"/>
      <c r="J16" s="76"/>
      <c r="K16" s="76"/>
      <c r="L16" s="76"/>
      <c r="M16" s="75">
        <v>1</v>
      </c>
      <c r="N16" s="76"/>
      <c r="O16" s="76"/>
      <c r="P16" s="75" t="s">
        <v>79</v>
      </c>
      <c r="Q16" s="76"/>
    </row>
    <row r="17" spans="1:17" s="1" customFormat="1" ht="119.25" customHeight="1">
      <c r="A17" s="3">
        <v>9</v>
      </c>
      <c r="B17" s="4" t="s">
        <v>353</v>
      </c>
      <c r="C17" s="4"/>
      <c r="D17" s="4"/>
      <c r="E17" s="3" t="s">
        <v>20</v>
      </c>
      <c r="F17" s="17">
        <v>2500</v>
      </c>
      <c r="G17" s="17">
        <v>270</v>
      </c>
      <c r="H17" s="17">
        <f>G17*F17</f>
        <v>675000</v>
      </c>
      <c r="I17" s="17"/>
      <c r="J17" s="17"/>
      <c r="K17" s="20">
        <v>1</v>
      </c>
      <c r="L17" s="17"/>
      <c r="M17" s="17">
        <v>270</v>
      </c>
      <c r="N17" s="17">
        <f>M17*F17</f>
        <v>675000</v>
      </c>
      <c r="O17" s="17"/>
      <c r="P17" s="3" t="s">
        <v>354</v>
      </c>
      <c r="Q17" s="4"/>
    </row>
    <row r="18" spans="1:17" s="13" customFormat="1" ht="45" customHeight="1">
      <c r="A18" s="12"/>
      <c r="B18" s="94" t="s">
        <v>217</v>
      </c>
      <c r="C18" s="12"/>
      <c r="D18" s="12"/>
      <c r="E18" s="25"/>
      <c r="F18" s="25"/>
      <c r="G18" s="25">
        <f>SUM(G9:G17)</f>
        <v>274</v>
      </c>
      <c r="H18" s="59">
        <f>SUM(H9:H17)</f>
        <v>7175000</v>
      </c>
      <c r="I18" s="59">
        <f t="shared" ref="I18:L18" si="0">SUM(I9:I17)</f>
        <v>3</v>
      </c>
      <c r="J18" s="59">
        <f t="shared" si="0"/>
        <v>0</v>
      </c>
      <c r="K18" s="59">
        <f t="shared" si="0"/>
        <v>1</v>
      </c>
      <c r="L18" s="59">
        <f t="shared" si="0"/>
        <v>0</v>
      </c>
      <c r="M18" s="59">
        <f>SUM(M9:M17)</f>
        <v>278</v>
      </c>
      <c r="N18" s="59">
        <f>SUM(N9:N17)</f>
        <v>7175000</v>
      </c>
      <c r="O18" s="59"/>
      <c r="P18" s="56"/>
      <c r="Q18" s="12"/>
    </row>
    <row r="19" spans="1:17" s="141" customFormat="1" ht="26.25" customHeight="1">
      <c r="A19" s="202" t="s">
        <v>398</v>
      </c>
      <c r="B19" s="202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</row>
    <row r="20" spans="1:17" s="1" customFormat="1" ht="187.5">
      <c r="A20" s="3">
        <v>1</v>
      </c>
      <c r="B20" s="4" t="s">
        <v>47</v>
      </c>
      <c r="C20" s="4"/>
      <c r="D20" s="70" t="s">
        <v>356</v>
      </c>
      <c r="E20" s="3" t="s">
        <v>15</v>
      </c>
      <c r="F20" s="5">
        <v>24000</v>
      </c>
      <c r="G20" s="3">
        <v>2</v>
      </c>
      <c r="H20" s="5">
        <v>48000</v>
      </c>
      <c r="I20" s="4"/>
      <c r="J20" s="4"/>
      <c r="K20" s="4"/>
      <c r="L20" s="4"/>
      <c r="M20" s="3">
        <v>2</v>
      </c>
      <c r="N20" s="5">
        <f>M20*F20</f>
        <v>48000</v>
      </c>
      <c r="O20" s="4"/>
      <c r="P20" s="4" t="s">
        <v>48</v>
      </c>
      <c r="Q20" s="4" t="s">
        <v>49</v>
      </c>
    </row>
    <row r="21" spans="1:17" s="1" customFormat="1" ht="378" customHeight="1">
      <c r="A21" s="3">
        <v>2</v>
      </c>
      <c r="B21" s="4" t="s">
        <v>214</v>
      </c>
      <c r="C21" s="4"/>
      <c r="D21" s="70" t="s">
        <v>356</v>
      </c>
      <c r="E21" s="3" t="s">
        <v>15</v>
      </c>
      <c r="F21" s="5">
        <v>24000</v>
      </c>
      <c r="G21" s="3">
        <v>22</v>
      </c>
      <c r="H21" s="5">
        <v>528000</v>
      </c>
      <c r="I21" s="4"/>
      <c r="J21" s="4"/>
      <c r="K21" s="4"/>
      <c r="L21" s="4"/>
      <c r="M21" s="3">
        <v>22</v>
      </c>
      <c r="N21" s="5">
        <f>M21*F21</f>
        <v>528000</v>
      </c>
      <c r="O21" s="4"/>
      <c r="P21" s="4" t="s">
        <v>50</v>
      </c>
      <c r="Q21" s="4" t="s">
        <v>51</v>
      </c>
    </row>
    <row r="22" spans="1:17" s="1" customFormat="1" ht="187.5">
      <c r="A22" s="3">
        <v>3</v>
      </c>
      <c r="B22" s="4" t="s">
        <v>52</v>
      </c>
      <c r="C22" s="4"/>
      <c r="D22" s="70" t="s">
        <v>356</v>
      </c>
      <c r="E22" s="3" t="s">
        <v>20</v>
      </c>
      <c r="F22" s="5">
        <v>7500</v>
      </c>
      <c r="G22" s="4"/>
      <c r="H22" s="4"/>
      <c r="I22" s="3">
        <v>17</v>
      </c>
      <c r="J22" s="5">
        <v>127500</v>
      </c>
      <c r="K22" s="4"/>
      <c r="L22" s="4"/>
      <c r="M22" s="3">
        <v>17</v>
      </c>
      <c r="N22" s="5">
        <v>127500</v>
      </c>
      <c r="O22" s="4"/>
      <c r="P22" s="4" t="s">
        <v>50</v>
      </c>
      <c r="Q22" s="4" t="s">
        <v>53</v>
      </c>
    </row>
    <row r="23" spans="1:17" s="1" customFormat="1" ht="187.5">
      <c r="A23" s="3">
        <v>4</v>
      </c>
      <c r="B23" s="4" t="s">
        <v>54</v>
      </c>
      <c r="C23" s="4"/>
      <c r="D23" s="70" t="s">
        <v>356</v>
      </c>
      <c r="E23" s="3" t="s">
        <v>20</v>
      </c>
      <c r="F23" s="5">
        <v>3800</v>
      </c>
      <c r="G23" s="4"/>
      <c r="H23" s="4"/>
      <c r="I23" s="3">
        <v>18</v>
      </c>
      <c r="J23" s="5">
        <v>68400</v>
      </c>
      <c r="K23" s="4"/>
      <c r="L23" s="4"/>
      <c r="M23" s="3">
        <v>18</v>
      </c>
      <c r="N23" s="5">
        <v>68400</v>
      </c>
      <c r="O23" s="4"/>
      <c r="P23" s="4" t="s">
        <v>50</v>
      </c>
      <c r="Q23" s="4" t="s">
        <v>55</v>
      </c>
    </row>
    <row r="24" spans="1:17" s="1" customFormat="1" ht="168.75">
      <c r="A24" s="3">
        <v>5</v>
      </c>
      <c r="B24" s="4" t="s">
        <v>56</v>
      </c>
      <c r="C24" s="4"/>
      <c r="D24" s="70" t="s">
        <v>356</v>
      </c>
      <c r="E24" s="3" t="s">
        <v>15</v>
      </c>
      <c r="F24" s="5">
        <v>3300</v>
      </c>
      <c r="G24" s="3">
        <v>8</v>
      </c>
      <c r="H24" s="5">
        <v>26400</v>
      </c>
      <c r="I24" s="4"/>
      <c r="J24" s="4"/>
      <c r="K24" s="4"/>
      <c r="L24" s="4"/>
      <c r="M24" s="3">
        <v>8</v>
      </c>
      <c r="N24" s="5">
        <f>M24*F24</f>
        <v>26400</v>
      </c>
      <c r="O24" s="4"/>
      <c r="P24" s="4" t="s">
        <v>50</v>
      </c>
      <c r="Q24" s="4" t="s">
        <v>57</v>
      </c>
    </row>
    <row r="25" spans="1:17" s="1" customFormat="1" ht="150">
      <c r="A25" s="3">
        <v>6</v>
      </c>
      <c r="B25" s="4" t="s">
        <v>58</v>
      </c>
      <c r="C25" s="4"/>
      <c r="D25" s="70" t="s">
        <v>356</v>
      </c>
      <c r="E25" s="3" t="s">
        <v>15</v>
      </c>
      <c r="F25" s="5">
        <v>24000</v>
      </c>
      <c r="G25" s="4"/>
      <c r="H25" s="4"/>
      <c r="I25" s="3">
        <v>4</v>
      </c>
      <c r="J25" s="5">
        <v>96000</v>
      </c>
      <c r="K25" s="4"/>
      <c r="L25" s="4"/>
      <c r="M25" s="3">
        <v>4</v>
      </c>
      <c r="N25" s="5">
        <f>M25*F25</f>
        <v>96000</v>
      </c>
      <c r="O25" s="4"/>
      <c r="P25" s="4" t="s">
        <v>50</v>
      </c>
      <c r="Q25" s="4" t="s">
        <v>59</v>
      </c>
    </row>
    <row r="26" spans="1:17" s="1" customFormat="1" ht="75">
      <c r="A26" s="3">
        <v>7</v>
      </c>
      <c r="B26" s="4" t="s">
        <v>60</v>
      </c>
      <c r="C26" s="4"/>
      <c r="D26" s="70" t="s">
        <v>356</v>
      </c>
      <c r="E26" s="3" t="s">
        <v>15</v>
      </c>
      <c r="F26" s="5">
        <v>27000</v>
      </c>
      <c r="G26" s="4"/>
      <c r="H26" s="4"/>
      <c r="I26" s="3">
        <v>1</v>
      </c>
      <c r="J26" s="5">
        <v>27000</v>
      </c>
      <c r="K26" s="4"/>
      <c r="L26" s="4"/>
      <c r="M26" s="3">
        <v>1</v>
      </c>
      <c r="N26" s="5">
        <f>M26*F26</f>
        <v>27000</v>
      </c>
      <c r="O26" s="4"/>
      <c r="P26" s="4" t="s">
        <v>50</v>
      </c>
      <c r="Q26" s="4" t="s">
        <v>61</v>
      </c>
    </row>
    <row r="27" spans="1:17" s="1" customFormat="1" ht="75">
      <c r="A27" s="3">
        <v>8</v>
      </c>
      <c r="B27" s="4" t="s">
        <v>62</v>
      </c>
      <c r="C27" s="4"/>
      <c r="D27" s="70" t="s">
        <v>356</v>
      </c>
      <c r="E27" s="3" t="s">
        <v>15</v>
      </c>
      <c r="F27" s="5">
        <v>16000</v>
      </c>
      <c r="G27" s="4"/>
      <c r="H27" s="4"/>
      <c r="I27" s="3">
        <v>1</v>
      </c>
      <c r="J27" s="5">
        <v>16000</v>
      </c>
      <c r="K27" s="4"/>
      <c r="L27" s="4"/>
      <c r="M27" s="3">
        <v>1</v>
      </c>
      <c r="N27" s="5">
        <f>M27*F27</f>
        <v>16000</v>
      </c>
      <c r="O27" s="4"/>
      <c r="P27" s="4" t="s">
        <v>50</v>
      </c>
      <c r="Q27" s="4" t="s">
        <v>63</v>
      </c>
    </row>
    <row r="28" spans="1:17" ht="19.5" customHeight="1">
      <c r="A28" s="189" t="s">
        <v>29</v>
      </c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</row>
    <row r="29" spans="1:17" ht="18.75">
      <c r="A29" s="181" t="s">
        <v>30</v>
      </c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</row>
    <row r="30" spans="1:17" ht="18.75">
      <c r="A30" s="181" t="s">
        <v>31</v>
      </c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</row>
    <row r="31" spans="1:17" ht="18.75">
      <c r="A31" s="181" t="s">
        <v>32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</row>
    <row r="32" spans="1:17" ht="18.75">
      <c r="A32" s="181" t="s">
        <v>33</v>
      </c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</row>
    <row r="33" spans="1:17" ht="18.75">
      <c r="A33" s="181" t="s">
        <v>34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</row>
    <row r="34" spans="1:17" ht="18.75">
      <c r="A34" s="181" t="s">
        <v>35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</row>
    <row r="35" spans="1:17" ht="18.7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9" spans="1:17" ht="21">
      <c r="G39" s="118"/>
      <c r="H39" s="118"/>
      <c r="I39" s="118"/>
      <c r="J39" s="118"/>
      <c r="K39" s="118"/>
      <c r="L39" s="118"/>
      <c r="M39" s="118"/>
      <c r="N39" s="118"/>
    </row>
  </sheetData>
  <mergeCells count="34">
    <mergeCell ref="G6:G7"/>
    <mergeCell ref="H6:H7"/>
    <mergeCell ref="I6:I7"/>
    <mergeCell ref="A1:Q1"/>
    <mergeCell ref="A2:Q2"/>
    <mergeCell ref="A4:A7"/>
    <mergeCell ref="B4:B7"/>
    <mergeCell ref="C4:D4"/>
    <mergeCell ref="E4:E7"/>
    <mergeCell ref="F4:F7"/>
    <mergeCell ref="G4:N4"/>
    <mergeCell ref="O4:O7"/>
    <mergeCell ref="P4:P7"/>
    <mergeCell ref="A28:Q28"/>
    <mergeCell ref="A29:Q29"/>
    <mergeCell ref="A8:B8"/>
    <mergeCell ref="A19:B19"/>
    <mergeCell ref="J6:J7"/>
    <mergeCell ref="K6:K7"/>
    <mergeCell ref="L6:L7"/>
    <mergeCell ref="M6:M7"/>
    <mergeCell ref="N6:N7"/>
    <mergeCell ref="Q4:Q7"/>
    <mergeCell ref="C5:C7"/>
    <mergeCell ref="D5:D7"/>
    <mergeCell ref="G5:H5"/>
    <mergeCell ref="I5:J5"/>
    <mergeCell ref="K5:L5"/>
    <mergeCell ref="M5:N5"/>
    <mergeCell ref="A30:Q30"/>
    <mergeCell ref="A31:Q31"/>
    <mergeCell ref="A32:Q32"/>
    <mergeCell ref="A33:Q33"/>
    <mergeCell ref="A34:Q34"/>
  </mergeCells>
  <pageMargins left="0.47244094488188981" right="0.51181102362204722" top="0.55118110236220474" bottom="0.47244094488188981" header="0.31496062992125984" footer="0.31496062992125984"/>
  <pageSetup paperSize="9"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52"/>
  <sheetViews>
    <sheetView view="pageBreakPreview" zoomScale="80" zoomScaleNormal="100" zoomScaleSheetLayoutView="80" workbookViewId="0">
      <pane xSplit="6" ySplit="7" topLeftCell="G33" activePane="bottomRight" state="frozen"/>
      <selection pane="topRight" activeCell="G1" sqref="G1"/>
      <selection pane="bottomLeft" activeCell="A9" sqref="A9"/>
      <selection pane="bottomRight" activeCell="F21" sqref="F21"/>
    </sheetView>
  </sheetViews>
  <sheetFormatPr defaultRowHeight="15"/>
  <cols>
    <col min="1" max="1" width="5.140625" customWidth="1"/>
    <col min="2" max="2" width="30.42578125" customWidth="1"/>
    <col min="5" max="5" width="9.28515625" bestFit="1" customWidth="1"/>
    <col min="6" max="6" width="10.85546875" bestFit="1" customWidth="1"/>
    <col min="7" max="7" width="9.5703125" bestFit="1" customWidth="1"/>
    <col min="8" max="8" width="14.42578125" bestFit="1" customWidth="1"/>
    <col min="9" max="9" width="9.5703125" bestFit="1" customWidth="1"/>
    <col min="10" max="10" width="14.42578125" bestFit="1" customWidth="1"/>
    <col min="11" max="11" width="9.5703125" bestFit="1" customWidth="1"/>
    <col min="12" max="12" width="14.42578125" bestFit="1" customWidth="1"/>
    <col min="13" max="13" width="9.7109375" bestFit="1" customWidth="1"/>
    <col min="14" max="14" width="14.42578125" bestFit="1" customWidth="1"/>
    <col min="15" max="15" width="9.28515625" bestFit="1" customWidth="1"/>
    <col min="17" max="17" width="37.5703125" customWidth="1"/>
  </cols>
  <sheetData>
    <row r="1" spans="1:17" ht="18.75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</row>
    <row r="2" spans="1:17" ht="18.75">
      <c r="A2" s="197" t="s">
        <v>399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7" ht="6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70.5" customHeight="1">
      <c r="A4" s="190" t="s">
        <v>1</v>
      </c>
      <c r="B4" s="190" t="s">
        <v>2</v>
      </c>
      <c r="C4" s="190" t="s">
        <v>3</v>
      </c>
      <c r="D4" s="190"/>
      <c r="E4" s="190" t="s">
        <v>4</v>
      </c>
      <c r="F4" s="190" t="s">
        <v>5</v>
      </c>
      <c r="G4" s="190" t="s">
        <v>6</v>
      </c>
      <c r="H4" s="190"/>
      <c r="I4" s="190"/>
      <c r="J4" s="190"/>
      <c r="K4" s="190"/>
      <c r="L4" s="190"/>
      <c r="M4" s="190"/>
      <c r="N4" s="190"/>
      <c r="O4" s="190" t="s">
        <v>7</v>
      </c>
      <c r="P4" s="190" t="s">
        <v>8</v>
      </c>
      <c r="Q4" s="190" t="s">
        <v>9</v>
      </c>
    </row>
    <row r="5" spans="1:17" ht="18.75">
      <c r="A5" s="190"/>
      <c r="B5" s="190"/>
      <c r="C5" s="190" t="s">
        <v>10</v>
      </c>
      <c r="D5" s="190" t="s">
        <v>11</v>
      </c>
      <c r="E5" s="190"/>
      <c r="F5" s="190"/>
      <c r="G5" s="190">
        <v>2569</v>
      </c>
      <c r="H5" s="190"/>
      <c r="I5" s="190">
        <v>2570</v>
      </c>
      <c r="J5" s="190"/>
      <c r="K5" s="190">
        <v>2571</v>
      </c>
      <c r="L5" s="190"/>
      <c r="M5" s="190" t="s">
        <v>12</v>
      </c>
      <c r="N5" s="190"/>
      <c r="O5" s="190"/>
      <c r="P5" s="190"/>
      <c r="Q5" s="190"/>
    </row>
    <row r="6" spans="1:17">
      <c r="A6" s="190"/>
      <c r="B6" s="190"/>
      <c r="C6" s="190"/>
      <c r="D6" s="190"/>
      <c r="E6" s="190"/>
      <c r="F6" s="190"/>
      <c r="G6" s="190" t="s">
        <v>13</v>
      </c>
      <c r="H6" s="190" t="s">
        <v>14</v>
      </c>
      <c r="I6" s="190" t="s">
        <v>13</v>
      </c>
      <c r="J6" s="190" t="s">
        <v>14</v>
      </c>
      <c r="K6" s="190" t="s">
        <v>13</v>
      </c>
      <c r="L6" s="190" t="s">
        <v>14</v>
      </c>
      <c r="M6" s="190" t="s">
        <v>13</v>
      </c>
      <c r="N6" s="190" t="s">
        <v>14</v>
      </c>
      <c r="O6" s="190"/>
      <c r="P6" s="190"/>
      <c r="Q6" s="190"/>
    </row>
    <row r="7" spans="1:17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</row>
    <row r="8" spans="1:17" ht="25.5" customHeight="1">
      <c r="A8" s="203" t="s">
        <v>449</v>
      </c>
      <c r="B8" s="203"/>
      <c r="C8" s="20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s="18" customFormat="1" ht="26.25" customHeight="1">
      <c r="A9" s="182" t="s">
        <v>41</v>
      </c>
      <c r="B9" s="18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17" ht="274.5" customHeight="1">
      <c r="A10" s="3">
        <v>1</v>
      </c>
      <c r="B10" s="4" t="s">
        <v>401</v>
      </c>
      <c r="C10" s="34"/>
      <c r="D10" s="70" t="s">
        <v>356</v>
      </c>
      <c r="E10" s="3" t="s">
        <v>15</v>
      </c>
      <c r="F10" s="6">
        <v>2500</v>
      </c>
      <c r="G10" s="7">
        <v>23</v>
      </c>
      <c r="H10" s="6">
        <f>G10*F10</f>
        <v>57500</v>
      </c>
      <c r="I10" s="7"/>
      <c r="J10" s="6"/>
      <c r="K10" s="7"/>
      <c r="L10" s="7"/>
      <c r="M10" s="7">
        <f>G10</f>
        <v>23</v>
      </c>
      <c r="N10" s="6">
        <f>F10*M10</f>
        <v>57500</v>
      </c>
      <c r="O10" s="7">
        <v>2</v>
      </c>
      <c r="P10" s="63" t="s">
        <v>403</v>
      </c>
      <c r="Q10" s="4" t="s">
        <v>402</v>
      </c>
    </row>
    <row r="11" spans="1:17" ht="299.25" customHeight="1">
      <c r="A11" s="3">
        <v>2</v>
      </c>
      <c r="B11" s="4" t="s">
        <v>90</v>
      </c>
      <c r="C11" s="4"/>
      <c r="D11" s="70" t="s">
        <v>356</v>
      </c>
      <c r="E11" s="3" t="s">
        <v>15</v>
      </c>
      <c r="F11" s="6">
        <v>24000</v>
      </c>
      <c r="G11" s="7">
        <v>3</v>
      </c>
      <c r="H11" s="6">
        <f>F11*G11</f>
        <v>72000</v>
      </c>
      <c r="I11" s="4"/>
      <c r="J11" s="4"/>
      <c r="K11" s="7"/>
      <c r="L11" s="6"/>
      <c r="M11" s="7">
        <v>3</v>
      </c>
      <c r="N11" s="6">
        <f>F11*M11</f>
        <v>72000</v>
      </c>
      <c r="O11" s="7">
        <v>2</v>
      </c>
      <c r="P11" s="63" t="s">
        <v>404</v>
      </c>
      <c r="Q11" s="4" t="s">
        <v>405</v>
      </c>
    </row>
    <row r="12" spans="1:17" s="13" customFormat="1" ht="18.75">
      <c r="A12" s="11"/>
      <c r="B12" s="94" t="s">
        <v>215</v>
      </c>
      <c r="C12" s="12"/>
      <c r="D12" s="11"/>
      <c r="E12" s="11"/>
      <c r="F12" s="68"/>
      <c r="G12" s="24">
        <f>SUM(G10:G11)</f>
        <v>26</v>
      </c>
      <c r="H12" s="60">
        <f t="shared" ref="H12:N12" si="0">SUM(H9:H11)</f>
        <v>129500</v>
      </c>
      <c r="I12" s="60">
        <f t="shared" si="0"/>
        <v>0</v>
      </c>
      <c r="J12" s="60">
        <f t="shared" si="0"/>
        <v>0</v>
      </c>
      <c r="K12" s="60">
        <f t="shared" si="0"/>
        <v>0</v>
      </c>
      <c r="L12" s="60">
        <f t="shared" si="0"/>
        <v>0</v>
      </c>
      <c r="M12" s="60">
        <f t="shared" si="0"/>
        <v>26</v>
      </c>
      <c r="N12" s="60">
        <f t="shared" si="0"/>
        <v>129500</v>
      </c>
      <c r="O12" s="11"/>
      <c r="P12" s="12"/>
      <c r="Q12" s="12"/>
    </row>
    <row r="13" spans="1:17" s="18" customFormat="1" ht="26.25" customHeight="1">
      <c r="A13" s="182" t="s">
        <v>369</v>
      </c>
      <c r="B13" s="182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</row>
    <row r="14" spans="1:17" s="1" customFormat="1" ht="283.5">
      <c r="A14" s="3">
        <v>1</v>
      </c>
      <c r="B14" s="4" t="s">
        <v>406</v>
      </c>
      <c r="C14" s="70" t="s">
        <v>356</v>
      </c>
      <c r="D14" s="70"/>
      <c r="E14" s="3" t="s">
        <v>46</v>
      </c>
      <c r="F14" s="5">
        <v>251400</v>
      </c>
      <c r="G14" s="3"/>
      <c r="H14" s="5"/>
      <c r="I14" s="4">
        <v>1</v>
      </c>
      <c r="J14" s="4">
        <f>I14*F14</f>
        <v>251400</v>
      </c>
      <c r="K14" s="4"/>
      <c r="L14" s="4"/>
      <c r="M14" s="3">
        <v>1</v>
      </c>
      <c r="N14" s="5">
        <f>M14*F14</f>
        <v>251400</v>
      </c>
      <c r="O14" s="4">
        <v>1</v>
      </c>
      <c r="P14" s="4" t="s">
        <v>407</v>
      </c>
      <c r="Q14" s="144" t="s">
        <v>408</v>
      </c>
    </row>
    <row r="15" spans="1:17" s="57" customFormat="1" ht="37.5">
      <c r="A15" s="12"/>
      <c r="B15" s="94" t="s">
        <v>497</v>
      </c>
      <c r="C15" s="12"/>
      <c r="D15" s="12"/>
      <c r="E15" s="12"/>
      <c r="F15" s="12"/>
      <c r="G15" s="59">
        <f t="shared" ref="G15:N15" si="1">SUM(G14:G14)</f>
        <v>0</v>
      </c>
      <c r="H15" s="59">
        <f t="shared" si="1"/>
        <v>0</v>
      </c>
      <c r="I15" s="59">
        <f t="shared" si="1"/>
        <v>1</v>
      </c>
      <c r="J15" s="59">
        <f t="shared" si="1"/>
        <v>251400</v>
      </c>
      <c r="K15" s="59">
        <f t="shared" si="1"/>
        <v>0</v>
      </c>
      <c r="L15" s="59">
        <f t="shared" si="1"/>
        <v>0</v>
      </c>
      <c r="M15" s="59">
        <f t="shared" si="1"/>
        <v>1</v>
      </c>
      <c r="N15" s="59">
        <f t="shared" si="1"/>
        <v>251400</v>
      </c>
      <c r="O15" s="12"/>
      <c r="P15" s="12"/>
      <c r="Q15" s="12"/>
    </row>
    <row r="16" spans="1:17" s="21" customFormat="1" ht="26.25" customHeight="1">
      <c r="A16" s="199" t="s">
        <v>370</v>
      </c>
      <c r="B16" s="199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s="1" customFormat="1" ht="315">
      <c r="A17" s="3">
        <v>1</v>
      </c>
      <c r="B17" s="4" t="s">
        <v>409</v>
      </c>
      <c r="C17" s="4"/>
      <c r="D17" s="70" t="s">
        <v>356</v>
      </c>
      <c r="E17" s="3" t="s">
        <v>15</v>
      </c>
      <c r="F17" s="17">
        <v>32200</v>
      </c>
      <c r="G17" s="3">
        <v>1</v>
      </c>
      <c r="H17" s="5">
        <v>32200</v>
      </c>
      <c r="I17" s="4"/>
      <c r="J17" s="4"/>
      <c r="K17" s="4"/>
      <c r="L17" s="4"/>
      <c r="M17" s="3">
        <v>1</v>
      </c>
      <c r="N17" s="5">
        <f>M17*H17</f>
        <v>32200</v>
      </c>
      <c r="O17" s="4"/>
      <c r="P17" s="4" t="s">
        <v>75</v>
      </c>
      <c r="Q17" s="144" t="s">
        <v>410</v>
      </c>
    </row>
    <row r="18" spans="1:17" s="1" customFormat="1" ht="252" customHeight="1">
      <c r="A18" s="3">
        <v>2</v>
      </c>
      <c r="B18" s="4" t="s">
        <v>411</v>
      </c>
      <c r="C18" s="4"/>
      <c r="D18" s="70" t="s">
        <v>356</v>
      </c>
      <c r="E18" s="3" t="s">
        <v>46</v>
      </c>
      <c r="F18" s="142">
        <v>2086.5</v>
      </c>
      <c r="G18" s="3">
        <v>6</v>
      </c>
      <c r="H18" s="5">
        <f>G18*F18</f>
        <v>12519</v>
      </c>
      <c r="I18" s="4"/>
      <c r="J18" s="4"/>
      <c r="K18" s="4"/>
      <c r="L18" s="4"/>
      <c r="M18" s="3">
        <v>6</v>
      </c>
      <c r="N18" s="5">
        <f>M18*F18</f>
        <v>12519</v>
      </c>
      <c r="O18" s="4"/>
      <c r="P18" s="4" t="s">
        <v>75</v>
      </c>
      <c r="Q18" s="144" t="s">
        <v>412</v>
      </c>
    </row>
    <row r="19" spans="1:17" s="13" customFormat="1" ht="45" customHeight="1">
      <c r="A19" s="12"/>
      <c r="B19" s="94" t="s">
        <v>414</v>
      </c>
      <c r="C19" s="12"/>
      <c r="D19" s="12"/>
      <c r="E19" s="25"/>
      <c r="F19" s="25"/>
      <c r="G19" s="25">
        <f t="shared" ref="G19:N19" si="2">SUM(G17:G18)</f>
        <v>7</v>
      </c>
      <c r="H19" s="59">
        <f t="shared" si="2"/>
        <v>44719</v>
      </c>
      <c r="I19" s="59">
        <f t="shared" si="2"/>
        <v>0</v>
      </c>
      <c r="J19" s="59">
        <f t="shared" si="2"/>
        <v>0</v>
      </c>
      <c r="K19" s="59">
        <f t="shared" si="2"/>
        <v>0</v>
      </c>
      <c r="L19" s="59">
        <f t="shared" si="2"/>
        <v>0</v>
      </c>
      <c r="M19" s="59">
        <f t="shared" si="2"/>
        <v>7</v>
      </c>
      <c r="N19" s="59">
        <f t="shared" si="2"/>
        <v>44719</v>
      </c>
      <c r="O19" s="59"/>
      <c r="P19" s="56"/>
      <c r="Q19" s="12"/>
    </row>
    <row r="20" spans="1:17" s="54" customFormat="1" ht="45" customHeight="1">
      <c r="A20" s="199" t="s">
        <v>400</v>
      </c>
      <c r="B20" s="199"/>
      <c r="C20" s="48"/>
      <c r="D20" s="48"/>
      <c r="E20" s="48"/>
      <c r="F20" s="48"/>
      <c r="G20" s="58"/>
      <c r="H20" s="58"/>
      <c r="I20" s="48"/>
      <c r="J20" s="48"/>
      <c r="K20" s="48"/>
      <c r="L20" s="48"/>
      <c r="M20" s="48"/>
      <c r="N20" s="48"/>
      <c r="O20" s="48"/>
      <c r="P20" s="48"/>
      <c r="Q20" s="48"/>
    </row>
    <row r="21" spans="1:17" s="1" customFormat="1" ht="343.5" customHeight="1">
      <c r="A21" s="3">
        <v>1</v>
      </c>
      <c r="B21" s="4" t="s">
        <v>415</v>
      </c>
      <c r="C21" s="4"/>
      <c r="D21" s="70" t="s">
        <v>356</v>
      </c>
      <c r="E21" s="4" t="s">
        <v>20</v>
      </c>
      <c r="F21" s="6">
        <v>23000</v>
      </c>
      <c r="G21" s="7">
        <v>2</v>
      </c>
      <c r="H21" s="6">
        <f>F21*G21</f>
        <v>46000</v>
      </c>
      <c r="I21" s="4"/>
      <c r="J21" s="4"/>
      <c r="K21" s="4"/>
      <c r="L21" s="4"/>
      <c r="M21" s="7">
        <v>2</v>
      </c>
      <c r="N21" s="6">
        <f t="shared" ref="N21:N30" si="3">M21*F21</f>
        <v>46000</v>
      </c>
      <c r="O21" s="7">
        <v>1</v>
      </c>
      <c r="P21" s="63" t="s">
        <v>416</v>
      </c>
      <c r="Q21" s="144" t="s">
        <v>417</v>
      </c>
    </row>
    <row r="22" spans="1:17" s="1" customFormat="1" ht="393.75">
      <c r="A22" s="3">
        <v>2</v>
      </c>
      <c r="B22" s="4" t="s">
        <v>418</v>
      </c>
      <c r="C22" s="4"/>
      <c r="D22" s="70" t="s">
        <v>356</v>
      </c>
      <c r="E22" s="4" t="s">
        <v>167</v>
      </c>
      <c r="F22" s="6">
        <v>45700</v>
      </c>
      <c r="G22" s="7"/>
      <c r="H22" s="6"/>
      <c r="I22" s="4">
        <v>1</v>
      </c>
      <c r="J22" s="17">
        <f>I22*F22</f>
        <v>45700</v>
      </c>
      <c r="K22" s="4"/>
      <c r="L22" s="4"/>
      <c r="M22" s="7">
        <v>1</v>
      </c>
      <c r="N22" s="6">
        <f t="shared" si="3"/>
        <v>45700</v>
      </c>
      <c r="O22" s="7">
        <v>1</v>
      </c>
      <c r="P22" s="63" t="s">
        <v>75</v>
      </c>
      <c r="Q22" s="144" t="s">
        <v>419</v>
      </c>
    </row>
    <row r="23" spans="1:17" s="1" customFormat="1" ht="409.5">
      <c r="A23" s="3">
        <v>3</v>
      </c>
      <c r="B23" s="4" t="s">
        <v>420</v>
      </c>
      <c r="C23" s="4"/>
      <c r="D23" s="70" t="s">
        <v>356</v>
      </c>
      <c r="E23" s="4" t="s">
        <v>15</v>
      </c>
      <c r="F23" s="6">
        <v>29700</v>
      </c>
      <c r="G23" s="7"/>
      <c r="H23" s="6"/>
      <c r="I23" s="4">
        <v>1</v>
      </c>
      <c r="J23" s="17">
        <f>I23*F23</f>
        <v>29700</v>
      </c>
      <c r="K23" s="4"/>
      <c r="L23" s="4"/>
      <c r="M23" s="7">
        <v>1</v>
      </c>
      <c r="N23" s="6">
        <f t="shared" si="3"/>
        <v>29700</v>
      </c>
      <c r="O23" s="7">
        <v>1</v>
      </c>
      <c r="P23" s="63" t="s">
        <v>75</v>
      </c>
      <c r="Q23" s="4" t="s">
        <v>421</v>
      </c>
    </row>
    <row r="24" spans="1:17" s="1" customFormat="1" ht="346.5">
      <c r="A24" s="3">
        <v>4</v>
      </c>
      <c r="B24" s="4" t="s">
        <v>413</v>
      </c>
      <c r="C24" s="4"/>
      <c r="D24" s="70" t="s">
        <v>356</v>
      </c>
      <c r="E24" s="4" t="s">
        <v>15</v>
      </c>
      <c r="F24" s="6">
        <v>4100</v>
      </c>
      <c r="G24" s="7">
        <v>1</v>
      </c>
      <c r="H24" s="6">
        <f>G24*F24</f>
        <v>4100</v>
      </c>
      <c r="I24" s="4"/>
      <c r="J24" s="4"/>
      <c r="K24" s="4"/>
      <c r="L24" s="4"/>
      <c r="M24" s="7">
        <v>1</v>
      </c>
      <c r="N24" s="6">
        <f t="shared" si="3"/>
        <v>4100</v>
      </c>
      <c r="O24" s="7">
        <v>1</v>
      </c>
      <c r="P24" s="63" t="s">
        <v>422</v>
      </c>
      <c r="Q24" s="144" t="s">
        <v>423</v>
      </c>
    </row>
    <row r="25" spans="1:17" s="1" customFormat="1" ht="409.5">
      <c r="A25" s="3">
        <v>5</v>
      </c>
      <c r="B25" s="4" t="s">
        <v>452</v>
      </c>
      <c r="C25" s="4"/>
      <c r="D25" s="70" t="s">
        <v>356</v>
      </c>
      <c r="E25" s="4" t="s">
        <v>15</v>
      </c>
      <c r="F25" s="6">
        <v>27000</v>
      </c>
      <c r="G25" s="7">
        <v>1</v>
      </c>
      <c r="H25" s="6">
        <f>G25*F25</f>
        <v>27000</v>
      </c>
      <c r="I25" s="4"/>
      <c r="J25" s="4"/>
      <c r="K25" s="4"/>
      <c r="L25" s="4"/>
      <c r="M25" s="7">
        <v>1</v>
      </c>
      <c r="N25" s="6">
        <f t="shared" si="3"/>
        <v>27000</v>
      </c>
      <c r="O25" s="7">
        <v>1</v>
      </c>
      <c r="P25" s="63" t="s">
        <v>416</v>
      </c>
      <c r="Q25" s="4" t="s">
        <v>424</v>
      </c>
    </row>
    <row r="26" spans="1:17" s="1" customFormat="1" ht="346.5">
      <c r="A26" s="3">
        <v>6</v>
      </c>
      <c r="B26" s="4" t="s">
        <v>425</v>
      </c>
      <c r="C26" s="4"/>
      <c r="D26" s="70" t="s">
        <v>356</v>
      </c>
      <c r="E26" s="4" t="s">
        <v>15</v>
      </c>
      <c r="F26" s="6">
        <v>11000</v>
      </c>
      <c r="G26" s="7">
        <v>1</v>
      </c>
      <c r="H26" s="6">
        <f>G26*F26</f>
        <v>11000</v>
      </c>
      <c r="I26" s="4"/>
      <c r="J26" s="4"/>
      <c r="K26" s="4"/>
      <c r="L26" s="4"/>
      <c r="M26" s="7">
        <v>1</v>
      </c>
      <c r="N26" s="6">
        <f t="shared" si="3"/>
        <v>11000</v>
      </c>
      <c r="O26" s="7">
        <v>1</v>
      </c>
      <c r="P26" s="63" t="s">
        <v>75</v>
      </c>
      <c r="Q26" s="144" t="s">
        <v>426</v>
      </c>
    </row>
    <row r="27" spans="1:17" s="1" customFormat="1" ht="362.25">
      <c r="A27" s="3">
        <v>7</v>
      </c>
      <c r="B27" s="4" t="s">
        <v>427</v>
      </c>
      <c r="C27" s="4"/>
      <c r="D27" s="70" t="s">
        <v>356</v>
      </c>
      <c r="E27" s="4" t="s">
        <v>15</v>
      </c>
      <c r="F27" s="6">
        <v>3290</v>
      </c>
      <c r="G27" s="4"/>
      <c r="H27" s="4"/>
      <c r="I27" s="7">
        <v>160</v>
      </c>
      <c r="J27" s="6">
        <f>I27*F27</f>
        <v>526400</v>
      </c>
      <c r="K27" s="4"/>
      <c r="L27" s="4"/>
      <c r="M27" s="7">
        <v>160</v>
      </c>
      <c r="N27" s="6">
        <f t="shared" si="3"/>
        <v>526400</v>
      </c>
      <c r="O27" s="7">
        <v>1</v>
      </c>
      <c r="P27" s="63" t="s">
        <v>416</v>
      </c>
      <c r="Q27" s="144" t="s">
        <v>428</v>
      </c>
    </row>
    <row r="28" spans="1:17" s="1" customFormat="1" ht="393.75">
      <c r="A28" s="3">
        <v>8</v>
      </c>
      <c r="B28" s="4" t="s">
        <v>136</v>
      </c>
      <c r="C28" s="4"/>
      <c r="D28" s="70" t="s">
        <v>356</v>
      </c>
      <c r="E28" s="4" t="s">
        <v>15</v>
      </c>
      <c r="F28" s="6">
        <v>1090</v>
      </c>
      <c r="G28" s="4"/>
      <c r="H28" s="4"/>
      <c r="I28" s="7">
        <v>50</v>
      </c>
      <c r="J28" s="6">
        <f>I28*F28</f>
        <v>54500</v>
      </c>
      <c r="K28" s="4"/>
      <c r="L28" s="4"/>
      <c r="M28" s="7">
        <v>50</v>
      </c>
      <c r="N28" s="6">
        <f t="shared" si="3"/>
        <v>54500</v>
      </c>
      <c r="O28" s="7">
        <v>1</v>
      </c>
      <c r="P28" s="63" t="s">
        <v>429</v>
      </c>
      <c r="Q28" s="144" t="s">
        <v>430</v>
      </c>
    </row>
    <row r="29" spans="1:17" s="1" customFormat="1" ht="409.5">
      <c r="A29" s="3">
        <v>9</v>
      </c>
      <c r="B29" s="4" t="s">
        <v>431</v>
      </c>
      <c r="C29" s="70" t="s">
        <v>356</v>
      </c>
      <c r="D29" s="70"/>
      <c r="E29" s="4" t="s">
        <v>15</v>
      </c>
      <c r="F29" s="6">
        <v>27900</v>
      </c>
      <c r="G29" s="4">
        <v>48</v>
      </c>
      <c r="H29" s="17">
        <f>G29*F29</f>
        <v>1339200</v>
      </c>
      <c r="I29" s="7">
        <v>64</v>
      </c>
      <c r="J29" s="6">
        <f>I29*F29</f>
        <v>1785600</v>
      </c>
      <c r="K29" s="4"/>
      <c r="L29" s="4"/>
      <c r="M29" s="7">
        <f>G29+I29</f>
        <v>112</v>
      </c>
      <c r="N29" s="6">
        <f t="shared" si="3"/>
        <v>3124800</v>
      </c>
      <c r="O29" s="7">
        <v>1</v>
      </c>
      <c r="P29" s="63" t="s">
        <v>429</v>
      </c>
      <c r="Q29" s="4" t="s">
        <v>432</v>
      </c>
    </row>
    <row r="30" spans="1:17" s="1" customFormat="1" ht="409.5">
      <c r="A30" s="3">
        <v>10</v>
      </c>
      <c r="B30" s="4" t="s">
        <v>451</v>
      </c>
      <c r="C30" s="70" t="s">
        <v>356</v>
      </c>
      <c r="D30" s="70"/>
      <c r="E30" s="4" t="s">
        <v>46</v>
      </c>
      <c r="F30" s="6">
        <v>3731200</v>
      </c>
      <c r="G30" s="4">
        <v>1</v>
      </c>
      <c r="H30" s="17">
        <f>G30*F30</f>
        <v>3731200</v>
      </c>
      <c r="I30" s="7"/>
      <c r="J30" s="6"/>
      <c r="K30" s="4"/>
      <c r="L30" s="4"/>
      <c r="M30" s="7">
        <v>1</v>
      </c>
      <c r="N30" s="6">
        <f t="shared" si="3"/>
        <v>3731200</v>
      </c>
      <c r="O30" s="7">
        <v>1</v>
      </c>
      <c r="P30" s="63" t="s">
        <v>416</v>
      </c>
      <c r="Q30" s="144" t="s">
        <v>433</v>
      </c>
    </row>
    <row r="31" spans="1:17" s="13" customFormat="1" ht="37.5">
      <c r="A31" s="12"/>
      <c r="B31" s="93" t="s">
        <v>434</v>
      </c>
      <c r="C31" s="12"/>
      <c r="D31" s="12"/>
      <c r="E31" s="12"/>
      <c r="F31" s="12"/>
      <c r="G31" s="59">
        <f t="shared" ref="G31:N31" si="4">SUM(G21:G30)</f>
        <v>54</v>
      </c>
      <c r="H31" s="59">
        <f t="shared" si="4"/>
        <v>5158500</v>
      </c>
      <c r="I31" s="59">
        <f t="shared" si="4"/>
        <v>276</v>
      </c>
      <c r="J31" s="59">
        <f t="shared" si="4"/>
        <v>2441900</v>
      </c>
      <c r="K31" s="59">
        <f t="shared" si="4"/>
        <v>0</v>
      </c>
      <c r="L31" s="59">
        <f t="shared" si="4"/>
        <v>0</v>
      </c>
      <c r="M31" s="59">
        <f t="shared" si="4"/>
        <v>330</v>
      </c>
      <c r="N31" s="59">
        <f t="shared" si="4"/>
        <v>7600400</v>
      </c>
      <c r="O31" s="12"/>
      <c r="P31" s="12"/>
      <c r="Q31" s="12"/>
    </row>
    <row r="32" spans="1:17" s="21" customFormat="1" ht="26.25" customHeight="1">
      <c r="A32" s="199" t="s">
        <v>387</v>
      </c>
      <c r="B32" s="199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 s="1" customFormat="1" ht="66.75" customHeight="1">
      <c r="A33" s="3">
        <v>1</v>
      </c>
      <c r="B33" s="4" t="s">
        <v>435</v>
      </c>
      <c r="C33" s="70" t="s">
        <v>356</v>
      </c>
      <c r="D33" s="70"/>
      <c r="E33" s="3" t="s">
        <v>46</v>
      </c>
      <c r="F33" s="5">
        <v>90600</v>
      </c>
      <c r="G33" s="3">
        <v>1</v>
      </c>
      <c r="H33" s="6">
        <f>G33*F33</f>
        <v>90600</v>
      </c>
      <c r="I33" s="3"/>
      <c r="J33" s="5"/>
      <c r="K33" s="3"/>
      <c r="L33" s="5"/>
      <c r="M33" s="3">
        <v>1</v>
      </c>
      <c r="N33" s="6">
        <f>M33*F33</f>
        <v>90600</v>
      </c>
      <c r="O33" s="3">
        <v>1</v>
      </c>
      <c r="P33" s="4" t="s">
        <v>436</v>
      </c>
      <c r="Q33" s="4" t="s">
        <v>437</v>
      </c>
    </row>
    <row r="34" spans="1:17" s="1" customFormat="1" ht="44.25" customHeight="1">
      <c r="A34" s="3" t="s">
        <v>104</v>
      </c>
      <c r="B34" s="4" t="s">
        <v>438</v>
      </c>
      <c r="C34" s="70" t="s">
        <v>356</v>
      </c>
      <c r="D34" s="70"/>
      <c r="E34" s="3" t="s">
        <v>46</v>
      </c>
      <c r="F34" s="143">
        <v>117383.18</v>
      </c>
      <c r="G34" s="3">
        <v>1</v>
      </c>
      <c r="H34" s="147">
        <f>G34*F34</f>
        <v>117383.18</v>
      </c>
      <c r="I34" s="4"/>
      <c r="J34" s="4"/>
      <c r="K34" s="3"/>
      <c r="L34" s="5"/>
      <c r="M34" s="3">
        <v>1</v>
      </c>
      <c r="N34" s="145">
        <f t="shared" ref="N34:N36" si="5">M34*F34</f>
        <v>117383.18</v>
      </c>
      <c r="O34" s="3">
        <v>1</v>
      </c>
      <c r="P34" s="4" t="s">
        <v>439</v>
      </c>
      <c r="Q34" s="4" t="s">
        <v>440</v>
      </c>
    </row>
    <row r="35" spans="1:17" s="1" customFormat="1" ht="90.75" customHeight="1">
      <c r="A35" s="3">
        <v>3</v>
      </c>
      <c r="B35" s="4" t="s">
        <v>441</v>
      </c>
      <c r="C35" s="70" t="s">
        <v>356</v>
      </c>
      <c r="D35" s="70"/>
      <c r="E35" s="3" t="s">
        <v>46</v>
      </c>
      <c r="F35" s="5">
        <v>238000</v>
      </c>
      <c r="G35" s="3">
        <v>1</v>
      </c>
      <c r="H35" s="6">
        <f>G35*F35</f>
        <v>238000</v>
      </c>
      <c r="I35" s="3"/>
      <c r="J35" s="5"/>
      <c r="K35" s="3"/>
      <c r="L35" s="5"/>
      <c r="M35" s="3">
        <v>1</v>
      </c>
      <c r="N35" s="6">
        <f t="shared" si="5"/>
        <v>238000</v>
      </c>
      <c r="O35" s="3">
        <v>1</v>
      </c>
      <c r="P35" s="144" t="s">
        <v>442</v>
      </c>
      <c r="Q35" s="4" t="s">
        <v>443</v>
      </c>
    </row>
    <row r="36" spans="1:17" s="1" customFormat="1" ht="162.75" customHeight="1">
      <c r="A36" s="3">
        <v>4</v>
      </c>
      <c r="B36" s="4" t="s">
        <v>444</v>
      </c>
      <c r="C36" s="70" t="s">
        <v>356</v>
      </c>
      <c r="D36" s="70"/>
      <c r="E36" s="3" t="s">
        <v>46</v>
      </c>
      <c r="F36" s="143">
        <v>363177.57</v>
      </c>
      <c r="G36" s="3">
        <v>1</v>
      </c>
      <c r="H36" s="145">
        <f>G36*F36</f>
        <v>363177.57</v>
      </c>
      <c r="I36" s="3"/>
      <c r="J36" s="5"/>
      <c r="K36" s="4"/>
      <c r="L36" s="4"/>
      <c r="M36" s="3">
        <v>1</v>
      </c>
      <c r="N36" s="145">
        <f t="shared" si="5"/>
        <v>363177.57</v>
      </c>
      <c r="O36" s="3">
        <v>1</v>
      </c>
      <c r="P36" s="4" t="s">
        <v>445</v>
      </c>
      <c r="Q36" s="4" t="s">
        <v>446</v>
      </c>
    </row>
    <row r="37" spans="1:17" s="61" customFormat="1" ht="49.5" customHeight="1">
      <c r="A37" s="55"/>
      <c r="B37" s="93" t="s">
        <v>447</v>
      </c>
      <c r="C37" s="25"/>
      <c r="D37" s="24"/>
      <c r="E37" s="24"/>
      <c r="F37" s="60"/>
      <c r="G37" s="26">
        <f t="shared" ref="G37:N37" si="6">SUM(G33:G36)</f>
        <v>4</v>
      </c>
      <c r="H37" s="148">
        <f>SUM(H33:H36)</f>
        <v>809160.75</v>
      </c>
      <c r="I37" s="26">
        <f t="shared" si="6"/>
        <v>0</v>
      </c>
      <c r="J37" s="26">
        <f t="shared" si="6"/>
        <v>0</v>
      </c>
      <c r="K37" s="26">
        <f t="shared" si="6"/>
        <v>0</v>
      </c>
      <c r="L37" s="26">
        <f t="shared" si="6"/>
        <v>0</v>
      </c>
      <c r="M37" s="26">
        <f t="shared" si="6"/>
        <v>4</v>
      </c>
      <c r="N37" s="148">
        <f t="shared" si="6"/>
        <v>809160.75</v>
      </c>
      <c r="O37" s="24"/>
      <c r="P37" s="25"/>
      <c r="Q37" s="25"/>
    </row>
    <row r="38" spans="1:17" s="49" customFormat="1" ht="31.5" customHeight="1">
      <c r="A38" s="204" t="s">
        <v>448</v>
      </c>
      <c r="B38" s="205"/>
      <c r="C38" s="29"/>
      <c r="D38" s="29"/>
      <c r="E38" s="65"/>
      <c r="F38" s="53"/>
      <c r="G38" s="105">
        <v>0</v>
      </c>
      <c r="H38" s="105">
        <v>0</v>
      </c>
      <c r="I38" s="105"/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/>
      <c r="P38" s="29"/>
      <c r="Q38" s="29"/>
    </row>
    <row r="39" spans="1:17" s="27" customFormat="1" ht="46.5" customHeight="1">
      <c r="A39" s="24"/>
      <c r="B39" s="106" t="s">
        <v>450</v>
      </c>
      <c r="C39" s="112"/>
      <c r="D39" s="113"/>
      <c r="E39" s="113"/>
      <c r="F39" s="113"/>
      <c r="G39" s="123">
        <f>G12+G15+G19+G31+G37</f>
        <v>91</v>
      </c>
      <c r="H39" s="146">
        <f t="shared" ref="H39:M39" si="7">H12+H15+H19+H31+H37</f>
        <v>6141879.75</v>
      </c>
      <c r="I39" s="123">
        <f t="shared" si="7"/>
        <v>277</v>
      </c>
      <c r="J39" s="146">
        <f t="shared" si="7"/>
        <v>2693300</v>
      </c>
      <c r="K39" s="123">
        <f t="shared" si="7"/>
        <v>0</v>
      </c>
      <c r="L39" s="123">
        <f t="shared" si="7"/>
        <v>0</v>
      </c>
      <c r="M39" s="123">
        <f t="shared" si="7"/>
        <v>368</v>
      </c>
      <c r="N39" s="146">
        <f>N12+N15+N19+N31+N37</f>
        <v>8835179.75</v>
      </c>
      <c r="O39" s="112"/>
      <c r="P39" s="113"/>
      <c r="Q39" s="25"/>
    </row>
    <row r="40" spans="1:17" ht="19.5" customHeight="1">
      <c r="A40" s="189" t="s">
        <v>29</v>
      </c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</row>
    <row r="41" spans="1:17" ht="18.75">
      <c r="A41" s="181" t="s">
        <v>30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</row>
    <row r="42" spans="1:17" ht="18.75">
      <c r="A42" s="181" t="s">
        <v>31</v>
      </c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</row>
    <row r="43" spans="1:17" ht="18.75">
      <c r="A43" s="181" t="s">
        <v>32</v>
      </c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</row>
    <row r="44" spans="1:17" ht="18.75">
      <c r="A44" s="181" t="s">
        <v>33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  <c r="Q44" s="181"/>
    </row>
    <row r="45" spans="1:17" ht="18.75">
      <c r="A45" s="181" t="s">
        <v>34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</row>
    <row r="46" spans="1:17" ht="18.75">
      <c r="A46" s="181" t="s">
        <v>35</v>
      </c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  <c r="Q46" s="181"/>
    </row>
    <row r="47" spans="1:17" ht="18.75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50" spans="6:15">
      <c r="F50" s="114"/>
      <c r="G50" s="115"/>
      <c r="H50" s="115"/>
      <c r="I50" s="115"/>
      <c r="J50" s="115"/>
      <c r="K50" s="115"/>
      <c r="L50" s="115"/>
      <c r="M50" s="115"/>
      <c r="N50" s="115"/>
      <c r="O50" s="116"/>
    </row>
    <row r="51" spans="6:15" ht="21">
      <c r="F51" s="117" t="s">
        <v>383</v>
      </c>
      <c r="G51" s="118" t="e">
        <f>G39+#REF!</f>
        <v>#REF!</v>
      </c>
      <c r="H51" s="118" t="e">
        <f>H39+#REF!</f>
        <v>#REF!</v>
      </c>
      <c r="I51" s="118" t="e">
        <f>I39+#REF!</f>
        <v>#REF!</v>
      </c>
      <c r="J51" s="118" t="e">
        <f>J39+#REF!</f>
        <v>#REF!</v>
      </c>
      <c r="K51" s="118" t="e">
        <f>K39+#REF!</f>
        <v>#REF!</v>
      </c>
      <c r="L51" s="118" t="e">
        <f>L39+#REF!</f>
        <v>#REF!</v>
      </c>
      <c r="M51" s="118" t="e">
        <f>M39+#REF!</f>
        <v>#REF!</v>
      </c>
      <c r="N51" s="118" t="e">
        <f>N39+#REF!</f>
        <v>#REF!</v>
      </c>
      <c r="O51" s="119"/>
    </row>
    <row r="52" spans="6:15">
      <c r="F52" s="120"/>
      <c r="G52" s="121"/>
      <c r="H52" s="121"/>
      <c r="I52" s="121"/>
      <c r="J52" s="121"/>
      <c r="K52" s="121"/>
      <c r="L52" s="121"/>
      <c r="M52" s="121"/>
      <c r="N52" s="121"/>
      <c r="O52" s="122"/>
    </row>
  </sheetData>
  <mergeCells count="39">
    <mergeCell ref="A42:Q42"/>
    <mergeCell ref="A43:Q43"/>
    <mergeCell ref="A44:Q44"/>
    <mergeCell ref="A45:Q45"/>
    <mergeCell ref="A46:Q46"/>
    <mergeCell ref="A40:Q40"/>
    <mergeCell ref="A41:Q41"/>
    <mergeCell ref="A9:B9"/>
    <mergeCell ref="A13:B13"/>
    <mergeCell ref="A16:B16"/>
    <mergeCell ref="A20:B20"/>
    <mergeCell ref="A32:B32"/>
    <mergeCell ref="A38:B38"/>
    <mergeCell ref="A8:C8"/>
    <mergeCell ref="Q4:Q7"/>
    <mergeCell ref="C5:C7"/>
    <mergeCell ref="D5:D7"/>
    <mergeCell ref="G5:H5"/>
    <mergeCell ref="I5:J5"/>
    <mergeCell ref="K5:L5"/>
    <mergeCell ref="M5:N5"/>
    <mergeCell ref="G6:G7"/>
    <mergeCell ref="H6:H7"/>
    <mergeCell ref="I6:I7"/>
    <mergeCell ref="J6:J7"/>
    <mergeCell ref="K6:K7"/>
    <mergeCell ref="L6:L7"/>
    <mergeCell ref="M6:M7"/>
    <mergeCell ref="N6:N7"/>
    <mergeCell ref="A1:Q1"/>
    <mergeCell ref="A2:Q2"/>
    <mergeCell ref="A4:A7"/>
    <mergeCell ref="B4:B7"/>
    <mergeCell ref="C4:D4"/>
    <mergeCell ref="E4:E7"/>
    <mergeCell ref="F4:F7"/>
    <mergeCell ref="G4:N4"/>
    <mergeCell ref="O4:O7"/>
    <mergeCell ref="P4:P7"/>
  </mergeCells>
  <pageMargins left="0.47244094488188981" right="0.51181102362204722" top="0.55118110236220474" bottom="0.47244094488188981" header="0.31496062992125984" footer="0.31496062992125984"/>
  <pageSetup paperSize="9" scale="56" orientation="landscape" r:id="rId1"/>
  <rowBreaks count="3" manualBreakCount="3">
    <brk id="12" max="16" man="1"/>
    <brk id="19" max="16" man="1"/>
    <brk id="31" max="16" man="1"/>
  </rowBreaks>
  <ignoredErrors>
    <ignoredError sqref="A3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A87D8-3487-4D20-A2A6-7A1A77B7876F}">
  <dimension ref="A1:P31"/>
  <sheetViews>
    <sheetView tabSelected="1" view="pageBreakPreview" zoomScale="110" zoomScaleNormal="100" zoomScaleSheetLayoutView="110" workbookViewId="0">
      <selection activeCell="F14" sqref="F14"/>
    </sheetView>
  </sheetViews>
  <sheetFormatPr defaultColWidth="9" defaultRowHeight="15.75"/>
  <cols>
    <col min="1" max="1" width="6.85546875" style="249" customWidth="1"/>
    <col min="2" max="2" width="36" style="207" customWidth="1"/>
    <col min="3" max="3" width="12.42578125" style="207" customWidth="1"/>
    <col min="4" max="5" width="6.85546875" style="207" customWidth="1"/>
    <col min="6" max="6" width="7.42578125" style="249" customWidth="1"/>
    <col min="7" max="7" width="10.7109375" style="207" bestFit="1" customWidth="1"/>
    <col min="8" max="8" width="9" style="208"/>
    <col min="9" max="9" width="12" style="210" customWidth="1"/>
    <col min="10" max="10" width="9" style="209"/>
    <col min="11" max="11" width="11.42578125" style="210" bestFit="1" customWidth="1"/>
    <col min="12" max="12" width="9" style="207"/>
    <col min="13" max="13" width="13.140625" style="207" bestFit="1" customWidth="1"/>
    <col min="14" max="14" width="15.42578125" style="207" customWidth="1"/>
    <col min="15" max="15" width="27.85546875" style="207" customWidth="1"/>
    <col min="16" max="16384" width="9" style="207"/>
  </cols>
  <sheetData>
    <row r="1" spans="1:16">
      <c r="A1" s="206" t="s">
        <v>499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</row>
    <row r="2" spans="1:16">
      <c r="A2" s="206" t="s">
        <v>500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6">
      <c r="A3" s="208"/>
      <c r="B3" s="209"/>
      <c r="C3" s="210"/>
      <c r="D3" s="209"/>
      <c r="E3" s="209"/>
      <c r="F3" s="208"/>
      <c r="G3" s="210"/>
      <c r="L3" s="209"/>
      <c r="M3" s="210"/>
      <c r="N3" s="211"/>
      <c r="O3" s="211"/>
    </row>
    <row r="4" spans="1:16">
      <c r="A4" s="212" t="s">
        <v>1</v>
      </c>
      <c r="B4" s="212" t="s">
        <v>2</v>
      </c>
      <c r="C4" s="213" t="s">
        <v>5</v>
      </c>
      <c r="D4" s="214" t="s">
        <v>501</v>
      </c>
      <c r="E4" s="215"/>
      <c r="F4" s="216"/>
      <c r="G4" s="216"/>
      <c r="H4" s="216"/>
      <c r="I4" s="216"/>
      <c r="J4" s="216"/>
      <c r="K4" s="216"/>
      <c r="L4" s="216"/>
      <c r="M4" s="217"/>
      <c r="N4" s="212" t="s">
        <v>502</v>
      </c>
      <c r="O4" s="218" t="s">
        <v>503</v>
      </c>
    </row>
    <row r="5" spans="1:16">
      <c r="A5" s="212"/>
      <c r="B5" s="219"/>
      <c r="C5" s="220"/>
      <c r="D5" s="221"/>
      <c r="E5" s="222"/>
      <c r="F5" s="219">
        <v>2569</v>
      </c>
      <c r="G5" s="219"/>
      <c r="H5" s="219">
        <v>2570</v>
      </c>
      <c r="I5" s="219"/>
      <c r="J5" s="219">
        <v>2571</v>
      </c>
      <c r="K5" s="219"/>
      <c r="L5" s="219" t="s">
        <v>12</v>
      </c>
      <c r="M5" s="219"/>
      <c r="N5" s="212"/>
      <c r="O5" s="218"/>
    </row>
    <row r="6" spans="1:16">
      <c r="A6" s="212"/>
      <c r="B6" s="219"/>
      <c r="C6" s="220"/>
      <c r="D6" s="219" t="s">
        <v>13</v>
      </c>
      <c r="E6" s="219" t="s">
        <v>14</v>
      </c>
      <c r="F6" s="219" t="s">
        <v>13</v>
      </c>
      <c r="G6" s="220" t="s">
        <v>14</v>
      </c>
      <c r="H6" s="219" t="s">
        <v>13</v>
      </c>
      <c r="I6" s="220" t="s">
        <v>14</v>
      </c>
      <c r="J6" s="219" t="s">
        <v>13</v>
      </c>
      <c r="K6" s="220" t="s">
        <v>14</v>
      </c>
      <c r="L6" s="219" t="s">
        <v>13</v>
      </c>
      <c r="M6" s="220" t="s">
        <v>14</v>
      </c>
      <c r="N6" s="212"/>
      <c r="O6" s="218"/>
    </row>
    <row r="7" spans="1:16" ht="28.5" customHeight="1">
      <c r="A7" s="223"/>
      <c r="B7" s="224"/>
      <c r="C7" s="225"/>
      <c r="D7" s="224"/>
      <c r="E7" s="224"/>
      <c r="F7" s="224"/>
      <c r="G7" s="225"/>
      <c r="H7" s="224"/>
      <c r="I7" s="225"/>
      <c r="J7" s="224"/>
      <c r="K7" s="225"/>
      <c r="L7" s="224"/>
      <c r="M7" s="225"/>
      <c r="N7" s="223"/>
      <c r="O7" s="226"/>
    </row>
    <row r="8" spans="1:16">
      <c r="A8" s="227"/>
      <c r="B8" s="228" t="s">
        <v>504</v>
      </c>
      <c r="C8" s="229"/>
      <c r="D8" s="230"/>
      <c r="E8" s="230"/>
      <c r="F8" s="227"/>
      <c r="G8" s="229"/>
      <c r="H8" s="227"/>
      <c r="I8" s="229"/>
      <c r="J8" s="230"/>
      <c r="K8" s="229"/>
      <c r="L8" s="230"/>
      <c r="M8" s="229"/>
      <c r="N8" s="144"/>
      <c r="O8" s="144"/>
    </row>
    <row r="9" spans="1:16">
      <c r="A9" s="231"/>
      <c r="B9" s="228" t="s">
        <v>36</v>
      </c>
      <c r="C9" s="232"/>
      <c r="D9" s="228"/>
      <c r="E9" s="228"/>
      <c r="F9" s="231"/>
      <c r="G9" s="232"/>
      <c r="H9" s="233"/>
      <c r="I9" s="232"/>
      <c r="J9" s="232"/>
      <c r="K9" s="232"/>
      <c r="L9" s="228"/>
      <c r="M9" s="232">
        <f>SUM(M10:M20)</f>
        <v>102297500</v>
      </c>
      <c r="N9" s="234"/>
      <c r="O9" s="234"/>
    </row>
    <row r="10" spans="1:16" s="239" customFormat="1" ht="63">
      <c r="A10" s="227">
        <v>1</v>
      </c>
      <c r="B10" s="235" t="s">
        <v>310</v>
      </c>
      <c r="C10" s="236">
        <f>1800000*125%</f>
        <v>2250000</v>
      </c>
      <c r="D10" s="236"/>
      <c r="E10" s="236"/>
      <c r="F10" s="236"/>
      <c r="G10" s="236"/>
      <c r="H10" s="237">
        <v>1</v>
      </c>
      <c r="I10" s="236">
        <f>+C10</f>
        <v>2250000</v>
      </c>
      <c r="J10" s="237"/>
      <c r="K10" s="236"/>
      <c r="L10" s="227">
        <f>SUM(F10+H10+J10)</f>
        <v>1</v>
      </c>
      <c r="M10" s="236">
        <f>SUM(K10+I10+G10)</f>
        <v>2250000</v>
      </c>
      <c r="N10" s="149" t="s">
        <v>311</v>
      </c>
      <c r="O10" s="144" t="s">
        <v>312</v>
      </c>
      <c r="P10" s="238"/>
    </row>
    <row r="11" spans="1:16" s="239" customFormat="1" ht="47.25">
      <c r="A11" s="227">
        <f>A10+1</f>
        <v>2</v>
      </c>
      <c r="B11" s="235" t="s">
        <v>505</v>
      </c>
      <c r="C11" s="236">
        <f>2500000*125%</f>
        <v>3125000</v>
      </c>
      <c r="D11" s="236"/>
      <c r="E11" s="236"/>
      <c r="F11" s="236"/>
      <c r="G11" s="236"/>
      <c r="H11" s="237"/>
      <c r="I11" s="237"/>
      <c r="J11" s="237">
        <v>1</v>
      </c>
      <c r="K11" s="236">
        <f>+C11</f>
        <v>3125000</v>
      </c>
      <c r="L11" s="227">
        <f t="shared" ref="L11:L17" si="0">SUM(F11+H11+J11)</f>
        <v>1</v>
      </c>
      <c r="M11" s="236">
        <f t="shared" ref="M11:M20" si="1">SUM(K11+I11+G11)</f>
        <v>3125000</v>
      </c>
      <c r="N11" s="144" t="s">
        <v>313</v>
      </c>
      <c r="O11" s="144" t="s">
        <v>314</v>
      </c>
      <c r="P11" s="238"/>
    </row>
    <row r="12" spans="1:16" ht="31.5">
      <c r="A12" s="227">
        <f t="shared" ref="A12:A21" si="2">A11+1</f>
        <v>3</v>
      </c>
      <c r="B12" s="235" t="s">
        <v>315</v>
      </c>
      <c r="C12" s="236">
        <f>5760000*125%</f>
        <v>7200000</v>
      </c>
      <c r="D12" s="236"/>
      <c r="E12" s="236"/>
      <c r="F12" s="236"/>
      <c r="G12" s="236"/>
      <c r="H12" s="237">
        <v>1</v>
      </c>
      <c r="I12" s="236">
        <f>+C12</f>
        <v>7200000</v>
      </c>
      <c r="J12" s="237"/>
      <c r="K12" s="236"/>
      <c r="L12" s="227">
        <f t="shared" si="0"/>
        <v>1</v>
      </c>
      <c r="M12" s="236">
        <f t="shared" si="1"/>
        <v>7200000</v>
      </c>
      <c r="N12" s="144" t="s">
        <v>316</v>
      </c>
      <c r="O12" s="144" t="s">
        <v>317</v>
      </c>
    </row>
    <row r="13" spans="1:16" ht="63">
      <c r="A13" s="227">
        <f t="shared" si="2"/>
        <v>4</v>
      </c>
      <c r="B13" s="235" t="s">
        <v>506</v>
      </c>
      <c r="C13" s="236">
        <f>4000000*125%</f>
        <v>5000000</v>
      </c>
      <c r="D13" s="236"/>
      <c r="E13" s="236"/>
      <c r="F13" s="236"/>
      <c r="G13" s="236"/>
      <c r="H13" s="237">
        <v>1</v>
      </c>
      <c r="I13" s="236">
        <f>+C13</f>
        <v>5000000</v>
      </c>
      <c r="J13" s="237"/>
      <c r="K13" s="236"/>
      <c r="L13" s="227">
        <f t="shared" si="0"/>
        <v>1</v>
      </c>
      <c r="M13" s="236">
        <f t="shared" si="1"/>
        <v>5000000</v>
      </c>
      <c r="N13" s="144" t="s">
        <v>318</v>
      </c>
      <c r="O13" s="144" t="s">
        <v>319</v>
      </c>
    </row>
    <row r="14" spans="1:16" ht="192.75" customHeight="1">
      <c r="A14" s="227">
        <f t="shared" si="2"/>
        <v>5</v>
      </c>
      <c r="B14" s="235" t="s">
        <v>320</v>
      </c>
      <c r="C14" s="236">
        <v>50000000</v>
      </c>
      <c r="D14" s="236"/>
      <c r="E14" s="236"/>
      <c r="F14" s="236"/>
      <c r="G14" s="236"/>
      <c r="H14" s="237">
        <v>1</v>
      </c>
      <c r="I14" s="236">
        <f>+C14</f>
        <v>50000000</v>
      </c>
      <c r="J14" s="237"/>
      <c r="K14" s="236"/>
      <c r="L14" s="227">
        <f t="shared" si="0"/>
        <v>1</v>
      </c>
      <c r="M14" s="236">
        <f t="shared" si="1"/>
        <v>50000000</v>
      </c>
      <c r="N14" s="144" t="s">
        <v>321</v>
      </c>
      <c r="O14" s="144" t="s">
        <v>507</v>
      </c>
    </row>
    <row r="15" spans="1:16" s="239" customFormat="1" ht="110.25">
      <c r="A15" s="227">
        <f t="shared" si="2"/>
        <v>6</v>
      </c>
      <c r="B15" s="230" t="s">
        <v>508</v>
      </c>
      <c r="C15" s="236">
        <f>2800000*125%</f>
        <v>3500000</v>
      </c>
      <c r="D15" s="236"/>
      <c r="E15" s="236"/>
      <c r="F15" s="236"/>
      <c r="G15" s="236"/>
      <c r="H15" s="237">
        <v>1</v>
      </c>
      <c r="I15" s="236">
        <f>+C15</f>
        <v>3500000</v>
      </c>
      <c r="J15" s="237"/>
      <c r="K15" s="236"/>
      <c r="L15" s="227">
        <f t="shared" si="0"/>
        <v>1</v>
      </c>
      <c r="M15" s="236">
        <f t="shared" si="1"/>
        <v>3500000</v>
      </c>
      <c r="N15" s="144" t="s">
        <v>322</v>
      </c>
      <c r="O15" s="144" t="s">
        <v>323</v>
      </c>
      <c r="P15" s="238"/>
    </row>
    <row r="16" spans="1:16" s="239" customFormat="1" ht="110.25">
      <c r="A16" s="227">
        <f t="shared" si="2"/>
        <v>7</v>
      </c>
      <c r="B16" s="235" t="s">
        <v>509</v>
      </c>
      <c r="C16" s="229">
        <f>4650000*125%</f>
        <v>5812500</v>
      </c>
      <c r="D16" s="230"/>
      <c r="E16" s="230"/>
      <c r="F16" s="227">
        <v>1</v>
      </c>
      <c r="G16" s="229">
        <f>C16</f>
        <v>5812500</v>
      </c>
      <c r="H16" s="227"/>
      <c r="I16" s="229"/>
      <c r="J16" s="149"/>
      <c r="K16" s="144"/>
      <c r="L16" s="227">
        <f t="shared" si="0"/>
        <v>1</v>
      </c>
      <c r="M16" s="236">
        <f t="shared" si="1"/>
        <v>5812500</v>
      </c>
      <c r="N16" s="149" t="s">
        <v>324</v>
      </c>
      <c r="O16" s="144" t="s">
        <v>510</v>
      </c>
    </row>
    <row r="17" spans="1:15" s="239" customFormat="1" ht="155.25" customHeight="1">
      <c r="A17" s="227">
        <f t="shared" si="2"/>
        <v>8</v>
      </c>
      <c r="B17" s="149" t="s">
        <v>325</v>
      </c>
      <c r="C17" s="229">
        <f>35000*80</f>
        <v>2800000</v>
      </c>
      <c r="D17" s="230"/>
      <c r="E17" s="230"/>
      <c r="F17" s="227"/>
      <c r="G17" s="229"/>
      <c r="H17" s="227">
        <v>1</v>
      </c>
      <c r="I17" s="229">
        <f>C17</f>
        <v>2800000</v>
      </c>
      <c r="J17" s="149"/>
      <c r="K17" s="144"/>
      <c r="L17" s="227">
        <f t="shared" si="0"/>
        <v>1</v>
      </c>
      <c r="M17" s="236">
        <f t="shared" si="1"/>
        <v>2800000</v>
      </c>
      <c r="N17" s="240" t="s">
        <v>326</v>
      </c>
      <c r="O17" s="144" t="s">
        <v>511</v>
      </c>
    </row>
    <row r="18" spans="1:15" s="239" customFormat="1" ht="94.5">
      <c r="A18" s="227">
        <f t="shared" si="2"/>
        <v>9</v>
      </c>
      <c r="B18" s="235" t="s">
        <v>512</v>
      </c>
      <c r="C18" s="229">
        <f>1800000*145%</f>
        <v>2610000</v>
      </c>
      <c r="D18" s="230"/>
      <c r="E18" s="230"/>
      <c r="F18" s="227">
        <v>1</v>
      </c>
      <c r="G18" s="229">
        <f t="shared" ref="G18" si="3">C18</f>
        <v>2610000</v>
      </c>
      <c r="H18" s="227"/>
      <c r="I18" s="229"/>
      <c r="J18" s="144"/>
      <c r="K18" s="144"/>
      <c r="M18" s="236">
        <f t="shared" si="1"/>
        <v>2610000</v>
      </c>
      <c r="N18" s="144" t="s">
        <v>327</v>
      </c>
      <c r="O18" s="144" t="s">
        <v>328</v>
      </c>
    </row>
    <row r="19" spans="1:15" ht="110.25">
      <c r="A19" s="227">
        <f t="shared" si="2"/>
        <v>10</v>
      </c>
      <c r="B19" s="241" t="s">
        <v>513</v>
      </c>
      <c r="C19" s="242">
        <v>5000000</v>
      </c>
      <c r="D19" s="243"/>
      <c r="E19" s="243"/>
      <c r="F19" s="244">
        <v>1</v>
      </c>
      <c r="G19" s="242">
        <f>+C19</f>
        <v>5000000</v>
      </c>
      <c r="H19" s="244"/>
      <c r="I19" s="242"/>
      <c r="J19" s="245"/>
      <c r="K19" s="245"/>
      <c r="L19" s="245"/>
      <c r="M19" s="236">
        <f t="shared" si="1"/>
        <v>5000000</v>
      </c>
      <c r="N19" s="245" t="s">
        <v>329</v>
      </c>
      <c r="O19" s="245" t="s">
        <v>330</v>
      </c>
    </row>
    <row r="20" spans="1:15" ht="63" customHeight="1">
      <c r="A20" s="227">
        <f t="shared" si="2"/>
        <v>11</v>
      </c>
      <c r="B20" s="235" t="s">
        <v>514</v>
      </c>
      <c r="C20" s="236">
        <v>15000000</v>
      </c>
      <c r="D20" s="227"/>
      <c r="E20" s="227"/>
      <c r="F20" s="227"/>
      <c r="G20" s="236">
        <v>0</v>
      </c>
      <c r="H20" s="227"/>
      <c r="I20" s="236"/>
      <c r="J20" s="227">
        <v>1</v>
      </c>
      <c r="K20" s="236">
        <f>+C20</f>
        <v>15000000</v>
      </c>
      <c r="L20" s="227">
        <f t="shared" ref="L20" si="4">SUM(F20+H20+J20)</f>
        <v>1</v>
      </c>
      <c r="M20" s="236">
        <f t="shared" si="1"/>
        <v>15000000</v>
      </c>
      <c r="N20" s="144" t="s">
        <v>331</v>
      </c>
      <c r="O20" s="144" t="s">
        <v>515</v>
      </c>
    </row>
    <row r="21" spans="1:15" ht="157.5">
      <c r="A21" s="227">
        <f t="shared" si="2"/>
        <v>12</v>
      </c>
      <c r="B21" s="235" t="s">
        <v>516</v>
      </c>
      <c r="C21" s="236">
        <v>15000000</v>
      </c>
      <c r="D21" s="227"/>
      <c r="E21" s="227"/>
      <c r="F21" s="227">
        <v>1</v>
      </c>
      <c r="G21" s="236">
        <f>+C21</f>
        <v>15000000</v>
      </c>
      <c r="H21" s="227"/>
      <c r="I21" s="236"/>
      <c r="J21" s="227"/>
      <c r="K21" s="236"/>
      <c r="L21" s="227">
        <f>F21</f>
        <v>1</v>
      </c>
      <c r="M21" s="236">
        <f>+C21</f>
        <v>15000000</v>
      </c>
      <c r="N21" s="144" t="s">
        <v>332</v>
      </c>
      <c r="O21" s="144" t="s">
        <v>517</v>
      </c>
    </row>
    <row r="22" spans="1:15" ht="78.75">
      <c r="A22" s="227">
        <v>13</v>
      </c>
      <c r="B22" s="230" t="s">
        <v>518</v>
      </c>
      <c r="C22" s="229">
        <v>350000000</v>
      </c>
      <c r="D22" s="230"/>
      <c r="E22" s="230"/>
      <c r="F22" s="227">
        <v>1</v>
      </c>
      <c r="G22" s="229">
        <f>C22*20%</f>
        <v>70000000</v>
      </c>
      <c r="H22" s="246">
        <v>1</v>
      </c>
      <c r="I22" s="247">
        <f>C22*40%</f>
        <v>140000000</v>
      </c>
      <c r="J22" s="246">
        <v>1</v>
      </c>
      <c r="K22" s="247">
        <f>C22*40%</f>
        <v>140000000</v>
      </c>
      <c r="L22" s="230"/>
      <c r="M22" s="229">
        <f>G22+I22+K22</f>
        <v>350000000</v>
      </c>
      <c r="N22" s="144" t="s">
        <v>333</v>
      </c>
      <c r="O22" s="144" t="s">
        <v>334</v>
      </c>
    </row>
    <row r="23" spans="1:15">
      <c r="A23" s="248" t="s">
        <v>519</v>
      </c>
      <c r="B23" s="248"/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</row>
    <row r="24" spans="1:15">
      <c r="H24" s="249"/>
      <c r="I24" s="207"/>
      <c r="J24" s="207"/>
      <c r="K24" s="207"/>
    </row>
    <row r="25" spans="1:15">
      <c r="H25" s="249"/>
      <c r="I25" s="207"/>
      <c r="J25" s="207"/>
      <c r="K25" s="207"/>
    </row>
    <row r="26" spans="1:15">
      <c r="H26" s="249"/>
      <c r="I26" s="207"/>
      <c r="J26" s="207"/>
      <c r="K26" s="207"/>
    </row>
    <row r="27" spans="1:15">
      <c r="H27" s="249"/>
      <c r="I27" s="207"/>
      <c r="J27" s="207"/>
      <c r="K27" s="207"/>
    </row>
    <row r="28" spans="1:15">
      <c r="H28" s="249"/>
      <c r="I28" s="207"/>
      <c r="J28" s="207"/>
      <c r="K28" s="207"/>
    </row>
    <row r="29" spans="1:15">
      <c r="H29" s="249"/>
      <c r="I29" s="207"/>
      <c r="J29" s="207"/>
      <c r="K29" s="207"/>
    </row>
    <row r="30" spans="1:15">
      <c r="H30" s="249"/>
      <c r="I30" s="207"/>
      <c r="J30" s="207"/>
      <c r="K30" s="207"/>
    </row>
    <row r="31" spans="1:15">
      <c r="H31" s="249"/>
      <c r="I31" s="207"/>
      <c r="J31" s="207"/>
      <c r="K31" s="207"/>
    </row>
  </sheetData>
  <mergeCells count="24">
    <mergeCell ref="K6:K7"/>
    <mergeCell ref="L6:L7"/>
    <mergeCell ref="M6:M7"/>
    <mergeCell ref="A23:O23"/>
    <mergeCell ref="H5:I5"/>
    <mergeCell ref="J5:K5"/>
    <mergeCell ref="L5:M5"/>
    <mergeCell ref="D6:D7"/>
    <mergeCell ref="E6:E7"/>
    <mergeCell ref="F6:F7"/>
    <mergeCell ref="G6:G7"/>
    <mergeCell ref="H6:H7"/>
    <mergeCell ref="I6:I7"/>
    <mergeCell ref="J6:J7"/>
    <mergeCell ref="A1:O1"/>
    <mergeCell ref="A2:O2"/>
    <mergeCell ref="A4:A7"/>
    <mergeCell ref="B4:B7"/>
    <mergeCell ref="C4:C7"/>
    <mergeCell ref="D4:E5"/>
    <mergeCell ref="F4:M4"/>
    <mergeCell ref="N4:N7"/>
    <mergeCell ref="O4:O7"/>
    <mergeCell ref="F5:G5"/>
  </mergeCells>
  <pageMargins left="0.53" right="0.45" top="0.64" bottom="0.52" header="0.31496062992125984" footer="0.31496062992125984"/>
  <pageSetup paperSize="9" scale="63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10</vt:i4>
      </vt:variant>
    </vt:vector>
  </HeadingPairs>
  <TitlesOfParts>
    <vt:vector size="15" baseType="lpstr">
      <vt:lpstr>ภาพรวม สนอ.ใหม่</vt:lpstr>
      <vt:lpstr>ภาพรวม กองกลาง</vt:lpstr>
      <vt:lpstr>ภาพรวม งานประชาสัมพันธ์</vt:lpstr>
      <vt:lpstr>ภาพรวม กองพัฒน์</vt:lpstr>
      <vt:lpstr>สิ่งก่อสรร้าง</vt:lpstr>
      <vt:lpstr>'ภาพรวม กองกลาง'!Print_Area</vt:lpstr>
      <vt:lpstr>'ภาพรวม กองพัฒน์'!Print_Area</vt:lpstr>
      <vt:lpstr>'ภาพรวม งานประชาสัมพันธ์'!Print_Area</vt:lpstr>
      <vt:lpstr>'ภาพรวม สนอ.ใหม่'!Print_Area</vt:lpstr>
      <vt:lpstr>สิ่งก่อสรร้าง!Print_Area</vt:lpstr>
      <vt:lpstr>'ภาพรวม กองกลาง'!Print_Titles</vt:lpstr>
      <vt:lpstr>'ภาพรวม กองพัฒน์'!Print_Titles</vt:lpstr>
      <vt:lpstr>'ภาพรวม งานประชาสัมพันธ์'!Print_Titles</vt:lpstr>
      <vt:lpstr>'ภาพรวม สนอ.ใหม่'!Print_Titles</vt:lpstr>
      <vt:lpstr>สิ่งก่อสรร้าง!Print_Titles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tonplan</cp:lastModifiedBy>
  <cp:lastPrinted>2025-01-17T07:55:45Z</cp:lastPrinted>
  <dcterms:created xsi:type="dcterms:W3CDTF">2025-01-06T07:51:12Z</dcterms:created>
  <dcterms:modified xsi:type="dcterms:W3CDTF">2025-10-07T07:01:12Z</dcterms:modified>
</cp:coreProperties>
</file>