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30\e\ประมาณการรายรับ ประจำปีงบประมาณ พ.ศ. 2569\7. ประชุมชี้แจงหลักเกณฑ์จัดทำงบประมาณ พ.ศ. 2569 7 กรกฎาคม 2568\งบบุคลากร\"/>
    </mc:Choice>
  </mc:AlternateContent>
  <xr:revisionPtr revIDLastSave="0" documentId="8_{59EA31A9-9E31-4C11-AA2F-150EB3935462}" xr6:coauthVersionLast="47" xr6:coauthVersionMax="47" xr10:uidLastSave="{00000000-0000-0000-0000-000000000000}"/>
  <bookViews>
    <workbookView xWindow="-120" yWindow="-120" windowWidth="24240" windowHeight="13140" xr2:uid="{9FCC462C-7C39-450A-B0DD-CE022C8A0301}"/>
  </bookViews>
  <sheets>
    <sheet name="สรุป69วิถีธรม" sheetId="1" r:id="rId1"/>
  </sheets>
  <definedNames>
    <definedName name="_xlnm.Print_Area" localSheetId="0">สรุป69วิถีธรม!$A$1:$U$16</definedName>
    <definedName name="_xlnm.Print_Titles" localSheetId="0">สรุป69วิถีธรม!$2:$2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" i="1" l="1"/>
  <c r="Z16" i="1"/>
  <c r="Y16" i="1"/>
  <c r="X16" i="1"/>
  <c r="W16" i="1"/>
  <c r="V16" i="1"/>
  <c r="AD15" i="1"/>
  <c r="N15" i="1"/>
  <c r="L15" i="1"/>
  <c r="J15" i="1"/>
  <c r="I15" i="1"/>
  <c r="Q15" i="1" s="1"/>
  <c r="R15" i="1" s="1"/>
  <c r="G15" i="1"/>
  <c r="G4" i="1" s="1"/>
  <c r="G3" i="1" s="1"/>
  <c r="G16" i="1" s="1"/>
  <c r="AD14" i="1"/>
  <c r="O14" i="1"/>
  <c r="P14" i="1" s="1"/>
  <c r="N14" i="1"/>
  <c r="M14" i="1"/>
  <c r="L14" i="1"/>
  <c r="T14" i="1" s="1"/>
  <c r="J14" i="1"/>
  <c r="S14" i="1" s="1"/>
  <c r="I14" i="1"/>
  <c r="Q14" i="1" s="1"/>
  <c r="R14" i="1" s="1"/>
  <c r="G14" i="1"/>
  <c r="AD13" i="1"/>
  <c r="Q13" i="1"/>
  <c r="R13" i="1" s="1"/>
  <c r="O13" i="1"/>
  <c r="P13" i="1" s="1"/>
  <c r="M13" i="1"/>
  <c r="N13" i="1" s="1"/>
  <c r="L13" i="1"/>
  <c r="T13" i="1" s="1"/>
  <c r="J13" i="1"/>
  <c r="I13" i="1"/>
  <c r="G13" i="1"/>
  <c r="S13" i="1" s="1"/>
  <c r="AD12" i="1"/>
  <c r="Q12" i="1"/>
  <c r="R12" i="1" s="1"/>
  <c r="O12" i="1"/>
  <c r="P12" i="1" s="1"/>
  <c r="M12" i="1"/>
  <c r="N12" i="1" s="1"/>
  <c r="L12" i="1"/>
  <c r="J12" i="1"/>
  <c r="I12" i="1"/>
  <c r="G12" i="1"/>
  <c r="AD11" i="1"/>
  <c r="Q11" i="1"/>
  <c r="R11" i="1" s="1"/>
  <c r="O11" i="1"/>
  <c r="P11" i="1" s="1"/>
  <c r="T11" i="1" s="1"/>
  <c r="M11" i="1"/>
  <c r="N11" i="1" s="1"/>
  <c r="S11" i="1" s="1"/>
  <c r="L11" i="1"/>
  <c r="J11" i="1"/>
  <c r="I11" i="1"/>
  <c r="G11" i="1"/>
  <c r="AD10" i="1"/>
  <c r="O10" i="1"/>
  <c r="P10" i="1" s="1"/>
  <c r="T10" i="1" s="1"/>
  <c r="L10" i="1"/>
  <c r="J10" i="1"/>
  <c r="I10" i="1"/>
  <c r="Q10" i="1" s="1"/>
  <c r="R10" i="1" s="1"/>
  <c r="G10" i="1"/>
  <c r="AD9" i="1"/>
  <c r="N9" i="1"/>
  <c r="L9" i="1"/>
  <c r="J9" i="1"/>
  <c r="S9" i="1" s="1"/>
  <c r="I9" i="1"/>
  <c r="Q9" i="1" s="1"/>
  <c r="R9" i="1" s="1"/>
  <c r="G9" i="1"/>
  <c r="AD8" i="1"/>
  <c r="L8" i="1"/>
  <c r="J8" i="1"/>
  <c r="I8" i="1"/>
  <c r="Q8" i="1" s="1"/>
  <c r="R8" i="1" s="1"/>
  <c r="G8" i="1"/>
  <c r="AD7" i="1"/>
  <c r="L7" i="1"/>
  <c r="J7" i="1"/>
  <c r="I7" i="1"/>
  <c r="M7" i="1" s="1"/>
  <c r="N7" i="1" s="1"/>
  <c r="G7" i="1"/>
  <c r="AD6" i="1"/>
  <c r="L6" i="1"/>
  <c r="T6" i="1" s="1"/>
  <c r="J6" i="1"/>
  <c r="I6" i="1"/>
  <c r="O6" i="1" s="1"/>
  <c r="P6" i="1" s="1"/>
  <c r="G6" i="1"/>
  <c r="AD5" i="1"/>
  <c r="R5" i="1"/>
  <c r="Q5" i="1"/>
  <c r="P5" i="1"/>
  <c r="O5" i="1"/>
  <c r="N5" i="1"/>
  <c r="S5" i="1" s="1"/>
  <c r="M5" i="1"/>
  <c r="L5" i="1"/>
  <c r="L4" i="1" s="1"/>
  <c r="L3" i="1" s="1"/>
  <c r="L16" i="1" s="1"/>
  <c r="J5" i="1"/>
  <c r="I5" i="1"/>
  <c r="G5" i="1"/>
  <c r="AD4" i="1"/>
  <c r="K4" i="1"/>
  <c r="H4" i="1"/>
  <c r="H3" i="1" s="1"/>
  <c r="H16" i="1" s="1"/>
  <c r="F4" i="1"/>
  <c r="F3" i="1" s="1"/>
  <c r="F16" i="1" s="1"/>
  <c r="AC3" i="1"/>
  <c r="AC16" i="1" s="1"/>
  <c r="AB3" i="1"/>
  <c r="AB16" i="1" s="1"/>
  <c r="K3" i="1"/>
  <c r="K16" i="1" s="1"/>
  <c r="U11" i="1" l="1"/>
  <c r="U13" i="1"/>
  <c r="T12" i="1"/>
  <c r="U12" i="1" s="1"/>
  <c r="S7" i="1"/>
  <c r="U14" i="1"/>
  <c r="T7" i="1"/>
  <c r="U7" i="1" s="1"/>
  <c r="S12" i="1"/>
  <c r="M8" i="1"/>
  <c r="N8" i="1" s="1"/>
  <c r="S8" i="1" s="1"/>
  <c r="T5" i="1"/>
  <c r="O7" i="1"/>
  <c r="P7" i="1" s="1"/>
  <c r="J4" i="1"/>
  <c r="J3" i="1" s="1"/>
  <c r="J16" i="1" s="1"/>
  <c r="Q7" i="1"/>
  <c r="R7" i="1" s="1"/>
  <c r="O8" i="1"/>
  <c r="P8" i="1" s="1"/>
  <c r="T8" i="1" s="1"/>
  <c r="U8" i="1" s="1"/>
  <c r="O15" i="1"/>
  <c r="P15" i="1" s="1"/>
  <c r="T15" i="1" s="1"/>
  <c r="U15" i="1" s="1"/>
  <c r="I4" i="1"/>
  <c r="I3" i="1" s="1"/>
  <c r="I16" i="1" s="1"/>
  <c r="Q6" i="1"/>
  <c r="R6" i="1" s="1"/>
  <c r="R4" i="1" s="1"/>
  <c r="R3" i="1" s="1"/>
  <c r="R16" i="1" s="1"/>
  <c r="M10" i="1"/>
  <c r="N10" i="1" s="1"/>
  <c r="S10" i="1" s="1"/>
  <c r="U10" i="1" s="1"/>
  <c r="O9" i="1"/>
  <c r="P9" i="1" s="1"/>
  <c r="T9" i="1" s="1"/>
  <c r="U9" i="1" s="1"/>
  <c r="S15" i="1"/>
  <c r="AD3" i="1"/>
  <c r="AD16" i="1" s="1"/>
  <c r="M6" i="1"/>
  <c r="N6" i="1" s="1"/>
  <c r="O4" i="1" l="1"/>
  <c r="O3" i="1" s="1"/>
  <c r="O16" i="1" s="1"/>
  <c r="P4" i="1"/>
  <c r="P3" i="1" s="1"/>
  <c r="P16" i="1" s="1"/>
  <c r="S6" i="1"/>
  <c r="M4" i="1"/>
  <c r="M3" i="1" s="1"/>
  <c r="M16" i="1" s="1"/>
  <c r="N4" i="1"/>
  <c r="N3" i="1" s="1"/>
  <c r="N16" i="1" s="1"/>
  <c r="U5" i="1"/>
  <c r="T4" i="1"/>
  <c r="T3" i="1" s="1"/>
  <c r="T16" i="1" s="1"/>
  <c r="Q4" i="1"/>
  <c r="Q3" i="1" s="1"/>
  <c r="Q16" i="1" s="1"/>
  <c r="S4" i="1" l="1"/>
  <c r="S3" i="1" s="1"/>
  <c r="S16" i="1" s="1"/>
  <c r="U6" i="1"/>
  <c r="U4" i="1" s="1"/>
  <c r="U3" i="1" s="1"/>
  <c r="U16" i="1" s="1"/>
</calcChain>
</file>

<file path=xl/sharedStrings.xml><?xml version="1.0" encoding="utf-8"?>
<sst xmlns="http://schemas.openxmlformats.org/spreadsheetml/2006/main" count="90" uniqueCount="59">
  <si>
    <t>คำขอตั้งงบประมาณเงินรายได้ลูกจ้างชั่วคราว รายเดือน ประจำปีงบประมาณ พ.ศ. 2569</t>
  </si>
  <si>
    <t>ชื่อ - สกุล</t>
  </si>
  <si>
    <t>ชื่อตำแหน่ง</t>
  </si>
  <si>
    <t>ประเภทอัตรา</t>
  </si>
  <si>
    <t>เลขตำแหน่ง</t>
  </si>
  <si>
    <t>วุฒิการศึกษาที่บรรจุ</t>
  </si>
  <si>
    <t>เงินเดือน</t>
  </si>
  <si>
    <t>เงินเดือน*12</t>
  </si>
  <si>
    <t>เงินเลื่อนขั้น</t>
  </si>
  <si>
    <t>เงินเดือน+
เงินเลื่อนขั้น</t>
  </si>
  <si>
    <t>เงินเลื่อนขั้น*12</t>
  </si>
  <si>
    <t>ประกัน
สังคม</t>
  </si>
  <si>
    <t>ประกัน
สังคม*12</t>
  </si>
  <si>
    <t>ค่า
ครองชีพ</t>
  </si>
  <si>
    <t>ค่าครองชีพ*12</t>
  </si>
  <si>
    <t>กองทุน
ทดแทน
 0.2%</t>
  </si>
  <si>
    <t>กองทุน
ทดแทน 
0.2%*12</t>
  </si>
  <si>
    <t>กองทุนสำรองเลี้ยงชีพ</t>
  </si>
  <si>
    <t>กองทุนสำรองเลี้ยงชีพ*12</t>
  </si>
  <si>
    <t>รวมงบบุคลากร</t>
  </si>
  <si>
    <t>รวมงบใช้สอย</t>
  </si>
  <si>
    <t>รวม</t>
  </si>
  <si>
    <t>รวมเงินเลื่อนขั้น</t>
  </si>
  <si>
    <t>เงินเพิ่ม</t>
  </si>
  <si>
    <t>รวมทั้งสิ้น</t>
  </si>
  <si>
    <t>รวมเงินเดือนทั้งปี</t>
  </si>
  <si>
    <t>งบประกันสังคม</t>
  </si>
  <si>
    <t>อัตราเดิม</t>
  </si>
  <si>
    <t>อัตราใหม่</t>
  </si>
  <si>
    <r>
      <t>กองกลาง</t>
    </r>
    <r>
      <rPr>
        <sz val="14"/>
        <rFont val="TH SarabunPSK"/>
        <family val="2"/>
      </rPr>
      <t>    (รวมทั้งหมด 9 คน)</t>
    </r>
  </si>
  <si>
    <r>
      <t>  </t>
    </r>
    <r>
      <rPr>
        <b/>
        <sz val="14"/>
        <rFont val="TH SarabunPSK"/>
        <family val="2"/>
      </rPr>
      <t>โรงเรียนวิถีธรรมแห่งมหาวิทยาลัยราชภัฏสกลนคร</t>
    </r>
  </si>
  <si>
    <t>    1 นางสาว จิตราพร  พานาดา</t>
  </si>
  <si>
    <t>นักวิชาการศึกษา</t>
  </si>
  <si>
    <t>CW 442</t>
  </si>
  <si>
    <t>ปริญญาตรี</t>
  </si>
  <si>
    <t>    2 นางสาว เพ็ญฉวี  พลไชย</t>
  </si>
  <si>
    <t>อาจารย์ผู้ช่วย</t>
  </si>
  <si>
    <t>SI. 184</t>
  </si>
  <si>
    <t>ปริญญาตรี 5 ปี</t>
  </si>
  <si>
    <t>ลาออก 20/5/67</t>
  </si>
  <si>
    <t>    3 นาย ธนาธิป  โสมคำ</t>
  </si>
  <si>
    <t>SI. 203</t>
  </si>
  <si>
    <t>    4 นาย อำนาจ  ไชยมาศ</t>
  </si>
  <si>
    <t>SI. 204</t>
  </si>
  <si>
    <t>    5 นางสาว อินทูอร  อิ่มอาดูร</t>
  </si>
  <si>
    <t>SI. 205</t>
  </si>
  <si>
    <t>    6 นางสาว กรทิพย์  ไขลามเมา</t>
  </si>
  <si>
    <t>SI. 206</t>
  </si>
  <si>
    <t>    7 นางสาว ณัฐธิฌา  ไชยจักร์</t>
  </si>
  <si>
    <t>SI. 212</t>
  </si>
  <si>
    <t>    8 นางสาว มยุรดา  โททุมพล</t>
  </si>
  <si>
    <t>SI. 216</t>
  </si>
  <si>
    <t>    9 นางสาว สาวิตรี  บุญอุ่น</t>
  </si>
  <si>
    <t>SI. 217</t>
  </si>
  <si>
    <t>    10 นาย ภรภัทร  วงศ์กาฬสินธุ์</t>
  </si>
  <si>
    <t>SI. 218</t>
  </si>
  <si>
    <t>    11 อัตราใหม่</t>
  </si>
  <si>
    <t>SI. XXX</t>
  </si>
  <si>
    <t>รวมทั้งสิ้น 11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</si>
</sst>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u/>
      <sz val="14"/>
      <name val="TH SarabunPSK"/>
      <family val="2"/>
    </font>
    <font>
      <b/>
      <sz val="14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78C7D8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5F4E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164" fontId="3" fillId="6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43" fontId="2" fillId="7" borderId="8" xfId="1" applyFont="1" applyFill="1" applyBorder="1" applyAlignment="1">
      <alignment horizontal="right" wrapText="1"/>
    </xf>
    <xf numFmtId="164" fontId="3" fillId="7" borderId="8" xfId="1" applyNumberFormat="1" applyFont="1" applyFill="1" applyBorder="1" applyAlignment="1">
      <alignment horizontal="right" wrapText="1"/>
    </xf>
    <xf numFmtId="164" fontId="3" fillId="8" borderId="11" xfId="1" applyNumberFormat="1" applyFont="1" applyFill="1" applyBorder="1" applyAlignment="1">
      <alignment horizontal="right" wrapText="1"/>
    </xf>
    <xf numFmtId="0" fontId="2" fillId="8" borderId="0" xfId="0" applyFont="1" applyFill="1"/>
    <xf numFmtId="0" fontId="2" fillId="8" borderId="9" xfId="0" applyFont="1" applyFill="1" applyBorder="1"/>
    <xf numFmtId="0" fontId="2" fillId="7" borderId="12" xfId="0" applyFont="1" applyFill="1" applyBorder="1" applyAlignment="1">
      <alignment wrapText="1"/>
    </xf>
    <xf numFmtId="0" fontId="2" fillId="7" borderId="13" xfId="0" applyFont="1" applyFill="1" applyBorder="1" applyAlignment="1">
      <alignment wrapText="1"/>
    </xf>
    <xf numFmtId="0" fontId="2" fillId="7" borderId="11" xfId="0" applyFont="1" applyFill="1" applyBorder="1" applyAlignment="1">
      <alignment wrapText="1"/>
    </xf>
    <xf numFmtId="43" fontId="2" fillId="7" borderId="11" xfId="1" applyFont="1" applyFill="1" applyBorder="1" applyAlignment="1">
      <alignment horizontal="right" wrapText="1"/>
    </xf>
    <xf numFmtId="164" fontId="5" fillId="7" borderId="11" xfId="1" applyNumberFormat="1" applyFont="1" applyFill="1" applyBorder="1" applyAlignment="1">
      <alignment horizontal="right" wrapText="1"/>
    </xf>
    <xf numFmtId="164" fontId="5" fillId="9" borderId="11" xfId="1" applyNumberFormat="1" applyFont="1" applyFill="1" applyBorder="1" applyAlignment="1">
      <alignment horizontal="right" wrapText="1"/>
    </xf>
    <xf numFmtId="0" fontId="2" fillId="9" borderId="0" xfId="0" applyFont="1" applyFill="1"/>
    <xf numFmtId="0" fontId="2" fillId="9" borderId="9" xfId="0" applyFont="1" applyFill="1" applyBorder="1"/>
    <xf numFmtId="0" fontId="2" fillId="10" borderId="14" xfId="0" applyFont="1" applyFill="1" applyBorder="1" applyAlignment="1">
      <alignment wrapText="1"/>
    </xf>
    <xf numFmtId="0" fontId="2" fillId="10" borderId="14" xfId="0" applyFont="1" applyFill="1" applyBorder="1" applyAlignment="1">
      <alignment horizontal="center" wrapText="1"/>
    </xf>
    <xf numFmtId="164" fontId="2" fillId="10" borderId="14" xfId="1" applyNumberFormat="1" applyFont="1" applyFill="1" applyBorder="1" applyAlignment="1">
      <alignment horizontal="right" wrapText="1"/>
    </xf>
    <xf numFmtId="164" fontId="2" fillId="11" borderId="14" xfId="1" applyNumberFormat="1" applyFont="1" applyFill="1" applyBorder="1" applyAlignment="1">
      <alignment horizontal="right" wrapText="1"/>
    </xf>
    <xf numFmtId="164" fontId="2" fillId="3" borderId="14" xfId="1" applyNumberFormat="1" applyFont="1" applyFill="1" applyBorder="1" applyAlignment="1">
      <alignment horizontal="right" wrapText="1"/>
    </xf>
    <xf numFmtId="164" fontId="2" fillId="5" borderId="14" xfId="1" applyNumberFormat="1" applyFont="1" applyFill="1" applyBorder="1" applyAlignment="1">
      <alignment horizontal="right" wrapText="1"/>
    </xf>
    <xf numFmtId="164" fontId="3" fillId="6" borderId="14" xfId="1" applyNumberFormat="1" applyFont="1" applyFill="1" applyBorder="1" applyAlignment="1">
      <alignment horizontal="right" wrapText="1"/>
    </xf>
    <xf numFmtId="164" fontId="2" fillId="10" borderId="11" xfId="1" applyNumberFormat="1" applyFont="1" applyFill="1" applyBorder="1" applyAlignment="1">
      <alignment horizontal="right" wrapText="1"/>
    </xf>
    <xf numFmtId="0" fontId="2" fillId="10" borderId="0" xfId="0" applyFont="1" applyFill="1"/>
    <xf numFmtId="0" fontId="2" fillId="10" borderId="9" xfId="0" applyFont="1" applyFill="1" applyBorder="1"/>
    <xf numFmtId="0" fontId="2" fillId="12" borderId="15" xfId="0" applyFont="1" applyFill="1" applyBorder="1" applyAlignment="1">
      <alignment vertical="top" wrapText="1"/>
    </xf>
    <xf numFmtId="0" fontId="2" fillId="12" borderId="15" xfId="0" applyFont="1" applyFill="1" applyBorder="1" applyAlignment="1">
      <alignment horizontal="center" vertical="top" wrapText="1"/>
    </xf>
    <xf numFmtId="164" fontId="2" fillId="12" borderId="15" xfId="1" applyNumberFormat="1" applyFont="1" applyFill="1" applyBorder="1" applyAlignment="1">
      <alignment horizontal="right" vertical="top" wrapText="1"/>
    </xf>
    <xf numFmtId="164" fontId="3" fillId="12" borderId="15" xfId="1" applyNumberFormat="1" applyFont="1" applyFill="1" applyBorder="1" applyAlignment="1">
      <alignment horizontal="right" vertical="top" wrapText="1"/>
    </xf>
    <xf numFmtId="164" fontId="2" fillId="11" borderId="11" xfId="1" applyNumberFormat="1" applyFont="1" applyFill="1" applyBorder="1" applyAlignment="1">
      <alignment horizontal="right" vertical="top" wrapText="1"/>
    </xf>
    <xf numFmtId="0" fontId="2" fillId="11" borderId="0" xfId="0" applyFont="1" applyFill="1" applyAlignment="1">
      <alignment vertical="top"/>
    </xf>
    <xf numFmtId="0" fontId="2" fillId="11" borderId="9" xfId="0" applyFont="1" applyFill="1" applyBorder="1" applyAlignment="1">
      <alignment vertical="top"/>
    </xf>
    <xf numFmtId="0" fontId="2" fillId="10" borderId="15" xfId="0" applyFont="1" applyFill="1" applyBorder="1" applyAlignment="1">
      <alignment vertical="top" wrapText="1"/>
    </xf>
    <xf numFmtId="0" fontId="2" fillId="10" borderId="15" xfId="0" applyFont="1" applyFill="1" applyBorder="1" applyAlignment="1">
      <alignment horizontal="center" vertical="top" wrapText="1"/>
    </xf>
    <xf numFmtId="164" fontId="2" fillId="10" borderId="15" xfId="1" applyNumberFormat="1" applyFont="1" applyFill="1" applyBorder="1" applyAlignment="1">
      <alignment horizontal="right" vertical="top" wrapText="1"/>
    </xf>
    <xf numFmtId="164" fontId="2" fillId="11" borderId="15" xfId="1" applyNumberFormat="1" applyFont="1" applyFill="1" applyBorder="1" applyAlignment="1">
      <alignment horizontal="right" vertical="top" wrapText="1"/>
    </xf>
    <xf numFmtId="164" fontId="2" fillId="3" borderId="15" xfId="1" applyNumberFormat="1" applyFont="1" applyFill="1" applyBorder="1" applyAlignment="1">
      <alignment horizontal="right" vertical="top" wrapText="1"/>
    </xf>
    <xf numFmtId="164" fontId="2" fillId="5" borderId="15" xfId="1" applyNumberFormat="1" applyFont="1" applyFill="1" applyBorder="1" applyAlignment="1">
      <alignment horizontal="right" vertical="top" wrapText="1"/>
    </xf>
    <xf numFmtId="164" fontId="3" fillId="6" borderId="15" xfId="1" applyNumberFormat="1" applyFont="1" applyFill="1" applyBorder="1" applyAlignment="1">
      <alignment horizontal="right" vertical="top" wrapText="1"/>
    </xf>
    <xf numFmtId="164" fontId="2" fillId="10" borderId="11" xfId="1" applyNumberFormat="1" applyFont="1" applyFill="1" applyBorder="1" applyAlignment="1">
      <alignment horizontal="right" vertical="top" wrapText="1"/>
    </xf>
    <xf numFmtId="0" fontId="2" fillId="10" borderId="0" xfId="0" applyFont="1" applyFill="1" applyAlignment="1">
      <alignment vertical="top"/>
    </xf>
    <xf numFmtId="0" fontId="2" fillId="10" borderId="9" xfId="0" applyFont="1" applyFill="1" applyBorder="1" applyAlignment="1">
      <alignment vertical="top"/>
    </xf>
    <xf numFmtId="0" fontId="2" fillId="11" borderId="15" xfId="0" applyFont="1" applyFill="1" applyBorder="1" applyAlignment="1">
      <alignment vertical="top" wrapText="1"/>
    </xf>
    <xf numFmtId="0" fontId="2" fillId="11" borderId="15" xfId="0" applyFont="1" applyFill="1" applyBorder="1" applyAlignment="1">
      <alignment horizontal="center" vertical="top" wrapText="1"/>
    </xf>
    <xf numFmtId="164" fontId="2" fillId="13" borderId="15" xfId="1" applyNumberFormat="1" applyFont="1" applyFill="1" applyBorder="1" applyAlignment="1">
      <alignment horizontal="right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164" fontId="3" fillId="3" borderId="15" xfId="1" applyNumberFormat="1" applyFont="1" applyFill="1" applyBorder="1" applyAlignment="1">
      <alignment horizontal="right" vertical="top" wrapText="1"/>
    </xf>
    <xf numFmtId="0" fontId="2" fillId="12" borderId="16" xfId="0" applyFont="1" applyFill="1" applyBorder="1" applyAlignment="1">
      <alignment vertical="top" wrapText="1"/>
    </xf>
    <xf numFmtId="0" fontId="2" fillId="12" borderId="16" xfId="0" applyFont="1" applyFill="1" applyBorder="1" applyAlignment="1">
      <alignment horizontal="center" vertical="top" wrapText="1"/>
    </xf>
    <xf numFmtId="164" fontId="2" fillId="13" borderId="16" xfId="1" applyNumberFormat="1" applyFont="1" applyFill="1" applyBorder="1" applyAlignment="1">
      <alignment horizontal="right" vertical="top" wrapText="1"/>
    </xf>
    <xf numFmtId="164" fontId="2" fillId="12" borderId="16" xfId="1" applyNumberFormat="1" applyFont="1" applyFill="1" applyBorder="1" applyAlignment="1">
      <alignment horizontal="right" vertical="top" wrapText="1"/>
    </xf>
    <xf numFmtId="164" fontId="3" fillId="12" borderId="16" xfId="1" applyNumberFormat="1" applyFont="1" applyFill="1" applyBorder="1" applyAlignment="1">
      <alignment horizontal="right" vertical="top" wrapText="1"/>
    </xf>
    <xf numFmtId="0" fontId="3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wrapText="1"/>
    </xf>
    <xf numFmtId="0" fontId="2" fillId="7" borderId="18" xfId="0" applyFont="1" applyFill="1" applyBorder="1" applyAlignment="1">
      <alignment horizontal="right" wrapText="1"/>
    </xf>
    <xf numFmtId="164" fontId="3" fillId="7" borderId="18" xfId="1" applyNumberFormat="1" applyFont="1" applyFill="1" applyBorder="1" applyAlignment="1">
      <alignment horizontal="right" wrapText="1"/>
    </xf>
    <xf numFmtId="164" fontId="3" fillId="5" borderId="18" xfId="1" applyNumberFormat="1" applyFont="1" applyFill="1" applyBorder="1" applyAlignment="1">
      <alignment horizontal="right" wrapText="1"/>
    </xf>
    <xf numFmtId="0" fontId="2" fillId="5" borderId="0" xfId="0" applyFont="1" applyFill="1"/>
    <xf numFmtId="164" fontId="6" fillId="13" borderId="0" xfId="1" applyNumberFormat="1" applyFont="1" applyFill="1"/>
    <xf numFmtId="164" fontId="2" fillId="0" borderId="0" xfId="1" applyNumberFormat="1" applyFont="1"/>
    <xf numFmtId="164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7609F-C285-468B-A98A-BD50E616EBDF}">
  <sheetPr>
    <tabColor theme="5" tint="-0.249977111117893"/>
  </sheetPr>
  <dimension ref="A1:AD19"/>
  <sheetViews>
    <sheetView showGridLines="0" tabSelected="1" view="pageBreakPreview" zoomScale="80" zoomScaleNormal="90" zoomScaleSheetLayoutView="80" workbookViewId="0">
      <pane ySplit="2" topLeftCell="A3" activePane="bottomLeft" state="frozen"/>
      <selection activeCell="U281" sqref="U281"/>
      <selection pane="bottomLeft" activeCell="L23" sqref="L23"/>
    </sheetView>
  </sheetViews>
  <sheetFormatPr defaultColWidth="9" defaultRowHeight="18.75"/>
  <cols>
    <col min="1" max="1" width="25.140625" style="2" customWidth="1"/>
    <col min="2" max="2" width="14.42578125" style="2" customWidth="1"/>
    <col min="3" max="3" width="9.28515625" style="2" customWidth="1"/>
    <col min="4" max="4" width="7.140625" style="2" customWidth="1"/>
    <col min="5" max="5" width="15.28515625" style="2" hidden="1" customWidth="1"/>
    <col min="6" max="6" width="9.140625" style="79" customWidth="1"/>
    <col min="7" max="7" width="10.85546875" style="79" bestFit="1" customWidth="1"/>
    <col min="8" max="8" width="9.140625" style="79" customWidth="1"/>
    <col min="9" max="9" width="9" style="79" customWidth="1"/>
    <col min="10" max="10" width="8.85546875" style="79" customWidth="1"/>
    <col min="11" max="11" width="8.28515625" style="79" customWidth="1"/>
    <col min="12" max="12" width="8.7109375" style="79" customWidth="1"/>
    <col min="13" max="13" width="6.5703125" style="79" customWidth="1"/>
    <col min="14" max="14" width="7.42578125" style="79" customWidth="1"/>
    <col min="15" max="15" width="6.28515625" style="79" customWidth="1"/>
    <col min="16" max="16" width="8.42578125" style="79" customWidth="1"/>
    <col min="17" max="17" width="9.140625" style="79" customWidth="1"/>
    <col min="18" max="18" width="9.85546875" style="79" customWidth="1"/>
    <col min="19" max="19" width="10.85546875" style="79" bestFit="1" customWidth="1"/>
    <col min="20" max="20" width="9.5703125" style="79" customWidth="1"/>
    <col min="21" max="21" width="10.85546875" style="80" bestFit="1" customWidth="1"/>
    <col min="22" max="22" width="10.85546875" style="79" hidden="1" customWidth="1"/>
    <col min="23" max="23" width="5.7109375" style="79" hidden="1" customWidth="1"/>
    <col min="24" max="24" width="10.85546875" style="79" hidden="1" customWidth="1"/>
    <col min="25" max="25" width="11.28515625" style="79" hidden="1" customWidth="1"/>
    <col min="26" max="26" width="9.5703125" style="79" hidden="1" customWidth="1"/>
    <col min="27" max="27" width="9" style="2" hidden="1" customWidth="1"/>
    <col min="28" max="28" width="7.140625" style="2" customWidth="1"/>
    <col min="29" max="29" width="7.42578125" style="2" customWidth="1"/>
    <col min="30" max="16384" width="9" style="2"/>
  </cols>
  <sheetData>
    <row r="1" spans="1:30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s="16" customFormat="1" ht="93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7" t="s">
        <v>9</v>
      </c>
      <c r="J2" s="8" t="s">
        <v>10</v>
      </c>
      <c r="K2" s="5" t="s">
        <v>11</v>
      </c>
      <c r="L2" s="9" t="s">
        <v>12</v>
      </c>
      <c r="M2" s="10" t="s">
        <v>13</v>
      </c>
      <c r="N2" s="8" t="s">
        <v>14</v>
      </c>
      <c r="O2" s="11" t="s">
        <v>15</v>
      </c>
      <c r="P2" s="12" t="s">
        <v>16</v>
      </c>
      <c r="Q2" s="11" t="s">
        <v>17</v>
      </c>
      <c r="R2" s="8" t="s">
        <v>18</v>
      </c>
      <c r="S2" s="8" t="s">
        <v>19</v>
      </c>
      <c r="T2" s="12" t="s">
        <v>20</v>
      </c>
      <c r="U2" s="13" t="s">
        <v>21</v>
      </c>
      <c r="V2" s="14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B2" s="17" t="s">
        <v>27</v>
      </c>
      <c r="AC2" s="17" t="s">
        <v>28</v>
      </c>
      <c r="AD2" s="17" t="s">
        <v>21</v>
      </c>
    </row>
    <row r="3" spans="1:30" s="24" customFormat="1" ht="16.7" customHeight="1">
      <c r="A3" s="18" t="s">
        <v>29</v>
      </c>
      <c r="B3" s="19"/>
      <c r="C3" s="19"/>
      <c r="D3" s="20"/>
      <c r="E3" s="21"/>
      <c r="F3" s="22">
        <f t="shared" ref="F3:U3" si="0">F4</f>
        <v>159390</v>
      </c>
      <c r="G3" s="22">
        <f t="shared" si="0"/>
        <v>1912680</v>
      </c>
      <c r="H3" s="22">
        <f t="shared" si="0"/>
        <v>8010</v>
      </c>
      <c r="I3" s="22">
        <f t="shared" si="0"/>
        <v>167400</v>
      </c>
      <c r="J3" s="22">
        <f t="shared" si="0"/>
        <v>96120</v>
      </c>
      <c r="K3" s="22">
        <f t="shared" si="0"/>
        <v>6750</v>
      </c>
      <c r="L3" s="22">
        <f t="shared" si="0"/>
        <v>81000</v>
      </c>
      <c r="M3" s="22">
        <f t="shared" si="0"/>
        <v>0</v>
      </c>
      <c r="N3" s="22">
        <f t="shared" si="0"/>
        <v>0</v>
      </c>
      <c r="O3" s="22">
        <f t="shared" si="0"/>
        <v>334</v>
      </c>
      <c r="P3" s="22">
        <f t="shared" si="0"/>
        <v>4008</v>
      </c>
      <c r="Q3" s="22">
        <f t="shared" si="0"/>
        <v>5023</v>
      </c>
      <c r="R3" s="22">
        <f t="shared" si="0"/>
        <v>60276</v>
      </c>
      <c r="S3" s="22">
        <f t="shared" si="0"/>
        <v>2069076</v>
      </c>
      <c r="T3" s="22">
        <f t="shared" si="0"/>
        <v>85008</v>
      </c>
      <c r="U3" s="22">
        <f t="shared" si="0"/>
        <v>2154084</v>
      </c>
      <c r="V3" s="23">
        <v>1920290</v>
      </c>
      <c r="W3" s="23">
        <v>0</v>
      </c>
      <c r="X3" s="23">
        <v>1920290</v>
      </c>
      <c r="Y3" s="23">
        <v>23043480</v>
      </c>
      <c r="Z3" s="23">
        <v>1152636</v>
      </c>
      <c r="AB3" s="25">
        <f>SUM(AB4:AB14)</f>
        <v>12</v>
      </c>
      <c r="AC3" s="25">
        <f>SUM(AC4:AC14)</f>
        <v>3</v>
      </c>
      <c r="AD3" s="25">
        <f t="shared" ref="AD3:AD15" si="1">AB3+AC3</f>
        <v>15</v>
      </c>
    </row>
    <row r="4" spans="1:30" s="32" customFormat="1" ht="16.7" customHeight="1">
      <c r="A4" s="26" t="s">
        <v>30</v>
      </c>
      <c r="B4" s="27"/>
      <c r="C4" s="28"/>
      <c r="D4" s="28"/>
      <c r="E4" s="29"/>
      <c r="F4" s="30">
        <f>SUM(F5:F15)</f>
        <v>159390</v>
      </c>
      <c r="G4" s="30">
        <f t="shared" ref="G4:U4" si="2">SUM(G5:G15)</f>
        <v>1912680</v>
      </c>
      <c r="H4" s="30">
        <f t="shared" si="2"/>
        <v>8010</v>
      </c>
      <c r="I4" s="30">
        <f t="shared" si="2"/>
        <v>167400</v>
      </c>
      <c r="J4" s="30">
        <f t="shared" si="2"/>
        <v>96120</v>
      </c>
      <c r="K4" s="30">
        <f t="shared" si="2"/>
        <v>6750</v>
      </c>
      <c r="L4" s="30">
        <f t="shared" si="2"/>
        <v>81000</v>
      </c>
      <c r="M4" s="30">
        <f t="shared" si="2"/>
        <v>0</v>
      </c>
      <c r="N4" s="30">
        <f t="shared" si="2"/>
        <v>0</v>
      </c>
      <c r="O4" s="30">
        <f t="shared" si="2"/>
        <v>334</v>
      </c>
      <c r="P4" s="30">
        <f t="shared" si="2"/>
        <v>4008</v>
      </c>
      <c r="Q4" s="30">
        <f t="shared" si="2"/>
        <v>5023</v>
      </c>
      <c r="R4" s="30">
        <f t="shared" si="2"/>
        <v>60276</v>
      </c>
      <c r="S4" s="30">
        <f t="shared" si="2"/>
        <v>2069076</v>
      </c>
      <c r="T4" s="30">
        <f t="shared" si="2"/>
        <v>85008</v>
      </c>
      <c r="U4" s="30">
        <f t="shared" si="2"/>
        <v>2154084</v>
      </c>
      <c r="V4" s="31">
        <v>209990</v>
      </c>
      <c r="W4" s="31">
        <v>0</v>
      </c>
      <c r="X4" s="31">
        <v>209990</v>
      </c>
      <c r="Y4" s="31">
        <v>2519880</v>
      </c>
      <c r="Z4" s="31">
        <v>126024</v>
      </c>
      <c r="AB4" s="33">
        <v>12</v>
      </c>
      <c r="AC4" s="33">
        <v>3</v>
      </c>
      <c r="AD4" s="33">
        <f t="shared" si="1"/>
        <v>15</v>
      </c>
    </row>
    <row r="5" spans="1:30" s="42" customFormat="1" ht="16.7" customHeight="1">
      <c r="A5" s="34" t="s">
        <v>31</v>
      </c>
      <c r="B5" s="34" t="s">
        <v>32</v>
      </c>
      <c r="C5" s="34" t="s">
        <v>27</v>
      </c>
      <c r="D5" s="34" t="s">
        <v>33</v>
      </c>
      <c r="E5" s="35" t="s">
        <v>34</v>
      </c>
      <c r="F5" s="36">
        <v>18540</v>
      </c>
      <c r="G5" s="36">
        <f t="shared" ref="G5:G15" si="3">F5*12</f>
        <v>222480</v>
      </c>
      <c r="H5" s="36">
        <v>930</v>
      </c>
      <c r="I5" s="37">
        <f t="shared" ref="I5:I15" si="4">F5+H5</f>
        <v>19470</v>
      </c>
      <c r="J5" s="36">
        <f t="shared" ref="J5:J15" si="5">H5*12</f>
        <v>11160</v>
      </c>
      <c r="K5" s="36">
        <v>750</v>
      </c>
      <c r="L5" s="37">
        <f t="shared" ref="L5:L15" si="6">K5*12</f>
        <v>9000</v>
      </c>
      <c r="M5" s="36">
        <f t="shared" ref="M5:M14" si="7">IF(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&gt;0,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,0)</f>
        <v>0</v>
      </c>
      <c r="N5" s="37">
        <f t="shared" ref="N5:N15" si="8">M5*12</f>
        <v>0</v>
      </c>
      <c r="O5" s="37">
        <f t="shared" ref="O5:O15" si="9">ROUND(I5*0.2%,0)</f>
        <v>39</v>
      </c>
      <c r="P5" s="37">
        <f t="shared" ref="P5:P15" si="10">O5*12</f>
        <v>468</v>
      </c>
      <c r="Q5" s="37">
        <f t="shared" ref="Q5:Q15" si="11">ROUND(I5*3%,0)</f>
        <v>584</v>
      </c>
      <c r="R5" s="37">
        <f t="shared" ref="R5:R15" si="12">Q5*12</f>
        <v>7008</v>
      </c>
      <c r="S5" s="38">
        <f t="shared" ref="S5:S15" si="13">G5+J5+N5+R5</f>
        <v>240648</v>
      </c>
      <c r="T5" s="39">
        <f t="shared" ref="T5:T15" si="14">L5+P5</f>
        <v>9468</v>
      </c>
      <c r="U5" s="40">
        <f t="shared" ref="U5:U15" si="15">T5+S5</f>
        <v>250116</v>
      </c>
      <c r="V5" s="41">
        <v>16290</v>
      </c>
      <c r="W5" s="41">
        <v>0</v>
      </c>
      <c r="X5" s="41">
        <v>16290</v>
      </c>
      <c r="Y5" s="41">
        <v>195480</v>
      </c>
      <c r="Z5" s="41">
        <v>9780</v>
      </c>
      <c r="AB5" s="43"/>
      <c r="AC5" s="43"/>
      <c r="AD5" s="43">
        <f t="shared" si="1"/>
        <v>0</v>
      </c>
    </row>
    <row r="6" spans="1:30" s="49" customFormat="1" ht="16.7" customHeight="1">
      <c r="A6" s="44" t="s">
        <v>35</v>
      </c>
      <c r="B6" s="44" t="s">
        <v>36</v>
      </c>
      <c r="C6" s="44" t="s">
        <v>28</v>
      </c>
      <c r="D6" s="44" t="s">
        <v>37</v>
      </c>
      <c r="E6" s="45" t="s">
        <v>38</v>
      </c>
      <c r="F6" s="46">
        <v>16500</v>
      </c>
      <c r="G6" s="46">
        <f t="shared" si="3"/>
        <v>198000</v>
      </c>
      <c r="H6" s="46">
        <v>830</v>
      </c>
      <c r="I6" s="46">
        <f t="shared" si="4"/>
        <v>17330</v>
      </c>
      <c r="J6" s="46">
        <f t="shared" si="5"/>
        <v>9960</v>
      </c>
      <c r="K6" s="46">
        <v>750</v>
      </c>
      <c r="L6" s="46">
        <f t="shared" si="6"/>
        <v>9000</v>
      </c>
      <c r="M6" s="46">
        <f t="shared" si="7"/>
        <v>0</v>
      </c>
      <c r="N6" s="46">
        <f t="shared" si="8"/>
        <v>0</v>
      </c>
      <c r="O6" s="46">
        <f t="shared" si="9"/>
        <v>35</v>
      </c>
      <c r="P6" s="46">
        <f t="shared" si="10"/>
        <v>420</v>
      </c>
      <c r="Q6" s="46">
        <f t="shared" si="11"/>
        <v>520</v>
      </c>
      <c r="R6" s="46">
        <f t="shared" si="12"/>
        <v>6240</v>
      </c>
      <c r="S6" s="46">
        <f t="shared" si="13"/>
        <v>214200</v>
      </c>
      <c r="T6" s="46">
        <f t="shared" si="14"/>
        <v>9420</v>
      </c>
      <c r="U6" s="47">
        <f t="shared" si="15"/>
        <v>223620</v>
      </c>
      <c r="V6" s="48">
        <v>15800</v>
      </c>
      <c r="W6" s="48">
        <v>0</v>
      </c>
      <c r="X6" s="48">
        <v>15800</v>
      </c>
      <c r="Y6" s="48">
        <v>189600</v>
      </c>
      <c r="Z6" s="48">
        <v>9480</v>
      </c>
      <c r="AB6" s="50" t="s">
        <v>39</v>
      </c>
      <c r="AC6" s="50"/>
      <c r="AD6" s="50" t="e">
        <f t="shared" si="1"/>
        <v>#VALUE!</v>
      </c>
    </row>
    <row r="7" spans="1:30" s="59" customFormat="1" ht="16.7" customHeight="1">
      <c r="A7" s="51" t="s">
        <v>40</v>
      </c>
      <c r="B7" s="51" t="s">
        <v>36</v>
      </c>
      <c r="C7" s="51" t="s">
        <v>27</v>
      </c>
      <c r="D7" s="51" t="s">
        <v>41</v>
      </c>
      <c r="E7" s="52" t="s">
        <v>38</v>
      </c>
      <c r="F7" s="53">
        <v>17760</v>
      </c>
      <c r="G7" s="53">
        <f t="shared" si="3"/>
        <v>213120</v>
      </c>
      <c r="H7" s="53">
        <v>890</v>
      </c>
      <c r="I7" s="54">
        <f t="shared" si="4"/>
        <v>18650</v>
      </c>
      <c r="J7" s="53">
        <f t="shared" si="5"/>
        <v>10680</v>
      </c>
      <c r="K7" s="53">
        <v>750</v>
      </c>
      <c r="L7" s="54">
        <f t="shared" si="6"/>
        <v>9000</v>
      </c>
      <c r="M7" s="53">
        <f t="shared" si="7"/>
        <v>0</v>
      </c>
      <c r="N7" s="54">
        <f t="shared" si="8"/>
        <v>0</v>
      </c>
      <c r="O7" s="54">
        <f t="shared" si="9"/>
        <v>37</v>
      </c>
      <c r="P7" s="54">
        <f t="shared" si="10"/>
        <v>444</v>
      </c>
      <c r="Q7" s="54">
        <f t="shared" si="11"/>
        <v>560</v>
      </c>
      <c r="R7" s="54">
        <f t="shared" si="12"/>
        <v>6720</v>
      </c>
      <c r="S7" s="55">
        <f t="shared" si="13"/>
        <v>230520</v>
      </c>
      <c r="T7" s="56">
        <f t="shared" si="14"/>
        <v>9444</v>
      </c>
      <c r="U7" s="57">
        <f t="shared" si="15"/>
        <v>239964</v>
      </c>
      <c r="V7" s="58">
        <v>16500</v>
      </c>
      <c r="W7" s="58">
        <v>0</v>
      </c>
      <c r="X7" s="58">
        <v>16500</v>
      </c>
      <c r="Y7" s="58">
        <v>198000</v>
      </c>
      <c r="Z7" s="58">
        <v>9900</v>
      </c>
      <c r="AB7" s="60"/>
      <c r="AC7" s="60"/>
      <c r="AD7" s="60">
        <f t="shared" si="1"/>
        <v>0</v>
      </c>
    </row>
    <row r="8" spans="1:30" s="49" customFormat="1" ht="16.7" customHeight="1">
      <c r="A8" s="61" t="s">
        <v>42</v>
      </c>
      <c r="B8" s="51" t="s">
        <v>36</v>
      </c>
      <c r="C8" s="61" t="s">
        <v>27</v>
      </c>
      <c r="D8" s="61" t="s">
        <v>43</v>
      </c>
      <c r="E8" s="62" t="s">
        <v>38</v>
      </c>
      <c r="F8" s="54">
        <v>20100</v>
      </c>
      <c r="G8" s="54">
        <f t="shared" si="3"/>
        <v>241200</v>
      </c>
      <c r="H8" s="54">
        <v>1010</v>
      </c>
      <c r="I8" s="54">
        <f t="shared" si="4"/>
        <v>21110</v>
      </c>
      <c r="J8" s="53">
        <f t="shared" si="5"/>
        <v>12120</v>
      </c>
      <c r="K8" s="53">
        <v>750</v>
      </c>
      <c r="L8" s="54">
        <f t="shared" si="6"/>
        <v>9000</v>
      </c>
      <c r="M8" s="54">
        <f t="shared" si="7"/>
        <v>0</v>
      </c>
      <c r="N8" s="54">
        <f t="shared" si="8"/>
        <v>0</v>
      </c>
      <c r="O8" s="54">
        <f t="shared" si="9"/>
        <v>42</v>
      </c>
      <c r="P8" s="54">
        <f t="shared" si="10"/>
        <v>504</v>
      </c>
      <c r="Q8" s="54">
        <f t="shared" si="11"/>
        <v>633</v>
      </c>
      <c r="R8" s="54">
        <f t="shared" si="12"/>
        <v>7596</v>
      </c>
      <c r="S8" s="55">
        <f t="shared" si="13"/>
        <v>260916</v>
      </c>
      <c r="T8" s="56">
        <f t="shared" si="14"/>
        <v>9504</v>
      </c>
      <c r="U8" s="57">
        <f t="shared" si="15"/>
        <v>270420</v>
      </c>
      <c r="V8" s="48">
        <v>18000</v>
      </c>
      <c r="W8" s="48">
        <v>0</v>
      </c>
      <c r="X8" s="48">
        <v>18000</v>
      </c>
      <c r="Y8" s="48">
        <v>216000</v>
      </c>
      <c r="Z8" s="48">
        <v>10800</v>
      </c>
      <c r="AB8" s="50"/>
      <c r="AC8" s="50"/>
      <c r="AD8" s="50">
        <f t="shared" si="1"/>
        <v>0</v>
      </c>
    </row>
    <row r="9" spans="1:30" s="59" customFormat="1" ht="16.7" customHeight="1">
      <c r="A9" s="44" t="s">
        <v>44</v>
      </c>
      <c r="B9" s="44" t="s">
        <v>36</v>
      </c>
      <c r="C9" s="44" t="s">
        <v>27</v>
      </c>
      <c r="D9" s="44" t="s">
        <v>45</v>
      </c>
      <c r="E9" s="45" t="s">
        <v>38</v>
      </c>
      <c r="F9" s="63"/>
      <c r="G9" s="46">
        <f t="shared" si="3"/>
        <v>0</v>
      </c>
      <c r="H9" s="46"/>
      <c r="I9" s="46">
        <f t="shared" si="4"/>
        <v>0</v>
      </c>
      <c r="J9" s="46">
        <f t="shared" si="5"/>
        <v>0</v>
      </c>
      <c r="K9" s="46"/>
      <c r="L9" s="46">
        <f t="shared" si="6"/>
        <v>0</v>
      </c>
      <c r="M9" s="46"/>
      <c r="N9" s="46">
        <f t="shared" si="8"/>
        <v>0</v>
      </c>
      <c r="O9" s="46">
        <f t="shared" si="9"/>
        <v>0</v>
      </c>
      <c r="P9" s="46">
        <f t="shared" si="10"/>
        <v>0</v>
      </c>
      <c r="Q9" s="46">
        <f t="shared" si="11"/>
        <v>0</v>
      </c>
      <c r="R9" s="46">
        <f t="shared" si="12"/>
        <v>0</v>
      </c>
      <c r="S9" s="46">
        <f t="shared" si="13"/>
        <v>0</v>
      </c>
      <c r="T9" s="46">
        <f t="shared" si="14"/>
        <v>0</v>
      </c>
      <c r="U9" s="47">
        <f t="shared" si="15"/>
        <v>0</v>
      </c>
      <c r="V9" s="58">
        <v>17300</v>
      </c>
      <c r="W9" s="58">
        <v>0</v>
      </c>
      <c r="X9" s="58">
        <v>17300</v>
      </c>
      <c r="Y9" s="58">
        <v>207600</v>
      </c>
      <c r="Z9" s="58">
        <v>10380</v>
      </c>
      <c r="AB9" s="60"/>
      <c r="AC9" s="60"/>
      <c r="AD9" s="60">
        <f t="shared" si="1"/>
        <v>0</v>
      </c>
    </row>
    <row r="10" spans="1:30" s="49" customFormat="1" ht="16.7" customHeight="1">
      <c r="A10" s="61" t="s">
        <v>46</v>
      </c>
      <c r="B10" s="51" t="s">
        <v>36</v>
      </c>
      <c r="C10" s="61" t="s">
        <v>27</v>
      </c>
      <c r="D10" s="61" t="s">
        <v>47</v>
      </c>
      <c r="E10" s="62" t="s">
        <v>38</v>
      </c>
      <c r="F10" s="54">
        <v>17230</v>
      </c>
      <c r="G10" s="54">
        <f t="shared" si="3"/>
        <v>206760</v>
      </c>
      <c r="H10" s="54">
        <v>870</v>
      </c>
      <c r="I10" s="54">
        <f t="shared" si="4"/>
        <v>18100</v>
      </c>
      <c r="J10" s="53">
        <f t="shared" si="5"/>
        <v>10440</v>
      </c>
      <c r="K10" s="53">
        <v>750</v>
      </c>
      <c r="L10" s="54">
        <f t="shared" si="6"/>
        <v>9000</v>
      </c>
      <c r="M10" s="54">
        <f t="shared" si="7"/>
        <v>0</v>
      </c>
      <c r="N10" s="54">
        <f t="shared" si="8"/>
        <v>0</v>
      </c>
      <c r="O10" s="54">
        <f t="shared" si="9"/>
        <v>36</v>
      </c>
      <c r="P10" s="54">
        <f t="shared" si="10"/>
        <v>432</v>
      </c>
      <c r="Q10" s="54">
        <f t="shared" si="11"/>
        <v>543</v>
      </c>
      <c r="R10" s="54">
        <f t="shared" si="12"/>
        <v>6516</v>
      </c>
      <c r="S10" s="55">
        <f t="shared" si="13"/>
        <v>223716</v>
      </c>
      <c r="T10" s="56">
        <f t="shared" si="14"/>
        <v>9432</v>
      </c>
      <c r="U10" s="57">
        <f t="shared" si="15"/>
        <v>233148</v>
      </c>
      <c r="V10" s="48">
        <v>15800</v>
      </c>
      <c r="W10" s="48">
        <v>0</v>
      </c>
      <c r="X10" s="48">
        <v>15800</v>
      </c>
      <c r="Y10" s="48">
        <v>189600</v>
      </c>
      <c r="Z10" s="48">
        <v>9480</v>
      </c>
      <c r="AB10" s="50"/>
      <c r="AC10" s="50"/>
      <c r="AD10" s="50">
        <f t="shared" si="1"/>
        <v>0</v>
      </c>
    </row>
    <row r="11" spans="1:30" s="59" customFormat="1" ht="16.7" customHeight="1">
      <c r="A11" s="51" t="s">
        <v>48</v>
      </c>
      <c r="B11" s="51" t="s">
        <v>36</v>
      </c>
      <c r="C11" s="51" t="s">
        <v>27</v>
      </c>
      <c r="D11" s="51" t="s">
        <v>49</v>
      </c>
      <c r="E11" s="52" t="s">
        <v>38</v>
      </c>
      <c r="F11" s="53">
        <v>17710</v>
      </c>
      <c r="G11" s="53">
        <f t="shared" si="3"/>
        <v>212520</v>
      </c>
      <c r="H11" s="53">
        <v>890</v>
      </c>
      <c r="I11" s="54">
        <f t="shared" si="4"/>
        <v>18600</v>
      </c>
      <c r="J11" s="53">
        <f t="shared" si="5"/>
        <v>10680</v>
      </c>
      <c r="K11" s="53">
        <v>750</v>
      </c>
      <c r="L11" s="54">
        <f t="shared" si="6"/>
        <v>9000</v>
      </c>
      <c r="M11" s="53">
        <f t="shared" si="7"/>
        <v>0</v>
      </c>
      <c r="N11" s="54">
        <f t="shared" si="8"/>
        <v>0</v>
      </c>
      <c r="O11" s="54">
        <f t="shared" si="9"/>
        <v>37</v>
      </c>
      <c r="P11" s="54">
        <f t="shared" si="10"/>
        <v>444</v>
      </c>
      <c r="Q11" s="54">
        <f t="shared" si="11"/>
        <v>558</v>
      </c>
      <c r="R11" s="54">
        <f t="shared" si="12"/>
        <v>6696</v>
      </c>
      <c r="S11" s="55">
        <f t="shared" si="13"/>
        <v>229896</v>
      </c>
      <c r="T11" s="56">
        <f t="shared" si="14"/>
        <v>9444</v>
      </c>
      <c r="U11" s="57">
        <f t="shared" si="15"/>
        <v>239340</v>
      </c>
      <c r="V11" s="58">
        <v>15800</v>
      </c>
      <c r="W11" s="58">
        <v>0</v>
      </c>
      <c r="X11" s="58">
        <v>15800</v>
      </c>
      <c r="Y11" s="58">
        <v>189600</v>
      </c>
      <c r="Z11" s="58">
        <v>9480</v>
      </c>
      <c r="AB11" s="60"/>
      <c r="AC11" s="60"/>
      <c r="AD11" s="60">
        <f t="shared" si="1"/>
        <v>0</v>
      </c>
    </row>
    <row r="12" spans="1:30" s="49" customFormat="1" ht="16.7" customHeight="1">
      <c r="A12" s="64" t="s">
        <v>50</v>
      </c>
      <c r="B12" s="51" t="s">
        <v>36</v>
      </c>
      <c r="C12" s="64" t="s">
        <v>27</v>
      </c>
      <c r="D12" s="64" t="s">
        <v>51</v>
      </c>
      <c r="E12" s="65" t="s">
        <v>38</v>
      </c>
      <c r="F12" s="55">
        <v>17160</v>
      </c>
      <c r="G12" s="55">
        <f t="shared" si="3"/>
        <v>205920</v>
      </c>
      <c r="H12" s="55">
        <v>860</v>
      </c>
      <c r="I12" s="55">
        <f t="shared" si="4"/>
        <v>18020</v>
      </c>
      <c r="J12" s="55">
        <f t="shared" si="5"/>
        <v>10320</v>
      </c>
      <c r="K12" s="55">
        <v>750</v>
      </c>
      <c r="L12" s="55">
        <f t="shared" si="6"/>
        <v>9000</v>
      </c>
      <c r="M12" s="55">
        <f t="shared" si="7"/>
        <v>0</v>
      </c>
      <c r="N12" s="55">
        <f t="shared" si="8"/>
        <v>0</v>
      </c>
      <c r="O12" s="55">
        <f t="shared" si="9"/>
        <v>36</v>
      </c>
      <c r="P12" s="55">
        <f t="shared" si="10"/>
        <v>432</v>
      </c>
      <c r="Q12" s="55">
        <f t="shared" si="11"/>
        <v>541</v>
      </c>
      <c r="R12" s="55">
        <f t="shared" si="12"/>
        <v>6492</v>
      </c>
      <c r="S12" s="55">
        <f t="shared" si="13"/>
        <v>222732</v>
      </c>
      <c r="T12" s="56">
        <f t="shared" si="14"/>
        <v>9432</v>
      </c>
      <c r="U12" s="66">
        <f t="shared" si="15"/>
        <v>232164</v>
      </c>
      <c r="V12" s="48">
        <v>15040</v>
      </c>
      <c r="W12" s="48">
        <v>0</v>
      </c>
      <c r="X12" s="48">
        <v>15040</v>
      </c>
      <c r="Y12" s="48">
        <v>180480</v>
      </c>
      <c r="Z12" s="48">
        <v>9024</v>
      </c>
      <c r="AB12" s="50"/>
      <c r="AC12" s="50"/>
      <c r="AD12" s="50">
        <f t="shared" si="1"/>
        <v>0</v>
      </c>
    </row>
    <row r="13" spans="1:30" s="59" customFormat="1" ht="16.7" customHeight="1">
      <c r="A13" s="64" t="s">
        <v>52</v>
      </c>
      <c r="B13" s="51" t="s">
        <v>36</v>
      </c>
      <c r="C13" s="64" t="s">
        <v>27</v>
      </c>
      <c r="D13" s="64" t="s">
        <v>53</v>
      </c>
      <c r="E13" s="65" t="s">
        <v>38</v>
      </c>
      <c r="F13" s="55">
        <v>17160</v>
      </c>
      <c r="G13" s="55">
        <f t="shared" si="3"/>
        <v>205920</v>
      </c>
      <c r="H13" s="55">
        <v>860</v>
      </c>
      <c r="I13" s="55">
        <f t="shared" si="4"/>
        <v>18020</v>
      </c>
      <c r="J13" s="55">
        <f t="shared" si="5"/>
        <v>10320</v>
      </c>
      <c r="K13" s="55">
        <v>750</v>
      </c>
      <c r="L13" s="55">
        <f t="shared" si="6"/>
        <v>9000</v>
      </c>
      <c r="M13" s="55">
        <f t="shared" si="7"/>
        <v>0</v>
      </c>
      <c r="N13" s="55">
        <f t="shared" si="8"/>
        <v>0</v>
      </c>
      <c r="O13" s="55">
        <f t="shared" si="9"/>
        <v>36</v>
      </c>
      <c r="P13" s="55">
        <f t="shared" si="10"/>
        <v>432</v>
      </c>
      <c r="Q13" s="55">
        <f t="shared" si="11"/>
        <v>541</v>
      </c>
      <c r="R13" s="55">
        <f t="shared" si="12"/>
        <v>6492</v>
      </c>
      <c r="S13" s="55">
        <f t="shared" si="13"/>
        <v>222732</v>
      </c>
      <c r="T13" s="56">
        <f t="shared" si="14"/>
        <v>9432</v>
      </c>
      <c r="U13" s="66">
        <f t="shared" si="15"/>
        <v>232164</v>
      </c>
      <c r="V13" s="58">
        <v>15040</v>
      </c>
      <c r="W13" s="58">
        <v>0</v>
      </c>
      <c r="X13" s="58">
        <v>15040</v>
      </c>
      <c r="Y13" s="58">
        <v>180480</v>
      </c>
      <c r="Z13" s="58">
        <v>9024</v>
      </c>
      <c r="AB13" s="60"/>
      <c r="AC13" s="60"/>
      <c r="AD13" s="60">
        <f t="shared" si="1"/>
        <v>0</v>
      </c>
    </row>
    <row r="14" spans="1:30" s="49" customFormat="1" ht="16.7" customHeight="1">
      <c r="A14" s="64" t="s">
        <v>54</v>
      </c>
      <c r="B14" s="51" t="s">
        <v>36</v>
      </c>
      <c r="C14" s="64" t="s">
        <v>27</v>
      </c>
      <c r="D14" s="64" t="s">
        <v>55</v>
      </c>
      <c r="E14" s="65" t="s">
        <v>38</v>
      </c>
      <c r="F14" s="55">
        <v>17230</v>
      </c>
      <c r="G14" s="55">
        <f t="shared" si="3"/>
        <v>206760</v>
      </c>
      <c r="H14" s="55">
        <v>870</v>
      </c>
      <c r="I14" s="55">
        <f t="shared" si="4"/>
        <v>18100</v>
      </c>
      <c r="J14" s="55">
        <f t="shared" si="5"/>
        <v>10440</v>
      </c>
      <c r="K14" s="55">
        <v>750</v>
      </c>
      <c r="L14" s="55">
        <f t="shared" si="6"/>
        <v>9000</v>
      </c>
      <c r="M14" s="55">
        <f t="shared" si="7"/>
        <v>0</v>
      </c>
      <c r="N14" s="55">
        <f t="shared" si="8"/>
        <v>0</v>
      </c>
      <c r="O14" s="55">
        <f t="shared" si="9"/>
        <v>36</v>
      </c>
      <c r="P14" s="55">
        <f t="shared" si="10"/>
        <v>432</v>
      </c>
      <c r="Q14" s="55">
        <f t="shared" si="11"/>
        <v>543</v>
      </c>
      <c r="R14" s="55">
        <f t="shared" si="12"/>
        <v>6516</v>
      </c>
      <c r="S14" s="55">
        <f t="shared" si="13"/>
        <v>223716</v>
      </c>
      <c r="T14" s="56">
        <f t="shared" si="14"/>
        <v>9432</v>
      </c>
      <c r="U14" s="66">
        <f t="shared" si="15"/>
        <v>233148</v>
      </c>
      <c r="V14" s="48">
        <v>15040</v>
      </c>
      <c r="W14" s="48">
        <v>0</v>
      </c>
      <c r="X14" s="48">
        <v>15040</v>
      </c>
      <c r="Y14" s="48">
        <v>180480</v>
      </c>
      <c r="Z14" s="48">
        <v>9024</v>
      </c>
      <c r="AB14" s="50"/>
      <c r="AC14" s="50"/>
      <c r="AD14" s="50">
        <f t="shared" si="1"/>
        <v>0</v>
      </c>
    </row>
    <row r="15" spans="1:30" s="49" customFormat="1" ht="16.7" customHeight="1">
      <c r="A15" s="67" t="s">
        <v>56</v>
      </c>
      <c r="B15" s="67" t="s">
        <v>36</v>
      </c>
      <c r="C15" s="67" t="s">
        <v>28</v>
      </c>
      <c r="D15" s="67" t="s">
        <v>57</v>
      </c>
      <c r="E15" s="68" t="s">
        <v>38</v>
      </c>
      <c r="F15" s="69"/>
      <c r="G15" s="70">
        <f t="shared" si="3"/>
        <v>0</v>
      </c>
      <c r="H15" s="70">
        <v>0</v>
      </c>
      <c r="I15" s="70">
        <f t="shared" si="4"/>
        <v>0</v>
      </c>
      <c r="J15" s="70">
        <f t="shared" si="5"/>
        <v>0</v>
      </c>
      <c r="K15" s="70"/>
      <c r="L15" s="70">
        <f t="shared" si="6"/>
        <v>0</v>
      </c>
      <c r="M15" s="70"/>
      <c r="N15" s="70">
        <f t="shared" si="8"/>
        <v>0</v>
      </c>
      <c r="O15" s="70">
        <f t="shared" si="9"/>
        <v>0</v>
      </c>
      <c r="P15" s="70">
        <f t="shared" si="10"/>
        <v>0</v>
      </c>
      <c r="Q15" s="70">
        <f t="shared" si="11"/>
        <v>0</v>
      </c>
      <c r="R15" s="70">
        <f t="shared" si="12"/>
        <v>0</v>
      </c>
      <c r="S15" s="70">
        <f t="shared" si="13"/>
        <v>0</v>
      </c>
      <c r="T15" s="70">
        <f t="shared" si="14"/>
        <v>0</v>
      </c>
      <c r="U15" s="71">
        <f t="shared" si="15"/>
        <v>0</v>
      </c>
      <c r="V15" s="48">
        <v>15800</v>
      </c>
      <c r="W15" s="48">
        <v>0</v>
      </c>
      <c r="X15" s="48">
        <v>15800</v>
      </c>
      <c r="Y15" s="48">
        <v>189600</v>
      </c>
      <c r="Z15" s="48">
        <v>9480</v>
      </c>
      <c r="AB15" s="50" t="s">
        <v>39</v>
      </c>
      <c r="AC15" s="50"/>
      <c r="AD15" s="50" t="e">
        <f t="shared" si="1"/>
        <v>#VALUE!</v>
      </c>
    </row>
    <row r="16" spans="1:30" s="77" customFormat="1" ht="18.75" customHeight="1">
      <c r="A16" s="72" t="s">
        <v>58</v>
      </c>
      <c r="B16" s="73"/>
      <c r="C16" s="73"/>
      <c r="D16" s="73"/>
      <c r="E16" s="74"/>
      <c r="F16" s="75">
        <f>F3</f>
        <v>159390</v>
      </c>
      <c r="G16" s="75">
        <f t="shared" ref="G16:AD16" si="16">G3</f>
        <v>1912680</v>
      </c>
      <c r="H16" s="75">
        <f t="shared" si="16"/>
        <v>8010</v>
      </c>
      <c r="I16" s="75">
        <f t="shared" si="16"/>
        <v>167400</v>
      </c>
      <c r="J16" s="75">
        <f t="shared" si="16"/>
        <v>96120</v>
      </c>
      <c r="K16" s="75">
        <f t="shared" si="16"/>
        <v>6750</v>
      </c>
      <c r="L16" s="75">
        <f t="shared" si="16"/>
        <v>81000</v>
      </c>
      <c r="M16" s="75">
        <f t="shared" si="16"/>
        <v>0</v>
      </c>
      <c r="N16" s="75">
        <f t="shared" si="16"/>
        <v>0</v>
      </c>
      <c r="O16" s="75">
        <f t="shared" si="16"/>
        <v>334</v>
      </c>
      <c r="P16" s="75">
        <f t="shared" si="16"/>
        <v>4008</v>
      </c>
      <c r="Q16" s="75">
        <f t="shared" si="16"/>
        <v>5023</v>
      </c>
      <c r="R16" s="75">
        <f t="shared" si="16"/>
        <v>60276</v>
      </c>
      <c r="S16" s="75">
        <f t="shared" si="16"/>
        <v>2069076</v>
      </c>
      <c r="T16" s="75">
        <f t="shared" si="16"/>
        <v>85008</v>
      </c>
      <c r="U16" s="75">
        <f t="shared" si="16"/>
        <v>2154084</v>
      </c>
      <c r="V16" s="76">
        <f t="shared" si="16"/>
        <v>1920290</v>
      </c>
      <c r="W16" s="76">
        <f t="shared" si="16"/>
        <v>0</v>
      </c>
      <c r="X16" s="76">
        <f t="shared" si="16"/>
        <v>1920290</v>
      </c>
      <c r="Y16" s="76">
        <f t="shared" si="16"/>
        <v>23043480</v>
      </c>
      <c r="Z16" s="76">
        <f t="shared" si="16"/>
        <v>1152636</v>
      </c>
      <c r="AA16" s="76">
        <f t="shared" si="16"/>
        <v>0</v>
      </c>
      <c r="AB16" s="76">
        <f t="shared" si="16"/>
        <v>12</v>
      </c>
      <c r="AC16" s="76">
        <f t="shared" si="16"/>
        <v>3</v>
      </c>
      <c r="AD16" s="76">
        <f t="shared" si="16"/>
        <v>15</v>
      </c>
    </row>
    <row r="18" spans="6:6">
      <c r="F18" s="78">
        <v>15040</v>
      </c>
    </row>
    <row r="19" spans="6:6">
      <c r="F19" s="78">
        <v>15040</v>
      </c>
    </row>
  </sheetData>
  <mergeCells count="3">
    <mergeCell ref="A1:Z1"/>
    <mergeCell ref="A3:D3"/>
    <mergeCell ref="A4:B4"/>
  </mergeCells>
  <printOptions horizontalCentered="1"/>
  <pageMargins left="0.39370078740157483" right="0" top="0.59055118110236227" bottom="0.39370078740157483" header="0.31496062992125984" footer="0.19685039370078741"/>
  <pageSetup paperSize="9" scale="68" orientation="landscape" horizontalDpi="300" verticalDpi="300" r:id="rId1"/>
  <headerFooter>
    <oddFooter>&amp;Cหน้าที่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สรุป69วิถีธรม</vt:lpstr>
      <vt:lpstr>สรุป69วิถีธรม!Print_Area</vt:lpstr>
      <vt:lpstr>สรุป69วิถีธรม!Print_Titles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dcterms:created xsi:type="dcterms:W3CDTF">2025-07-14T03:55:53Z</dcterms:created>
  <dcterms:modified xsi:type="dcterms:W3CDTF">2025-07-14T03:56:34Z</dcterms:modified>
</cp:coreProperties>
</file>