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9A8E53AF-5AC0-40BB-9349-70B7B778E8D0}" xr6:coauthVersionLast="47" xr6:coauthVersionMax="47" xr10:uidLastSave="{00000000-0000-0000-0000-000000000000}"/>
  <bookViews>
    <workbookView xWindow="-120" yWindow="-120" windowWidth="24240" windowHeight="13140" xr2:uid="{4F7D2267-47B5-4D71-A010-1556994BFC83}"/>
  </bookViews>
  <sheets>
    <sheet name="สรุป69สถาบันวิจัย" sheetId="1" r:id="rId1"/>
  </sheets>
  <definedNames>
    <definedName name="_xlnm.Print_Area" localSheetId="0">สรุป69สถาบันวิจัย!$A$1:$U$12</definedName>
    <definedName name="_xlnm.Print_Titles" localSheetId="0">สรุป69สถาบันวิจัย!$2:$2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A12" i="1"/>
  <c r="Z12" i="1"/>
  <c r="Y12" i="1"/>
  <c r="X12" i="1"/>
  <c r="W12" i="1"/>
  <c r="V12" i="1"/>
  <c r="AD11" i="1"/>
  <c r="Q11" i="1"/>
  <c r="R11" i="1" s="1"/>
  <c r="R10" i="1" s="1"/>
  <c r="O11" i="1"/>
  <c r="P11" i="1" s="1"/>
  <c r="M11" i="1"/>
  <c r="N11" i="1" s="1"/>
  <c r="L11" i="1"/>
  <c r="J11" i="1"/>
  <c r="I11" i="1"/>
  <c r="G11" i="1"/>
  <c r="G10" i="1" s="1"/>
  <c r="AD10" i="1"/>
  <c r="Q10" i="1"/>
  <c r="O10" i="1"/>
  <c r="L10" i="1"/>
  <c r="K10" i="1"/>
  <c r="J10" i="1"/>
  <c r="I10" i="1"/>
  <c r="H10" i="1"/>
  <c r="F10" i="1"/>
  <c r="AD9" i="1"/>
  <c r="L9" i="1"/>
  <c r="J9" i="1"/>
  <c r="I9" i="1"/>
  <c r="M9" i="1" s="1"/>
  <c r="N9" i="1" s="1"/>
  <c r="G9" i="1"/>
  <c r="AD8" i="1"/>
  <c r="L8" i="1"/>
  <c r="J8" i="1"/>
  <c r="J7" i="1" s="1"/>
  <c r="I8" i="1"/>
  <c r="O8" i="1" s="1"/>
  <c r="G8" i="1"/>
  <c r="AD7" i="1"/>
  <c r="L7" i="1"/>
  <c r="K7" i="1"/>
  <c r="H7" i="1"/>
  <c r="F7" i="1"/>
  <c r="F3" i="1" s="1"/>
  <c r="F12" i="1" s="1"/>
  <c r="AD6" i="1"/>
  <c r="Q6" i="1"/>
  <c r="R6" i="1" s="1"/>
  <c r="M6" i="1"/>
  <c r="M4" i="1" s="1"/>
  <c r="L6" i="1"/>
  <c r="J6" i="1"/>
  <c r="I6" i="1"/>
  <c r="O6" i="1" s="1"/>
  <c r="G6" i="1"/>
  <c r="AD5" i="1"/>
  <c r="O5" i="1"/>
  <c r="P5" i="1" s="1"/>
  <c r="N5" i="1"/>
  <c r="L5" i="1"/>
  <c r="L4" i="1" s="1"/>
  <c r="L3" i="1" s="1"/>
  <c r="L12" i="1" s="1"/>
  <c r="J5" i="1"/>
  <c r="I5" i="1"/>
  <c r="Q5" i="1" s="1"/>
  <c r="G5" i="1"/>
  <c r="G4" i="1" s="1"/>
  <c r="AD4" i="1"/>
  <c r="K4" i="1"/>
  <c r="K3" i="1" s="1"/>
  <c r="K12" i="1" s="1"/>
  <c r="I4" i="1"/>
  <c r="H4" i="1"/>
  <c r="F4" i="1"/>
  <c r="AB3" i="1"/>
  <c r="AD3" i="1" s="1"/>
  <c r="AD12" i="1" s="1"/>
  <c r="H3" i="1"/>
  <c r="H12" i="1" s="1"/>
  <c r="G3" i="1" l="1"/>
  <c r="G12" i="1" s="1"/>
  <c r="R5" i="1"/>
  <c r="Q4" i="1"/>
  <c r="N10" i="1"/>
  <c r="S11" i="1"/>
  <c r="S10" i="1" s="1"/>
  <c r="P10" i="1"/>
  <c r="T11" i="1"/>
  <c r="P6" i="1"/>
  <c r="P4" i="1" s="1"/>
  <c r="O4" i="1"/>
  <c r="P8" i="1"/>
  <c r="I3" i="1"/>
  <c r="I12" i="1" s="1"/>
  <c r="T6" i="1"/>
  <c r="T8" i="1"/>
  <c r="G7" i="1"/>
  <c r="Q8" i="1"/>
  <c r="O9" i="1"/>
  <c r="P9" i="1" s="1"/>
  <c r="T9" i="1" s="1"/>
  <c r="AB12" i="1"/>
  <c r="N6" i="1"/>
  <c r="N4" i="1" s="1"/>
  <c r="I7" i="1"/>
  <c r="Q9" i="1"/>
  <c r="R9" i="1" s="1"/>
  <c r="S9" i="1" s="1"/>
  <c r="M10" i="1"/>
  <c r="T5" i="1"/>
  <c r="J4" i="1"/>
  <c r="J3" i="1" s="1"/>
  <c r="J12" i="1" s="1"/>
  <c r="M8" i="1"/>
  <c r="P7" i="1" l="1"/>
  <c r="P3" i="1" s="1"/>
  <c r="P12" i="1" s="1"/>
  <c r="U9" i="1"/>
  <c r="T10" i="1"/>
  <c r="U11" i="1"/>
  <c r="U10" i="1" s="1"/>
  <c r="Q7" i="1"/>
  <c r="Q3" i="1" s="1"/>
  <c r="Q12" i="1" s="1"/>
  <c r="R8" i="1"/>
  <c r="R7" i="1" s="1"/>
  <c r="N8" i="1"/>
  <c r="M7" i="1"/>
  <c r="M3" i="1" s="1"/>
  <c r="M12" i="1" s="1"/>
  <c r="T4" i="1"/>
  <c r="U6" i="1"/>
  <c r="R4" i="1"/>
  <c r="R3" i="1" s="1"/>
  <c r="R12" i="1" s="1"/>
  <c r="S5" i="1"/>
  <c r="S4" i="1" s="1"/>
  <c r="S6" i="1"/>
  <c r="T7" i="1"/>
  <c r="O7" i="1"/>
  <c r="O3" i="1" s="1"/>
  <c r="O12" i="1" s="1"/>
  <c r="T3" i="1" l="1"/>
  <c r="T12" i="1" s="1"/>
  <c r="U5" i="1"/>
  <c r="U4" i="1" s="1"/>
  <c r="N7" i="1"/>
  <c r="N3" i="1" s="1"/>
  <c r="N12" i="1" s="1"/>
  <c r="S8" i="1"/>
  <c r="S7" i="1" l="1"/>
  <c r="S3" i="1" s="1"/>
  <c r="S12" i="1" s="1"/>
  <c r="U8" i="1"/>
  <c r="U7" i="1" s="1"/>
  <c r="U3" i="1" s="1"/>
  <c r="U12" i="1" s="1"/>
</calcChain>
</file>

<file path=xl/sharedStrings.xml><?xml version="1.0" encoding="utf-8"?>
<sst xmlns="http://schemas.openxmlformats.org/spreadsheetml/2006/main" count="60" uniqueCount="50">
  <si>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</si>
  <si>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</si>
  <si>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</si>
  <si>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</si>
  <si>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</si>
  <si>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</si>
  <si>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</si>
  <si>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</si>
  <si>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</si>
  <si>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</si>
  <si>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</si>
  <si>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</si>
  <si>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</si>
  <si>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</si>
  <si>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</si>
  <si>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</si>
  <si>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</si>
  <si>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</si>
  <si>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</si>
  <si>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</si>
  <si>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</si>
  <si>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</si>
  <si>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</si>
  <si>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</si>
  <si>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</si>
  <si>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</si>
  <si>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</si>
  <si>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</si>
  <si>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</si>
  <si>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สถาบันวิจัยและพัฒนา</t>
    </r>
    <r>
      <rPr>
        <sz val="14"/>
        <rFont val="TH SarabunPSK"/>
        <family val="2"/>
      </rPr>
      <t>    (รวมทั้งหมด 5 คน)</t>
    </r>
  </si>
  <si>
    <t>  งานบริหารทั่วไป</t>
  </si>
  <si>
    <t>    1 นางสาว ณัฐธิดา  พรหมประศรี</t>
  </si>
  <si>
    <t>นักวิชาการศึกษา</t>
  </si>
  <si>
    <t>CW 280</t>
  </si>
  <si>
    <t>ปริญญาตรี</t>
  </si>
  <si>
    <t>    2 นาง สุจิตรา  จักษุมาตร</t>
  </si>
  <si>
    <t>คนงาน</t>
  </si>
  <si>
    <t>CW 454</t>
  </si>
  <si>
    <t>มัธยมศึกษาปีที่ 6 (ม.6)</t>
  </si>
  <si>
    <t>  งานศูนย์ความเป็นเลิศด้านพลังงานทางเลือก</t>
  </si>
  <si>
    <t>    1 นาย สันติ  ผิวผ่อง</t>
  </si>
  <si>
    <t>นักวิจัย</t>
  </si>
  <si>
    <t>CW 364</t>
  </si>
  <si>
    <t>ปริญญาโท</t>
  </si>
  <si>
    <t>    2 นาย วัฒนา  โพธิ์ตันคำ</t>
  </si>
  <si>
    <t>CW 465</t>
  </si>
  <si>
    <t>  ศูนย์หนองหารศึกษา</t>
  </si>
  <si>
    <t>    1 นางสาว ญาณวิจา  คำพรมมา</t>
  </si>
  <si>
    <t>CW 428</t>
  </si>
  <si>
    <t>รวมทั้งสิ้น 5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</si>
</sst>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rgb="FFFBFBF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horizontal="right" wrapText="1"/>
    </xf>
    <xf numFmtId="164" fontId="3" fillId="7" borderId="13" xfId="1" applyNumberFormat="1" applyFont="1" applyFill="1" applyBorder="1" applyAlignment="1">
      <alignment horizontal="right" wrapText="1"/>
    </xf>
    <xf numFmtId="164" fontId="3" fillId="8" borderId="13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9" xfId="0" applyFont="1" applyFill="1" applyBorder="1"/>
    <xf numFmtId="0" fontId="3" fillId="9" borderId="10" xfId="0" applyFont="1" applyFill="1" applyBorder="1" applyAlignment="1">
      <alignment wrapText="1"/>
    </xf>
    <xf numFmtId="0" fontId="3" fillId="9" borderId="12" xfId="0" applyFont="1" applyFill="1" applyBorder="1" applyAlignment="1">
      <alignment wrapText="1"/>
    </xf>
    <xf numFmtId="0" fontId="3" fillId="9" borderId="13" xfId="0" applyFont="1" applyFill="1" applyBorder="1" applyAlignment="1">
      <alignment wrapText="1"/>
    </xf>
    <xf numFmtId="0" fontId="3" fillId="9" borderId="13" xfId="0" applyFont="1" applyFill="1" applyBorder="1" applyAlignment="1">
      <alignment horizontal="right" wrapText="1"/>
    </xf>
    <xf numFmtId="164" fontId="5" fillId="9" borderId="13" xfId="1" applyNumberFormat="1" applyFont="1" applyFill="1" applyBorder="1" applyAlignment="1">
      <alignment horizontal="right" wrapText="1"/>
    </xf>
    <xf numFmtId="164" fontId="5" fillId="10" borderId="13" xfId="1" applyNumberFormat="1" applyFont="1" applyFill="1" applyBorder="1" applyAlignment="1">
      <alignment horizontal="right" wrapText="1"/>
    </xf>
    <xf numFmtId="0" fontId="3" fillId="10" borderId="0" xfId="0" applyFont="1" applyFill="1"/>
    <xf numFmtId="0" fontId="3" fillId="10" borderId="9" xfId="0" applyFont="1" applyFill="1" applyBorder="1"/>
    <xf numFmtId="0" fontId="2" fillId="11" borderId="13" xfId="0" applyFont="1" applyFill="1" applyBorder="1" applyAlignment="1">
      <alignment wrapText="1"/>
    </xf>
    <xf numFmtId="0" fontId="2" fillId="11" borderId="13" xfId="0" applyFont="1" applyFill="1" applyBorder="1" applyAlignment="1">
      <alignment horizontal="center" wrapText="1"/>
    </xf>
    <xf numFmtId="164" fontId="2" fillId="11" borderId="13" xfId="1" applyNumberFormat="1" applyFont="1" applyFill="1" applyBorder="1" applyAlignment="1">
      <alignment horizontal="right" wrapText="1"/>
    </xf>
    <xf numFmtId="164" fontId="2" fillId="12" borderId="13" xfId="1" applyNumberFormat="1" applyFont="1" applyFill="1" applyBorder="1" applyAlignment="1">
      <alignment horizontal="right" wrapText="1"/>
    </xf>
    <xf numFmtId="164" fontId="2" fillId="3" borderId="13" xfId="1" applyNumberFormat="1" applyFont="1" applyFill="1" applyBorder="1" applyAlignment="1">
      <alignment horizontal="right" wrapText="1"/>
    </xf>
    <xf numFmtId="164" fontId="2" fillId="5" borderId="13" xfId="1" applyNumberFormat="1" applyFont="1" applyFill="1" applyBorder="1" applyAlignment="1">
      <alignment horizontal="right" wrapText="1"/>
    </xf>
    <xf numFmtId="164" fontId="3" fillId="6" borderId="13" xfId="1" applyNumberFormat="1" applyFont="1" applyFill="1" applyBorder="1" applyAlignment="1">
      <alignment horizontal="right" wrapText="1"/>
    </xf>
    <xf numFmtId="0" fontId="2" fillId="11" borderId="0" xfId="0" applyFont="1" applyFill="1"/>
    <xf numFmtId="0" fontId="2" fillId="11" borderId="9" xfId="0" applyFont="1" applyFill="1" applyBorder="1"/>
    <xf numFmtId="0" fontId="2" fillId="12" borderId="13" xfId="0" applyFont="1" applyFill="1" applyBorder="1" applyAlignment="1">
      <alignment wrapText="1"/>
    </xf>
    <xf numFmtId="0" fontId="2" fillId="12" borderId="13" xfId="0" applyFont="1" applyFill="1" applyBorder="1" applyAlignment="1">
      <alignment horizontal="center" wrapText="1"/>
    </xf>
    <xf numFmtId="0" fontId="2" fillId="12" borderId="0" xfId="0" applyFont="1" applyFill="1"/>
    <xf numFmtId="0" fontId="2" fillId="12" borderId="9" xfId="0" applyFont="1" applyFill="1" applyBorder="1"/>
    <xf numFmtId="0" fontId="3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0" fontId="2" fillId="7" borderId="15" xfId="0" applyFont="1" applyFill="1" applyBorder="1" applyAlignment="1">
      <alignment horizontal="right" wrapText="1"/>
    </xf>
    <xf numFmtId="164" fontId="3" fillId="7" borderId="15" xfId="1" applyNumberFormat="1" applyFont="1" applyFill="1" applyBorder="1" applyAlignment="1">
      <alignment horizontal="right" wrapText="1"/>
    </xf>
    <xf numFmtId="164" fontId="3" fillId="5" borderId="15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A492-9904-4761-810E-23DF68D3D4F6}">
  <sheetPr>
    <tabColor rgb="FFFFFF00"/>
  </sheetPr>
  <dimension ref="A1:AD12"/>
  <sheetViews>
    <sheetView showGridLines="0" tabSelected="1" zoomScale="110" zoomScaleNormal="110" zoomScaleSheetLayoutView="90" workbookViewId="0">
      <pane ySplit="2" topLeftCell="A3" activePane="bottomLeft" state="frozen"/>
      <selection pane="bottomLeft" activeCell="U2" sqref="U1:U1048576"/>
    </sheetView>
  </sheetViews>
  <sheetFormatPr defaultColWidth="9" defaultRowHeight="18.75"/>
  <cols>
    <col min="1" max="1" width="24.140625" style="2" customWidth="1"/>
    <col min="2" max="2" width="15.85546875" style="2" customWidth="1"/>
    <col min="3" max="3" width="9" style="2" customWidth="1"/>
    <col min="4" max="4" width="7.140625" style="2" customWidth="1"/>
    <col min="5" max="5" width="15.28515625" style="2" hidden="1" customWidth="1"/>
    <col min="6" max="6" width="8.85546875" style="53" customWidth="1"/>
    <col min="7" max="7" width="9.140625" style="53" customWidth="1"/>
    <col min="8" max="8" width="8.140625" style="53" customWidth="1"/>
    <col min="9" max="9" width="9" style="53" customWidth="1"/>
    <col min="10" max="10" width="8.85546875" style="53" customWidth="1"/>
    <col min="11" max="11" width="9.28515625" style="53" customWidth="1"/>
    <col min="12" max="12" width="8.7109375" style="53" customWidth="1"/>
    <col min="13" max="13" width="6.5703125" style="53" customWidth="1"/>
    <col min="14" max="14" width="7.42578125" style="53" customWidth="1"/>
    <col min="15" max="15" width="6.28515625" style="53" customWidth="1"/>
    <col min="16" max="16" width="8.42578125" style="53" customWidth="1"/>
    <col min="17" max="17" width="9.140625" style="53" customWidth="1"/>
    <col min="18" max="18" width="10.42578125" style="53" customWidth="1"/>
    <col min="19" max="19" width="10.5703125" style="53" bestFit="1" customWidth="1"/>
    <col min="20" max="20" width="9.5703125" style="53" customWidth="1"/>
    <col min="21" max="21" width="10.5703125" style="54" bestFit="1" customWidth="1"/>
    <col min="22" max="22" width="10.85546875" style="53" hidden="1" customWidth="1"/>
    <col min="23" max="23" width="5.7109375" style="53" hidden="1" customWidth="1"/>
    <col min="24" max="24" width="10.85546875" style="53" hidden="1" customWidth="1"/>
    <col min="25" max="25" width="11.28515625" style="53" hidden="1" customWidth="1"/>
    <col min="26" max="26" width="9.5703125" style="53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>
      <c r="A3" s="18" t="s">
        <v>29</v>
      </c>
      <c r="B3" s="19"/>
      <c r="C3" s="19"/>
      <c r="D3" s="20"/>
      <c r="E3" s="21"/>
      <c r="F3" s="22">
        <f>SUM(F4,F7,F10)</f>
        <v>77530</v>
      </c>
      <c r="G3" s="22">
        <f t="shared" ref="G3:U3" si="0">SUM(G4,G7,G10)</f>
        <v>930360</v>
      </c>
      <c r="H3" s="22">
        <f t="shared" si="0"/>
        <v>3890</v>
      </c>
      <c r="I3" s="22">
        <f t="shared" si="0"/>
        <v>81420</v>
      </c>
      <c r="J3" s="22">
        <f t="shared" si="0"/>
        <v>46680</v>
      </c>
      <c r="K3" s="22">
        <f t="shared" si="0"/>
        <v>2996</v>
      </c>
      <c r="L3" s="22">
        <f t="shared" si="0"/>
        <v>35952</v>
      </c>
      <c r="M3" s="22">
        <f t="shared" si="0"/>
        <v>0</v>
      </c>
      <c r="N3" s="22">
        <f t="shared" si="0"/>
        <v>0</v>
      </c>
      <c r="O3" s="22">
        <f t="shared" si="0"/>
        <v>162</v>
      </c>
      <c r="P3" s="22">
        <f t="shared" si="0"/>
        <v>1944</v>
      </c>
      <c r="Q3" s="22">
        <f t="shared" si="0"/>
        <v>2443</v>
      </c>
      <c r="R3" s="22">
        <f t="shared" si="0"/>
        <v>29316</v>
      </c>
      <c r="S3" s="22">
        <f t="shared" si="0"/>
        <v>1006356</v>
      </c>
      <c r="T3" s="22">
        <f t="shared" si="0"/>
        <v>37896</v>
      </c>
      <c r="U3" s="22">
        <f t="shared" si="0"/>
        <v>1044252</v>
      </c>
      <c r="V3" s="23">
        <v>65970</v>
      </c>
      <c r="W3" s="23">
        <v>0</v>
      </c>
      <c r="X3" s="23">
        <v>65970</v>
      </c>
      <c r="Y3" s="23">
        <v>791640</v>
      </c>
      <c r="Z3" s="23">
        <v>39600</v>
      </c>
      <c r="AB3" s="25">
        <f>SUM(AB4:AB10)</f>
        <v>4</v>
      </c>
      <c r="AC3" s="25"/>
      <c r="AD3" s="25">
        <f t="shared" ref="AD3:AD11" si="1">AB3+AC3</f>
        <v>4</v>
      </c>
    </row>
    <row r="4" spans="1:30" s="32" customFormat="1" ht="15.95" customHeight="1">
      <c r="A4" s="26" t="s">
        <v>30</v>
      </c>
      <c r="B4" s="27"/>
      <c r="C4" s="28"/>
      <c r="D4" s="28"/>
      <c r="E4" s="29"/>
      <c r="F4" s="30">
        <f>SUM(F5:F6)</f>
        <v>14200</v>
      </c>
      <c r="G4" s="30">
        <f t="shared" ref="G4:U4" si="2">SUM(G5:G6)</f>
        <v>170400</v>
      </c>
      <c r="H4" s="30">
        <f t="shared" si="2"/>
        <v>710</v>
      </c>
      <c r="I4" s="30">
        <f t="shared" si="2"/>
        <v>14910</v>
      </c>
      <c r="J4" s="30">
        <f t="shared" si="2"/>
        <v>8520</v>
      </c>
      <c r="K4" s="30">
        <f t="shared" si="2"/>
        <v>746</v>
      </c>
      <c r="L4" s="30">
        <f t="shared" si="2"/>
        <v>8952</v>
      </c>
      <c r="M4" s="30">
        <f t="shared" si="2"/>
        <v>0</v>
      </c>
      <c r="N4" s="30">
        <f t="shared" si="2"/>
        <v>0</v>
      </c>
      <c r="O4" s="30">
        <f t="shared" si="2"/>
        <v>30</v>
      </c>
      <c r="P4" s="30">
        <f t="shared" si="2"/>
        <v>360</v>
      </c>
      <c r="Q4" s="30">
        <f t="shared" si="2"/>
        <v>447</v>
      </c>
      <c r="R4" s="30">
        <f t="shared" si="2"/>
        <v>5364</v>
      </c>
      <c r="S4" s="30">
        <f t="shared" si="2"/>
        <v>184284</v>
      </c>
      <c r="T4" s="30">
        <f t="shared" si="2"/>
        <v>9312</v>
      </c>
      <c r="U4" s="30">
        <f t="shared" si="2"/>
        <v>193596</v>
      </c>
      <c r="V4" s="31">
        <v>27600</v>
      </c>
      <c r="W4" s="31">
        <v>0</v>
      </c>
      <c r="X4" s="31">
        <v>27600</v>
      </c>
      <c r="Y4" s="31">
        <v>331200</v>
      </c>
      <c r="Z4" s="31">
        <v>16572</v>
      </c>
      <c r="AB4" s="33">
        <v>2</v>
      </c>
      <c r="AC4" s="33"/>
      <c r="AD4" s="33">
        <f t="shared" si="1"/>
        <v>2</v>
      </c>
    </row>
    <row r="5" spans="1:30" s="41" customFormat="1" ht="15.95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/>
      <c r="G5" s="36">
        <f>F5*12</f>
        <v>0</v>
      </c>
      <c r="H5" s="36"/>
      <c r="I5" s="37">
        <f>F5+H5</f>
        <v>0</v>
      </c>
      <c r="J5" s="36">
        <f>H5*12</f>
        <v>0</v>
      </c>
      <c r="K5" s="36"/>
      <c r="L5" s="37">
        <f>K5*12</f>
        <v>0</v>
      </c>
      <c r="M5" s="36"/>
      <c r="N5" s="37">
        <f>M5*12</f>
        <v>0</v>
      </c>
      <c r="O5" s="37">
        <f>ROUND(I5*0.2%,0)</f>
        <v>0</v>
      </c>
      <c r="P5" s="37">
        <f>O5*12</f>
        <v>0</v>
      </c>
      <c r="Q5" s="37">
        <f>ROUND(I5*3%,0)</f>
        <v>0</v>
      </c>
      <c r="R5" s="37">
        <f>Q5*12</f>
        <v>0</v>
      </c>
      <c r="S5" s="38">
        <f>G5+J5+N5+R5</f>
        <v>0</v>
      </c>
      <c r="T5" s="39">
        <f>L5+P5</f>
        <v>0</v>
      </c>
      <c r="U5" s="40">
        <f>T5+S5</f>
        <v>0</v>
      </c>
      <c r="V5" s="36">
        <v>15790</v>
      </c>
      <c r="W5" s="36">
        <v>0</v>
      </c>
      <c r="X5" s="36">
        <v>15790</v>
      </c>
      <c r="Y5" s="36">
        <v>189480</v>
      </c>
      <c r="Z5" s="36">
        <v>9480</v>
      </c>
      <c r="AB5" s="42"/>
      <c r="AC5" s="42"/>
      <c r="AD5" s="42">
        <f t="shared" si="1"/>
        <v>0</v>
      </c>
    </row>
    <row r="6" spans="1:30" s="45" customFormat="1" ht="15.95" customHeight="1">
      <c r="A6" s="43" t="s">
        <v>35</v>
      </c>
      <c r="B6" s="43" t="s">
        <v>36</v>
      </c>
      <c r="C6" s="43" t="s">
        <v>27</v>
      </c>
      <c r="D6" s="43" t="s">
        <v>37</v>
      </c>
      <c r="E6" s="44" t="s">
        <v>38</v>
      </c>
      <c r="F6" s="37">
        <v>14200</v>
      </c>
      <c r="G6" s="37">
        <f>F6*12</f>
        <v>170400</v>
      </c>
      <c r="H6" s="37">
        <v>710</v>
      </c>
      <c r="I6" s="37">
        <f>F6+H6</f>
        <v>14910</v>
      </c>
      <c r="J6" s="36">
        <f>H6*12</f>
        <v>8520</v>
      </c>
      <c r="K6" s="37">
        <v>746</v>
      </c>
      <c r="L6" s="37">
        <f>K6*12</f>
        <v>8952</v>
      </c>
      <c r="M6" s="37">
        <f>IF(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&gt;0,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,0)</f>
        <v>0</v>
      </c>
      <c r="N6" s="37">
        <f>M6*12</f>
        <v>0</v>
      </c>
      <c r="O6" s="37">
        <f>ROUND(I6*0.2%,0)</f>
        <v>30</v>
      </c>
      <c r="P6" s="37">
        <f>O6*12</f>
        <v>360</v>
      </c>
      <c r="Q6" s="37">
        <f>ROUND(I6*3%,0)</f>
        <v>447</v>
      </c>
      <c r="R6" s="37">
        <f>Q6*12</f>
        <v>5364</v>
      </c>
      <c r="S6" s="38">
        <f>G6+J6+N6+R6</f>
        <v>184284</v>
      </c>
      <c r="T6" s="39">
        <f>L6+P6</f>
        <v>9312</v>
      </c>
      <c r="U6" s="40">
        <f>T6+S6</f>
        <v>193596</v>
      </c>
      <c r="V6" s="37">
        <v>11810</v>
      </c>
      <c r="W6" s="37">
        <v>0</v>
      </c>
      <c r="X6" s="37">
        <v>11810</v>
      </c>
      <c r="Y6" s="37">
        <v>141720</v>
      </c>
      <c r="Z6" s="37">
        <v>7092</v>
      </c>
      <c r="AB6" s="46"/>
      <c r="AC6" s="46"/>
      <c r="AD6" s="46">
        <f t="shared" si="1"/>
        <v>0</v>
      </c>
    </row>
    <row r="7" spans="1:30" s="32" customFormat="1" ht="15.95" customHeight="1">
      <c r="A7" s="26" t="s">
        <v>39</v>
      </c>
      <c r="B7" s="27"/>
      <c r="C7" s="28"/>
      <c r="D7" s="28"/>
      <c r="E7" s="29"/>
      <c r="F7" s="30">
        <f t="shared" ref="F7:U7" si="3">SUM(F8:F9)</f>
        <v>43620</v>
      </c>
      <c r="G7" s="30">
        <f t="shared" si="3"/>
        <v>523440</v>
      </c>
      <c r="H7" s="30">
        <f t="shared" si="3"/>
        <v>2190</v>
      </c>
      <c r="I7" s="30">
        <f t="shared" si="3"/>
        <v>45810</v>
      </c>
      <c r="J7" s="30">
        <f t="shared" si="3"/>
        <v>26280</v>
      </c>
      <c r="K7" s="30">
        <f t="shared" si="3"/>
        <v>1500</v>
      </c>
      <c r="L7" s="30">
        <f t="shared" si="3"/>
        <v>18000</v>
      </c>
      <c r="M7" s="30">
        <f t="shared" si="3"/>
        <v>0</v>
      </c>
      <c r="N7" s="30">
        <f t="shared" si="3"/>
        <v>0</v>
      </c>
      <c r="O7" s="30">
        <f t="shared" si="3"/>
        <v>91</v>
      </c>
      <c r="P7" s="30">
        <f t="shared" si="3"/>
        <v>1092</v>
      </c>
      <c r="Q7" s="30">
        <f t="shared" si="3"/>
        <v>1375</v>
      </c>
      <c r="R7" s="30">
        <f t="shared" si="3"/>
        <v>16500</v>
      </c>
      <c r="S7" s="30">
        <f t="shared" si="3"/>
        <v>566220</v>
      </c>
      <c r="T7" s="30">
        <f t="shared" si="3"/>
        <v>19092</v>
      </c>
      <c r="U7" s="30">
        <f t="shared" si="3"/>
        <v>585312</v>
      </c>
      <c r="V7" s="31">
        <v>21230</v>
      </c>
      <c r="W7" s="31">
        <v>0</v>
      </c>
      <c r="X7" s="31">
        <v>21230</v>
      </c>
      <c r="Y7" s="31">
        <v>254760</v>
      </c>
      <c r="Z7" s="31">
        <v>12744</v>
      </c>
      <c r="AB7" s="33">
        <v>1</v>
      </c>
      <c r="AC7" s="33"/>
      <c r="AD7" s="33">
        <f t="shared" si="1"/>
        <v>1</v>
      </c>
    </row>
    <row r="8" spans="1:30" s="41" customFormat="1" ht="15.95" customHeight="1">
      <c r="A8" s="34" t="s">
        <v>40</v>
      </c>
      <c r="B8" s="34" t="s">
        <v>41</v>
      </c>
      <c r="C8" s="34" t="s">
        <v>27</v>
      </c>
      <c r="D8" s="34" t="s">
        <v>42</v>
      </c>
      <c r="E8" s="35" t="s">
        <v>43</v>
      </c>
      <c r="F8" s="36">
        <v>25440</v>
      </c>
      <c r="G8" s="36">
        <f>F8*12</f>
        <v>305280</v>
      </c>
      <c r="H8" s="36">
        <v>1280</v>
      </c>
      <c r="I8" s="37">
        <f>F8+H8</f>
        <v>26720</v>
      </c>
      <c r="J8" s="36">
        <f>H8*12</f>
        <v>15360</v>
      </c>
      <c r="K8" s="36">
        <v>750</v>
      </c>
      <c r="L8" s="37">
        <f>K8*12</f>
        <v>9000</v>
      </c>
      <c r="M8" s="36">
        <f>IF(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&gt;0,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,0)</f>
        <v>0</v>
      </c>
      <c r="N8" s="37">
        <f>M8*12</f>
        <v>0</v>
      </c>
      <c r="O8" s="37">
        <f>ROUND(I8*0.2%,0)</f>
        <v>53</v>
      </c>
      <c r="P8" s="37">
        <f>O8*12</f>
        <v>636</v>
      </c>
      <c r="Q8" s="37">
        <f>ROUND(I8*3%,0)</f>
        <v>802</v>
      </c>
      <c r="R8" s="37">
        <f>Q8*12</f>
        <v>9624</v>
      </c>
      <c r="S8" s="38">
        <f>G8+J8+N8+R8</f>
        <v>330264</v>
      </c>
      <c r="T8" s="39">
        <f>L8+P8</f>
        <v>9636</v>
      </c>
      <c r="U8" s="40">
        <f>T8+S8</f>
        <v>339900</v>
      </c>
      <c r="V8" s="36">
        <v>21230</v>
      </c>
      <c r="W8" s="36">
        <v>0</v>
      </c>
      <c r="X8" s="36">
        <v>21230</v>
      </c>
      <c r="Y8" s="36">
        <v>254760</v>
      </c>
      <c r="Z8" s="36">
        <v>12744</v>
      </c>
      <c r="AB8" s="42"/>
      <c r="AC8" s="42"/>
      <c r="AD8" s="42">
        <f t="shared" si="1"/>
        <v>0</v>
      </c>
    </row>
    <row r="9" spans="1:30" s="41" customFormat="1" ht="15.95" customHeight="1">
      <c r="A9" s="34" t="s">
        <v>44</v>
      </c>
      <c r="B9" s="34" t="s">
        <v>41</v>
      </c>
      <c r="C9" s="34" t="s">
        <v>27</v>
      </c>
      <c r="D9" s="34" t="s">
        <v>45</v>
      </c>
      <c r="E9" s="35" t="s">
        <v>43</v>
      </c>
      <c r="F9" s="36">
        <v>18180</v>
      </c>
      <c r="G9" s="36">
        <f>F9*12</f>
        <v>218160</v>
      </c>
      <c r="H9" s="36">
        <v>910</v>
      </c>
      <c r="I9" s="37">
        <f>F9+H9</f>
        <v>19090</v>
      </c>
      <c r="J9" s="36">
        <f>H9*12</f>
        <v>10920</v>
      </c>
      <c r="K9" s="36">
        <v>750</v>
      </c>
      <c r="L9" s="37">
        <f>K9*12</f>
        <v>9000</v>
      </c>
      <c r="M9" s="36">
        <f>IF(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&gt;0,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,0)</f>
        <v>0</v>
      </c>
      <c r="N9" s="37">
        <f>M9*12</f>
        <v>0</v>
      </c>
      <c r="O9" s="37">
        <f>ROUND(I9*0.2%,0)</f>
        <v>38</v>
      </c>
      <c r="P9" s="37">
        <f>O9*12</f>
        <v>456</v>
      </c>
      <c r="Q9" s="37">
        <f>ROUND(I9*3%,0)</f>
        <v>573</v>
      </c>
      <c r="R9" s="37">
        <f>Q9*12</f>
        <v>6876</v>
      </c>
      <c r="S9" s="38">
        <f>G9+J9+N9+R9</f>
        <v>235956</v>
      </c>
      <c r="T9" s="39">
        <f>L9+P9</f>
        <v>9456</v>
      </c>
      <c r="U9" s="40">
        <f>T9+S9</f>
        <v>245412</v>
      </c>
      <c r="V9" s="36">
        <v>21230</v>
      </c>
      <c r="W9" s="36">
        <v>0</v>
      </c>
      <c r="X9" s="36">
        <v>21230</v>
      </c>
      <c r="Y9" s="36">
        <v>254760</v>
      </c>
      <c r="Z9" s="36">
        <v>12744</v>
      </c>
      <c r="AB9" s="42"/>
      <c r="AC9" s="42"/>
      <c r="AD9" s="42">
        <f t="shared" si="1"/>
        <v>0</v>
      </c>
    </row>
    <row r="10" spans="1:30" s="32" customFormat="1" ht="15.95" customHeight="1">
      <c r="A10" s="26" t="s">
        <v>46</v>
      </c>
      <c r="B10" s="27"/>
      <c r="C10" s="28"/>
      <c r="D10" s="28"/>
      <c r="E10" s="29"/>
      <c r="F10" s="30">
        <f>F11</f>
        <v>19710</v>
      </c>
      <c r="G10" s="30">
        <f t="shared" ref="G10:U10" si="4">G11</f>
        <v>236520</v>
      </c>
      <c r="H10" s="30">
        <f t="shared" si="4"/>
        <v>990</v>
      </c>
      <c r="I10" s="30">
        <f t="shared" si="4"/>
        <v>20700</v>
      </c>
      <c r="J10" s="30">
        <f t="shared" si="4"/>
        <v>11880</v>
      </c>
      <c r="K10" s="30">
        <f t="shared" si="4"/>
        <v>750</v>
      </c>
      <c r="L10" s="30">
        <f t="shared" si="4"/>
        <v>9000</v>
      </c>
      <c r="M10" s="30">
        <f t="shared" si="4"/>
        <v>0</v>
      </c>
      <c r="N10" s="30">
        <f t="shared" si="4"/>
        <v>0</v>
      </c>
      <c r="O10" s="30">
        <f t="shared" si="4"/>
        <v>41</v>
      </c>
      <c r="P10" s="30">
        <f t="shared" si="4"/>
        <v>492</v>
      </c>
      <c r="Q10" s="30">
        <f t="shared" si="4"/>
        <v>621</v>
      </c>
      <c r="R10" s="30">
        <f t="shared" si="4"/>
        <v>7452</v>
      </c>
      <c r="S10" s="30">
        <f t="shared" si="4"/>
        <v>255852</v>
      </c>
      <c r="T10" s="30">
        <f t="shared" si="4"/>
        <v>9492</v>
      </c>
      <c r="U10" s="30">
        <f t="shared" si="4"/>
        <v>265344</v>
      </c>
      <c r="V10" s="31">
        <v>17140</v>
      </c>
      <c r="W10" s="31">
        <v>0</v>
      </c>
      <c r="X10" s="31">
        <v>17140</v>
      </c>
      <c r="Y10" s="31">
        <v>205680</v>
      </c>
      <c r="Z10" s="31">
        <v>10284</v>
      </c>
      <c r="AB10" s="33">
        <v>1</v>
      </c>
      <c r="AC10" s="33"/>
      <c r="AD10" s="33">
        <f t="shared" si="1"/>
        <v>1</v>
      </c>
    </row>
    <row r="11" spans="1:30" s="45" customFormat="1" ht="15.95" customHeight="1">
      <c r="A11" s="43" t="s">
        <v>47</v>
      </c>
      <c r="B11" s="43" t="s">
        <v>32</v>
      </c>
      <c r="C11" s="43" t="s">
        <v>27</v>
      </c>
      <c r="D11" s="43" t="s">
        <v>48</v>
      </c>
      <c r="E11" s="44" t="s">
        <v>34</v>
      </c>
      <c r="F11" s="37">
        <v>19710</v>
      </c>
      <c r="G11" s="37">
        <f>F11*12</f>
        <v>236520</v>
      </c>
      <c r="H11" s="37">
        <v>990</v>
      </c>
      <c r="I11" s="37">
        <f>F11+H11</f>
        <v>20700</v>
      </c>
      <c r="J11" s="36">
        <f>H11*12</f>
        <v>11880</v>
      </c>
      <c r="K11" s="36">
        <v>750</v>
      </c>
      <c r="L11" s="37">
        <f>K11*12</f>
        <v>9000</v>
      </c>
      <c r="M11" s="37">
        <f>IF(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&gt;0,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,0)</f>
        <v>0</v>
      </c>
      <c r="N11" s="37">
        <f>M11*12</f>
        <v>0</v>
      </c>
      <c r="O11" s="37">
        <f>ROUND(I11*0.2%,0)</f>
        <v>41</v>
      </c>
      <c r="P11" s="37">
        <f>O11*12</f>
        <v>492</v>
      </c>
      <c r="Q11" s="37">
        <f>ROUND(I11*3%,0)</f>
        <v>621</v>
      </c>
      <c r="R11" s="37">
        <f>Q11*12</f>
        <v>7452</v>
      </c>
      <c r="S11" s="38">
        <f>G11+J11+N11+R11</f>
        <v>255852</v>
      </c>
      <c r="T11" s="39">
        <f>L11+P11</f>
        <v>9492</v>
      </c>
      <c r="U11" s="40">
        <f>T11+S11</f>
        <v>265344</v>
      </c>
      <c r="V11" s="37">
        <v>17140</v>
      </c>
      <c r="W11" s="37">
        <v>0</v>
      </c>
      <c r="X11" s="37">
        <v>17140</v>
      </c>
      <c r="Y11" s="37">
        <v>205680</v>
      </c>
      <c r="Z11" s="37">
        <v>10284</v>
      </c>
      <c r="AB11" s="46"/>
      <c r="AC11" s="46"/>
      <c r="AD11" s="46">
        <f t="shared" si="1"/>
        <v>0</v>
      </c>
    </row>
    <row r="12" spans="1:30" s="52" customFormat="1" ht="18.75" customHeight="1">
      <c r="A12" s="47" t="s">
        <v>49</v>
      </c>
      <c r="B12" s="48"/>
      <c r="C12" s="48"/>
      <c r="D12" s="48"/>
      <c r="E12" s="49"/>
      <c r="F12" s="50">
        <f>F3</f>
        <v>77530</v>
      </c>
      <c r="G12" s="50">
        <f t="shared" ref="G12:AD12" si="5">G3</f>
        <v>930360</v>
      </c>
      <c r="H12" s="50">
        <f t="shared" si="5"/>
        <v>3890</v>
      </c>
      <c r="I12" s="50">
        <f t="shared" si="5"/>
        <v>81420</v>
      </c>
      <c r="J12" s="50">
        <f t="shared" si="5"/>
        <v>46680</v>
      </c>
      <c r="K12" s="50">
        <f t="shared" si="5"/>
        <v>2996</v>
      </c>
      <c r="L12" s="50">
        <f t="shared" si="5"/>
        <v>35952</v>
      </c>
      <c r="M12" s="50">
        <f t="shared" si="5"/>
        <v>0</v>
      </c>
      <c r="N12" s="50">
        <f t="shared" si="5"/>
        <v>0</v>
      </c>
      <c r="O12" s="50">
        <f t="shared" si="5"/>
        <v>162</v>
      </c>
      <c r="P12" s="50">
        <f t="shared" si="5"/>
        <v>1944</v>
      </c>
      <c r="Q12" s="50">
        <f t="shared" si="5"/>
        <v>2443</v>
      </c>
      <c r="R12" s="50">
        <f t="shared" si="5"/>
        <v>29316</v>
      </c>
      <c r="S12" s="50">
        <f t="shared" si="5"/>
        <v>1006356</v>
      </c>
      <c r="T12" s="50">
        <f t="shared" si="5"/>
        <v>37896</v>
      </c>
      <c r="U12" s="50">
        <f t="shared" si="5"/>
        <v>1044252</v>
      </c>
      <c r="V12" s="51">
        <f t="shared" si="5"/>
        <v>65970</v>
      </c>
      <c r="W12" s="51">
        <f t="shared" si="5"/>
        <v>0</v>
      </c>
      <c r="X12" s="51">
        <f t="shared" si="5"/>
        <v>65970</v>
      </c>
      <c r="Y12" s="51">
        <f t="shared" si="5"/>
        <v>791640</v>
      </c>
      <c r="Z12" s="51">
        <f t="shared" si="5"/>
        <v>39600</v>
      </c>
      <c r="AA12" s="51">
        <f t="shared" si="5"/>
        <v>0</v>
      </c>
      <c r="AB12" s="51">
        <f t="shared" si="5"/>
        <v>4</v>
      </c>
      <c r="AC12" s="51">
        <f t="shared" si="5"/>
        <v>0</v>
      </c>
      <c r="AD12" s="51">
        <f t="shared" si="5"/>
        <v>4</v>
      </c>
    </row>
  </sheetData>
  <mergeCells count="5">
    <mergeCell ref="A1:Z1"/>
    <mergeCell ref="A3:D3"/>
    <mergeCell ref="A4:B4"/>
    <mergeCell ref="A7:B7"/>
    <mergeCell ref="A10:B10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สรุป69สถาบันวิจัย</vt:lpstr>
      <vt:lpstr>สรุป69สถาบันวิจัย!Print_Area</vt:lpstr>
      <vt:lpstr>สรุป69สถาบันวิจัย!Print_Titles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2025-07-14T04:15:11Z</dcterms:created>
  <dcterms:modified xsi:type="dcterms:W3CDTF">2025-07-14T04:15:43Z</dcterms:modified>
</cp:coreProperties>
</file>