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40.30\e\ประมาณการรายรับ ประจำปีงบประมาณ พ.ศ. 2569\7. ประชุมชี้แจงหลักเกณฑ์จัดทำงบประมาณ พ.ศ. 2569 7 กรกฎาคม 2568\งบบุคลากร\"/>
    </mc:Choice>
  </mc:AlternateContent>
  <xr:revisionPtr revIDLastSave="0" documentId="8_{3174D889-7439-47DA-B151-C7D9AB15D40B}" xr6:coauthVersionLast="47" xr6:coauthVersionMax="47" xr10:uidLastSave="{00000000-0000-0000-0000-000000000000}"/>
  <bookViews>
    <workbookView xWindow="-120" yWindow="-120" windowWidth="24240" windowHeight="13140" xr2:uid="{493EBF04-D66F-4AC5-99FD-1BC4E0B6CF39}"/>
  </bookViews>
  <sheets>
    <sheet name="สรุป69ภูพานเพล" sheetId="1" r:id="rId1"/>
  </sheets>
  <definedNames>
    <definedName name="_xlnm.Print_Area" localSheetId="0">สรุป69ภูพานเพล!$A$1:$U$19</definedName>
    <definedName name="_xlnm.Print_Titles" localSheetId="0">สรุป69ภูพานเพล!$2:$2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9" i="1" l="1"/>
  <c r="AA19" i="1"/>
  <c r="Z19" i="1"/>
  <c r="Y19" i="1"/>
  <c r="X19" i="1"/>
  <c r="W19" i="1"/>
  <c r="V19" i="1"/>
  <c r="AD18" i="1"/>
  <c r="O18" i="1"/>
  <c r="P18" i="1" s="1"/>
  <c r="L18" i="1"/>
  <c r="J18" i="1"/>
  <c r="I18" i="1"/>
  <c r="Q18" i="1" s="1"/>
  <c r="R18" i="1" s="1"/>
  <c r="G18" i="1"/>
  <c r="AD17" i="1"/>
  <c r="Q17" i="1"/>
  <c r="R17" i="1" s="1"/>
  <c r="M17" i="1"/>
  <c r="N17" i="1" s="1"/>
  <c r="L17" i="1"/>
  <c r="J17" i="1"/>
  <c r="I17" i="1"/>
  <c r="O17" i="1" s="1"/>
  <c r="P17" i="1" s="1"/>
  <c r="G17" i="1"/>
  <c r="AD16" i="1"/>
  <c r="O16" i="1"/>
  <c r="P16" i="1" s="1"/>
  <c r="T16" i="1" s="1"/>
  <c r="M16" i="1"/>
  <c r="N16" i="1" s="1"/>
  <c r="L16" i="1"/>
  <c r="J16" i="1"/>
  <c r="I16" i="1"/>
  <c r="Q16" i="1" s="1"/>
  <c r="R16" i="1" s="1"/>
  <c r="G16" i="1"/>
  <c r="AD15" i="1"/>
  <c r="Q15" i="1"/>
  <c r="R15" i="1" s="1"/>
  <c r="O15" i="1"/>
  <c r="P15" i="1" s="1"/>
  <c r="L15" i="1"/>
  <c r="T15" i="1" s="1"/>
  <c r="J15" i="1"/>
  <c r="I15" i="1"/>
  <c r="M15" i="1" s="1"/>
  <c r="N15" i="1" s="1"/>
  <c r="G15" i="1"/>
  <c r="AD14" i="1"/>
  <c r="Q14" i="1"/>
  <c r="R14" i="1" s="1"/>
  <c r="L14" i="1"/>
  <c r="J14" i="1"/>
  <c r="I14" i="1"/>
  <c r="O14" i="1" s="1"/>
  <c r="P14" i="1" s="1"/>
  <c r="T14" i="1" s="1"/>
  <c r="G14" i="1"/>
  <c r="AD13" i="1"/>
  <c r="M13" i="1"/>
  <c r="N13" i="1" s="1"/>
  <c r="L13" i="1"/>
  <c r="J13" i="1"/>
  <c r="I13" i="1"/>
  <c r="Q13" i="1" s="1"/>
  <c r="R13" i="1" s="1"/>
  <c r="G13" i="1"/>
  <c r="AD12" i="1"/>
  <c r="O12" i="1"/>
  <c r="P12" i="1" s="1"/>
  <c r="L12" i="1"/>
  <c r="T12" i="1" s="1"/>
  <c r="J12" i="1"/>
  <c r="I12" i="1"/>
  <c r="Q12" i="1" s="1"/>
  <c r="R12" i="1" s="1"/>
  <c r="G12" i="1"/>
  <c r="AD11" i="1"/>
  <c r="N11" i="1"/>
  <c r="L11" i="1"/>
  <c r="J11" i="1"/>
  <c r="I11" i="1"/>
  <c r="Q11" i="1" s="1"/>
  <c r="R11" i="1" s="1"/>
  <c r="G11" i="1"/>
  <c r="AD10" i="1"/>
  <c r="O10" i="1"/>
  <c r="P10" i="1" s="1"/>
  <c r="N10" i="1"/>
  <c r="L10" i="1"/>
  <c r="T10" i="1" s="1"/>
  <c r="J10" i="1"/>
  <c r="S10" i="1" s="1"/>
  <c r="I10" i="1"/>
  <c r="Q10" i="1" s="1"/>
  <c r="R10" i="1" s="1"/>
  <c r="G10" i="1"/>
  <c r="AD9" i="1"/>
  <c r="O9" i="1"/>
  <c r="P9" i="1" s="1"/>
  <c r="L9" i="1"/>
  <c r="T9" i="1" s="1"/>
  <c r="J9" i="1"/>
  <c r="S9" i="1" s="1"/>
  <c r="I9" i="1"/>
  <c r="Q9" i="1" s="1"/>
  <c r="R9" i="1" s="1"/>
  <c r="AD8" i="1"/>
  <c r="O8" i="1"/>
  <c r="P8" i="1" s="1"/>
  <c r="N8" i="1"/>
  <c r="L8" i="1"/>
  <c r="T8" i="1" s="1"/>
  <c r="J8" i="1"/>
  <c r="S8" i="1" s="1"/>
  <c r="I8" i="1"/>
  <c r="Q8" i="1" s="1"/>
  <c r="R8" i="1" s="1"/>
  <c r="G8" i="1"/>
  <c r="AD7" i="1"/>
  <c r="O7" i="1"/>
  <c r="P7" i="1" s="1"/>
  <c r="T7" i="1" s="1"/>
  <c r="M7" i="1"/>
  <c r="N7" i="1" s="1"/>
  <c r="L7" i="1"/>
  <c r="J7" i="1"/>
  <c r="I7" i="1"/>
  <c r="Q7" i="1" s="1"/>
  <c r="R7" i="1" s="1"/>
  <c r="G7" i="1"/>
  <c r="AD6" i="1"/>
  <c r="Q6" i="1"/>
  <c r="R6" i="1" s="1"/>
  <c r="O6" i="1"/>
  <c r="P6" i="1" s="1"/>
  <c r="L6" i="1"/>
  <c r="J6" i="1"/>
  <c r="I6" i="1"/>
  <c r="M6" i="1" s="1"/>
  <c r="N6" i="1" s="1"/>
  <c r="G6" i="1"/>
  <c r="AD5" i="1"/>
  <c r="Q5" i="1"/>
  <c r="R5" i="1" s="1"/>
  <c r="L5" i="1"/>
  <c r="L4" i="1" s="1"/>
  <c r="L3" i="1" s="1"/>
  <c r="L19" i="1" s="1"/>
  <c r="J5" i="1"/>
  <c r="I5" i="1"/>
  <c r="O5" i="1" s="1"/>
  <c r="G5" i="1"/>
  <c r="AD4" i="1"/>
  <c r="K4" i="1"/>
  <c r="H4" i="1"/>
  <c r="G4" i="1"/>
  <c r="G3" i="1" s="1"/>
  <c r="G19" i="1" s="1"/>
  <c r="F4" i="1"/>
  <c r="F3" i="1" s="1"/>
  <c r="F19" i="1" s="1"/>
  <c r="AC3" i="1"/>
  <c r="AC19" i="1" s="1"/>
  <c r="AB3" i="1"/>
  <c r="AD3" i="1" s="1"/>
  <c r="AD19" i="1" s="1"/>
  <c r="K3" i="1"/>
  <c r="K19" i="1" s="1"/>
  <c r="H3" i="1"/>
  <c r="H19" i="1" s="1"/>
  <c r="U8" i="1" l="1"/>
  <c r="P5" i="1"/>
  <c r="U10" i="1"/>
  <c r="S16" i="1"/>
  <c r="S11" i="1"/>
  <c r="S13" i="1"/>
  <c r="S15" i="1"/>
  <c r="U15" i="1" s="1"/>
  <c r="U16" i="1"/>
  <c r="T18" i="1"/>
  <c r="S7" i="1"/>
  <c r="U7" i="1" s="1"/>
  <c r="S6" i="1"/>
  <c r="R4" i="1"/>
  <c r="R3" i="1" s="1"/>
  <c r="R19" i="1" s="1"/>
  <c r="U9" i="1"/>
  <c r="S17" i="1"/>
  <c r="T17" i="1"/>
  <c r="T6" i="1"/>
  <c r="I4" i="1"/>
  <c r="I3" i="1" s="1"/>
  <c r="I19" i="1" s="1"/>
  <c r="O11" i="1"/>
  <c r="P11" i="1" s="1"/>
  <c r="T11" i="1" s="1"/>
  <c r="U11" i="1" s="1"/>
  <c r="M12" i="1"/>
  <c r="N12" i="1" s="1"/>
  <c r="S12" i="1" s="1"/>
  <c r="U12" i="1" s="1"/>
  <c r="M18" i="1"/>
  <c r="N18" i="1" s="1"/>
  <c r="S18" i="1" s="1"/>
  <c r="J4" i="1"/>
  <c r="J3" i="1" s="1"/>
  <c r="J19" i="1" s="1"/>
  <c r="M5" i="1"/>
  <c r="O13" i="1"/>
  <c r="P13" i="1" s="1"/>
  <c r="T13" i="1" s="1"/>
  <c r="U13" i="1" s="1"/>
  <c r="M14" i="1"/>
  <c r="N14" i="1" s="1"/>
  <c r="S14" i="1" s="1"/>
  <c r="U14" i="1" s="1"/>
  <c r="Q4" i="1"/>
  <c r="Q3" i="1" s="1"/>
  <c r="Q19" i="1" s="1"/>
  <c r="U18" i="1" l="1"/>
  <c r="U6" i="1"/>
  <c r="U17" i="1"/>
  <c r="M4" i="1"/>
  <c r="M3" i="1" s="1"/>
  <c r="M19" i="1" s="1"/>
  <c r="N5" i="1"/>
  <c r="O4" i="1"/>
  <c r="O3" i="1" s="1"/>
  <c r="O19" i="1" s="1"/>
  <c r="P4" i="1"/>
  <c r="P3" i="1" s="1"/>
  <c r="P19" i="1" s="1"/>
  <c r="T5" i="1"/>
  <c r="T4" i="1" l="1"/>
  <c r="T3" i="1" s="1"/>
  <c r="T19" i="1" s="1"/>
  <c r="S5" i="1"/>
  <c r="S4" i="1" s="1"/>
  <c r="S3" i="1" s="1"/>
  <c r="S19" i="1" s="1"/>
  <c r="N4" i="1"/>
  <c r="N3" i="1" s="1"/>
  <c r="N19" i="1" s="1"/>
  <c r="U5" i="1" l="1"/>
  <c r="U4" i="1" s="1"/>
  <c r="U3" i="1" s="1"/>
  <c r="U19" i="1" s="1"/>
</calcChain>
</file>

<file path=xl/sharedStrings.xml><?xml version="1.0" encoding="utf-8"?>
<sst xmlns="http://schemas.openxmlformats.org/spreadsheetml/2006/main" count="103" uniqueCount="74">
  <si>
    <t>คำขอตั้งงบประมาณศูนย์ฝึกประสบการณ์วิชาชีพภูพานเพลซ ลูกจ้างชั่วคราว รายเดือน ประจำปีงบประมาณ พ.ศ. 2569</t>
  </si>
  <si>
    <t>ชื่อ - สกุล</t>
  </si>
  <si>
    <t>ชื่อตำแหน่ง</t>
  </si>
  <si>
    <t>ประเภทอัตรา</t>
  </si>
  <si>
    <t>เลขตำแหน่ง</t>
  </si>
  <si>
    <t>วุฒิการศึกษาที่บรรจุ</t>
  </si>
  <si>
    <t>เงินเดือน</t>
  </si>
  <si>
    <t>เงินเดือน*
12</t>
  </si>
  <si>
    <t>เงิน
เลื่อนขั้น</t>
  </si>
  <si>
    <t>เงินเดือน+
เงินเลื่อนขั้น</t>
  </si>
  <si>
    <t>เงินเลื่อนขั้น*12</t>
  </si>
  <si>
    <t>ประกัน
สังคม</t>
  </si>
  <si>
    <t>ประกันสังคม*12</t>
  </si>
  <si>
    <t>ค่า
ครองชีพ</t>
  </si>
  <si>
    <t>ค่าครองชีพ*12</t>
  </si>
  <si>
    <t>กองทุนทดแทน 0.2%</t>
  </si>
  <si>
    <t>กองทุนทดแทน 0.2%*12</t>
  </si>
  <si>
    <t>กองทุนสำรองเลี้ยงชีพ</t>
  </si>
  <si>
    <t>กองทุนสำรองเลี้ยงชีพ*12</t>
  </si>
  <si>
    <t>รวมงบบุคลากร</t>
  </si>
  <si>
    <t>รวมงบ
ใช้สอย</t>
  </si>
  <si>
    <t>รวม</t>
  </si>
  <si>
    <t>รวมเงินเลื่อนขั้น</t>
  </si>
  <si>
    <t>เงินเพิ่ม</t>
  </si>
  <si>
    <t>รวมทั้งสิ้น</t>
  </si>
  <si>
    <t>รวมเงินเดือนทั้งปี</t>
  </si>
  <si>
    <t>งบประกันสังคม</t>
  </si>
  <si>
    <t>อัตราเดิม</t>
  </si>
  <si>
    <t>อัตราใหม่</t>
  </si>
  <si>
    <r>
      <t>กองกลาง</t>
    </r>
    <r>
      <rPr>
        <sz val="14"/>
        <rFont val="TH SarabunPSK"/>
        <family val="2"/>
      </rPr>
      <t>    (รวมทั้งหมด 14 คน)</t>
    </r>
  </si>
  <si>
    <r>
      <t>  </t>
    </r>
    <r>
      <rPr>
        <b/>
        <sz val="14"/>
        <rFont val="TH SarabunPSK"/>
        <family val="2"/>
      </rPr>
      <t>ศูนย์ฝึกประสบการณ์วิชาชีพอาคารเอนกประสงค์ภูพานเพลซ</t>
    </r>
  </si>
  <si>
    <t>    1 นางสาว พจนีย์  จักรศรี</t>
  </si>
  <si>
    <t>พนักงานบริหารทั่วไป</t>
  </si>
  <si>
    <t>PP 001</t>
  </si>
  <si>
    <t>ประกาศนียบัตรวิชาชีพ</t>
  </si>
  <si>
    <t>    2 นางสาว ศรินยา  สารหงษ์</t>
  </si>
  <si>
    <t>พนักงานบริการห้องอาหาร</t>
  </si>
  <si>
    <t>PP 007</t>
  </si>
  <si>
    <t>มัธยมศึกษาปีที่ 6 (ม.6)</t>
  </si>
  <si>
    <t>    3 นาย วันเฉลิม  ปานสังข์</t>
  </si>
  <si>
    <t>พนักงานจัดเลี้ยง</t>
  </si>
  <si>
    <t>PP 010</t>
  </si>
  <si>
    <t>    4 นางสาว ณฐกร  โสมนาม</t>
  </si>
  <si>
    <t>คนครัว</t>
  </si>
  <si>
    <t>PP 011</t>
  </si>
  <si>
    <t>    5 นางสาว ภัทรตะญา  แถมสมดี</t>
  </si>
  <si>
    <t>พนักงานแม่บ้านห้องพัก</t>
  </si>
  <si>
    <t>PP 012</t>
  </si>
  <si>
    <t>    6 นาง สมหมาย  หงษ์สา</t>
  </si>
  <si>
    <t>PP 013</t>
  </si>
  <si>
    <t>    7 นาง พันนิภา  ชลอาวาส</t>
  </si>
  <si>
    <t>พนักงานทำความสะอาด</t>
  </si>
  <si>
    <t>PP 015</t>
  </si>
  <si>
    <t>    8 นาง ลำพูน  สิงห์หันต์</t>
  </si>
  <si>
    <t>แม่บ้านซักรีด</t>
  </si>
  <si>
    <t>PP 017</t>
  </si>
  <si>
    <t>    9 นาย นคร  ทุ่มโมง</t>
  </si>
  <si>
    <t>พนักงานซักรีด</t>
  </si>
  <si>
    <t>PP 018</t>
  </si>
  <si>
    <t>    10 นาย จันทร์ประโส  แสงชะวะเดช</t>
  </si>
  <si>
    <t>พนักงานขับรถยนต์/พนักงานดูแลสวน</t>
  </si>
  <si>
    <t>PP 020</t>
  </si>
  <si>
    <t>    11 นางสาว เบญจวรรณ  ศรีลำเนา</t>
  </si>
  <si>
    <t>PP 021</t>
  </si>
  <si>
    <t>มัธยมศึกษาปีที่ 3 (ม.3)</t>
  </si>
  <si>
    <t>    12 นาง บังอร  ผ่านสุวรรณ</t>
  </si>
  <si>
    <t>พนักงานปรุงอาหาร</t>
  </si>
  <si>
    <t>PP 022</t>
  </si>
  <si>
    <t>    13 นางสาว อักษร  พองพลา</t>
  </si>
  <si>
    <t>พนักงานต้อนรับ</t>
  </si>
  <si>
    <t>PP 023</t>
  </si>
  <si>
    <t>    14 นาย ดำรงค์  กั้วพิสมัย</t>
  </si>
  <si>
    <t>PP 032</t>
  </si>
  <si>
    <t>รวมทั้งสิ้น 14 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</si>
</sst>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11"/>
      <color theme="1"/>
      <name val="Calibri"/>
      <charset val="222"/>
      <scheme val="minor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u/>
      <sz val="14"/>
      <name val="TH SarabunPSK"/>
      <family val="2"/>
    </font>
    <font>
      <b/>
      <u/>
      <sz val="14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rgb="FF78C7D8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rgb="FFF5F4E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2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4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5" borderId="3" xfId="1" applyNumberFormat="1" applyFont="1" applyFill="1" applyBorder="1" applyAlignment="1">
      <alignment horizontal="center" vertical="center" wrapText="1"/>
    </xf>
    <xf numFmtId="164" fontId="3" fillId="4" borderId="5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3" fillId="5" borderId="5" xfId="1" applyNumberFormat="1" applyFont="1" applyFill="1" applyBorder="1" applyAlignment="1">
      <alignment horizontal="center" vertical="center" wrapText="1"/>
    </xf>
    <xf numFmtId="164" fontId="3" fillId="6" borderId="6" xfId="1" applyNumberFormat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5" fillId="7" borderId="10" xfId="0" applyFont="1" applyFill="1" applyBorder="1" applyAlignment="1">
      <alignment wrapText="1"/>
    </xf>
    <xf numFmtId="0" fontId="5" fillId="7" borderId="1" xfId="0" applyFont="1" applyFill="1" applyBorder="1" applyAlignment="1">
      <alignment wrapText="1"/>
    </xf>
    <xf numFmtId="0" fontId="5" fillId="7" borderId="7" xfId="0" applyFont="1" applyFill="1" applyBorder="1" applyAlignment="1">
      <alignment wrapText="1"/>
    </xf>
    <xf numFmtId="43" fontId="6" fillId="7" borderId="8" xfId="1" applyFont="1" applyFill="1" applyBorder="1" applyAlignment="1">
      <alignment horizontal="right" wrapText="1"/>
    </xf>
    <xf numFmtId="164" fontId="5" fillId="7" borderId="8" xfId="1" applyNumberFormat="1" applyFont="1" applyFill="1" applyBorder="1" applyAlignment="1">
      <alignment horizontal="right" wrapText="1"/>
    </xf>
    <xf numFmtId="164" fontId="5" fillId="8" borderId="11" xfId="1" applyNumberFormat="1" applyFont="1" applyFill="1" applyBorder="1" applyAlignment="1">
      <alignment horizontal="right" wrapText="1"/>
    </xf>
    <xf numFmtId="0" fontId="6" fillId="8" borderId="0" xfId="0" applyFont="1" applyFill="1"/>
    <xf numFmtId="0" fontId="6" fillId="8" borderId="9" xfId="0" applyFont="1" applyFill="1" applyBorder="1"/>
    <xf numFmtId="0" fontId="6" fillId="9" borderId="12" xfId="0" applyFont="1" applyFill="1" applyBorder="1" applyAlignment="1">
      <alignment wrapText="1"/>
    </xf>
    <xf numFmtId="0" fontId="6" fillId="9" borderId="13" xfId="0" applyFont="1" applyFill="1" applyBorder="1" applyAlignment="1">
      <alignment wrapText="1"/>
    </xf>
    <xf numFmtId="0" fontId="6" fillId="9" borderId="11" xfId="0" applyFont="1" applyFill="1" applyBorder="1" applyAlignment="1">
      <alignment wrapText="1"/>
    </xf>
    <xf numFmtId="43" fontId="6" fillId="9" borderId="11" xfId="1" applyFont="1" applyFill="1" applyBorder="1" applyAlignment="1">
      <alignment horizontal="right" wrapText="1"/>
    </xf>
    <xf numFmtId="164" fontId="7" fillId="9" borderId="11" xfId="1" applyNumberFormat="1" applyFont="1" applyFill="1" applyBorder="1" applyAlignment="1">
      <alignment horizontal="right" wrapText="1"/>
    </xf>
    <xf numFmtId="164" fontId="8" fillId="9" borderId="11" xfId="1" applyNumberFormat="1" applyFont="1" applyFill="1" applyBorder="1" applyAlignment="1">
      <alignment horizontal="right" wrapText="1"/>
    </xf>
    <xf numFmtId="164" fontId="7" fillId="10" borderId="11" xfId="1" applyNumberFormat="1" applyFont="1" applyFill="1" applyBorder="1" applyAlignment="1">
      <alignment horizontal="right" wrapText="1"/>
    </xf>
    <xf numFmtId="0" fontId="6" fillId="10" borderId="0" xfId="0" applyFont="1" applyFill="1"/>
    <xf numFmtId="0" fontId="6" fillId="10" borderId="9" xfId="0" applyFont="1" applyFill="1" applyBorder="1"/>
    <xf numFmtId="0" fontId="6" fillId="11" borderId="11" xfId="0" applyFont="1" applyFill="1" applyBorder="1" applyAlignment="1">
      <alignment wrapText="1"/>
    </xf>
    <xf numFmtId="0" fontId="6" fillId="11" borderId="11" xfId="0" applyFont="1" applyFill="1" applyBorder="1" applyAlignment="1">
      <alignment horizontal="center" wrapText="1"/>
    </xf>
    <xf numFmtId="164" fontId="6" fillId="11" borderId="11" xfId="1" applyNumberFormat="1" applyFont="1" applyFill="1" applyBorder="1" applyAlignment="1">
      <alignment horizontal="right" wrapText="1"/>
    </xf>
    <xf numFmtId="164" fontId="6" fillId="12" borderId="11" xfId="1" applyNumberFormat="1" applyFont="1" applyFill="1" applyBorder="1" applyAlignment="1">
      <alignment horizontal="right" wrapText="1"/>
    </xf>
    <xf numFmtId="164" fontId="6" fillId="3" borderId="11" xfId="1" applyNumberFormat="1" applyFont="1" applyFill="1" applyBorder="1" applyAlignment="1">
      <alignment horizontal="right" wrapText="1"/>
    </xf>
    <xf numFmtId="164" fontId="6" fillId="5" borderId="11" xfId="1" applyNumberFormat="1" applyFont="1" applyFill="1" applyBorder="1" applyAlignment="1">
      <alignment horizontal="right" wrapText="1"/>
    </xf>
    <xf numFmtId="164" fontId="5" fillId="6" borderId="11" xfId="1" applyNumberFormat="1" applyFont="1" applyFill="1" applyBorder="1" applyAlignment="1">
      <alignment horizontal="right" wrapText="1"/>
    </xf>
    <xf numFmtId="0" fontId="6" fillId="11" borderId="0" xfId="0" applyFont="1" applyFill="1"/>
    <xf numFmtId="0" fontId="6" fillId="11" borderId="9" xfId="0" applyFont="1" applyFill="1" applyBorder="1"/>
    <xf numFmtId="0" fontId="6" fillId="12" borderId="11" xfId="0" applyFont="1" applyFill="1" applyBorder="1" applyAlignment="1">
      <alignment wrapText="1"/>
    </xf>
    <xf numFmtId="0" fontId="6" fillId="12" borderId="11" xfId="0" applyFont="1" applyFill="1" applyBorder="1" applyAlignment="1">
      <alignment horizontal="center" wrapText="1"/>
    </xf>
    <xf numFmtId="0" fontId="6" fillId="12" borderId="0" xfId="0" applyFont="1" applyFill="1"/>
    <xf numFmtId="0" fontId="6" fillId="12" borderId="9" xfId="0" applyFont="1" applyFill="1" applyBorder="1"/>
    <xf numFmtId="0" fontId="6" fillId="5" borderId="11" xfId="0" applyFont="1" applyFill="1" applyBorder="1" applyAlignment="1">
      <alignment wrapText="1"/>
    </xf>
    <xf numFmtId="0" fontId="6" fillId="5" borderId="11" xfId="0" applyFont="1" applyFill="1" applyBorder="1" applyAlignment="1">
      <alignment horizontal="center" wrapText="1"/>
    </xf>
    <xf numFmtId="164" fontId="5" fillId="5" borderId="11" xfId="1" applyNumberFormat="1" applyFont="1" applyFill="1" applyBorder="1" applyAlignment="1">
      <alignment horizontal="right" wrapText="1"/>
    </xf>
    <xf numFmtId="0" fontId="6" fillId="12" borderId="11" xfId="0" applyFont="1" applyFill="1" applyBorder="1" applyAlignment="1">
      <alignment vertical="top" wrapText="1"/>
    </xf>
    <xf numFmtId="0" fontId="6" fillId="12" borderId="11" xfId="0" applyFont="1" applyFill="1" applyBorder="1" applyAlignment="1">
      <alignment horizontal="center" vertical="top" wrapText="1"/>
    </xf>
    <xf numFmtId="164" fontId="6" fillId="12" borderId="11" xfId="1" applyNumberFormat="1" applyFont="1" applyFill="1" applyBorder="1" applyAlignment="1">
      <alignment horizontal="right" vertical="top" wrapText="1"/>
    </xf>
    <xf numFmtId="164" fontId="6" fillId="11" borderId="11" xfId="1" applyNumberFormat="1" applyFont="1" applyFill="1" applyBorder="1" applyAlignment="1">
      <alignment horizontal="right" vertical="top" wrapText="1"/>
    </xf>
    <xf numFmtId="164" fontId="6" fillId="3" borderId="11" xfId="1" applyNumberFormat="1" applyFont="1" applyFill="1" applyBorder="1" applyAlignment="1">
      <alignment horizontal="right" vertical="top" wrapText="1"/>
    </xf>
    <xf numFmtId="164" fontId="6" fillId="5" borderId="11" xfId="1" applyNumberFormat="1" applyFont="1" applyFill="1" applyBorder="1" applyAlignment="1">
      <alignment horizontal="right" vertical="top" wrapText="1"/>
    </xf>
    <xf numFmtId="164" fontId="5" fillId="6" borderId="11" xfId="1" applyNumberFormat="1" applyFont="1" applyFill="1" applyBorder="1" applyAlignment="1">
      <alignment horizontal="right" vertical="top" wrapText="1"/>
    </xf>
    <xf numFmtId="0" fontId="6" fillId="12" borderId="0" xfId="0" applyFont="1" applyFill="1" applyAlignment="1">
      <alignment vertical="top"/>
    </xf>
    <xf numFmtId="0" fontId="6" fillId="12" borderId="9" xfId="0" applyFont="1" applyFill="1" applyBorder="1" applyAlignment="1">
      <alignment vertical="top"/>
    </xf>
    <xf numFmtId="0" fontId="6" fillId="11" borderId="11" xfId="0" applyFont="1" applyFill="1" applyBorder="1" applyAlignment="1">
      <alignment vertical="top" wrapText="1"/>
    </xf>
    <xf numFmtId="0" fontId="6" fillId="11" borderId="11" xfId="0" applyFont="1" applyFill="1" applyBorder="1" applyAlignment="1">
      <alignment horizontal="center" vertical="top" wrapText="1"/>
    </xf>
    <xf numFmtId="0" fontId="6" fillId="11" borderId="0" xfId="0" applyFont="1" applyFill="1" applyAlignment="1">
      <alignment vertical="top"/>
    </xf>
    <xf numFmtId="0" fontId="6" fillId="11" borderId="9" xfId="0" applyFont="1" applyFill="1" applyBorder="1" applyAlignment="1">
      <alignment vertical="top"/>
    </xf>
    <xf numFmtId="0" fontId="3" fillId="7" borderId="14" xfId="0" applyFont="1" applyFill="1" applyBorder="1" applyAlignment="1">
      <alignment horizontal="center" wrapText="1"/>
    </xf>
    <xf numFmtId="0" fontId="2" fillId="7" borderId="15" xfId="0" applyFont="1" applyFill="1" applyBorder="1" applyAlignment="1">
      <alignment wrapText="1"/>
    </xf>
    <xf numFmtId="0" fontId="2" fillId="7" borderId="15" xfId="0" applyFont="1" applyFill="1" applyBorder="1" applyAlignment="1">
      <alignment horizontal="right" wrapText="1"/>
    </xf>
    <xf numFmtId="164" fontId="3" fillId="7" borderId="15" xfId="1" applyNumberFormat="1" applyFont="1" applyFill="1" applyBorder="1" applyAlignment="1">
      <alignment horizontal="right" wrapText="1"/>
    </xf>
    <xf numFmtId="164" fontId="3" fillId="5" borderId="15" xfId="1" applyNumberFormat="1" applyFont="1" applyFill="1" applyBorder="1" applyAlignment="1">
      <alignment horizontal="right" wrapText="1"/>
    </xf>
    <xf numFmtId="0" fontId="2" fillId="5" borderId="0" xfId="0" applyFont="1" applyFill="1"/>
    <xf numFmtId="164" fontId="2" fillId="0" borderId="0" xfId="1" applyNumberFormat="1" applyFont="1"/>
    <xf numFmtId="164" fontId="3" fillId="0" borderId="0" xfId="1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DBB35-49D4-4114-940F-E67C91DC6C37}">
  <sheetPr>
    <tabColor rgb="FFFFC000"/>
  </sheetPr>
  <dimension ref="A1:AD19"/>
  <sheetViews>
    <sheetView showGridLines="0" tabSelected="1" view="pageBreakPreview" zoomScale="90" zoomScaleNormal="90" workbookViewId="0">
      <pane ySplit="2" topLeftCell="A3" activePane="bottomLeft" state="frozen"/>
      <selection activeCell="U281" sqref="U281"/>
      <selection pane="bottomLeft" activeCell="I22" sqref="I22"/>
    </sheetView>
  </sheetViews>
  <sheetFormatPr defaultColWidth="9" defaultRowHeight="18.75"/>
  <cols>
    <col min="1" max="1" width="23.85546875" style="2" customWidth="1"/>
    <col min="2" max="2" width="16.85546875" style="2" customWidth="1"/>
    <col min="3" max="3" width="7.5703125" style="2" customWidth="1"/>
    <col min="4" max="4" width="7.140625" style="2" customWidth="1"/>
    <col min="5" max="5" width="15.28515625" style="2" hidden="1" customWidth="1"/>
    <col min="6" max="6" width="9.140625" style="70" customWidth="1"/>
    <col min="7" max="7" width="10" style="70" bestFit="1" customWidth="1"/>
    <col min="8" max="8" width="8.140625" style="70" customWidth="1"/>
    <col min="9" max="9" width="8.5703125" style="70" customWidth="1"/>
    <col min="10" max="10" width="7.28515625" style="70" customWidth="1"/>
    <col min="11" max="11" width="8.28515625" style="70" customWidth="1"/>
    <col min="12" max="12" width="9.42578125" style="70" customWidth="1"/>
    <col min="13" max="13" width="8.140625" style="70" customWidth="1"/>
    <col min="14" max="14" width="9" style="70" customWidth="1"/>
    <col min="15" max="15" width="8.140625" style="70" customWidth="1"/>
    <col min="16" max="16" width="9" style="70" customWidth="1"/>
    <col min="17" max="17" width="9.140625" style="70" customWidth="1"/>
    <col min="18" max="18" width="9.5703125" style="70" customWidth="1"/>
    <col min="19" max="19" width="10.140625" style="70" bestFit="1" customWidth="1"/>
    <col min="20" max="20" width="8.42578125" style="70" customWidth="1"/>
    <col min="21" max="21" width="10" style="71" bestFit="1" customWidth="1"/>
    <col min="22" max="22" width="10.85546875" style="70" hidden="1" customWidth="1"/>
    <col min="23" max="23" width="5.7109375" style="70" hidden="1" customWidth="1"/>
    <col min="24" max="24" width="10.85546875" style="70" hidden="1" customWidth="1"/>
    <col min="25" max="25" width="11.28515625" style="70" hidden="1" customWidth="1"/>
    <col min="26" max="26" width="9.5703125" style="70" hidden="1" customWidth="1"/>
    <col min="27" max="27" width="9" style="2" hidden="1" customWidth="1"/>
    <col min="28" max="28" width="7.140625" style="2" customWidth="1"/>
    <col min="29" max="29" width="7.42578125" style="2" customWidth="1"/>
    <col min="30" max="16384" width="9" style="2"/>
  </cols>
  <sheetData>
    <row r="1" spans="1:30" ht="18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0" s="16" customFormat="1" ht="7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5" t="s">
        <v>8</v>
      </c>
      <c r="I2" s="7" t="s">
        <v>9</v>
      </c>
      <c r="J2" s="8" t="s">
        <v>10</v>
      </c>
      <c r="K2" s="5" t="s">
        <v>11</v>
      </c>
      <c r="L2" s="9" t="s">
        <v>12</v>
      </c>
      <c r="M2" s="10" t="s">
        <v>13</v>
      </c>
      <c r="N2" s="8" t="s">
        <v>14</v>
      </c>
      <c r="O2" s="11" t="s">
        <v>15</v>
      </c>
      <c r="P2" s="12" t="s">
        <v>16</v>
      </c>
      <c r="Q2" s="11" t="s">
        <v>17</v>
      </c>
      <c r="R2" s="8" t="s">
        <v>18</v>
      </c>
      <c r="S2" s="8" t="s">
        <v>19</v>
      </c>
      <c r="T2" s="12" t="s">
        <v>20</v>
      </c>
      <c r="U2" s="13" t="s">
        <v>21</v>
      </c>
      <c r="V2" s="14" t="s">
        <v>22</v>
      </c>
      <c r="W2" s="15" t="s">
        <v>23</v>
      </c>
      <c r="X2" s="15" t="s">
        <v>24</v>
      </c>
      <c r="Y2" s="15" t="s">
        <v>25</v>
      </c>
      <c r="Z2" s="15" t="s">
        <v>26</v>
      </c>
      <c r="AB2" s="17" t="s">
        <v>27</v>
      </c>
      <c r="AC2" s="17" t="s">
        <v>28</v>
      </c>
      <c r="AD2" s="17" t="s">
        <v>21</v>
      </c>
    </row>
    <row r="3" spans="1:30" s="24" customFormat="1" ht="16.7" customHeight="1">
      <c r="A3" s="18" t="s">
        <v>29</v>
      </c>
      <c r="B3" s="19"/>
      <c r="C3" s="19"/>
      <c r="D3" s="20"/>
      <c r="E3" s="21"/>
      <c r="F3" s="22">
        <f>F4</f>
        <v>128610</v>
      </c>
      <c r="G3" s="22">
        <f t="shared" ref="G3:U3" si="0">G4</f>
        <v>1543320</v>
      </c>
      <c r="H3" s="22">
        <f t="shared" si="0"/>
        <v>6460</v>
      </c>
      <c r="I3" s="22">
        <f t="shared" si="0"/>
        <v>135070</v>
      </c>
      <c r="J3" s="22">
        <f t="shared" si="0"/>
        <v>77520</v>
      </c>
      <c r="K3" s="22">
        <f t="shared" si="0"/>
        <v>6641</v>
      </c>
      <c r="L3" s="22">
        <f t="shared" si="0"/>
        <v>79692</v>
      </c>
      <c r="M3" s="22">
        <f t="shared" si="0"/>
        <v>3490</v>
      </c>
      <c r="N3" s="22">
        <f t="shared" si="0"/>
        <v>41880</v>
      </c>
      <c r="O3" s="22">
        <f t="shared" si="0"/>
        <v>270</v>
      </c>
      <c r="P3" s="22">
        <f t="shared" si="0"/>
        <v>3240</v>
      </c>
      <c r="Q3" s="22">
        <f t="shared" si="0"/>
        <v>4054</v>
      </c>
      <c r="R3" s="22">
        <f t="shared" si="0"/>
        <v>48648</v>
      </c>
      <c r="S3" s="22">
        <f t="shared" si="0"/>
        <v>1711368</v>
      </c>
      <c r="T3" s="22">
        <f t="shared" si="0"/>
        <v>82932</v>
      </c>
      <c r="U3" s="22">
        <f t="shared" si="0"/>
        <v>1794300</v>
      </c>
      <c r="V3" s="23">
        <v>1920290</v>
      </c>
      <c r="W3" s="23">
        <v>0</v>
      </c>
      <c r="X3" s="23">
        <v>1920290</v>
      </c>
      <c r="Y3" s="23">
        <v>23043480</v>
      </c>
      <c r="Z3" s="23">
        <v>1152636</v>
      </c>
      <c r="AB3" s="25">
        <f>SUM(AB4:AB18)</f>
        <v>12</v>
      </c>
      <c r="AC3" s="25">
        <f>SUM(AC4:AC18)</f>
        <v>0</v>
      </c>
      <c r="AD3" s="25">
        <f>AB3+AC3</f>
        <v>12</v>
      </c>
    </row>
    <row r="4" spans="1:30" s="33" customFormat="1" ht="16.7" customHeight="1">
      <c r="A4" s="26" t="s">
        <v>30</v>
      </c>
      <c r="B4" s="27"/>
      <c r="C4" s="28"/>
      <c r="D4" s="28"/>
      <c r="E4" s="29"/>
      <c r="F4" s="30">
        <f>SUM(F5:F18)</f>
        <v>128610</v>
      </c>
      <c r="G4" s="30">
        <f t="shared" ref="G4:U4" si="1">SUM(G5:G18)</f>
        <v>1543320</v>
      </c>
      <c r="H4" s="30">
        <f t="shared" si="1"/>
        <v>6460</v>
      </c>
      <c r="I4" s="30">
        <f t="shared" si="1"/>
        <v>135070</v>
      </c>
      <c r="J4" s="30">
        <f t="shared" si="1"/>
        <v>77520</v>
      </c>
      <c r="K4" s="30">
        <f t="shared" si="1"/>
        <v>6641</v>
      </c>
      <c r="L4" s="30">
        <f t="shared" si="1"/>
        <v>79692</v>
      </c>
      <c r="M4" s="30">
        <f t="shared" si="1"/>
        <v>3490</v>
      </c>
      <c r="N4" s="30">
        <f t="shared" si="1"/>
        <v>41880</v>
      </c>
      <c r="O4" s="30">
        <f t="shared" si="1"/>
        <v>270</v>
      </c>
      <c r="P4" s="30">
        <f t="shared" si="1"/>
        <v>3240</v>
      </c>
      <c r="Q4" s="30">
        <f t="shared" si="1"/>
        <v>4054</v>
      </c>
      <c r="R4" s="30">
        <f t="shared" si="1"/>
        <v>48648</v>
      </c>
      <c r="S4" s="30">
        <f t="shared" si="1"/>
        <v>1711368</v>
      </c>
      <c r="T4" s="30">
        <f t="shared" si="1"/>
        <v>82932</v>
      </c>
      <c r="U4" s="31">
        <f t="shared" si="1"/>
        <v>1794300</v>
      </c>
      <c r="V4" s="32">
        <v>163950</v>
      </c>
      <c r="W4" s="32">
        <v>0</v>
      </c>
      <c r="X4" s="32">
        <v>163950</v>
      </c>
      <c r="Y4" s="32">
        <v>1967400</v>
      </c>
      <c r="Z4" s="32">
        <v>98412</v>
      </c>
      <c r="AB4" s="34">
        <v>12</v>
      </c>
      <c r="AC4" s="34"/>
      <c r="AD4" s="34">
        <f t="shared" ref="AD4:AD18" si="2">AB4+AC4</f>
        <v>12</v>
      </c>
    </row>
    <row r="5" spans="1:30" s="42" customFormat="1" ht="16.7" customHeight="1">
      <c r="A5" s="35" t="s">
        <v>31</v>
      </c>
      <c r="B5" s="35" t="s">
        <v>32</v>
      </c>
      <c r="C5" s="35" t="s">
        <v>27</v>
      </c>
      <c r="D5" s="35" t="s">
        <v>33</v>
      </c>
      <c r="E5" s="36" t="s">
        <v>34</v>
      </c>
      <c r="F5" s="37">
        <v>12580</v>
      </c>
      <c r="G5" s="37">
        <f t="shared" ref="G5:G18" si="3">F5*12</f>
        <v>150960</v>
      </c>
      <c r="H5" s="37">
        <v>630</v>
      </c>
      <c r="I5" s="37">
        <f t="shared" ref="I5:I18" si="4">F5+H5</f>
        <v>13210</v>
      </c>
      <c r="J5" s="38">
        <f t="shared" ref="J5:J18" si="5">H5*12</f>
        <v>7560</v>
      </c>
      <c r="K5" s="37">
        <v>661</v>
      </c>
      <c r="L5" s="37">
        <f t="shared" ref="L5:L18" si="6">K5*12</f>
        <v>7932</v>
      </c>
      <c r="M5" s="37">
        <f t="shared" ref="M5:M18" si="7">IF(IF(B5="คนงาน",IF((10000-I5)&gt;1500,1500,10000-I5),IF(B5="เจ้าหน้าที่รักษาความปลอดภัย",IF((10000-I5)&gt;1500,1500,10000-I5),IF(B5="พนักงานขับรถยนต์",IF((10000-I5)&gt;1500,1500,10000-I5),IF(E5="ปริญญาตรี",IF((15000-I5)&gt;1500,1500,15000-I5),IF((13285-I5)&gt;1500,1500,13285-I5)))))&gt;0,IF(B5="คนงาน",IF((10000-I5)&gt;1500,1500,10000-I5),IF(B5="เจ้าหน้าที่รักษาความปลอดภัย",IF((10000-I5)&gt;1500,1500,10000-I5),IF(B5="พนักงานขับรถยนต์",IF((10000-I5)&gt;1500,1500,10000-I5),IF(E5="ปริญญาตรี",IF((15000-I5)&gt;1500,1500,15000-I5),IF((13285-I5)&gt;1500,1500,13285-I5))))),0)</f>
        <v>75</v>
      </c>
      <c r="N5" s="37">
        <f t="shared" ref="N5:N18" si="8">M5*12</f>
        <v>900</v>
      </c>
      <c r="O5" s="37">
        <f t="shared" ref="O5:O18" si="9">ROUND(I5*0.2%,0)</f>
        <v>26</v>
      </c>
      <c r="P5" s="37">
        <f t="shared" ref="P5:P18" si="10">O5*12</f>
        <v>312</v>
      </c>
      <c r="Q5" s="37">
        <f t="shared" ref="Q5:Q18" si="11">ROUND(I5*3%,0)</f>
        <v>396</v>
      </c>
      <c r="R5" s="37">
        <f t="shared" ref="R5:R18" si="12">Q5*12</f>
        <v>4752</v>
      </c>
      <c r="S5" s="39">
        <f t="shared" ref="S5:S18" si="13">G5+J5+N5+R5</f>
        <v>164172</v>
      </c>
      <c r="T5" s="40">
        <f t="shared" ref="T5:T18" si="14">L5+P5</f>
        <v>8244</v>
      </c>
      <c r="U5" s="41">
        <f t="shared" ref="U5:U18" si="15">T5+S5</f>
        <v>172416</v>
      </c>
      <c r="V5" s="37">
        <v>11530</v>
      </c>
      <c r="W5" s="37">
        <v>0</v>
      </c>
      <c r="X5" s="37">
        <v>11530</v>
      </c>
      <c r="Y5" s="37">
        <v>138360</v>
      </c>
      <c r="Z5" s="37">
        <v>6924</v>
      </c>
      <c r="AB5" s="43"/>
      <c r="AC5" s="43"/>
      <c r="AD5" s="43">
        <f t="shared" si="2"/>
        <v>0</v>
      </c>
    </row>
    <row r="6" spans="1:30" s="46" customFormat="1" ht="16.7" customHeight="1">
      <c r="A6" s="44" t="s">
        <v>35</v>
      </c>
      <c r="B6" s="44" t="s">
        <v>36</v>
      </c>
      <c r="C6" s="44" t="s">
        <v>27</v>
      </c>
      <c r="D6" s="44" t="s">
        <v>37</v>
      </c>
      <c r="E6" s="45" t="s">
        <v>38</v>
      </c>
      <c r="F6" s="38">
        <v>15190</v>
      </c>
      <c r="G6" s="38">
        <f t="shared" si="3"/>
        <v>182280</v>
      </c>
      <c r="H6" s="38">
        <v>760</v>
      </c>
      <c r="I6" s="37">
        <f t="shared" si="4"/>
        <v>15950</v>
      </c>
      <c r="J6" s="38">
        <f t="shared" si="5"/>
        <v>9120</v>
      </c>
      <c r="K6" s="38">
        <v>750</v>
      </c>
      <c r="L6" s="37">
        <f t="shared" si="6"/>
        <v>9000</v>
      </c>
      <c r="M6" s="38">
        <f t="shared" si="7"/>
        <v>0</v>
      </c>
      <c r="N6" s="37">
        <f t="shared" si="8"/>
        <v>0</v>
      </c>
      <c r="O6" s="37">
        <f t="shared" si="9"/>
        <v>32</v>
      </c>
      <c r="P6" s="37">
        <f t="shared" si="10"/>
        <v>384</v>
      </c>
      <c r="Q6" s="37">
        <f t="shared" si="11"/>
        <v>479</v>
      </c>
      <c r="R6" s="37">
        <f t="shared" si="12"/>
        <v>5748</v>
      </c>
      <c r="S6" s="39">
        <f t="shared" si="13"/>
        <v>197148</v>
      </c>
      <c r="T6" s="40">
        <f t="shared" si="14"/>
        <v>9384</v>
      </c>
      <c r="U6" s="41">
        <f t="shared" si="15"/>
        <v>206532</v>
      </c>
      <c r="V6" s="38">
        <v>13620</v>
      </c>
      <c r="W6" s="38">
        <v>0</v>
      </c>
      <c r="X6" s="38">
        <v>13620</v>
      </c>
      <c r="Y6" s="38">
        <v>163440</v>
      </c>
      <c r="Z6" s="38">
        <v>8172</v>
      </c>
      <c r="AB6" s="47"/>
      <c r="AC6" s="47"/>
      <c r="AD6" s="47">
        <f t="shared" si="2"/>
        <v>0</v>
      </c>
    </row>
    <row r="7" spans="1:30" s="42" customFormat="1" ht="16.7" customHeight="1">
      <c r="A7" s="35" t="s">
        <v>39</v>
      </c>
      <c r="B7" s="35" t="s">
        <v>40</v>
      </c>
      <c r="C7" s="35" t="s">
        <v>27</v>
      </c>
      <c r="D7" s="35" t="s">
        <v>41</v>
      </c>
      <c r="E7" s="36" t="s">
        <v>38</v>
      </c>
      <c r="F7" s="37">
        <v>12330</v>
      </c>
      <c r="G7" s="37">
        <f t="shared" si="3"/>
        <v>147960</v>
      </c>
      <c r="H7" s="37">
        <v>620</v>
      </c>
      <c r="I7" s="37">
        <f t="shared" si="4"/>
        <v>12950</v>
      </c>
      <c r="J7" s="38">
        <f t="shared" si="5"/>
        <v>7440</v>
      </c>
      <c r="K7" s="37">
        <v>648</v>
      </c>
      <c r="L7" s="37">
        <f t="shared" si="6"/>
        <v>7776</v>
      </c>
      <c r="M7" s="37">
        <f t="shared" si="7"/>
        <v>335</v>
      </c>
      <c r="N7" s="37">
        <f t="shared" si="8"/>
        <v>4020</v>
      </c>
      <c r="O7" s="37">
        <f t="shared" si="9"/>
        <v>26</v>
      </c>
      <c r="P7" s="37">
        <f t="shared" si="10"/>
        <v>312</v>
      </c>
      <c r="Q7" s="37">
        <f t="shared" si="11"/>
        <v>389</v>
      </c>
      <c r="R7" s="37">
        <f t="shared" si="12"/>
        <v>4668</v>
      </c>
      <c r="S7" s="39">
        <f t="shared" si="13"/>
        <v>164088</v>
      </c>
      <c r="T7" s="40">
        <f t="shared" si="14"/>
        <v>8088</v>
      </c>
      <c r="U7" s="41">
        <f t="shared" si="15"/>
        <v>172176</v>
      </c>
      <c r="V7" s="37">
        <v>11270</v>
      </c>
      <c r="W7" s="37">
        <v>0</v>
      </c>
      <c r="X7" s="37">
        <v>11270</v>
      </c>
      <c r="Y7" s="37">
        <v>135240</v>
      </c>
      <c r="Z7" s="37">
        <v>6768</v>
      </c>
      <c r="AB7" s="43"/>
      <c r="AC7" s="43"/>
      <c r="AD7" s="43">
        <f t="shared" si="2"/>
        <v>0</v>
      </c>
    </row>
    <row r="8" spans="1:30" s="46" customFormat="1" ht="16.7" customHeight="1">
      <c r="A8" s="48" t="s">
        <v>42</v>
      </c>
      <c r="B8" s="48" t="s">
        <v>43</v>
      </c>
      <c r="C8" s="48" t="s">
        <v>27</v>
      </c>
      <c r="D8" s="48" t="s">
        <v>44</v>
      </c>
      <c r="E8" s="49" t="s">
        <v>38</v>
      </c>
      <c r="F8" s="40"/>
      <c r="G8" s="40">
        <f t="shared" si="3"/>
        <v>0</v>
      </c>
      <c r="H8" s="40"/>
      <c r="I8" s="40">
        <f t="shared" si="4"/>
        <v>0</v>
      </c>
      <c r="J8" s="40">
        <f t="shared" si="5"/>
        <v>0</v>
      </c>
      <c r="K8" s="40"/>
      <c r="L8" s="40">
        <f t="shared" si="6"/>
        <v>0</v>
      </c>
      <c r="M8" s="40"/>
      <c r="N8" s="40">
        <f t="shared" si="8"/>
        <v>0</v>
      </c>
      <c r="O8" s="40">
        <f t="shared" si="9"/>
        <v>0</v>
      </c>
      <c r="P8" s="40">
        <f t="shared" si="10"/>
        <v>0</v>
      </c>
      <c r="Q8" s="40">
        <f t="shared" si="11"/>
        <v>0</v>
      </c>
      <c r="R8" s="40">
        <f t="shared" si="12"/>
        <v>0</v>
      </c>
      <c r="S8" s="40">
        <f t="shared" si="13"/>
        <v>0</v>
      </c>
      <c r="T8" s="40">
        <f t="shared" si="14"/>
        <v>0</v>
      </c>
      <c r="U8" s="50">
        <f t="shared" si="15"/>
        <v>0</v>
      </c>
      <c r="V8" s="38">
        <v>11200</v>
      </c>
      <c r="W8" s="38">
        <v>0</v>
      </c>
      <c r="X8" s="38">
        <v>11200</v>
      </c>
      <c r="Y8" s="38">
        <v>134400</v>
      </c>
      <c r="Z8" s="38">
        <v>6720</v>
      </c>
      <c r="AB8" s="47"/>
      <c r="AC8" s="47"/>
      <c r="AD8" s="47">
        <f t="shared" si="2"/>
        <v>0</v>
      </c>
    </row>
    <row r="9" spans="1:30" s="42" customFormat="1" ht="16.7" customHeight="1">
      <c r="A9" s="35" t="s">
        <v>45</v>
      </c>
      <c r="B9" s="35" t="s">
        <v>46</v>
      </c>
      <c r="C9" s="35" t="s">
        <v>27</v>
      </c>
      <c r="D9" s="35" t="s">
        <v>47</v>
      </c>
      <c r="E9" s="36" t="s">
        <v>38</v>
      </c>
      <c r="F9" s="37"/>
      <c r="G9" s="37"/>
      <c r="H9" s="37"/>
      <c r="I9" s="37">
        <f t="shared" si="4"/>
        <v>0</v>
      </c>
      <c r="J9" s="38">
        <f t="shared" si="5"/>
        <v>0</v>
      </c>
      <c r="K9" s="37"/>
      <c r="L9" s="37">
        <f t="shared" si="6"/>
        <v>0</v>
      </c>
      <c r="M9" s="37"/>
      <c r="N9" s="37"/>
      <c r="O9" s="37">
        <f t="shared" si="9"/>
        <v>0</v>
      </c>
      <c r="P9" s="37">
        <f t="shared" si="10"/>
        <v>0</v>
      </c>
      <c r="Q9" s="37">
        <f t="shared" si="11"/>
        <v>0</v>
      </c>
      <c r="R9" s="37">
        <f t="shared" si="12"/>
        <v>0</v>
      </c>
      <c r="S9" s="39">
        <f t="shared" si="13"/>
        <v>0</v>
      </c>
      <c r="T9" s="40">
        <f t="shared" si="14"/>
        <v>0</v>
      </c>
      <c r="U9" s="41">
        <f t="shared" si="15"/>
        <v>0</v>
      </c>
      <c r="V9" s="37">
        <v>12910</v>
      </c>
      <c r="W9" s="37">
        <v>0</v>
      </c>
      <c r="X9" s="37">
        <v>12910</v>
      </c>
      <c r="Y9" s="37">
        <v>154920</v>
      </c>
      <c r="Z9" s="37">
        <v>7752</v>
      </c>
      <c r="AB9" s="43"/>
      <c r="AC9" s="43"/>
      <c r="AD9" s="43">
        <f t="shared" si="2"/>
        <v>0</v>
      </c>
    </row>
    <row r="10" spans="1:30" s="58" customFormat="1" ht="16.7" customHeight="1">
      <c r="A10" s="51" t="s">
        <v>48</v>
      </c>
      <c r="B10" s="51" t="s">
        <v>46</v>
      </c>
      <c r="C10" s="51" t="s">
        <v>27</v>
      </c>
      <c r="D10" s="51" t="s">
        <v>49</v>
      </c>
      <c r="E10" s="52" t="s">
        <v>38</v>
      </c>
      <c r="F10" s="53"/>
      <c r="G10" s="53">
        <f t="shared" si="3"/>
        <v>0</v>
      </c>
      <c r="H10" s="53"/>
      <c r="I10" s="54">
        <f t="shared" si="4"/>
        <v>0</v>
      </c>
      <c r="J10" s="53">
        <f t="shared" si="5"/>
        <v>0</v>
      </c>
      <c r="K10" s="53"/>
      <c r="L10" s="54">
        <f t="shared" si="6"/>
        <v>0</v>
      </c>
      <c r="M10" s="53"/>
      <c r="N10" s="54">
        <f t="shared" si="8"/>
        <v>0</v>
      </c>
      <c r="O10" s="54">
        <f t="shared" si="9"/>
        <v>0</v>
      </c>
      <c r="P10" s="54">
        <f t="shared" si="10"/>
        <v>0</v>
      </c>
      <c r="Q10" s="54">
        <f t="shared" si="11"/>
        <v>0</v>
      </c>
      <c r="R10" s="54">
        <f t="shared" si="12"/>
        <v>0</v>
      </c>
      <c r="S10" s="55">
        <f t="shared" si="13"/>
        <v>0</v>
      </c>
      <c r="T10" s="56">
        <f t="shared" si="14"/>
        <v>0</v>
      </c>
      <c r="U10" s="57">
        <f t="shared" si="15"/>
        <v>0</v>
      </c>
      <c r="V10" s="53">
        <v>11530</v>
      </c>
      <c r="W10" s="53">
        <v>0</v>
      </c>
      <c r="X10" s="53">
        <v>11530</v>
      </c>
      <c r="Y10" s="53">
        <v>138360</v>
      </c>
      <c r="Z10" s="53">
        <v>6924</v>
      </c>
      <c r="AB10" s="59"/>
      <c r="AC10" s="59"/>
      <c r="AD10" s="59">
        <f t="shared" si="2"/>
        <v>0</v>
      </c>
    </row>
    <row r="11" spans="1:30" s="62" customFormat="1" ht="16.7" customHeight="1">
      <c r="A11" s="60" t="s">
        <v>50</v>
      </c>
      <c r="B11" s="60" t="s">
        <v>51</v>
      </c>
      <c r="C11" s="60" t="s">
        <v>27</v>
      </c>
      <c r="D11" s="60" t="s">
        <v>52</v>
      </c>
      <c r="E11" s="61" t="s">
        <v>38</v>
      </c>
      <c r="F11" s="54"/>
      <c r="G11" s="54">
        <f t="shared" si="3"/>
        <v>0</v>
      </c>
      <c r="H11" s="54"/>
      <c r="I11" s="54">
        <f t="shared" si="4"/>
        <v>0</v>
      </c>
      <c r="J11" s="53">
        <f t="shared" si="5"/>
        <v>0</v>
      </c>
      <c r="K11" s="54"/>
      <c r="L11" s="54">
        <f t="shared" si="6"/>
        <v>0</v>
      </c>
      <c r="M11" s="54"/>
      <c r="N11" s="54">
        <f t="shared" si="8"/>
        <v>0</v>
      </c>
      <c r="O11" s="54">
        <f t="shared" si="9"/>
        <v>0</v>
      </c>
      <c r="P11" s="54">
        <f t="shared" si="10"/>
        <v>0</v>
      </c>
      <c r="Q11" s="54">
        <f t="shared" si="11"/>
        <v>0</v>
      </c>
      <c r="R11" s="54">
        <f t="shared" si="12"/>
        <v>0</v>
      </c>
      <c r="S11" s="55">
        <f t="shared" si="13"/>
        <v>0</v>
      </c>
      <c r="T11" s="56">
        <f t="shared" si="14"/>
        <v>0</v>
      </c>
      <c r="U11" s="57">
        <f t="shared" si="15"/>
        <v>0</v>
      </c>
      <c r="V11" s="54">
        <v>11130</v>
      </c>
      <c r="W11" s="54">
        <v>0</v>
      </c>
      <c r="X11" s="54">
        <v>11130</v>
      </c>
      <c r="Y11" s="54">
        <v>133560</v>
      </c>
      <c r="Z11" s="54">
        <v>6684</v>
      </c>
      <c r="AB11" s="63"/>
      <c r="AC11" s="63"/>
      <c r="AD11" s="63">
        <f t="shared" si="2"/>
        <v>0</v>
      </c>
    </row>
    <row r="12" spans="1:30" s="46" customFormat="1" ht="16.7" customHeight="1">
      <c r="A12" s="44" t="s">
        <v>53</v>
      </c>
      <c r="B12" s="44" t="s">
        <v>54</v>
      </c>
      <c r="C12" s="44" t="s">
        <v>27</v>
      </c>
      <c r="D12" s="44" t="s">
        <v>55</v>
      </c>
      <c r="E12" s="45" t="s">
        <v>38</v>
      </c>
      <c r="F12" s="38">
        <v>12390</v>
      </c>
      <c r="G12" s="38">
        <f t="shared" si="3"/>
        <v>148680</v>
      </c>
      <c r="H12" s="38">
        <v>620</v>
      </c>
      <c r="I12" s="37">
        <f t="shared" si="4"/>
        <v>13010</v>
      </c>
      <c r="J12" s="38">
        <f t="shared" si="5"/>
        <v>7440</v>
      </c>
      <c r="K12" s="38">
        <v>651</v>
      </c>
      <c r="L12" s="37">
        <f t="shared" si="6"/>
        <v>7812</v>
      </c>
      <c r="M12" s="38">
        <f t="shared" si="7"/>
        <v>275</v>
      </c>
      <c r="N12" s="37">
        <f t="shared" si="8"/>
        <v>3300</v>
      </c>
      <c r="O12" s="37">
        <f t="shared" si="9"/>
        <v>26</v>
      </c>
      <c r="P12" s="37">
        <f t="shared" si="10"/>
        <v>312</v>
      </c>
      <c r="Q12" s="37">
        <f t="shared" si="11"/>
        <v>390</v>
      </c>
      <c r="R12" s="37">
        <f t="shared" si="12"/>
        <v>4680</v>
      </c>
      <c r="S12" s="39">
        <f t="shared" si="13"/>
        <v>164100</v>
      </c>
      <c r="T12" s="40">
        <f t="shared" si="14"/>
        <v>8124</v>
      </c>
      <c r="U12" s="41">
        <f t="shared" si="15"/>
        <v>172224</v>
      </c>
      <c r="V12" s="38">
        <v>11320</v>
      </c>
      <c r="W12" s="38">
        <v>0</v>
      </c>
      <c r="X12" s="38">
        <v>11320</v>
      </c>
      <c r="Y12" s="38">
        <v>135840</v>
      </c>
      <c r="Z12" s="38">
        <v>6792</v>
      </c>
      <c r="AB12" s="47"/>
      <c r="AC12" s="47"/>
      <c r="AD12" s="47">
        <f t="shared" si="2"/>
        <v>0</v>
      </c>
    </row>
    <row r="13" spans="1:30" s="42" customFormat="1" ht="16.7" customHeight="1">
      <c r="A13" s="35" t="s">
        <v>56</v>
      </c>
      <c r="B13" s="35" t="s">
        <v>57</v>
      </c>
      <c r="C13" s="35" t="s">
        <v>27</v>
      </c>
      <c r="D13" s="35" t="s">
        <v>58</v>
      </c>
      <c r="E13" s="36" t="s">
        <v>38</v>
      </c>
      <c r="F13" s="37">
        <v>15570</v>
      </c>
      <c r="G13" s="37">
        <f t="shared" si="3"/>
        <v>186840</v>
      </c>
      <c r="H13" s="37">
        <v>780</v>
      </c>
      <c r="I13" s="37">
        <f t="shared" si="4"/>
        <v>16350</v>
      </c>
      <c r="J13" s="38">
        <f t="shared" si="5"/>
        <v>9360</v>
      </c>
      <c r="K13" s="37">
        <v>750</v>
      </c>
      <c r="L13" s="37">
        <f t="shared" si="6"/>
        <v>9000</v>
      </c>
      <c r="M13" s="37">
        <f t="shared" si="7"/>
        <v>0</v>
      </c>
      <c r="N13" s="37">
        <f t="shared" si="8"/>
        <v>0</v>
      </c>
      <c r="O13" s="37">
        <f t="shared" si="9"/>
        <v>33</v>
      </c>
      <c r="P13" s="37">
        <f t="shared" si="10"/>
        <v>396</v>
      </c>
      <c r="Q13" s="37">
        <f t="shared" si="11"/>
        <v>491</v>
      </c>
      <c r="R13" s="37">
        <f t="shared" si="12"/>
        <v>5892</v>
      </c>
      <c r="S13" s="39">
        <f t="shared" si="13"/>
        <v>202092</v>
      </c>
      <c r="T13" s="40">
        <f t="shared" si="14"/>
        <v>9396</v>
      </c>
      <c r="U13" s="41">
        <f t="shared" si="15"/>
        <v>211488</v>
      </c>
      <c r="V13" s="37">
        <v>13920</v>
      </c>
      <c r="W13" s="37">
        <v>0</v>
      </c>
      <c r="X13" s="37">
        <v>13920</v>
      </c>
      <c r="Y13" s="37">
        <v>167040</v>
      </c>
      <c r="Z13" s="37">
        <v>8352</v>
      </c>
      <c r="AB13" s="43"/>
      <c r="AC13" s="43"/>
      <c r="AD13" s="43">
        <f t="shared" si="2"/>
        <v>0</v>
      </c>
    </row>
    <row r="14" spans="1:30" s="46" customFormat="1" ht="16.7" customHeight="1">
      <c r="A14" s="44" t="s">
        <v>59</v>
      </c>
      <c r="B14" s="44" t="s">
        <v>60</v>
      </c>
      <c r="C14" s="44" t="s">
        <v>27</v>
      </c>
      <c r="D14" s="44" t="s">
        <v>61</v>
      </c>
      <c r="E14" s="45" t="s">
        <v>38</v>
      </c>
      <c r="F14" s="38">
        <v>11540</v>
      </c>
      <c r="G14" s="38">
        <f t="shared" si="3"/>
        <v>138480</v>
      </c>
      <c r="H14" s="38">
        <v>580</v>
      </c>
      <c r="I14" s="37">
        <f t="shared" si="4"/>
        <v>12120</v>
      </c>
      <c r="J14" s="38">
        <f t="shared" si="5"/>
        <v>6960</v>
      </c>
      <c r="K14" s="38">
        <v>606</v>
      </c>
      <c r="L14" s="37">
        <f t="shared" si="6"/>
        <v>7272</v>
      </c>
      <c r="M14" s="38">
        <f t="shared" si="7"/>
        <v>1165</v>
      </c>
      <c r="N14" s="37">
        <f t="shared" si="8"/>
        <v>13980</v>
      </c>
      <c r="O14" s="37">
        <f t="shared" si="9"/>
        <v>24</v>
      </c>
      <c r="P14" s="37">
        <f t="shared" si="10"/>
        <v>288</v>
      </c>
      <c r="Q14" s="37">
        <f t="shared" si="11"/>
        <v>364</v>
      </c>
      <c r="R14" s="37">
        <f t="shared" si="12"/>
        <v>4368</v>
      </c>
      <c r="S14" s="39">
        <f t="shared" si="13"/>
        <v>163788</v>
      </c>
      <c r="T14" s="40">
        <f t="shared" si="14"/>
        <v>7560</v>
      </c>
      <c r="U14" s="41">
        <f t="shared" si="15"/>
        <v>171348</v>
      </c>
      <c r="V14" s="38">
        <v>10790</v>
      </c>
      <c r="W14" s="38">
        <v>0</v>
      </c>
      <c r="X14" s="38">
        <v>10790</v>
      </c>
      <c r="Y14" s="38">
        <v>129480</v>
      </c>
      <c r="Z14" s="38">
        <v>6480</v>
      </c>
      <c r="AB14" s="47"/>
      <c r="AC14" s="47"/>
      <c r="AD14" s="47">
        <f t="shared" si="2"/>
        <v>0</v>
      </c>
    </row>
    <row r="15" spans="1:30" s="42" customFormat="1" ht="16.7" customHeight="1">
      <c r="A15" s="35" t="s">
        <v>62</v>
      </c>
      <c r="B15" s="35" t="s">
        <v>46</v>
      </c>
      <c r="C15" s="35" t="s">
        <v>27</v>
      </c>
      <c r="D15" s="35" t="s">
        <v>63</v>
      </c>
      <c r="E15" s="36" t="s">
        <v>64</v>
      </c>
      <c r="F15" s="37">
        <v>12540</v>
      </c>
      <c r="G15" s="37">
        <f t="shared" si="3"/>
        <v>150480</v>
      </c>
      <c r="H15" s="37">
        <v>630</v>
      </c>
      <c r="I15" s="37">
        <f t="shared" si="4"/>
        <v>13170</v>
      </c>
      <c r="J15" s="38">
        <f t="shared" si="5"/>
        <v>7560</v>
      </c>
      <c r="K15" s="37">
        <v>659</v>
      </c>
      <c r="L15" s="37">
        <f t="shared" si="6"/>
        <v>7908</v>
      </c>
      <c r="M15" s="37">
        <f t="shared" si="7"/>
        <v>115</v>
      </c>
      <c r="N15" s="37">
        <f t="shared" si="8"/>
        <v>1380</v>
      </c>
      <c r="O15" s="37">
        <f t="shared" si="9"/>
        <v>26</v>
      </c>
      <c r="P15" s="37">
        <f t="shared" si="10"/>
        <v>312</v>
      </c>
      <c r="Q15" s="37">
        <f t="shared" si="11"/>
        <v>395</v>
      </c>
      <c r="R15" s="37">
        <f t="shared" si="12"/>
        <v>4740</v>
      </c>
      <c r="S15" s="39">
        <f t="shared" si="13"/>
        <v>164160</v>
      </c>
      <c r="T15" s="40">
        <f t="shared" si="14"/>
        <v>8220</v>
      </c>
      <c r="U15" s="41">
        <f t="shared" si="15"/>
        <v>172380</v>
      </c>
      <c r="V15" s="37">
        <v>11400</v>
      </c>
      <c r="W15" s="37">
        <v>0</v>
      </c>
      <c r="X15" s="37">
        <v>11400</v>
      </c>
      <c r="Y15" s="37">
        <v>136800</v>
      </c>
      <c r="Z15" s="37">
        <v>6840</v>
      </c>
      <c r="AB15" s="43"/>
      <c r="AC15" s="43"/>
      <c r="AD15" s="43">
        <f t="shared" si="2"/>
        <v>0</v>
      </c>
    </row>
    <row r="16" spans="1:30" s="46" customFormat="1" ht="16.7" customHeight="1">
      <c r="A16" s="44" t="s">
        <v>65</v>
      </c>
      <c r="B16" s="44" t="s">
        <v>66</v>
      </c>
      <c r="C16" s="44" t="s">
        <v>27</v>
      </c>
      <c r="D16" s="44" t="s">
        <v>67</v>
      </c>
      <c r="E16" s="45" t="s">
        <v>38</v>
      </c>
      <c r="F16" s="38">
        <v>12620</v>
      </c>
      <c r="G16" s="38">
        <f t="shared" si="3"/>
        <v>151440</v>
      </c>
      <c r="H16" s="38">
        <v>640</v>
      </c>
      <c r="I16" s="37">
        <f t="shared" si="4"/>
        <v>13260</v>
      </c>
      <c r="J16" s="38">
        <f t="shared" si="5"/>
        <v>7680</v>
      </c>
      <c r="K16" s="38">
        <v>663</v>
      </c>
      <c r="L16" s="37">
        <f t="shared" si="6"/>
        <v>7956</v>
      </c>
      <c r="M16" s="38">
        <f t="shared" si="7"/>
        <v>25</v>
      </c>
      <c r="N16" s="37">
        <f t="shared" si="8"/>
        <v>300</v>
      </c>
      <c r="O16" s="37">
        <f t="shared" si="9"/>
        <v>27</v>
      </c>
      <c r="P16" s="37">
        <f t="shared" si="10"/>
        <v>324</v>
      </c>
      <c r="Q16" s="37">
        <f t="shared" si="11"/>
        <v>398</v>
      </c>
      <c r="R16" s="37">
        <f t="shared" si="12"/>
        <v>4776</v>
      </c>
      <c r="S16" s="39">
        <f t="shared" si="13"/>
        <v>164196</v>
      </c>
      <c r="T16" s="40">
        <f t="shared" si="14"/>
        <v>8280</v>
      </c>
      <c r="U16" s="41">
        <f t="shared" si="15"/>
        <v>172476</v>
      </c>
      <c r="V16" s="38">
        <v>11510</v>
      </c>
      <c r="W16" s="38">
        <v>0</v>
      </c>
      <c r="X16" s="38">
        <v>11510</v>
      </c>
      <c r="Y16" s="38">
        <v>138120</v>
      </c>
      <c r="Z16" s="38">
        <v>6912</v>
      </c>
      <c r="AB16" s="47"/>
      <c r="AC16" s="47"/>
      <c r="AD16" s="47">
        <f t="shared" si="2"/>
        <v>0</v>
      </c>
    </row>
    <row r="17" spans="1:30" s="42" customFormat="1" ht="16.7" customHeight="1">
      <c r="A17" s="35" t="s">
        <v>68</v>
      </c>
      <c r="B17" s="35" t="s">
        <v>69</v>
      </c>
      <c r="C17" s="35" t="s">
        <v>27</v>
      </c>
      <c r="D17" s="35" t="s">
        <v>70</v>
      </c>
      <c r="E17" s="36" t="s">
        <v>38</v>
      </c>
      <c r="F17" s="37">
        <v>12850</v>
      </c>
      <c r="G17" s="37">
        <f t="shared" si="3"/>
        <v>154200</v>
      </c>
      <c r="H17" s="37">
        <v>650</v>
      </c>
      <c r="I17" s="37">
        <f t="shared" si="4"/>
        <v>13500</v>
      </c>
      <c r="J17" s="38">
        <f t="shared" si="5"/>
        <v>7800</v>
      </c>
      <c r="K17" s="37">
        <v>675</v>
      </c>
      <c r="L17" s="37">
        <f t="shared" si="6"/>
        <v>8100</v>
      </c>
      <c r="M17" s="37">
        <f t="shared" si="7"/>
        <v>0</v>
      </c>
      <c r="N17" s="37">
        <f t="shared" si="8"/>
        <v>0</v>
      </c>
      <c r="O17" s="37">
        <f t="shared" si="9"/>
        <v>27</v>
      </c>
      <c r="P17" s="37">
        <f t="shared" si="10"/>
        <v>324</v>
      </c>
      <c r="Q17" s="37">
        <f t="shared" si="11"/>
        <v>405</v>
      </c>
      <c r="R17" s="37">
        <f t="shared" si="12"/>
        <v>4860</v>
      </c>
      <c r="S17" s="39">
        <f t="shared" si="13"/>
        <v>166860</v>
      </c>
      <c r="T17" s="40">
        <f t="shared" si="14"/>
        <v>8424</v>
      </c>
      <c r="U17" s="41">
        <f t="shared" si="15"/>
        <v>175284</v>
      </c>
      <c r="V17" s="37">
        <v>11680</v>
      </c>
      <c r="W17" s="37">
        <v>0</v>
      </c>
      <c r="X17" s="37">
        <v>11680</v>
      </c>
      <c r="Y17" s="37">
        <v>140160</v>
      </c>
      <c r="Z17" s="37">
        <v>7008</v>
      </c>
      <c r="AB17" s="43"/>
      <c r="AC17" s="43"/>
      <c r="AD17" s="43">
        <f t="shared" si="2"/>
        <v>0</v>
      </c>
    </row>
    <row r="18" spans="1:30" s="46" customFormat="1" ht="16.7" customHeight="1">
      <c r="A18" s="44" t="s">
        <v>71</v>
      </c>
      <c r="B18" s="44" t="s">
        <v>40</v>
      </c>
      <c r="C18" s="44" t="s">
        <v>27</v>
      </c>
      <c r="D18" s="44" t="s">
        <v>72</v>
      </c>
      <c r="E18" s="45" t="s">
        <v>38</v>
      </c>
      <c r="F18" s="38">
        <v>11000</v>
      </c>
      <c r="G18" s="38">
        <f t="shared" si="3"/>
        <v>132000</v>
      </c>
      <c r="H18" s="38">
        <v>550</v>
      </c>
      <c r="I18" s="37">
        <f t="shared" si="4"/>
        <v>11550</v>
      </c>
      <c r="J18" s="38">
        <f t="shared" si="5"/>
        <v>6600</v>
      </c>
      <c r="K18" s="38">
        <v>578</v>
      </c>
      <c r="L18" s="37">
        <f t="shared" si="6"/>
        <v>6936</v>
      </c>
      <c r="M18" s="38">
        <f t="shared" si="7"/>
        <v>1500</v>
      </c>
      <c r="N18" s="37">
        <f t="shared" si="8"/>
        <v>18000</v>
      </c>
      <c r="O18" s="37">
        <f t="shared" si="9"/>
        <v>23</v>
      </c>
      <c r="P18" s="37">
        <f t="shared" si="10"/>
        <v>276</v>
      </c>
      <c r="Q18" s="37">
        <f t="shared" si="11"/>
        <v>347</v>
      </c>
      <c r="R18" s="37">
        <f t="shared" si="12"/>
        <v>4164</v>
      </c>
      <c r="S18" s="39">
        <f t="shared" si="13"/>
        <v>160764</v>
      </c>
      <c r="T18" s="40">
        <f t="shared" si="14"/>
        <v>7212</v>
      </c>
      <c r="U18" s="41">
        <f t="shared" si="15"/>
        <v>167976</v>
      </c>
      <c r="V18" s="38">
        <v>10140</v>
      </c>
      <c r="W18" s="38">
        <v>0</v>
      </c>
      <c r="X18" s="38">
        <v>10140</v>
      </c>
      <c r="Y18" s="38">
        <v>121680</v>
      </c>
      <c r="Z18" s="38">
        <v>6084</v>
      </c>
      <c r="AB18" s="47"/>
      <c r="AC18" s="47"/>
      <c r="AD18" s="47">
        <f t="shared" si="2"/>
        <v>0</v>
      </c>
    </row>
    <row r="19" spans="1:30" s="69" customFormat="1" ht="18.75" customHeight="1">
      <c r="A19" s="64" t="s">
        <v>73</v>
      </c>
      <c r="B19" s="65"/>
      <c r="C19" s="65"/>
      <c r="D19" s="65"/>
      <c r="E19" s="66"/>
      <c r="F19" s="67">
        <f>F3</f>
        <v>128610</v>
      </c>
      <c r="G19" s="67">
        <f t="shared" ref="G19:AD19" si="16">G3</f>
        <v>1543320</v>
      </c>
      <c r="H19" s="67">
        <f t="shared" si="16"/>
        <v>6460</v>
      </c>
      <c r="I19" s="67">
        <f t="shared" si="16"/>
        <v>135070</v>
      </c>
      <c r="J19" s="67">
        <f t="shared" si="16"/>
        <v>77520</v>
      </c>
      <c r="K19" s="67">
        <f t="shared" si="16"/>
        <v>6641</v>
      </c>
      <c r="L19" s="67">
        <f t="shared" si="16"/>
        <v>79692</v>
      </c>
      <c r="M19" s="67">
        <f t="shared" si="16"/>
        <v>3490</v>
      </c>
      <c r="N19" s="67">
        <f t="shared" si="16"/>
        <v>41880</v>
      </c>
      <c r="O19" s="67">
        <f t="shared" si="16"/>
        <v>270</v>
      </c>
      <c r="P19" s="67">
        <f t="shared" si="16"/>
        <v>3240</v>
      </c>
      <c r="Q19" s="67">
        <f t="shared" si="16"/>
        <v>4054</v>
      </c>
      <c r="R19" s="67">
        <f t="shared" si="16"/>
        <v>48648</v>
      </c>
      <c r="S19" s="67">
        <f t="shared" si="16"/>
        <v>1711368</v>
      </c>
      <c r="T19" s="67">
        <f t="shared" si="16"/>
        <v>82932</v>
      </c>
      <c r="U19" s="67">
        <f t="shared" si="16"/>
        <v>1794300</v>
      </c>
      <c r="V19" s="68">
        <f t="shared" si="16"/>
        <v>1920290</v>
      </c>
      <c r="W19" s="68">
        <f t="shared" si="16"/>
        <v>0</v>
      </c>
      <c r="X19" s="68">
        <f t="shared" si="16"/>
        <v>1920290</v>
      </c>
      <c r="Y19" s="68">
        <f t="shared" si="16"/>
        <v>23043480</v>
      </c>
      <c r="Z19" s="68">
        <f t="shared" si="16"/>
        <v>1152636</v>
      </c>
      <c r="AA19" s="68">
        <f t="shared" si="16"/>
        <v>0</v>
      </c>
      <c r="AB19" s="68">
        <f t="shared" si="16"/>
        <v>12</v>
      </c>
      <c r="AC19" s="68">
        <f t="shared" si="16"/>
        <v>0</v>
      </c>
      <c r="AD19" s="68">
        <f t="shared" si="16"/>
        <v>12</v>
      </c>
    </row>
  </sheetData>
  <mergeCells count="3">
    <mergeCell ref="A1:Z1"/>
    <mergeCell ref="A3:D3"/>
    <mergeCell ref="A4:B4"/>
  </mergeCells>
  <printOptions horizontalCentered="1"/>
  <pageMargins left="0.19685039370078741" right="0" top="0.59055118110236227" bottom="0.39370078740157483" header="0.31496062992125984" footer="0.19685039370078741"/>
  <pageSetup paperSize="9" scale="68" orientation="landscape" horizontalDpi="300" verticalDpi="300" r:id="rId1"/>
  <headerFooter>
    <oddFooter>&amp;Cหน้าที่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สรุป69ภูพานเพล</vt:lpstr>
      <vt:lpstr>สรุป69ภูพานเพล!Print_Area</vt:lpstr>
      <vt:lpstr>สรุป69ภูพานเพล!Print_Titles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tonplan</dc:creator>
  <cp:lastModifiedBy>tonplan</cp:lastModifiedBy>
  <dcterms:created xsi:type="dcterms:W3CDTF">2025-07-14T03:57:22Z</dcterms:created>
  <dcterms:modified xsi:type="dcterms:W3CDTF">2025-07-14T03:57:42Z</dcterms:modified>
</cp:coreProperties>
</file>