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A290E681-129F-4821-B521-B5D89B22D4A3}" xr6:coauthVersionLast="47" xr6:coauthVersionMax="47" xr10:uidLastSave="{00000000-0000-0000-0000-000000000000}"/>
  <bookViews>
    <workbookView xWindow="-120" yWindow="-120" windowWidth="24240" windowHeight="13140" xr2:uid="{A55E1F9C-36FD-4213-8F91-00C9D621CB84}"/>
  </bookViews>
  <sheets>
    <sheet name="สรุป69มนุษย์" sheetId="1" r:id="rId1"/>
  </sheets>
  <definedNames>
    <definedName name="_xlnm.Print_Area" localSheetId="0">สรุป69มนุษย์!$A$1:$U$8</definedName>
    <definedName name="_xlnm.Print_Titles" localSheetId="0">สรุป69มนุษย์!$2:$2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8" i="1" l="1"/>
  <c r="AA8" i="1"/>
  <c r="Z8" i="1"/>
  <c r="Y8" i="1"/>
  <c r="X8" i="1"/>
  <c r="W8" i="1"/>
  <c r="V8" i="1"/>
  <c r="AD7" i="1"/>
  <c r="M7" i="1"/>
  <c r="N7" i="1" s="1"/>
  <c r="L7" i="1"/>
  <c r="J7" i="1"/>
  <c r="I7" i="1"/>
  <c r="Q7" i="1" s="1"/>
  <c r="R7" i="1" s="1"/>
  <c r="G7" i="1"/>
  <c r="S7" i="1" s="1"/>
  <c r="AD6" i="1"/>
  <c r="M6" i="1"/>
  <c r="N6" i="1" s="1"/>
  <c r="L6" i="1"/>
  <c r="T6" i="1" s="1"/>
  <c r="J6" i="1"/>
  <c r="I6" i="1"/>
  <c r="O6" i="1" s="1"/>
  <c r="P6" i="1" s="1"/>
  <c r="G6" i="1"/>
  <c r="AD5" i="1"/>
  <c r="Q5" i="1"/>
  <c r="O5" i="1"/>
  <c r="M5" i="1"/>
  <c r="N5" i="1" s="1"/>
  <c r="L5" i="1"/>
  <c r="L4" i="1" s="1"/>
  <c r="L3" i="1" s="1"/>
  <c r="L8" i="1" s="1"/>
  <c r="J5" i="1"/>
  <c r="I5" i="1"/>
  <c r="G5" i="1"/>
  <c r="AD4" i="1"/>
  <c r="K4" i="1"/>
  <c r="J4" i="1"/>
  <c r="H4" i="1"/>
  <c r="G4" i="1"/>
  <c r="G3" i="1" s="1"/>
  <c r="G8" i="1" s="1"/>
  <c r="F4" i="1"/>
  <c r="F3" i="1" s="1"/>
  <c r="F8" i="1" s="1"/>
  <c r="AD3" i="1"/>
  <c r="AD8" i="1" s="1"/>
  <c r="AB3" i="1"/>
  <c r="AB8" i="1" s="1"/>
  <c r="K3" i="1"/>
  <c r="K8" i="1" s="1"/>
  <c r="J3" i="1"/>
  <c r="J8" i="1" s="1"/>
  <c r="H3" i="1"/>
  <c r="H8" i="1" s="1"/>
  <c r="N4" i="1" l="1"/>
  <c r="N3" i="1" s="1"/>
  <c r="N8" i="1" s="1"/>
  <c r="O4" i="1"/>
  <c r="O3" i="1" s="1"/>
  <c r="O8" i="1" s="1"/>
  <c r="R5" i="1"/>
  <c r="I4" i="1"/>
  <c r="I3" i="1" s="1"/>
  <c r="I8" i="1" s="1"/>
  <c r="Q6" i="1"/>
  <c r="R6" i="1" s="1"/>
  <c r="S6" i="1" s="1"/>
  <c r="U6" i="1" s="1"/>
  <c r="O7" i="1"/>
  <c r="P7" i="1" s="1"/>
  <c r="T7" i="1" s="1"/>
  <c r="U7" i="1" s="1"/>
  <c r="T5" i="1"/>
  <c r="P5" i="1"/>
  <c r="P4" i="1" s="1"/>
  <c r="P3" i="1" s="1"/>
  <c r="P8" i="1" s="1"/>
  <c r="M4" i="1"/>
  <c r="M3" i="1" s="1"/>
  <c r="M8" i="1" s="1"/>
  <c r="U5" i="1" l="1"/>
  <c r="U4" i="1" s="1"/>
  <c r="U3" i="1" s="1"/>
  <c r="U8" i="1" s="1"/>
  <c r="T4" i="1"/>
  <c r="T3" i="1" s="1"/>
  <c r="T8" i="1" s="1"/>
  <c r="R4" i="1"/>
  <c r="R3" i="1" s="1"/>
  <c r="R8" i="1" s="1"/>
  <c r="Q4" i="1"/>
  <c r="Q3" i="1" s="1"/>
  <c r="Q8" i="1" s="1"/>
  <c r="S5" i="1"/>
  <c r="S4" i="1" s="1"/>
  <c r="S3" i="1" s="1"/>
  <c r="S8" i="1" s="1"/>
</calcChain>
</file>

<file path=xl/sharedStrings.xml><?xml version="1.0" encoding="utf-8"?>
<sst xmlns="http://schemas.openxmlformats.org/spreadsheetml/2006/main" count="49" uniqueCount="41">
  <si>
    <t>คำขอตั้งงบประมาณเงินรายได้ลูกจ้างชั่วคราว 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</si>
  <si>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</si>
  <si>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</si>
  <si>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</si>
  <si>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</si>
  <si>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</si>
  <si>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</si>
  <si>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</si>
  <si>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</si>
  <si>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</si>
  <si>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</si>
  <si>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</si>
  <si>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</si>
  <si>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</si>
  <si>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</si>
  <si>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</si>
  <si>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</si>
  <si>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</si>
  <si>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</si>
  <si>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</si>
  <si>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</si>
  <si>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</si>
  <si>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</si>
  <si>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</si>
  <si>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</si>
  <si>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</si>
  <si>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</si>
  <si>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</si>
  <si>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</si>
  <si>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r>
      <t>คณะมนุษยศาสตร์และสังคมศาสตร์</t>
    </r>
    <r>
      <rPr>
        <sz val="14"/>
        <rFont val="TH SarabunPSK"/>
        <family val="2"/>
      </rPr>
      <t>    (รวมทั้งหมด 3 คน)</t>
    </r>
  </si>
  <si>
    <t>  งานบริหารทั่วไป</t>
  </si>
  <si>
    <t>    1 นางสาว อุทุมพร  สุระศักดิ์</t>
  </si>
  <si>
    <t>ผู้ปฏิบัติงานบริหาร</t>
  </si>
  <si>
    <t>CW 289</t>
  </si>
  <si>
    <t>อนุปริญญา</t>
  </si>
  <si>
    <t>    2 นาย มนูญ  สมศรี</t>
  </si>
  <si>
    <t>CW 378</t>
  </si>
  <si>
    <t>แทน นางสาว วาสินี  ตองตาสี</t>
  </si>
  <si>
    <t>    3 นางสาว อภิญญา  วะจีสิงห์</t>
  </si>
  <si>
    <t>CW 404</t>
  </si>
  <si>
    <t>รวมทั้งสิ้น 3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</si>
</sst>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>
    <font>
      <sz val="11"/>
      <color theme="1"/>
      <name val="Calibri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b/>
      <u/>
      <sz val="14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5F4E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7" borderId="10" xfId="0" applyFont="1" applyFill="1" applyBorder="1" applyAlignment="1">
      <alignment wrapText="1"/>
    </xf>
    <xf numFmtId="0" fontId="3" fillId="7" borderId="11" xfId="0" applyFont="1" applyFill="1" applyBorder="1" applyAlignment="1">
      <alignment wrapText="1"/>
    </xf>
    <xf numFmtId="0" fontId="3" fillId="7" borderId="12" xfId="0" applyFont="1" applyFill="1" applyBorder="1" applyAlignment="1">
      <alignment wrapText="1"/>
    </xf>
    <xf numFmtId="0" fontId="2" fillId="7" borderId="13" xfId="0" applyFont="1" applyFill="1" applyBorder="1" applyAlignment="1">
      <alignment horizontal="right" wrapText="1"/>
    </xf>
    <xf numFmtId="164" fontId="3" fillId="7" borderId="13" xfId="1" applyNumberFormat="1" applyFont="1" applyFill="1" applyBorder="1" applyAlignment="1">
      <alignment horizontal="right" wrapText="1"/>
    </xf>
    <xf numFmtId="0" fontId="2" fillId="7" borderId="0" xfId="0" applyFont="1" applyFill="1"/>
    <xf numFmtId="0" fontId="2" fillId="7" borderId="9" xfId="0" applyFont="1" applyFill="1" applyBorder="1"/>
    <xf numFmtId="0" fontId="2" fillId="8" borderId="9" xfId="0" applyFont="1" applyFill="1" applyBorder="1"/>
    <xf numFmtId="0" fontId="2" fillId="8" borderId="0" xfId="0" applyFont="1" applyFill="1"/>
    <xf numFmtId="0" fontId="3" fillId="9" borderId="10" xfId="0" applyFont="1" applyFill="1" applyBorder="1" applyAlignment="1">
      <alignment wrapText="1"/>
    </xf>
    <xf numFmtId="0" fontId="3" fillId="9" borderId="12" xfId="0" applyFont="1" applyFill="1" applyBorder="1" applyAlignment="1">
      <alignment wrapText="1"/>
    </xf>
    <xf numFmtId="0" fontId="3" fillId="9" borderId="13" xfId="0" applyFont="1" applyFill="1" applyBorder="1" applyAlignment="1">
      <alignment wrapText="1"/>
    </xf>
    <xf numFmtId="0" fontId="3" fillId="9" borderId="13" xfId="0" applyFont="1" applyFill="1" applyBorder="1" applyAlignment="1">
      <alignment horizontal="right" wrapText="1"/>
    </xf>
    <xf numFmtId="164" fontId="5" fillId="9" borderId="13" xfId="1" applyNumberFormat="1" applyFont="1" applyFill="1" applyBorder="1" applyAlignment="1">
      <alignment horizontal="right" wrapText="1"/>
    </xf>
    <xf numFmtId="164" fontId="5" fillId="10" borderId="13" xfId="1" applyNumberFormat="1" applyFont="1" applyFill="1" applyBorder="1" applyAlignment="1">
      <alignment horizontal="right" wrapText="1"/>
    </xf>
    <xf numFmtId="0" fontId="3" fillId="10" borderId="0" xfId="0" applyFont="1" applyFill="1"/>
    <xf numFmtId="0" fontId="3" fillId="10" borderId="9" xfId="0" applyFont="1" applyFill="1" applyBorder="1"/>
    <xf numFmtId="0" fontId="2" fillId="11" borderId="13" xfId="0" applyFont="1" applyFill="1" applyBorder="1" applyAlignment="1">
      <alignment wrapText="1"/>
    </xf>
    <xf numFmtId="0" fontId="2" fillId="11" borderId="13" xfId="0" applyFont="1" applyFill="1" applyBorder="1" applyAlignment="1">
      <alignment horizontal="center" wrapText="1"/>
    </xf>
    <xf numFmtId="164" fontId="2" fillId="11" borderId="13" xfId="1" applyNumberFormat="1" applyFont="1" applyFill="1" applyBorder="1" applyAlignment="1">
      <alignment horizontal="right" wrapText="1"/>
    </xf>
    <xf numFmtId="164" fontId="2" fillId="12" borderId="13" xfId="1" applyNumberFormat="1" applyFont="1" applyFill="1" applyBorder="1" applyAlignment="1">
      <alignment horizontal="right" wrapText="1"/>
    </xf>
    <xf numFmtId="164" fontId="2" fillId="3" borderId="13" xfId="1" applyNumberFormat="1" applyFont="1" applyFill="1" applyBorder="1" applyAlignment="1">
      <alignment horizontal="right" wrapText="1"/>
    </xf>
    <xf numFmtId="164" fontId="2" fillId="5" borderId="13" xfId="1" applyNumberFormat="1" applyFont="1" applyFill="1" applyBorder="1" applyAlignment="1">
      <alignment horizontal="right" wrapText="1"/>
    </xf>
    <xf numFmtId="164" fontId="3" fillId="6" borderId="13" xfId="1" applyNumberFormat="1" applyFont="1" applyFill="1" applyBorder="1" applyAlignment="1">
      <alignment horizontal="right" wrapText="1"/>
    </xf>
    <xf numFmtId="0" fontId="2" fillId="11" borderId="0" xfId="0" applyFont="1" applyFill="1"/>
    <xf numFmtId="0" fontId="2" fillId="11" borderId="9" xfId="0" applyFont="1" applyFill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 wrapText="1"/>
    </xf>
    <xf numFmtId="164" fontId="2" fillId="0" borderId="13" xfId="1" applyNumberFormat="1" applyFont="1" applyFill="1" applyBorder="1" applyAlignment="1">
      <alignment horizontal="right" wrapText="1"/>
    </xf>
    <xf numFmtId="164" fontId="3" fillId="0" borderId="13" xfId="1" applyNumberFormat="1" applyFont="1" applyFill="1" applyBorder="1" applyAlignment="1">
      <alignment horizontal="right" wrapText="1"/>
    </xf>
    <xf numFmtId="0" fontId="2" fillId="12" borderId="0" xfId="0" applyFont="1" applyFill="1"/>
    <xf numFmtId="0" fontId="2" fillId="12" borderId="9" xfId="0" applyFont="1" applyFill="1" applyBorder="1"/>
    <xf numFmtId="0" fontId="3" fillId="7" borderId="14" xfId="0" applyFont="1" applyFill="1" applyBorder="1" applyAlignment="1">
      <alignment horizontal="center" wrapText="1"/>
    </xf>
    <xf numFmtId="0" fontId="2" fillId="7" borderId="15" xfId="0" applyFont="1" applyFill="1" applyBorder="1" applyAlignment="1">
      <alignment wrapText="1"/>
    </xf>
    <xf numFmtId="0" fontId="2" fillId="7" borderId="15" xfId="0" applyFont="1" applyFill="1" applyBorder="1" applyAlignment="1">
      <alignment horizontal="right" wrapText="1"/>
    </xf>
    <xf numFmtId="164" fontId="3" fillId="7" borderId="15" xfId="1" applyNumberFormat="1" applyFont="1" applyFill="1" applyBorder="1" applyAlignment="1">
      <alignment horizontal="right" wrapText="1"/>
    </xf>
    <xf numFmtId="164" fontId="3" fillId="5" borderId="15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BF0C4-1982-445A-9C30-80094FBED34D}">
  <sheetPr>
    <tabColor rgb="FFFFFF00"/>
  </sheetPr>
  <dimension ref="A1:AD8"/>
  <sheetViews>
    <sheetView showGridLines="0" tabSelected="1" zoomScale="124" zoomScaleNormal="124" zoomScaleSheetLayoutView="90" workbookViewId="0">
      <pane ySplit="2" topLeftCell="A3" activePane="bottomLeft" state="frozen"/>
      <selection pane="bottomLeft" activeCell="A8" sqref="A8"/>
    </sheetView>
  </sheetViews>
  <sheetFormatPr defaultColWidth="9" defaultRowHeight="18.75"/>
  <cols>
    <col min="1" max="1" width="22.140625" style="2" customWidth="1"/>
    <col min="2" max="2" width="14.5703125" style="2" customWidth="1"/>
    <col min="3" max="3" width="9.28515625" style="2" customWidth="1"/>
    <col min="4" max="4" width="7.140625" style="2" customWidth="1"/>
    <col min="5" max="5" width="15.28515625" style="2" hidden="1" customWidth="1"/>
    <col min="6" max="6" width="8.85546875" style="56" customWidth="1"/>
    <col min="7" max="7" width="9.7109375" style="56" customWidth="1"/>
    <col min="8" max="8" width="9.140625" style="56" customWidth="1"/>
    <col min="9" max="9" width="9" style="56" customWidth="1"/>
    <col min="10" max="10" width="8.85546875" style="56" customWidth="1"/>
    <col min="11" max="11" width="9.85546875" style="56" customWidth="1"/>
    <col min="12" max="12" width="8.7109375" style="56" customWidth="1"/>
    <col min="13" max="13" width="6.5703125" style="56" customWidth="1"/>
    <col min="14" max="14" width="7.42578125" style="56" customWidth="1"/>
    <col min="15" max="15" width="6.28515625" style="56" customWidth="1"/>
    <col min="16" max="16" width="8.42578125" style="56" customWidth="1"/>
    <col min="17" max="18" width="10.42578125" style="56" customWidth="1"/>
    <col min="19" max="20" width="9.5703125" style="56" customWidth="1"/>
    <col min="21" max="21" width="9.7109375" style="57" customWidth="1"/>
    <col min="22" max="22" width="10.85546875" style="56" hidden="1" customWidth="1"/>
    <col min="23" max="23" width="5.7109375" style="56" hidden="1" customWidth="1"/>
    <col min="24" max="24" width="10.85546875" style="56" hidden="1" customWidth="1"/>
    <col min="25" max="25" width="11.28515625" style="56" hidden="1" customWidth="1"/>
    <col min="26" max="26" width="9.5703125" style="56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6" customFormat="1" ht="16.7" customHeight="1">
      <c r="A3" s="18" t="s">
        <v>29</v>
      </c>
      <c r="B3" s="19"/>
      <c r="C3" s="19"/>
      <c r="D3" s="20"/>
      <c r="E3" s="21"/>
      <c r="F3" s="22">
        <f>F4</f>
        <v>46760</v>
      </c>
      <c r="G3" s="22">
        <f t="shared" ref="G3:U3" si="0">G4</f>
        <v>561120</v>
      </c>
      <c r="H3" s="22">
        <f t="shared" si="0"/>
        <v>2350</v>
      </c>
      <c r="I3" s="22">
        <f t="shared" si="0"/>
        <v>49110</v>
      </c>
      <c r="J3" s="22">
        <f t="shared" si="0"/>
        <v>28200</v>
      </c>
      <c r="K3" s="22">
        <f t="shared" si="0"/>
        <v>2165</v>
      </c>
      <c r="L3" s="22">
        <f t="shared" si="0"/>
        <v>25980</v>
      </c>
      <c r="M3" s="22">
        <f t="shared" si="0"/>
        <v>0</v>
      </c>
      <c r="N3" s="22">
        <f t="shared" si="0"/>
        <v>0</v>
      </c>
      <c r="O3" s="22">
        <f t="shared" si="0"/>
        <v>99</v>
      </c>
      <c r="P3" s="22">
        <f t="shared" si="0"/>
        <v>1188</v>
      </c>
      <c r="Q3" s="22">
        <f t="shared" si="0"/>
        <v>1474</v>
      </c>
      <c r="R3" s="22">
        <f t="shared" si="0"/>
        <v>17688</v>
      </c>
      <c r="S3" s="22">
        <f t="shared" si="0"/>
        <v>607008</v>
      </c>
      <c r="T3" s="22">
        <f t="shared" si="0"/>
        <v>27168</v>
      </c>
      <c r="U3" s="22">
        <f t="shared" si="0"/>
        <v>634176</v>
      </c>
      <c r="V3" s="22">
        <v>88500</v>
      </c>
      <c r="W3" s="22">
        <v>0</v>
      </c>
      <c r="X3" s="22">
        <v>88500</v>
      </c>
      <c r="Y3" s="22">
        <v>1062000</v>
      </c>
      <c r="Z3" s="22">
        <v>53124</v>
      </c>
      <c r="AA3" s="23"/>
      <c r="AB3" s="24">
        <f>AB4</f>
        <v>6</v>
      </c>
      <c r="AC3" s="25"/>
      <c r="AD3" s="25">
        <f t="shared" ref="AD3:AD7" si="1">AB3+AC3</f>
        <v>6</v>
      </c>
    </row>
    <row r="4" spans="1:30" s="33" customFormat="1" ht="16.7" customHeight="1">
      <c r="A4" s="27" t="s">
        <v>30</v>
      </c>
      <c r="B4" s="28"/>
      <c r="C4" s="29"/>
      <c r="D4" s="29"/>
      <c r="E4" s="30"/>
      <c r="F4" s="31">
        <f t="shared" ref="F4:U4" si="2">SUM(F5:F7)</f>
        <v>46760</v>
      </c>
      <c r="G4" s="31">
        <f t="shared" si="2"/>
        <v>561120</v>
      </c>
      <c r="H4" s="31">
        <f t="shared" si="2"/>
        <v>2350</v>
      </c>
      <c r="I4" s="31">
        <f t="shared" si="2"/>
        <v>49110</v>
      </c>
      <c r="J4" s="31">
        <f t="shared" si="2"/>
        <v>28200</v>
      </c>
      <c r="K4" s="31">
        <f t="shared" si="2"/>
        <v>2165</v>
      </c>
      <c r="L4" s="31">
        <f t="shared" si="2"/>
        <v>25980</v>
      </c>
      <c r="M4" s="31">
        <f t="shared" si="2"/>
        <v>0</v>
      </c>
      <c r="N4" s="31">
        <f t="shared" si="2"/>
        <v>0</v>
      </c>
      <c r="O4" s="31">
        <f t="shared" si="2"/>
        <v>99</v>
      </c>
      <c r="P4" s="31">
        <f t="shared" si="2"/>
        <v>1188</v>
      </c>
      <c r="Q4" s="31">
        <f t="shared" si="2"/>
        <v>1474</v>
      </c>
      <c r="R4" s="31">
        <f t="shared" si="2"/>
        <v>17688</v>
      </c>
      <c r="S4" s="31">
        <f t="shared" si="2"/>
        <v>607008</v>
      </c>
      <c r="T4" s="31">
        <f t="shared" si="2"/>
        <v>27168</v>
      </c>
      <c r="U4" s="31">
        <f t="shared" si="2"/>
        <v>634176</v>
      </c>
      <c r="V4" s="32">
        <v>88500</v>
      </c>
      <c r="W4" s="32">
        <v>0</v>
      </c>
      <c r="X4" s="32">
        <v>88500</v>
      </c>
      <c r="Y4" s="32">
        <v>1062000</v>
      </c>
      <c r="Z4" s="32">
        <v>53124</v>
      </c>
      <c r="AB4" s="34">
        <v>6</v>
      </c>
      <c r="AC4" s="34"/>
      <c r="AD4" s="34">
        <f t="shared" si="1"/>
        <v>6</v>
      </c>
    </row>
    <row r="5" spans="1:30" s="42" customFormat="1" ht="16.7" customHeight="1">
      <c r="A5" s="35" t="s">
        <v>31</v>
      </c>
      <c r="B5" s="35" t="s">
        <v>32</v>
      </c>
      <c r="C5" s="35" t="s">
        <v>27</v>
      </c>
      <c r="D5" s="35" t="s">
        <v>33</v>
      </c>
      <c r="E5" s="36" t="s">
        <v>34</v>
      </c>
      <c r="F5" s="37">
        <v>17000</v>
      </c>
      <c r="G5" s="37">
        <f t="shared" ref="G5:G7" si="3">F5*12</f>
        <v>204000</v>
      </c>
      <c r="H5" s="37">
        <v>850</v>
      </c>
      <c r="I5" s="37">
        <f t="shared" ref="I5:I7" si="4">F5+H5</f>
        <v>17850</v>
      </c>
      <c r="J5" s="38">
        <f t="shared" ref="J5:J7" si="5">H5*12</f>
        <v>10200</v>
      </c>
      <c r="K5" s="37">
        <v>750</v>
      </c>
      <c r="L5" s="37">
        <f t="shared" ref="L5:L7" si="6">K5*12</f>
        <v>9000</v>
      </c>
      <c r="M5" s="37">
        <f t="shared" ref="M5:M7" si="7"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7">
        <f t="shared" ref="N5:N7" si="8">M5*12</f>
        <v>0</v>
      </c>
      <c r="O5" s="37">
        <f t="shared" ref="O5:O7" si="9">ROUND(I5*0.2%,0)</f>
        <v>36</v>
      </c>
      <c r="P5" s="37">
        <f t="shared" ref="P5:P7" si="10">O5*12</f>
        <v>432</v>
      </c>
      <c r="Q5" s="37">
        <f t="shared" ref="Q5:Q7" si="11">ROUND(I5*3%,0)</f>
        <v>536</v>
      </c>
      <c r="R5" s="37">
        <f t="shared" ref="R5:R7" si="12">Q5*12</f>
        <v>6432</v>
      </c>
      <c r="S5" s="39">
        <f t="shared" ref="S5:S7" si="13">G5+J5+N5+R5</f>
        <v>220632</v>
      </c>
      <c r="T5" s="40">
        <f t="shared" ref="T5:T7" si="14">L5+P5</f>
        <v>9432</v>
      </c>
      <c r="U5" s="41">
        <f t="shared" ref="U5:U7" si="15">T5+S5</f>
        <v>230064</v>
      </c>
      <c r="V5" s="37">
        <v>14910</v>
      </c>
      <c r="W5" s="37">
        <v>0</v>
      </c>
      <c r="X5" s="37">
        <v>14910</v>
      </c>
      <c r="Y5" s="37">
        <v>178920</v>
      </c>
      <c r="Z5" s="37">
        <v>8952</v>
      </c>
      <c r="AB5" s="43"/>
      <c r="AC5" s="43"/>
      <c r="AD5" s="43">
        <f t="shared" si="1"/>
        <v>0</v>
      </c>
    </row>
    <row r="6" spans="1:30" s="48" customFormat="1" ht="16.7" customHeight="1">
      <c r="A6" s="44" t="s">
        <v>35</v>
      </c>
      <c r="B6" s="44" t="s">
        <v>32</v>
      </c>
      <c r="C6" s="44" t="s">
        <v>27</v>
      </c>
      <c r="D6" s="44" t="s">
        <v>36</v>
      </c>
      <c r="E6" s="45" t="s">
        <v>34</v>
      </c>
      <c r="F6" s="46">
        <v>12650</v>
      </c>
      <c r="G6" s="46">
        <f t="shared" si="3"/>
        <v>151800</v>
      </c>
      <c r="H6" s="46">
        <v>640</v>
      </c>
      <c r="I6" s="46">
        <f t="shared" si="4"/>
        <v>13290</v>
      </c>
      <c r="J6" s="46">
        <f t="shared" si="5"/>
        <v>7680</v>
      </c>
      <c r="K6" s="46">
        <v>665</v>
      </c>
      <c r="L6" s="46">
        <f t="shared" si="6"/>
        <v>7980</v>
      </c>
      <c r="M6" s="46">
        <f t="shared" si="7"/>
        <v>0</v>
      </c>
      <c r="N6" s="46">
        <f t="shared" si="8"/>
        <v>0</v>
      </c>
      <c r="O6" s="46">
        <f t="shared" si="9"/>
        <v>27</v>
      </c>
      <c r="P6" s="46">
        <f t="shared" si="10"/>
        <v>324</v>
      </c>
      <c r="Q6" s="46">
        <f t="shared" si="11"/>
        <v>399</v>
      </c>
      <c r="R6" s="46">
        <f t="shared" si="12"/>
        <v>4788</v>
      </c>
      <c r="S6" s="46">
        <f t="shared" si="13"/>
        <v>164268</v>
      </c>
      <c r="T6" s="46">
        <f t="shared" si="14"/>
        <v>8304</v>
      </c>
      <c r="U6" s="47">
        <f t="shared" si="15"/>
        <v>172572</v>
      </c>
      <c r="V6" s="38">
        <v>15810</v>
      </c>
      <c r="W6" s="38">
        <v>0</v>
      </c>
      <c r="X6" s="38">
        <v>15810</v>
      </c>
      <c r="Y6" s="38">
        <v>189720</v>
      </c>
      <c r="Z6" s="38">
        <v>9492</v>
      </c>
      <c r="AB6" s="49" t="s">
        <v>37</v>
      </c>
      <c r="AC6" s="49"/>
      <c r="AD6" s="49" t="e">
        <f t="shared" si="1"/>
        <v>#VALUE!</v>
      </c>
    </row>
    <row r="7" spans="1:30" s="42" customFormat="1" ht="16.7" customHeight="1">
      <c r="A7" s="35" t="s">
        <v>38</v>
      </c>
      <c r="B7" s="35" t="s">
        <v>32</v>
      </c>
      <c r="C7" s="35" t="s">
        <v>27</v>
      </c>
      <c r="D7" s="35" t="s">
        <v>39</v>
      </c>
      <c r="E7" s="36" t="s">
        <v>34</v>
      </c>
      <c r="F7" s="37">
        <v>17110</v>
      </c>
      <c r="G7" s="37">
        <f t="shared" si="3"/>
        <v>205320</v>
      </c>
      <c r="H7" s="37">
        <v>860</v>
      </c>
      <c r="I7" s="37">
        <f t="shared" si="4"/>
        <v>17970</v>
      </c>
      <c r="J7" s="38">
        <f t="shared" si="5"/>
        <v>10320</v>
      </c>
      <c r="K7" s="37">
        <v>750</v>
      </c>
      <c r="L7" s="37">
        <f t="shared" si="6"/>
        <v>9000</v>
      </c>
      <c r="M7" s="37">
        <f t="shared" si="7"/>
        <v>0</v>
      </c>
      <c r="N7" s="37">
        <f t="shared" si="8"/>
        <v>0</v>
      </c>
      <c r="O7" s="37">
        <f t="shared" si="9"/>
        <v>36</v>
      </c>
      <c r="P7" s="37">
        <f t="shared" si="10"/>
        <v>432</v>
      </c>
      <c r="Q7" s="37">
        <f t="shared" si="11"/>
        <v>539</v>
      </c>
      <c r="R7" s="37">
        <f t="shared" si="12"/>
        <v>6468</v>
      </c>
      <c r="S7" s="39">
        <f t="shared" si="13"/>
        <v>222108</v>
      </c>
      <c r="T7" s="40">
        <f t="shared" si="14"/>
        <v>9432</v>
      </c>
      <c r="U7" s="41">
        <f t="shared" si="15"/>
        <v>231540</v>
      </c>
      <c r="V7" s="37">
        <v>14950</v>
      </c>
      <c r="W7" s="37">
        <v>0</v>
      </c>
      <c r="X7" s="37">
        <v>14950</v>
      </c>
      <c r="Y7" s="37">
        <v>179400</v>
      </c>
      <c r="Z7" s="37">
        <v>8976</v>
      </c>
      <c r="AB7" s="43"/>
      <c r="AC7" s="43"/>
      <c r="AD7" s="43">
        <f t="shared" si="1"/>
        <v>0</v>
      </c>
    </row>
    <row r="8" spans="1:30" s="55" customFormat="1" ht="18.75" customHeight="1">
      <c r="A8" s="50" t="s">
        <v>40</v>
      </c>
      <c r="B8" s="51"/>
      <c r="C8" s="51"/>
      <c r="D8" s="51"/>
      <c r="E8" s="52"/>
      <c r="F8" s="53">
        <f>SUM(F3)</f>
        <v>46760</v>
      </c>
      <c r="G8" s="53">
        <f t="shared" ref="G8:AD8" si="16">SUM(G3)</f>
        <v>561120</v>
      </c>
      <c r="H8" s="53">
        <f t="shared" si="16"/>
        <v>2350</v>
      </c>
      <c r="I8" s="53">
        <f t="shared" si="16"/>
        <v>49110</v>
      </c>
      <c r="J8" s="53">
        <f t="shared" si="16"/>
        <v>28200</v>
      </c>
      <c r="K8" s="53">
        <f t="shared" si="16"/>
        <v>2165</v>
      </c>
      <c r="L8" s="53">
        <f t="shared" si="16"/>
        <v>25980</v>
      </c>
      <c r="M8" s="53">
        <f t="shared" si="16"/>
        <v>0</v>
      </c>
      <c r="N8" s="53">
        <f t="shared" si="16"/>
        <v>0</v>
      </c>
      <c r="O8" s="53">
        <f t="shared" si="16"/>
        <v>99</v>
      </c>
      <c r="P8" s="53">
        <f t="shared" si="16"/>
        <v>1188</v>
      </c>
      <c r="Q8" s="53">
        <f t="shared" si="16"/>
        <v>1474</v>
      </c>
      <c r="R8" s="53">
        <f t="shared" si="16"/>
        <v>17688</v>
      </c>
      <c r="S8" s="53">
        <f t="shared" si="16"/>
        <v>607008</v>
      </c>
      <c r="T8" s="53">
        <f t="shared" si="16"/>
        <v>27168</v>
      </c>
      <c r="U8" s="53">
        <f t="shared" si="16"/>
        <v>634176</v>
      </c>
      <c r="V8" s="54">
        <f t="shared" si="16"/>
        <v>88500</v>
      </c>
      <c r="W8" s="54">
        <f t="shared" si="16"/>
        <v>0</v>
      </c>
      <c r="X8" s="54">
        <f t="shared" si="16"/>
        <v>88500</v>
      </c>
      <c r="Y8" s="54">
        <f t="shared" si="16"/>
        <v>1062000</v>
      </c>
      <c r="Z8" s="54">
        <f t="shared" si="16"/>
        <v>53124</v>
      </c>
      <c r="AA8" s="54">
        <f t="shared" si="16"/>
        <v>0</v>
      </c>
      <c r="AB8" s="54">
        <f t="shared" si="16"/>
        <v>6</v>
      </c>
      <c r="AC8" s="54">
        <f t="shared" si="16"/>
        <v>0</v>
      </c>
      <c r="AD8" s="54">
        <f t="shared" si="16"/>
        <v>6</v>
      </c>
    </row>
  </sheetData>
  <mergeCells count="3">
    <mergeCell ref="A1:Z1"/>
    <mergeCell ref="A3:D3"/>
    <mergeCell ref="A4:B4"/>
  </mergeCells>
  <printOptions horizontalCentered="1"/>
  <pageMargins left="0.19685039370078741" right="0" top="0.59055118110236227" bottom="0.39370078740157483" header="0.31496062992125984" footer="0.19685039370078741"/>
  <pageSetup paperSize="9" scale="68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สรุป69มนุษย์</vt:lpstr>
      <vt:lpstr>สรุป69มนุษย์!Print_Area</vt:lpstr>
      <vt:lpstr>สรุป69มนุษย์!Print_Titles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dcterms:created xsi:type="dcterms:W3CDTF">2025-07-14T04:12:12Z</dcterms:created>
  <dcterms:modified xsi:type="dcterms:W3CDTF">2025-07-14T04:12:29Z</dcterms:modified>
</cp:coreProperties>
</file>