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40.30\e\ประมาณการรายรับ ประจำปีงบประมาณ พ.ศ. 2569\7. ประชุมชี้แจงหลักเกณฑ์จัดทำงบประมาณ พ.ศ. 2569 7 กรกฎาคม 2568\งบบุคลากร\"/>
    </mc:Choice>
  </mc:AlternateContent>
  <xr:revisionPtr revIDLastSave="0" documentId="8_{A049226C-272A-4B70-8291-D8466276DC25}" xr6:coauthVersionLast="47" xr6:coauthVersionMax="47" xr10:uidLastSave="{00000000-0000-0000-0000-000000000000}"/>
  <bookViews>
    <workbookView xWindow="-120" yWindow="-120" windowWidth="24240" windowHeight="13140" xr2:uid="{6F367FAB-C09B-4279-A0F1-77FEB50D5537}"/>
  </bookViews>
  <sheets>
    <sheet name="สรุป69กองแผน" sheetId="1" r:id="rId1"/>
  </sheets>
  <definedNames>
    <definedName name="_xlnm.Print_Area" localSheetId="0">สรุป69กองแผน!$A$1:$U$8</definedName>
    <definedName name="_xlnm.Print_Titles" localSheetId="0">สรุป69กองแผน!$2:$2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8" i="1" l="1"/>
  <c r="Z8" i="1"/>
  <c r="Y8" i="1"/>
  <c r="X8" i="1"/>
  <c r="W8" i="1"/>
  <c r="V8" i="1"/>
  <c r="AD7" i="1"/>
  <c r="O7" i="1"/>
  <c r="P7" i="1" s="1"/>
  <c r="L7" i="1"/>
  <c r="J7" i="1"/>
  <c r="I7" i="1"/>
  <c r="I6" i="1" s="1"/>
  <c r="I3" i="1" s="1"/>
  <c r="I8" i="1" s="1"/>
  <c r="G7" i="1"/>
  <c r="AD6" i="1"/>
  <c r="L6" i="1"/>
  <c r="L3" i="1" s="1"/>
  <c r="L8" i="1" s="1"/>
  <c r="K6" i="1"/>
  <c r="K3" i="1" s="1"/>
  <c r="K8" i="1" s="1"/>
  <c r="J6" i="1"/>
  <c r="J3" i="1" s="1"/>
  <c r="J8" i="1" s="1"/>
  <c r="H6" i="1"/>
  <c r="F6" i="1"/>
  <c r="F3" i="1" s="1"/>
  <c r="F8" i="1" s="1"/>
  <c r="AD5" i="1"/>
  <c r="Q5" i="1"/>
  <c r="Q4" i="1" s="1"/>
  <c r="O5" i="1"/>
  <c r="P5" i="1" s="1"/>
  <c r="M5" i="1"/>
  <c r="N5" i="1" s="1"/>
  <c r="N4" i="1" s="1"/>
  <c r="J5" i="1"/>
  <c r="AD4" i="1"/>
  <c r="AD3" i="1" s="1"/>
  <c r="AD8" i="1" s="1"/>
  <c r="L4" i="1"/>
  <c r="K4" i="1"/>
  <c r="J4" i="1"/>
  <c r="I4" i="1"/>
  <c r="H4" i="1"/>
  <c r="H3" i="1" s="1"/>
  <c r="H8" i="1" s="1"/>
  <c r="G4" i="1"/>
  <c r="F4" i="1"/>
  <c r="AC3" i="1"/>
  <c r="AC8" i="1" s="1"/>
  <c r="AB3" i="1"/>
  <c r="AB8" i="1" s="1"/>
  <c r="T5" i="1" l="1"/>
  <c r="P4" i="1"/>
  <c r="P6" i="1"/>
  <c r="T7" i="1"/>
  <c r="G3" i="1"/>
  <c r="G8" i="1" s="1"/>
  <c r="S5" i="1"/>
  <c r="S4" i="1" s="1"/>
  <c r="O4" i="1"/>
  <c r="O3" i="1" s="1"/>
  <c r="O8" i="1" s="1"/>
  <c r="R5" i="1"/>
  <c r="R4" i="1" s="1"/>
  <c r="O6" i="1"/>
  <c r="M7" i="1"/>
  <c r="G6" i="1"/>
  <c r="Q7" i="1"/>
  <c r="M4" i="1"/>
  <c r="M3" i="1" l="1"/>
  <c r="M8" i="1" s="1"/>
  <c r="T6" i="1"/>
  <c r="R7" i="1"/>
  <c r="R6" i="1" s="1"/>
  <c r="R3" i="1" s="1"/>
  <c r="R8" i="1" s="1"/>
  <c r="Q6" i="1"/>
  <c r="Q3" i="1" s="1"/>
  <c r="Q8" i="1" s="1"/>
  <c r="P3" i="1"/>
  <c r="P8" i="1" s="1"/>
  <c r="U5" i="1"/>
  <c r="U4" i="1" s="1"/>
  <c r="T4" i="1"/>
  <c r="T3" i="1" s="1"/>
  <c r="T8" i="1" s="1"/>
  <c r="N7" i="1"/>
  <c r="M6" i="1"/>
  <c r="N6" i="1" l="1"/>
  <c r="N3" i="1" s="1"/>
  <c r="N8" i="1" s="1"/>
  <c r="S7" i="1"/>
  <c r="S6" i="1" l="1"/>
  <c r="S3" i="1" s="1"/>
  <c r="S8" i="1" s="1"/>
  <c r="U7" i="1"/>
  <c r="U6" i="1" s="1"/>
  <c r="U3" i="1" s="1"/>
  <c r="U8" i="1" s="1"/>
</calcChain>
</file>

<file path=xl/sharedStrings.xml><?xml version="1.0" encoding="utf-8"?>
<sst xmlns="http://schemas.openxmlformats.org/spreadsheetml/2006/main" count="44" uniqueCount="40">
  <si>
    <t>คำขอตั้งงบประมาณเงินรายได้ลูกจ้างชั่วคราว  รายเดือน ประจำปีงบประมาณ พ.ศ. 2569</t>
  </si>
  <si>
    <t>ชื่อ - สกุล</t>
  </si>
  <si>
    <t>ชื่อตำแหน่ง</t>
  </si>
  <si>
    <t>ประเภทอัตรา</t>
  </si>
  <si>
    <t>เลขตำแหน่ง</t>
  </si>
  <si>
    <t>วุฒิการศึกษาที่บรรจุ</t>
  </si>
  <si>
    <t>เงินเดือน</t>
  </si>
  <si>
    <t>เงินเดือน*12</t>
  </si>
  <si>
    <t>เงินเลื่อนขั้น</t>
  </si>
  <si>
    <t>เงินเดือน+
เงินเลื่อนขั้น</t>
  </si>
  <si>
    <t>เงินเลื่อนขั้น*12</t>
  </si>
  <si>
    <t>ประกัน
สังคม</t>
  </si>
  <si>
    <t>ประกัน
สังคม*12</t>
  </si>
  <si>
    <t>ค่า
ครองชีพ</t>
  </si>
  <si>
    <t>ค่าครองชีพ*12</t>
  </si>
  <si>
    <t>กองทุน
ทดแทน
 0.2%</t>
  </si>
  <si>
    <t>กองทุน
ทดแทน 
0.2%*12</t>
  </si>
  <si>
    <t>กองทุนสำรองเลี้ยงชีพ</t>
  </si>
  <si>
    <t>กองทุนสำรองเลี้ยงชีพ*12</t>
  </si>
  <si>
    <t>รวมงบบุคลากร</t>
  </si>
  <si>
    <t>รวมงบใช้สอย</t>
  </si>
  <si>
    <t>รวม</t>
  </si>
  <si>
    <t>รวมเงินเลื่อนขั้น</t>
  </si>
  <si>
    <t>เงินเพิ่ม</t>
  </si>
  <si>
    <t>รวมทั้งสิ้น</t>
  </si>
  <si>
    <t>รวมเงินเดือนทั้งปี</t>
  </si>
  <si>
    <t>งบประกันสังคม</t>
  </si>
  <si>
    <t>อัตราเดิม</t>
  </si>
  <si>
    <t>อัตราใหม่</t>
  </si>
  <si>
    <r>
      <t>กองนโยบายและแผน</t>
    </r>
    <r>
      <rPr>
        <sz val="14"/>
        <rFont val="TH SarabunPSK"/>
        <family val="2"/>
      </rPr>
      <t>    (รวมทั้งหมด 2 คน)</t>
    </r>
  </si>
  <si>
    <r>
      <t>  </t>
    </r>
    <r>
      <rPr>
        <b/>
        <sz val="14"/>
        <rFont val="TH SarabunPSK"/>
        <family val="2"/>
      </rPr>
      <t>งานพันธกิจสากลและจัดอันดับมหาวิทยาลัย</t>
    </r>
  </si>
  <si>
    <t>    1 นางสาว วนัชพร  นามหงษา</t>
  </si>
  <si>
    <t>นักวิเทศสหการ</t>
  </si>
  <si>
    <t>CW 043</t>
  </si>
  <si>
    <t>ปริญญาตรี</t>
  </si>
  <si>
    <r>
      <t>  </t>
    </r>
    <r>
      <rPr>
        <b/>
        <sz val="14"/>
        <rFont val="TH SarabunPSK"/>
        <family val="2"/>
      </rPr>
      <t>งานยุทธศาสตร์และติดตามประเมินผล</t>
    </r>
  </si>
  <si>
    <t>    2 นางสาว นวลศิริ  จันทร์สีเมือง</t>
  </si>
  <si>
    <t>นักวิเคราะห์นโยบายและแผน</t>
  </si>
  <si>
    <t>CW 432</t>
  </si>
  <si>
    <t>รวมทั้งสิ้น 2 คน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</si>
</sst>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>
    <font>
      <sz val="11"/>
      <color theme="1"/>
      <name val="Calibri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name val="TH SarabunPSK"/>
      <family val="2"/>
    </font>
  </fonts>
  <fills count="14">
    <fill>
      <patternFill patternType="none"/>
    </fill>
    <fill>
      <patternFill patternType="gray125"/>
    </fill>
    <fill>
      <patternFill patternType="solid">
        <fgColor rgb="FF78C7D8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5F4EF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3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4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5" borderId="3" xfId="1" applyNumberFormat="1" applyFont="1" applyFill="1" applyBorder="1" applyAlignment="1">
      <alignment horizontal="center" vertical="center" wrapText="1"/>
    </xf>
    <xf numFmtId="164" fontId="3" fillId="4" borderId="5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3" fillId="5" borderId="5" xfId="1" applyNumberFormat="1" applyFont="1" applyFill="1" applyBorder="1" applyAlignment="1">
      <alignment horizontal="center" vertical="center" wrapText="1"/>
    </xf>
    <xf numFmtId="164" fontId="3" fillId="6" borderId="6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9" xfId="0" applyFont="1" applyBorder="1" applyAlignment="1">
      <alignment vertical="center"/>
    </xf>
    <xf numFmtId="0" fontId="5" fillId="7" borderId="10" xfId="0" applyFont="1" applyFill="1" applyBorder="1" applyAlignment="1">
      <alignment wrapText="1"/>
    </xf>
    <xf numFmtId="0" fontId="5" fillId="7" borderId="11" xfId="0" applyFont="1" applyFill="1" applyBorder="1" applyAlignment="1">
      <alignment wrapText="1"/>
    </xf>
    <xf numFmtId="0" fontId="5" fillId="7" borderId="12" xfId="0" applyFont="1" applyFill="1" applyBorder="1" applyAlignment="1">
      <alignment wrapText="1"/>
    </xf>
    <xf numFmtId="0" fontId="6" fillId="7" borderId="13" xfId="0" applyFont="1" applyFill="1" applyBorder="1" applyAlignment="1">
      <alignment horizontal="right" wrapText="1"/>
    </xf>
    <xf numFmtId="164" fontId="5" fillId="7" borderId="13" xfId="1" applyNumberFormat="1" applyFont="1" applyFill="1" applyBorder="1" applyAlignment="1">
      <alignment horizontal="right" wrapText="1"/>
    </xf>
    <xf numFmtId="164" fontId="5" fillId="8" borderId="13" xfId="1" applyNumberFormat="1" applyFont="1" applyFill="1" applyBorder="1" applyAlignment="1">
      <alignment horizontal="right" wrapText="1"/>
    </xf>
    <xf numFmtId="0" fontId="6" fillId="8" borderId="0" xfId="0" applyFont="1" applyFill="1"/>
    <xf numFmtId="0" fontId="6" fillId="8" borderId="9" xfId="0" applyFont="1" applyFill="1" applyBorder="1"/>
    <xf numFmtId="0" fontId="6" fillId="9" borderId="10" xfId="0" applyFont="1" applyFill="1" applyBorder="1" applyAlignment="1">
      <alignment wrapText="1"/>
    </xf>
    <xf numFmtId="0" fontId="6" fillId="9" borderId="12" xfId="0" applyFont="1" applyFill="1" applyBorder="1" applyAlignment="1">
      <alignment wrapText="1"/>
    </xf>
    <xf numFmtId="0" fontId="6" fillId="9" borderId="13" xfId="0" applyFont="1" applyFill="1" applyBorder="1" applyAlignment="1">
      <alignment wrapText="1"/>
    </xf>
    <xf numFmtId="0" fontId="6" fillId="9" borderId="13" xfId="0" applyFont="1" applyFill="1" applyBorder="1" applyAlignment="1">
      <alignment horizontal="right" wrapText="1"/>
    </xf>
    <xf numFmtId="164" fontId="7" fillId="9" borderId="14" xfId="1" applyNumberFormat="1" applyFont="1" applyFill="1" applyBorder="1" applyAlignment="1">
      <alignment horizontal="right" wrapText="1"/>
    </xf>
    <xf numFmtId="164" fontId="7" fillId="10" borderId="13" xfId="1" applyNumberFormat="1" applyFont="1" applyFill="1" applyBorder="1" applyAlignment="1">
      <alignment horizontal="right" wrapText="1"/>
    </xf>
    <xf numFmtId="0" fontId="6" fillId="10" borderId="0" xfId="0" applyFont="1" applyFill="1"/>
    <xf numFmtId="0" fontId="6" fillId="10" borderId="9" xfId="0" applyFont="1" applyFill="1" applyBorder="1"/>
    <xf numFmtId="0" fontId="6" fillId="0" borderId="13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164" fontId="6" fillId="0" borderId="9" xfId="1" applyNumberFormat="1" applyFont="1" applyFill="1" applyBorder="1" applyAlignment="1">
      <alignment vertical="top" wrapText="1"/>
    </xf>
    <xf numFmtId="164" fontId="6" fillId="0" borderId="12" xfId="1" applyNumberFormat="1" applyFont="1" applyFill="1" applyBorder="1" applyAlignment="1">
      <alignment horizontal="right" vertical="top" wrapText="1"/>
    </xf>
    <xf numFmtId="164" fontId="6" fillId="0" borderId="13" xfId="1" applyNumberFormat="1" applyFont="1" applyFill="1" applyBorder="1" applyAlignment="1">
      <alignment horizontal="right" wrapText="1"/>
    </xf>
    <xf numFmtId="164" fontId="6" fillId="0" borderId="13" xfId="1" applyNumberFormat="1" applyFont="1" applyFill="1" applyBorder="1" applyAlignment="1">
      <alignment horizontal="right" vertical="top" wrapText="1"/>
    </xf>
    <xf numFmtId="164" fontId="6" fillId="11" borderId="13" xfId="1" applyNumberFormat="1" applyFont="1" applyFill="1" applyBorder="1" applyAlignment="1">
      <alignment horizontal="right" wrapText="1"/>
    </xf>
    <xf numFmtId="164" fontId="6" fillId="12" borderId="13" xfId="1" applyNumberFormat="1" applyFont="1" applyFill="1" applyBorder="1" applyAlignment="1">
      <alignment horizontal="right" wrapText="1"/>
    </xf>
    <xf numFmtId="164" fontId="6" fillId="3" borderId="13" xfId="1" applyNumberFormat="1" applyFont="1" applyFill="1" applyBorder="1" applyAlignment="1">
      <alignment horizontal="right" wrapText="1"/>
    </xf>
    <xf numFmtId="164" fontId="6" fillId="5" borderId="13" xfId="1" applyNumberFormat="1" applyFont="1" applyFill="1" applyBorder="1" applyAlignment="1">
      <alignment horizontal="right" wrapText="1"/>
    </xf>
    <xf numFmtId="164" fontId="5" fillId="6" borderId="13" xfId="1" applyNumberFormat="1" applyFont="1" applyFill="1" applyBorder="1" applyAlignment="1">
      <alignment horizontal="right" wrapText="1"/>
    </xf>
    <xf numFmtId="164" fontId="6" fillId="13" borderId="13" xfId="1" applyNumberFormat="1" applyFont="1" applyFill="1" applyBorder="1" applyAlignment="1">
      <alignment horizontal="right" vertical="top" wrapText="1"/>
    </xf>
    <xf numFmtId="0" fontId="6" fillId="13" borderId="0" xfId="0" applyFont="1" applyFill="1" applyAlignment="1">
      <alignment vertical="top"/>
    </xf>
    <xf numFmtId="0" fontId="6" fillId="13" borderId="9" xfId="0" applyFont="1" applyFill="1" applyBorder="1" applyAlignment="1">
      <alignment vertical="top"/>
    </xf>
    <xf numFmtId="0" fontId="6" fillId="9" borderId="15" xfId="0" applyFont="1" applyFill="1" applyBorder="1" applyAlignment="1">
      <alignment wrapText="1"/>
    </xf>
    <xf numFmtId="0" fontId="6" fillId="9" borderId="16" xfId="0" applyFont="1" applyFill="1" applyBorder="1" applyAlignment="1">
      <alignment wrapText="1"/>
    </xf>
    <xf numFmtId="0" fontId="6" fillId="9" borderId="17" xfId="0" applyFont="1" applyFill="1" applyBorder="1" applyAlignment="1">
      <alignment wrapText="1"/>
    </xf>
    <xf numFmtId="0" fontId="6" fillId="9" borderId="17" xfId="0" applyFont="1" applyFill="1" applyBorder="1" applyAlignment="1">
      <alignment horizontal="right" wrapText="1"/>
    </xf>
    <xf numFmtId="164" fontId="7" fillId="9" borderId="17" xfId="1" applyNumberFormat="1" applyFont="1" applyFill="1" applyBorder="1" applyAlignment="1">
      <alignment horizontal="right" wrapText="1"/>
    </xf>
    <xf numFmtId="0" fontId="6" fillId="11" borderId="8" xfId="0" applyFont="1" applyFill="1" applyBorder="1" applyAlignment="1">
      <alignment wrapText="1"/>
    </xf>
    <xf numFmtId="0" fontId="6" fillId="11" borderId="8" xfId="0" applyFont="1" applyFill="1" applyBorder="1" applyAlignment="1">
      <alignment horizontal="center" wrapText="1"/>
    </xf>
    <xf numFmtId="164" fontId="6" fillId="11" borderId="8" xfId="1" applyNumberFormat="1" applyFont="1" applyFill="1" applyBorder="1" applyAlignment="1">
      <alignment horizontal="right" wrapText="1"/>
    </xf>
    <xf numFmtId="164" fontId="6" fillId="12" borderId="8" xfId="1" applyNumberFormat="1" applyFont="1" applyFill="1" applyBorder="1" applyAlignment="1">
      <alignment horizontal="right" wrapText="1"/>
    </xf>
    <xf numFmtId="164" fontId="6" fillId="3" borderId="8" xfId="1" applyNumberFormat="1" applyFont="1" applyFill="1" applyBorder="1" applyAlignment="1">
      <alignment horizontal="right" wrapText="1"/>
    </xf>
    <xf numFmtId="164" fontId="6" fillId="5" borderId="8" xfId="1" applyNumberFormat="1" applyFont="1" applyFill="1" applyBorder="1" applyAlignment="1">
      <alignment horizontal="right" wrapText="1"/>
    </xf>
    <xf numFmtId="164" fontId="5" fillId="6" borderId="8" xfId="1" applyNumberFormat="1" applyFont="1" applyFill="1" applyBorder="1" applyAlignment="1">
      <alignment horizontal="right" wrapText="1"/>
    </xf>
    <xf numFmtId="0" fontId="6" fillId="11" borderId="0" xfId="0" applyFont="1" applyFill="1"/>
    <xf numFmtId="0" fontId="6" fillId="11" borderId="9" xfId="0" applyFont="1" applyFill="1" applyBorder="1"/>
    <xf numFmtId="0" fontId="5" fillId="7" borderId="18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wrapText="1"/>
    </xf>
    <xf numFmtId="0" fontId="6" fillId="7" borderId="19" xfId="0" applyFont="1" applyFill="1" applyBorder="1" applyAlignment="1">
      <alignment horizontal="right" wrapText="1"/>
    </xf>
    <xf numFmtId="164" fontId="5" fillId="7" borderId="19" xfId="1" applyNumberFormat="1" applyFont="1" applyFill="1" applyBorder="1" applyAlignment="1">
      <alignment horizontal="right" wrapText="1"/>
    </xf>
    <xf numFmtId="164" fontId="5" fillId="5" borderId="19" xfId="1" applyNumberFormat="1" applyFont="1" applyFill="1" applyBorder="1" applyAlignment="1">
      <alignment horizontal="right" wrapText="1"/>
    </xf>
    <xf numFmtId="0" fontId="6" fillId="5" borderId="0" xfId="0" applyFont="1" applyFill="1"/>
    <xf numFmtId="164" fontId="2" fillId="0" borderId="0" xfId="1" applyNumberFormat="1" applyFont="1"/>
    <xf numFmtId="164" fontId="3" fillId="0" borderId="0" xfId="1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9D0FE-1EEA-4839-BED8-AD174B451272}">
  <sheetPr>
    <tabColor rgb="FFFFFF00"/>
  </sheetPr>
  <dimension ref="A1:AD8"/>
  <sheetViews>
    <sheetView showGridLines="0" tabSelected="1" zoomScale="110" zoomScaleNormal="110" zoomScaleSheetLayoutView="90" workbookViewId="0">
      <pane ySplit="2" topLeftCell="A3" activePane="bottomLeft" state="frozen"/>
      <selection pane="bottomLeft" activeCell="H13" sqref="H13"/>
    </sheetView>
  </sheetViews>
  <sheetFormatPr defaultColWidth="9" defaultRowHeight="18.75"/>
  <cols>
    <col min="1" max="1" width="23.140625" style="2" customWidth="1"/>
    <col min="2" max="2" width="19" style="2" customWidth="1"/>
    <col min="3" max="3" width="8.28515625" style="2" customWidth="1"/>
    <col min="4" max="4" width="7.140625" style="2" customWidth="1"/>
    <col min="5" max="5" width="15.28515625" style="2" hidden="1" customWidth="1"/>
    <col min="6" max="6" width="8.85546875" style="68" customWidth="1"/>
    <col min="7" max="7" width="9.7109375" style="68" customWidth="1"/>
    <col min="8" max="8" width="9.140625" style="68" customWidth="1"/>
    <col min="9" max="9" width="9" style="68" customWidth="1"/>
    <col min="10" max="10" width="8.85546875" style="68" customWidth="1"/>
    <col min="11" max="11" width="9.42578125" style="68" customWidth="1"/>
    <col min="12" max="12" width="8.7109375" style="68" customWidth="1"/>
    <col min="13" max="13" width="6.5703125" style="68" customWidth="1"/>
    <col min="14" max="14" width="7.42578125" style="68" customWidth="1"/>
    <col min="15" max="15" width="6.28515625" style="68" customWidth="1"/>
    <col min="16" max="16" width="8.42578125" style="68" customWidth="1"/>
    <col min="17" max="17" width="9.28515625" style="68" customWidth="1"/>
    <col min="18" max="19" width="9.5703125" style="68" customWidth="1"/>
    <col min="20" max="20" width="8.5703125" style="68" customWidth="1"/>
    <col min="21" max="21" width="9.28515625" style="69" customWidth="1"/>
    <col min="22" max="22" width="10.85546875" style="68" hidden="1" customWidth="1"/>
    <col min="23" max="23" width="5.7109375" style="68" hidden="1" customWidth="1"/>
    <col min="24" max="24" width="10.85546875" style="68" hidden="1" customWidth="1"/>
    <col min="25" max="25" width="11.28515625" style="68" hidden="1" customWidth="1"/>
    <col min="26" max="26" width="9.5703125" style="68" hidden="1" customWidth="1"/>
    <col min="27" max="27" width="9" style="2" hidden="1" customWidth="1"/>
    <col min="28" max="28" width="7.140625" style="2" customWidth="1"/>
    <col min="29" max="29" width="7.42578125" style="2" customWidth="1"/>
    <col min="30" max="16384" width="9" style="2"/>
  </cols>
  <sheetData>
    <row r="1" spans="1:30" ht="18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0" s="16" customFormat="1" ht="93.7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7" t="s">
        <v>9</v>
      </c>
      <c r="J2" s="8" t="s">
        <v>10</v>
      </c>
      <c r="K2" s="5" t="s">
        <v>11</v>
      </c>
      <c r="L2" s="9" t="s">
        <v>12</v>
      </c>
      <c r="M2" s="10" t="s">
        <v>13</v>
      </c>
      <c r="N2" s="8" t="s">
        <v>14</v>
      </c>
      <c r="O2" s="11" t="s">
        <v>15</v>
      </c>
      <c r="P2" s="12" t="s">
        <v>16</v>
      </c>
      <c r="Q2" s="11" t="s">
        <v>17</v>
      </c>
      <c r="R2" s="8" t="s">
        <v>18</v>
      </c>
      <c r="S2" s="8" t="s">
        <v>19</v>
      </c>
      <c r="T2" s="12" t="s">
        <v>20</v>
      </c>
      <c r="U2" s="13" t="s">
        <v>21</v>
      </c>
      <c r="V2" s="14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B2" s="17" t="s">
        <v>27</v>
      </c>
      <c r="AC2" s="17" t="s">
        <v>28</v>
      </c>
      <c r="AD2" s="17" t="s">
        <v>21</v>
      </c>
    </row>
    <row r="3" spans="1:30" s="24" customFormat="1" ht="16.7" customHeight="1">
      <c r="A3" s="18" t="s">
        <v>29</v>
      </c>
      <c r="B3" s="19"/>
      <c r="C3" s="19"/>
      <c r="D3" s="20"/>
      <c r="E3" s="21"/>
      <c r="F3" s="22">
        <f>F4+F6</f>
        <v>35780</v>
      </c>
      <c r="G3" s="22">
        <f t="shared" ref="G3:U3" si="0">G4+G6</f>
        <v>386880</v>
      </c>
      <c r="H3" s="22">
        <f t="shared" si="0"/>
        <v>1800</v>
      </c>
      <c r="I3" s="22">
        <f t="shared" si="0"/>
        <v>33870</v>
      </c>
      <c r="J3" s="22">
        <f t="shared" si="0"/>
        <v>21600</v>
      </c>
      <c r="K3" s="22">
        <f t="shared" si="0"/>
        <v>1500</v>
      </c>
      <c r="L3" s="22">
        <f t="shared" si="0"/>
        <v>17592</v>
      </c>
      <c r="M3" s="22">
        <f t="shared" si="0"/>
        <v>690</v>
      </c>
      <c r="N3" s="22">
        <f t="shared" si="0"/>
        <v>8280</v>
      </c>
      <c r="O3" s="22">
        <f t="shared" si="0"/>
        <v>68</v>
      </c>
      <c r="P3" s="22">
        <f t="shared" si="0"/>
        <v>816</v>
      </c>
      <c r="Q3" s="22">
        <f t="shared" si="0"/>
        <v>1016</v>
      </c>
      <c r="R3" s="22">
        <f t="shared" si="0"/>
        <v>12192</v>
      </c>
      <c r="S3" s="22">
        <f t="shared" si="0"/>
        <v>428952</v>
      </c>
      <c r="T3" s="22">
        <f t="shared" si="0"/>
        <v>18408</v>
      </c>
      <c r="U3" s="22">
        <f t="shared" si="0"/>
        <v>447360</v>
      </c>
      <c r="V3" s="23">
        <v>16420</v>
      </c>
      <c r="W3" s="23">
        <v>0</v>
      </c>
      <c r="X3" s="23">
        <v>16420</v>
      </c>
      <c r="Y3" s="23">
        <v>197040</v>
      </c>
      <c r="Z3" s="23">
        <v>9852</v>
      </c>
      <c r="AB3" s="25">
        <f>AB4</f>
        <v>2</v>
      </c>
      <c r="AC3" s="25">
        <f>AC4</f>
        <v>0</v>
      </c>
      <c r="AD3" s="25">
        <f>AD4</f>
        <v>2</v>
      </c>
    </row>
    <row r="4" spans="1:30" s="32" customFormat="1" ht="16.7" customHeight="1">
      <c r="A4" s="26" t="s">
        <v>30</v>
      </c>
      <c r="B4" s="27"/>
      <c r="C4" s="28"/>
      <c r="D4" s="28"/>
      <c r="E4" s="29"/>
      <c r="F4" s="30">
        <f>SUM(F5)</f>
        <v>17160</v>
      </c>
      <c r="G4" s="30">
        <f t="shared" ref="G4:U4" si="1">SUM(G5)</f>
        <v>163440</v>
      </c>
      <c r="H4" s="30">
        <f t="shared" si="1"/>
        <v>860</v>
      </c>
      <c r="I4" s="30">
        <f t="shared" si="1"/>
        <v>14310</v>
      </c>
      <c r="J4" s="30">
        <f t="shared" si="1"/>
        <v>10320</v>
      </c>
      <c r="K4" s="30">
        <f t="shared" si="1"/>
        <v>750</v>
      </c>
      <c r="L4" s="30">
        <f t="shared" si="1"/>
        <v>8592</v>
      </c>
      <c r="M4" s="30">
        <f t="shared" si="1"/>
        <v>690</v>
      </c>
      <c r="N4" s="30">
        <f t="shared" si="1"/>
        <v>8280</v>
      </c>
      <c r="O4" s="30">
        <f t="shared" si="1"/>
        <v>29</v>
      </c>
      <c r="P4" s="30">
        <f t="shared" si="1"/>
        <v>348</v>
      </c>
      <c r="Q4" s="30">
        <f t="shared" si="1"/>
        <v>429</v>
      </c>
      <c r="R4" s="30">
        <f t="shared" si="1"/>
        <v>5148</v>
      </c>
      <c r="S4" s="30">
        <f t="shared" si="1"/>
        <v>187188</v>
      </c>
      <c r="T4" s="30">
        <f t="shared" si="1"/>
        <v>8940</v>
      </c>
      <c r="U4" s="30">
        <f t="shared" si="1"/>
        <v>196128</v>
      </c>
      <c r="V4" s="31">
        <v>16420</v>
      </c>
      <c r="W4" s="31">
        <v>0</v>
      </c>
      <c r="X4" s="31">
        <v>16420</v>
      </c>
      <c r="Y4" s="31">
        <v>197040</v>
      </c>
      <c r="Z4" s="31">
        <v>9852</v>
      </c>
      <c r="AB4" s="33">
        <v>2</v>
      </c>
      <c r="AC4" s="33">
        <v>0</v>
      </c>
      <c r="AD4" s="33">
        <f>AB4+AC4</f>
        <v>2</v>
      </c>
    </row>
    <row r="5" spans="1:30" s="46" customFormat="1" ht="16.7" customHeight="1">
      <c r="A5" s="34" t="s">
        <v>31</v>
      </c>
      <c r="B5" s="34" t="s">
        <v>32</v>
      </c>
      <c r="C5" s="34" t="s">
        <v>27</v>
      </c>
      <c r="D5" s="34" t="s">
        <v>33</v>
      </c>
      <c r="E5" s="35" t="s">
        <v>34</v>
      </c>
      <c r="F5" s="36">
        <v>17160</v>
      </c>
      <c r="G5" s="36">
        <v>163440</v>
      </c>
      <c r="H5" s="36">
        <v>860</v>
      </c>
      <c r="I5" s="37">
        <v>14310</v>
      </c>
      <c r="J5" s="38">
        <f>H5*12</f>
        <v>10320</v>
      </c>
      <c r="K5" s="39">
        <v>750</v>
      </c>
      <c r="L5" s="39">
        <v>8592</v>
      </c>
      <c r="M5" s="40">
        <f>IF(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&gt;0,IF(B5="คนงาน",IF((10000-I5)&gt;1500,1500,10000-I5),IF(B5="เจ้าหน้าที่รักษาความปลอดภัย",IF((10000-I5)&gt;1500,1500,10000-I5),IF(B5="พนักงานขับรถยนต์",IF((10000-I5)&gt;1500,1500,10000-I5),IF(E5="ปริญญาตรี",IF((15000-I5)&gt;1500,1500,15000-I5),IF((13285-I5)&gt;1500,1500,13285-I5))))),0)</f>
        <v>690</v>
      </c>
      <c r="N5" s="41">
        <f>M5*12</f>
        <v>8280</v>
      </c>
      <c r="O5" s="41">
        <f>ROUND(I5*0.2%,0)</f>
        <v>29</v>
      </c>
      <c r="P5" s="41">
        <f>O5*12</f>
        <v>348</v>
      </c>
      <c r="Q5" s="41">
        <f>ROUND(I5*3%,0)</f>
        <v>429</v>
      </c>
      <c r="R5" s="41">
        <f>Q5*12</f>
        <v>5148</v>
      </c>
      <c r="S5" s="42">
        <f>G5+J5+N5+R5</f>
        <v>187188</v>
      </c>
      <c r="T5" s="43">
        <f>L5+P5</f>
        <v>8940</v>
      </c>
      <c r="U5" s="44">
        <f>T5+S5</f>
        <v>196128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B5" s="47"/>
      <c r="AC5" s="47"/>
      <c r="AD5" s="47">
        <f>AB5+AC5</f>
        <v>0</v>
      </c>
    </row>
    <row r="6" spans="1:30" s="32" customFormat="1" ht="16.7" customHeight="1">
      <c r="A6" s="48" t="s">
        <v>35</v>
      </c>
      <c r="B6" s="49"/>
      <c r="C6" s="50"/>
      <c r="D6" s="50"/>
      <c r="E6" s="51"/>
      <c r="F6" s="52">
        <f>SUM(F7)</f>
        <v>18620</v>
      </c>
      <c r="G6" s="52">
        <f t="shared" ref="G6:U6" si="2">SUM(G7)</f>
        <v>223440</v>
      </c>
      <c r="H6" s="52">
        <f t="shared" si="2"/>
        <v>940</v>
      </c>
      <c r="I6" s="52">
        <f t="shared" si="2"/>
        <v>19560</v>
      </c>
      <c r="J6" s="52">
        <f t="shared" si="2"/>
        <v>11280</v>
      </c>
      <c r="K6" s="52">
        <f t="shared" si="2"/>
        <v>750</v>
      </c>
      <c r="L6" s="52">
        <f t="shared" si="2"/>
        <v>9000</v>
      </c>
      <c r="M6" s="52">
        <f t="shared" si="2"/>
        <v>0</v>
      </c>
      <c r="N6" s="52">
        <f t="shared" si="2"/>
        <v>0</v>
      </c>
      <c r="O6" s="52">
        <f t="shared" si="2"/>
        <v>39</v>
      </c>
      <c r="P6" s="52">
        <f t="shared" si="2"/>
        <v>468</v>
      </c>
      <c r="Q6" s="52">
        <f t="shared" si="2"/>
        <v>587</v>
      </c>
      <c r="R6" s="52">
        <f t="shared" si="2"/>
        <v>7044</v>
      </c>
      <c r="S6" s="52">
        <f t="shared" si="2"/>
        <v>241764</v>
      </c>
      <c r="T6" s="52">
        <f t="shared" si="2"/>
        <v>9468</v>
      </c>
      <c r="U6" s="52">
        <f t="shared" si="2"/>
        <v>251232</v>
      </c>
      <c r="V6" s="31">
        <v>16420</v>
      </c>
      <c r="W6" s="31">
        <v>0</v>
      </c>
      <c r="X6" s="31">
        <v>16420</v>
      </c>
      <c r="Y6" s="31">
        <v>197040</v>
      </c>
      <c r="Z6" s="31">
        <v>9852</v>
      </c>
      <c r="AB6" s="33">
        <v>2</v>
      </c>
      <c r="AC6" s="33">
        <v>0</v>
      </c>
      <c r="AD6" s="33">
        <f>AB6+AC6</f>
        <v>2</v>
      </c>
    </row>
    <row r="7" spans="1:30" s="60" customFormat="1" ht="16.7" customHeight="1">
      <c r="A7" s="53" t="s">
        <v>36</v>
      </c>
      <c r="B7" s="53" t="s">
        <v>37</v>
      </c>
      <c r="C7" s="53" t="s">
        <v>27</v>
      </c>
      <c r="D7" s="53" t="s">
        <v>38</v>
      </c>
      <c r="E7" s="54" t="s">
        <v>34</v>
      </c>
      <c r="F7" s="55">
        <v>18620</v>
      </c>
      <c r="G7" s="55">
        <f>F7*12</f>
        <v>223440</v>
      </c>
      <c r="H7" s="55">
        <v>940</v>
      </c>
      <c r="I7" s="56">
        <f>F7+H7</f>
        <v>19560</v>
      </c>
      <c r="J7" s="55">
        <f>H7*12</f>
        <v>11280</v>
      </c>
      <c r="K7" s="55">
        <v>750</v>
      </c>
      <c r="L7" s="56">
        <f>K7*12</f>
        <v>9000</v>
      </c>
      <c r="M7" s="55">
        <f>IF(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&gt;0,IF(B7="คนงาน",IF((10000-I7)&gt;1500,1500,10000-I7),IF(B7="เจ้าหน้าที่รักษาความปลอดภัย",IF((10000-I7)&gt;1500,1500,10000-I7),IF(B7="พนักงานขับรถยนต์",IF((10000-I7)&gt;1500,1500,10000-I7),IF(E7="ปริญญาตรี",IF((15000-I7)&gt;1500,1500,15000-I7),IF((13285-I7)&gt;1500,1500,13285-I7))))),0)</f>
        <v>0</v>
      </c>
      <c r="N7" s="56">
        <f>M7*12</f>
        <v>0</v>
      </c>
      <c r="O7" s="56">
        <f>ROUND(I7*0.2%,0)</f>
        <v>39</v>
      </c>
      <c r="P7" s="56">
        <f>O7*12</f>
        <v>468</v>
      </c>
      <c r="Q7" s="56">
        <f>ROUND(I7*3%,0)</f>
        <v>587</v>
      </c>
      <c r="R7" s="56">
        <f>Q7*12</f>
        <v>7044</v>
      </c>
      <c r="S7" s="57">
        <f>G7+J7+N7+R7</f>
        <v>241764</v>
      </c>
      <c r="T7" s="58">
        <f>L7+P7</f>
        <v>9468</v>
      </c>
      <c r="U7" s="59">
        <f>T7+S7</f>
        <v>251232</v>
      </c>
      <c r="V7" s="40">
        <v>16420</v>
      </c>
      <c r="W7" s="40">
        <v>0</v>
      </c>
      <c r="X7" s="40">
        <v>16420</v>
      </c>
      <c r="Y7" s="40">
        <v>197040</v>
      </c>
      <c r="Z7" s="40">
        <v>9852</v>
      </c>
      <c r="AB7" s="61"/>
      <c r="AC7" s="61"/>
      <c r="AD7" s="61">
        <f>AB7+AC7</f>
        <v>0</v>
      </c>
    </row>
    <row r="8" spans="1:30" s="67" customFormat="1" ht="18.75" customHeight="1">
      <c r="A8" s="62" t="s">
        <v>39</v>
      </c>
      <c r="B8" s="63"/>
      <c r="C8" s="63"/>
      <c r="D8" s="63"/>
      <c r="E8" s="64"/>
      <c r="F8" s="65">
        <f>SUM(F3)</f>
        <v>35780</v>
      </c>
      <c r="G8" s="65">
        <f t="shared" ref="G8:AD8" si="3">SUM(G3)</f>
        <v>386880</v>
      </c>
      <c r="H8" s="65">
        <f t="shared" si="3"/>
        <v>1800</v>
      </c>
      <c r="I8" s="65">
        <f t="shared" si="3"/>
        <v>33870</v>
      </c>
      <c r="J8" s="65">
        <f t="shared" si="3"/>
        <v>21600</v>
      </c>
      <c r="K8" s="65">
        <f t="shared" si="3"/>
        <v>1500</v>
      </c>
      <c r="L8" s="65">
        <f t="shared" si="3"/>
        <v>17592</v>
      </c>
      <c r="M8" s="65">
        <f t="shared" si="3"/>
        <v>690</v>
      </c>
      <c r="N8" s="65">
        <f t="shared" si="3"/>
        <v>8280</v>
      </c>
      <c r="O8" s="65">
        <f t="shared" si="3"/>
        <v>68</v>
      </c>
      <c r="P8" s="65">
        <f t="shared" si="3"/>
        <v>816</v>
      </c>
      <c r="Q8" s="65">
        <f t="shared" si="3"/>
        <v>1016</v>
      </c>
      <c r="R8" s="65">
        <f t="shared" si="3"/>
        <v>12192</v>
      </c>
      <c r="S8" s="65">
        <f t="shared" si="3"/>
        <v>428952</v>
      </c>
      <c r="T8" s="65">
        <f t="shared" si="3"/>
        <v>18408</v>
      </c>
      <c r="U8" s="65">
        <f t="shared" si="3"/>
        <v>447360</v>
      </c>
      <c r="V8" s="66">
        <f t="shared" si="3"/>
        <v>16420</v>
      </c>
      <c r="W8" s="66">
        <f t="shared" si="3"/>
        <v>0</v>
      </c>
      <c r="X8" s="66">
        <f t="shared" si="3"/>
        <v>16420</v>
      </c>
      <c r="Y8" s="66">
        <f t="shared" si="3"/>
        <v>197040</v>
      </c>
      <c r="Z8" s="66">
        <f t="shared" si="3"/>
        <v>9852</v>
      </c>
      <c r="AA8" s="66">
        <f t="shared" si="3"/>
        <v>0</v>
      </c>
      <c r="AB8" s="66">
        <f t="shared" si="3"/>
        <v>2</v>
      </c>
      <c r="AC8" s="66">
        <f t="shared" si="3"/>
        <v>0</v>
      </c>
      <c r="AD8" s="66">
        <f t="shared" si="3"/>
        <v>2</v>
      </c>
    </row>
  </sheetData>
  <mergeCells count="4">
    <mergeCell ref="A1:Z1"/>
    <mergeCell ref="A3:D3"/>
    <mergeCell ref="A4:B4"/>
    <mergeCell ref="A6:B6"/>
  </mergeCells>
  <printOptions horizontalCentered="1"/>
  <pageMargins left="0.39370078740157483" right="0" top="0.59055118110236227" bottom="0.39370078740157483" header="0.31496062992125984" footer="0.19685039370078741"/>
  <pageSetup paperSize="9" scale="68" orientation="landscape" horizontalDpi="300" verticalDpi="300" r:id="rId1"/>
  <headerFooter>
    <oddFooter>&amp;Cหน้าที่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สรุป69กองแผน</vt:lpstr>
      <vt:lpstr>สรุป69กองแผน!Print_Area</vt:lpstr>
      <vt:lpstr>สรุป69กองแผน!Print_Titles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tonplan</dc:creator>
  <cp:lastModifiedBy>tonplan</cp:lastModifiedBy>
  <dcterms:created xsi:type="dcterms:W3CDTF">2025-07-14T04:11:42Z</dcterms:created>
  <dcterms:modified xsi:type="dcterms:W3CDTF">2025-07-14T04:11:55Z</dcterms:modified>
</cp:coreProperties>
</file>