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40.30\e\ประมาณการรายรับ ประจำปีงบประมาณ พ.ศ. 2569\7. ประชุมชี้แจงหลักเกณฑ์จัดทำงบประมาณ พ.ศ. 2569 7 กรกฎาคม 2568\งบบุคลากร\"/>
    </mc:Choice>
  </mc:AlternateContent>
  <xr:revisionPtr revIDLastSave="0" documentId="13_ncr:1_{AAA398AF-F089-4321-9CEA-132C5418DC83}" xr6:coauthVersionLast="47" xr6:coauthVersionMax="47" xr10:uidLastSave="{00000000-0000-0000-0000-000000000000}"/>
  <bookViews>
    <workbookView xWindow="-120" yWindow="-120" windowWidth="24240" windowHeight="13140" xr2:uid="{C59325FA-8ADA-4CDD-A096-8B4B4BB74019}"/>
  </bookViews>
  <sheets>
    <sheet name="สรุป69กองกลาง" sheetId="1" r:id="rId1"/>
  </sheets>
  <definedNames>
    <definedName name="_xlnm._FilterDatabase" localSheetId="0" hidden="1">สรุป69กองกลาง!$D$1:$D$178</definedName>
    <definedName name="_xlnm.Print_Area" localSheetId="0">สรุป69กองกลาง!$A$1:$U$177</definedName>
    <definedName name="_xlnm.Print_Titles" localSheetId="0">สรุป69กองกลาง!$2:$2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77" i="1" l="1"/>
  <c r="M177" i="1"/>
  <c r="N177" i="1" s="1"/>
  <c r="L177" i="1"/>
  <c r="J177" i="1"/>
  <c r="I177" i="1"/>
  <c r="Q177" i="1" s="1"/>
  <c r="R177" i="1" s="1"/>
  <c r="G177" i="1"/>
  <c r="AD176" i="1"/>
  <c r="O176" i="1"/>
  <c r="N176" i="1"/>
  <c r="M176" i="1"/>
  <c r="M175" i="1" s="1"/>
  <c r="L176" i="1"/>
  <c r="L175" i="1" s="1"/>
  <c r="J176" i="1"/>
  <c r="J175" i="1" s="1"/>
  <c r="I176" i="1"/>
  <c r="I175" i="1" s="1"/>
  <c r="G176" i="1"/>
  <c r="AD175" i="1"/>
  <c r="K175" i="1"/>
  <c r="H175" i="1"/>
  <c r="G175" i="1"/>
  <c r="F175" i="1"/>
  <c r="AD174" i="1"/>
  <c r="L174" i="1"/>
  <c r="J174" i="1"/>
  <c r="I174" i="1"/>
  <c r="Q174" i="1" s="1"/>
  <c r="R174" i="1" s="1"/>
  <c r="G174" i="1"/>
  <c r="AD173" i="1"/>
  <c r="L173" i="1"/>
  <c r="J173" i="1"/>
  <c r="I173" i="1"/>
  <c r="Q173" i="1" s="1"/>
  <c r="R173" i="1" s="1"/>
  <c r="G173" i="1"/>
  <c r="AD172" i="1"/>
  <c r="Q172" i="1"/>
  <c r="R172" i="1" s="1"/>
  <c r="O172" i="1"/>
  <c r="P172" i="1" s="1"/>
  <c r="M172" i="1"/>
  <c r="N172" i="1" s="1"/>
  <c r="L172" i="1"/>
  <c r="J172" i="1"/>
  <c r="I172" i="1"/>
  <c r="G172" i="1"/>
  <c r="AD171" i="1"/>
  <c r="Q171" i="1"/>
  <c r="R171" i="1" s="1"/>
  <c r="O171" i="1"/>
  <c r="P171" i="1" s="1"/>
  <c r="M171" i="1"/>
  <c r="N171" i="1" s="1"/>
  <c r="L171" i="1"/>
  <c r="T171" i="1" s="1"/>
  <c r="J171" i="1"/>
  <c r="I171" i="1"/>
  <c r="G171" i="1"/>
  <c r="AD170" i="1"/>
  <c r="Q170" i="1"/>
  <c r="R170" i="1" s="1"/>
  <c r="O170" i="1"/>
  <c r="P170" i="1" s="1"/>
  <c r="T170" i="1" s="1"/>
  <c r="M170" i="1"/>
  <c r="N170" i="1" s="1"/>
  <c r="L170" i="1"/>
  <c r="J170" i="1"/>
  <c r="I170" i="1"/>
  <c r="G170" i="1"/>
  <c r="AD169" i="1"/>
  <c r="Q169" i="1"/>
  <c r="R169" i="1" s="1"/>
  <c r="O169" i="1"/>
  <c r="P169" i="1" s="1"/>
  <c r="T169" i="1" s="1"/>
  <c r="M169" i="1"/>
  <c r="N169" i="1" s="1"/>
  <c r="S169" i="1" s="1"/>
  <c r="L169" i="1"/>
  <c r="J169" i="1"/>
  <c r="I169" i="1"/>
  <c r="G169" i="1"/>
  <c r="AD168" i="1"/>
  <c r="L168" i="1"/>
  <c r="J168" i="1"/>
  <c r="I168" i="1"/>
  <c r="Q168" i="1" s="1"/>
  <c r="R168" i="1" s="1"/>
  <c r="G168" i="1"/>
  <c r="AD167" i="1"/>
  <c r="L167" i="1"/>
  <c r="J167" i="1"/>
  <c r="I167" i="1"/>
  <c r="Q167" i="1" s="1"/>
  <c r="R167" i="1" s="1"/>
  <c r="G167" i="1"/>
  <c r="AD166" i="1"/>
  <c r="Q166" i="1"/>
  <c r="R166" i="1" s="1"/>
  <c r="O166" i="1"/>
  <c r="P166" i="1" s="1"/>
  <c r="M166" i="1"/>
  <c r="N166" i="1" s="1"/>
  <c r="L166" i="1"/>
  <c r="T166" i="1" s="1"/>
  <c r="J166" i="1"/>
  <c r="I166" i="1"/>
  <c r="G166" i="1"/>
  <c r="AD165" i="1"/>
  <c r="Q165" i="1"/>
  <c r="R165" i="1" s="1"/>
  <c r="O165" i="1"/>
  <c r="P165" i="1" s="1"/>
  <c r="M165" i="1"/>
  <c r="N165" i="1" s="1"/>
  <c r="L165" i="1"/>
  <c r="J165" i="1"/>
  <c r="I165" i="1"/>
  <c r="G165" i="1"/>
  <c r="AD164" i="1"/>
  <c r="Q164" i="1"/>
  <c r="R164" i="1" s="1"/>
  <c r="O164" i="1"/>
  <c r="P164" i="1" s="1"/>
  <c r="M164" i="1"/>
  <c r="N164" i="1" s="1"/>
  <c r="S164" i="1" s="1"/>
  <c r="L164" i="1"/>
  <c r="J164" i="1"/>
  <c r="I164" i="1"/>
  <c r="G164" i="1"/>
  <c r="AD163" i="1"/>
  <c r="S163" i="1"/>
  <c r="Q163" i="1"/>
  <c r="R163" i="1" s="1"/>
  <c r="O163" i="1"/>
  <c r="P163" i="1" s="1"/>
  <c r="T163" i="1" s="1"/>
  <c r="M163" i="1"/>
  <c r="N163" i="1" s="1"/>
  <c r="L163" i="1"/>
  <c r="J163" i="1"/>
  <c r="I163" i="1"/>
  <c r="G163" i="1"/>
  <c r="AD162" i="1"/>
  <c r="U162" i="1"/>
  <c r="T162" i="1"/>
  <c r="M162" i="1"/>
  <c r="N162" i="1" s="1"/>
  <c r="S162" i="1" s="1"/>
  <c r="L162" i="1"/>
  <c r="J162" i="1"/>
  <c r="I162" i="1"/>
  <c r="G162" i="1"/>
  <c r="AD161" i="1"/>
  <c r="T161" i="1"/>
  <c r="Q161" i="1"/>
  <c r="R161" i="1" s="1"/>
  <c r="L161" i="1"/>
  <c r="J161" i="1"/>
  <c r="I161" i="1"/>
  <c r="O161" i="1" s="1"/>
  <c r="P161" i="1" s="1"/>
  <c r="G161" i="1"/>
  <c r="AD160" i="1"/>
  <c r="L160" i="1"/>
  <c r="J160" i="1"/>
  <c r="I160" i="1"/>
  <c r="G160" i="1"/>
  <c r="AD159" i="1"/>
  <c r="L159" i="1"/>
  <c r="K159" i="1"/>
  <c r="H159" i="1"/>
  <c r="F159" i="1"/>
  <c r="AD158" i="1"/>
  <c r="Q158" i="1"/>
  <c r="R158" i="1" s="1"/>
  <c r="P158" i="1"/>
  <c r="O158" i="1"/>
  <c r="L158" i="1"/>
  <c r="T158" i="1" s="1"/>
  <c r="J158" i="1"/>
  <c r="I158" i="1"/>
  <c r="M158" i="1" s="1"/>
  <c r="N158" i="1" s="1"/>
  <c r="S158" i="1" s="1"/>
  <c r="G158" i="1"/>
  <c r="AD157" i="1"/>
  <c r="R157" i="1"/>
  <c r="Q157" i="1"/>
  <c r="L157" i="1"/>
  <c r="J157" i="1"/>
  <c r="I157" i="1"/>
  <c r="O157" i="1" s="1"/>
  <c r="P157" i="1" s="1"/>
  <c r="T157" i="1" s="1"/>
  <c r="G157" i="1"/>
  <c r="AD156" i="1"/>
  <c r="L156" i="1"/>
  <c r="J156" i="1"/>
  <c r="I156" i="1"/>
  <c r="Q156" i="1" s="1"/>
  <c r="R156" i="1" s="1"/>
  <c r="G156" i="1"/>
  <c r="AD155" i="1"/>
  <c r="L155" i="1"/>
  <c r="J155" i="1"/>
  <c r="I155" i="1"/>
  <c r="G155" i="1"/>
  <c r="AD154" i="1"/>
  <c r="M154" i="1"/>
  <c r="N154" i="1" s="1"/>
  <c r="L154" i="1"/>
  <c r="J154" i="1"/>
  <c r="I154" i="1"/>
  <c r="Q154" i="1" s="1"/>
  <c r="R154" i="1" s="1"/>
  <c r="G154" i="1"/>
  <c r="S154" i="1" s="1"/>
  <c r="AD153" i="1"/>
  <c r="Q153" i="1"/>
  <c r="R153" i="1" s="1"/>
  <c r="O153" i="1"/>
  <c r="P153" i="1" s="1"/>
  <c r="N153" i="1"/>
  <c r="M153" i="1"/>
  <c r="L153" i="1"/>
  <c r="J153" i="1"/>
  <c r="I153" i="1"/>
  <c r="G153" i="1"/>
  <c r="S153" i="1" s="1"/>
  <c r="AD152" i="1"/>
  <c r="Q152" i="1"/>
  <c r="R152" i="1" s="1"/>
  <c r="P152" i="1"/>
  <c r="O152" i="1"/>
  <c r="N152" i="1"/>
  <c r="M152" i="1"/>
  <c r="L152" i="1"/>
  <c r="J152" i="1"/>
  <c r="I152" i="1"/>
  <c r="G152" i="1"/>
  <c r="AD151" i="1"/>
  <c r="R151" i="1"/>
  <c r="Q151" i="1"/>
  <c r="L151" i="1"/>
  <c r="J151" i="1"/>
  <c r="I151" i="1"/>
  <c r="O151" i="1" s="1"/>
  <c r="P151" i="1" s="1"/>
  <c r="T151" i="1" s="1"/>
  <c r="G151" i="1"/>
  <c r="AD150" i="1"/>
  <c r="R150" i="1"/>
  <c r="Q150" i="1"/>
  <c r="L150" i="1"/>
  <c r="J150" i="1"/>
  <c r="I150" i="1"/>
  <c r="O150" i="1" s="1"/>
  <c r="P150" i="1" s="1"/>
  <c r="T150" i="1" s="1"/>
  <c r="G150" i="1"/>
  <c r="AD149" i="1"/>
  <c r="L149" i="1"/>
  <c r="J149" i="1"/>
  <c r="I149" i="1"/>
  <c r="G149" i="1"/>
  <c r="AD148" i="1"/>
  <c r="M148" i="1"/>
  <c r="N148" i="1" s="1"/>
  <c r="L148" i="1"/>
  <c r="J148" i="1"/>
  <c r="I148" i="1"/>
  <c r="Q148" i="1" s="1"/>
  <c r="R148" i="1" s="1"/>
  <c r="G148" i="1"/>
  <c r="AD147" i="1"/>
  <c r="Q147" i="1"/>
  <c r="R147" i="1" s="1"/>
  <c r="O147" i="1"/>
  <c r="P147" i="1" s="1"/>
  <c r="N147" i="1"/>
  <c r="M147" i="1"/>
  <c r="L147" i="1"/>
  <c r="T147" i="1" s="1"/>
  <c r="J147" i="1"/>
  <c r="I147" i="1"/>
  <c r="G147" i="1"/>
  <c r="AD146" i="1"/>
  <c r="Q146" i="1"/>
  <c r="R146" i="1" s="1"/>
  <c r="P146" i="1"/>
  <c r="O146" i="1"/>
  <c r="N146" i="1"/>
  <c r="S146" i="1" s="1"/>
  <c r="M146" i="1"/>
  <c r="L146" i="1"/>
  <c r="J146" i="1"/>
  <c r="I146" i="1"/>
  <c r="G146" i="1"/>
  <c r="AD145" i="1"/>
  <c r="R145" i="1"/>
  <c r="Q145" i="1"/>
  <c r="P145" i="1"/>
  <c r="T145" i="1" s="1"/>
  <c r="O145" i="1"/>
  <c r="L145" i="1"/>
  <c r="J145" i="1"/>
  <c r="I145" i="1"/>
  <c r="M145" i="1" s="1"/>
  <c r="N145" i="1" s="1"/>
  <c r="G145" i="1"/>
  <c r="AD144" i="1"/>
  <c r="R144" i="1"/>
  <c r="Q144" i="1"/>
  <c r="L144" i="1"/>
  <c r="J144" i="1"/>
  <c r="I144" i="1"/>
  <c r="O144" i="1" s="1"/>
  <c r="P144" i="1" s="1"/>
  <c r="T144" i="1" s="1"/>
  <c r="G144" i="1"/>
  <c r="AD143" i="1"/>
  <c r="L143" i="1"/>
  <c r="J143" i="1"/>
  <c r="I143" i="1"/>
  <c r="G143" i="1"/>
  <c r="AD142" i="1"/>
  <c r="L142" i="1"/>
  <c r="J142" i="1"/>
  <c r="I142" i="1"/>
  <c r="M142" i="1" s="1"/>
  <c r="N142" i="1" s="1"/>
  <c r="G142" i="1"/>
  <c r="AD141" i="1"/>
  <c r="Q141" i="1"/>
  <c r="R141" i="1" s="1"/>
  <c r="O141" i="1"/>
  <c r="P141" i="1" s="1"/>
  <c r="N141" i="1"/>
  <c r="M141" i="1"/>
  <c r="L141" i="1"/>
  <c r="J141" i="1"/>
  <c r="S141" i="1" s="1"/>
  <c r="I141" i="1"/>
  <c r="G141" i="1"/>
  <c r="AD140" i="1"/>
  <c r="Q140" i="1"/>
  <c r="R140" i="1" s="1"/>
  <c r="P140" i="1"/>
  <c r="O140" i="1"/>
  <c r="N140" i="1"/>
  <c r="M140" i="1"/>
  <c r="L140" i="1"/>
  <c r="J140" i="1"/>
  <c r="I140" i="1"/>
  <c r="G140" i="1"/>
  <c r="AD139" i="1"/>
  <c r="S139" i="1"/>
  <c r="R139" i="1"/>
  <c r="Q139" i="1"/>
  <c r="P139" i="1"/>
  <c r="O139" i="1"/>
  <c r="L139" i="1"/>
  <c r="J139" i="1"/>
  <c r="I139" i="1"/>
  <c r="M139" i="1" s="1"/>
  <c r="N139" i="1" s="1"/>
  <c r="G139" i="1"/>
  <c r="AD138" i="1"/>
  <c r="R138" i="1"/>
  <c r="Q138" i="1"/>
  <c r="L138" i="1"/>
  <c r="J138" i="1"/>
  <c r="I138" i="1"/>
  <c r="O138" i="1" s="1"/>
  <c r="P138" i="1" s="1"/>
  <c r="T138" i="1" s="1"/>
  <c r="G138" i="1"/>
  <c r="AD137" i="1"/>
  <c r="L137" i="1"/>
  <c r="J137" i="1"/>
  <c r="I137" i="1"/>
  <c r="G137" i="1"/>
  <c r="AD136" i="1"/>
  <c r="L136" i="1"/>
  <c r="J136" i="1"/>
  <c r="I136" i="1"/>
  <c r="M136" i="1" s="1"/>
  <c r="N136" i="1" s="1"/>
  <c r="G136" i="1"/>
  <c r="AD135" i="1"/>
  <c r="Q135" i="1"/>
  <c r="R135" i="1" s="1"/>
  <c r="O135" i="1"/>
  <c r="P135" i="1" s="1"/>
  <c r="N135" i="1"/>
  <c r="M135" i="1"/>
  <c r="L135" i="1"/>
  <c r="T135" i="1" s="1"/>
  <c r="J135" i="1"/>
  <c r="S135" i="1" s="1"/>
  <c r="I135" i="1"/>
  <c r="G135" i="1"/>
  <c r="AD134" i="1"/>
  <c r="Q134" i="1"/>
  <c r="R134" i="1" s="1"/>
  <c r="P134" i="1"/>
  <c r="O134" i="1"/>
  <c r="N134" i="1"/>
  <c r="S134" i="1" s="1"/>
  <c r="M134" i="1"/>
  <c r="L134" i="1"/>
  <c r="T134" i="1" s="1"/>
  <c r="J134" i="1"/>
  <c r="I134" i="1"/>
  <c r="G134" i="1"/>
  <c r="AD133" i="1"/>
  <c r="R133" i="1"/>
  <c r="S133" i="1" s="1"/>
  <c r="Q133" i="1"/>
  <c r="P133" i="1"/>
  <c r="O133" i="1"/>
  <c r="L133" i="1"/>
  <c r="T133" i="1" s="1"/>
  <c r="J133" i="1"/>
  <c r="I133" i="1"/>
  <c r="M133" i="1" s="1"/>
  <c r="N133" i="1" s="1"/>
  <c r="G133" i="1"/>
  <c r="Q132" i="1"/>
  <c r="R132" i="1" s="1"/>
  <c r="L132" i="1"/>
  <c r="J132" i="1"/>
  <c r="I132" i="1"/>
  <c r="O132" i="1" s="1"/>
  <c r="P132" i="1" s="1"/>
  <c r="T132" i="1" s="1"/>
  <c r="G132" i="1"/>
  <c r="AD131" i="1"/>
  <c r="L131" i="1"/>
  <c r="J131" i="1"/>
  <c r="I131" i="1"/>
  <c r="G131" i="1"/>
  <c r="AD130" i="1"/>
  <c r="L130" i="1"/>
  <c r="J130" i="1"/>
  <c r="I130" i="1"/>
  <c r="Q130" i="1" s="1"/>
  <c r="R130" i="1" s="1"/>
  <c r="G130" i="1"/>
  <c r="AD129" i="1"/>
  <c r="M129" i="1"/>
  <c r="N129" i="1" s="1"/>
  <c r="L129" i="1"/>
  <c r="J129" i="1"/>
  <c r="I129" i="1"/>
  <c r="Q129" i="1" s="1"/>
  <c r="R129" i="1" s="1"/>
  <c r="G129" i="1"/>
  <c r="AD128" i="1"/>
  <c r="R128" i="1"/>
  <c r="Q128" i="1"/>
  <c r="O128" i="1"/>
  <c r="P128" i="1" s="1"/>
  <c r="N128" i="1"/>
  <c r="M128" i="1"/>
  <c r="L128" i="1"/>
  <c r="J128" i="1"/>
  <c r="I128" i="1"/>
  <c r="G128" i="1"/>
  <c r="AD127" i="1"/>
  <c r="Q127" i="1"/>
  <c r="R127" i="1" s="1"/>
  <c r="P127" i="1"/>
  <c r="T127" i="1" s="1"/>
  <c r="O127" i="1"/>
  <c r="M127" i="1"/>
  <c r="N127" i="1" s="1"/>
  <c r="L127" i="1"/>
  <c r="J127" i="1"/>
  <c r="I127" i="1"/>
  <c r="G127" i="1"/>
  <c r="AD126" i="1"/>
  <c r="T126" i="1"/>
  <c r="Q126" i="1"/>
  <c r="R126" i="1" s="1"/>
  <c r="L126" i="1"/>
  <c r="J126" i="1"/>
  <c r="I126" i="1"/>
  <c r="O126" i="1" s="1"/>
  <c r="P126" i="1" s="1"/>
  <c r="G126" i="1"/>
  <c r="AD125" i="1"/>
  <c r="L125" i="1"/>
  <c r="J125" i="1"/>
  <c r="I125" i="1"/>
  <c r="G125" i="1"/>
  <c r="AD124" i="1"/>
  <c r="L124" i="1"/>
  <c r="J124" i="1"/>
  <c r="I124" i="1"/>
  <c r="G124" i="1"/>
  <c r="AD123" i="1"/>
  <c r="M123" i="1"/>
  <c r="N123" i="1" s="1"/>
  <c r="L123" i="1"/>
  <c r="J123" i="1"/>
  <c r="I123" i="1"/>
  <c r="Q123" i="1" s="1"/>
  <c r="R123" i="1" s="1"/>
  <c r="G123" i="1"/>
  <c r="AD122" i="1"/>
  <c r="R122" i="1"/>
  <c r="Q122" i="1"/>
  <c r="O122" i="1"/>
  <c r="P122" i="1" s="1"/>
  <c r="N122" i="1"/>
  <c r="M122" i="1"/>
  <c r="L122" i="1"/>
  <c r="T122" i="1" s="1"/>
  <c r="J122" i="1"/>
  <c r="I122" i="1"/>
  <c r="G122" i="1"/>
  <c r="AD121" i="1"/>
  <c r="Q121" i="1"/>
  <c r="R121" i="1" s="1"/>
  <c r="P121" i="1"/>
  <c r="T121" i="1" s="1"/>
  <c r="O121" i="1"/>
  <c r="M121" i="1"/>
  <c r="N121" i="1" s="1"/>
  <c r="L121" i="1"/>
  <c r="J121" i="1"/>
  <c r="I121" i="1"/>
  <c r="G121" i="1"/>
  <c r="AD120" i="1"/>
  <c r="T120" i="1"/>
  <c r="Q120" i="1"/>
  <c r="R120" i="1" s="1"/>
  <c r="L120" i="1"/>
  <c r="J120" i="1"/>
  <c r="I120" i="1"/>
  <c r="O120" i="1" s="1"/>
  <c r="P120" i="1" s="1"/>
  <c r="G120" i="1"/>
  <c r="AD119" i="1"/>
  <c r="L119" i="1"/>
  <c r="J119" i="1"/>
  <c r="I119" i="1"/>
  <c r="G119" i="1"/>
  <c r="AD118" i="1"/>
  <c r="L118" i="1"/>
  <c r="J118" i="1"/>
  <c r="I118" i="1"/>
  <c r="G118" i="1"/>
  <c r="AD117" i="1"/>
  <c r="M117" i="1"/>
  <c r="N117" i="1" s="1"/>
  <c r="L117" i="1"/>
  <c r="J117" i="1"/>
  <c r="I117" i="1"/>
  <c r="Q117" i="1" s="1"/>
  <c r="R117" i="1" s="1"/>
  <c r="G117" i="1"/>
  <c r="AD116" i="1"/>
  <c r="R116" i="1"/>
  <c r="Q116" i="1"/>
  <c r="O116" i="1"/>
  <c r="P116" i="1" s="1"/>
  <c r="M116" i="1"/>
  <c r="N116" i="1" s="1"/>
  <c r="L116" i="1"/>
  <c r="J116" i="1"/>
  <c r="I116" i="1"/>
  <c r="G116" i="1"/>
  <c r="AD115" i="1"/>
  <c r="Q115" i="1"/>
  <c r="R115" i="1" s="1"/>
  <c r="P115" i="1"/>
  <c r="T115" i="1" s="1"/>
  <c r="O115" i="1"/>
  <c r="M115" i="1"/>
  <c r="N115" i="1" s="1"/>
  <c r="L115" i="1"/>
  <c r="J115" i="1"/>
  <c r="I115" i="1"/>
  <c r="G115" i="1"/>
  <c r="AD114" i="1"/>
  <c r="Q114" i="1"/>
  <c r="R114" i="1" s="1"/>
  <c r="L114" i="1"/>
  <c r="J114" i="1"/>
  <c r="I114" i="1"/>
  <c r="O114" i="1" s="1"/>
  <c r="P114" i="1" s="1"/>
  <c r="T114" i="1" s="1"/>
  <c r="G114" i="1"/>
  <c r="AD113" i="1"/>
  <c r="L113" i="1"/>
  <c r="J113" i="1"/>
  <c r="I113" i="1"/>
  <c r="G113" i="1"/>
  <c r="AD112" i="1"/>
  <c r="L112" i="1"/>
  <c r="J112" i="1"/>
  <c r="I112" i="1"/>
  <c r="G112" i="1"/>
  <c r="AD111" i="1"/>
  <c r="Q111" i="1"/>
  <c r="R111" i="1" s="1"/>
  <c r="P111" i="1"/>
  <c r="O111" i="1"/>
  <c r="M111" i="1"/>
  <c r="N111" i="1" s="1"/>
  <c r="L111" i="1"/>
  <c r="T111" i="1" s="1"/>
  <c r="J111" i="1"/>
  <c r="I111" i="1"/>
  <c r="G111" i="1"/>
  <c r="AD110" i="1"/>
  <c r="R110" i="1"/>
  <c r="Q110" i="1"/>
  <c r="O110" i="1"/>
  <c r="P110" i="1" s="1"/>
  <c r="N110" i="1"/>
  <c r="M110" i="1"/>
  <c r="L110" i="1"/>
  <c r="J110" i="1"/>
  <c r="I110" i="1"/>
  <c r="G110" i="1"/>
  <c r="AD109" i="1"/>
  <c r="R109" i="1"/>
  <c r="Q109" i="1"/>
  <c r="O109" i="1"/>
  <c r="P109" i="1" s="1"/>
  <c r="T109" i="1" s="1"/>
  <c r="M109" i="1"/>
  <c r="N109" i="1" s="1"/>
  <c r="L109" i="1"/>
  <c r="J109" i="1"/>
  <c r="I109" i="1"/>
  <c r="G109" i="1"/>
  <c r="AD108" i="1"/>
  <c r="L108" i="1"/>
  <c r="J108" i="1"/>
  <c r="I108" i="1"/>
  <c r="G108" i="1"/>
  <c r="AD107" i="1"/>
  <c r="L107" i="1"/>
  <c r="J107" i="1"/>
  <c r="I107" i="1"/>
  <c r="G107" i="1"/>
  <c r="AD106" i="1"/>
  <c r="L106" i="1"/>
  <c r="J106" i="1"/>
  <c r="I106" i="1"/>
  <c r="G106" i="1"/>
  <c r="AD105" i="1"/>
  <c r="Q105" i="1"/>
  <c r="R105" i="1" s="1"/>
  <c r="P105" i="1"/>
  <c r="O105" i="1"/>
  <c r="N105" i="1"/>
  <c r="M105" i="1"/>
  <c r="L105" i="1"/>
  <c r="T105" i="1" s="1"/>
  <c r="J105" i="1"/>
  <c r="I105" i="1"/>
  <c r="G105" i="1"/>
  <c r="AD104" i="1"/>
  <c r="R104" i="1"/>
  <c r="Q104" i="1"/>
  <c r="O104" i="1"/>
  <c r="P104" i="1" s="1"/>
  <c r="N104" i="1"/>
  <c r="M104" i="1"/>
  <c r="L104" i="1"/>
  <c r="J104" i="1"/>
  <c r="S104" i="1" s="1"/>
  <c r="I104" i="1"/>
  <c r="G104" i="1"/>
  <c r="AD103" i="1"/>
  <c r="Q103" i="1"/>
  <c r="R103" i="1" s="1"/>
  <c r="O103" i="1"/>
  <c r="P103" i="1" s="1"/>
  <c r="T103" i="1" s="1"/>
  <c r="M103" i="1"/>
  <c r="N103" i="1" s="1"/>
  <c r="L103" i="1"/>
  <c r="J103" i="1"/>
  <c r="I103" i="1"/>
  <c r="G103" i="1"/>
  <c r="AD102" i="1"/>
  <c r="Q102" i="1"/>
  <c r="R102" i="1" s="1"/>
  <c r="L102" i="1"/>
  <c r="J102" i="1"/>
  <c r="I102" i="1"/>
  <c r="G102" i="1"/>
  <c r="AD101" i="1"/>
  <c r="L101" i="1"/>
  <c r="J101" i="1"/>
  <c r="I101" i="1"/>
  <c r="G101" i="1"/>
  <c r="AD100" i="1"/>
  <c r="L100" i="1"/>
  <c r="J100" i="1"/>
  <c r="I100" i="1"/>
  <c r="G100" i="1"/>
  <c r="AD99" i="1"/>
  <c r="Q99" i="1"/>
  <c r="R99" i="1" s="1"/>
  <c r="P99" i="1"/>
  <c r="O99" i="1"/>
  <c r="N99" i="1"/>
  <c r="M99" i="1"/>
  <c r="L99" i="1"/>
  <c r="T99" i="1" s="1"/>
  <c r="J99" i="1"/>
  <c r="I99" i="1"/>
  <c r="G99" i="1"/>
  <c r="AD98" i="1"/>
  <c r="R98" i="1"/>
  <c r="Q98" i="1"/>
  <c r="O98" i="1"/>
  <c r="P98" i="1" s="1"/>
  <c r="M98" i="1"/>
  <c r="N98" i="1" s="1"/>
  <c r="L98" i="1"/>
  <c r="J98" i="1"/>
  <c r="I98" i="1"/>
  <c r="G98" i="1"/>
  <c r="AD97" i="1"/>
  <c r="R97" i="1"/>
  <c r="Q97" i="1"/>
  <c r="O97" i="1"/>
  <c r="P97" i="1" s="1"/>
  <c r="T97" i="1" s="1"/>
  <c r="M97" i="1"/>
  <c r="N97" i="1" s="1"/>
  <c r="L97" i="1"/>
  <c r="J97" i="1"/>
  <c r="I97" i="1"/>
  <c r="G97" i="1"/>
  <c r="AD96" i="1"/>
  <c r="L96" i="1"/>
  <c r="J96" i="1"/>
  <c r="I96" i="1"/>
  <c r="G96" i="1"/>
  <c r="AD95" i="1"/>
  <c r="L95" i="1"/>
  <c r="J95" i="1"/>
  <c r="I95" i="1"/>
  <c r="G95" i="1"/>
  <c r="AD94" i="1"/>
  <c r="L94" i="1"/>
  <c r="J94" i="1"/>
  <c r="I94" i="1"/>
  <c r="G94" i="1"/>
  <c r="G90" i="1" s="1"/>
  <c r="AD93" i="1"/>
  <c r="Q93" i="1"/>
  <c r="R93" i="1" s="1"/>
  <c r="P93" i="1"/>
  <c r="O93" i="1"/>
  <c r="M93" i="1"/>
  <c r="N93" i="1" s="1"/>
  <c r="L93" i="1"/>
  <c r="J93" i="1"/>
  <c r="I93" i="1"/>
  <c r="G93" i="1"/>
  <c r="AD92" i="1"/>
  <c r="R92" i="1"/>
  <c r="Q92" i="1"/>
  <c r="O92" i="1"/>
  <c r="P92" i="1" s="1"/>
  <c r="N92" i="1"/>
  <c r="M92" i="1"/>
  <c r="L92" i="1"/>
  <c r="J92" i="1"/>
  <c r="I92" i="1"/>
  <c r="G92" i="1"/>
  <c r="AD91" i="1"/>
  <c r="R91" i="1"/>
  <c r="Q91" i="1"/>
  <c r="O91" i="1"/>
  <c r="P91" i="1" s="1"/>
  <c r="M91" i="1"/>
  <c r="N91" i="1" s="1"/>
  <c r="L91" i="1"/>
  <c r="J91" i="1"/>
  <c r="I91" i="1"/>
  <c r="G91" i="1"/>
  <c r="AD90" i="1"/>
  <c r="K90" i="1"/>
  <c r="J90" i="1"/>
  <c r="H90" i="1"/>
  <c r="F90" i="1"/>
  <c r="AD89" i="1"/>
  <c r="T89" i="1"/>
  <c r="O89" i="1"/>
  <c r="P89" i="1" s="1"/>
  <c r="P88" i="1" s="1"/>
  <c r="M89" i="1"/>
  <c r="N89" i="1" s="1"/>
  <c r="N88" i="1" s="1"/>
  <c r="L89" i="1"/>
  <c r="J89" i="1"/>
  <c r="I89" i="1"/>
  <c r="G89" i="1"/>
  <c r="AD88" i="1"/>
  <c r="O88" i="1"/>
  <c r="L88" i="1"/>
  <c r="T88" i="1" s="1"/>
  <c r="K88" i="1"/>
  <c r="J88" i="1"/>
  <c r="H88" i="1"/>
  <c r="F88" i="1"/>
  <c r="AD87" i="1"/>
  <c r="T87" i="1"/>
  <c r="Q87" i="1"/>
  <c r="R87" i="1" s="1"/>
  <c r="S87" i="1" s="1"/>
  <c r="O87" i="1"/>
  <c r="P87" i="1" s="1"/>
  <c r="L87" i="1"/>
  <c r="J87" i="1"/>
  <c r="I87" i="1"/>
  <c r="M87" i="1" s="1"/>
  <c r="N87" i="1" s="1"/>
  <c r="G87" i="1"/>
  <c r="AD86" i="1"/>
  <c r="Q86" i="1"/>
  <c r="R86" i="1" s="1"/>
  <c r="L86" i="1"/>
  <c r="J86" i="1"/>
  <c r="I86" i="1"/>
  <c r="G86" i="1"/>
  <c r="AD85" i="1"/>
  <c r="L85" i="1"/>
  <c r="J85" i="1"/>
  <c r="I85" i="1"/>
  <c r="G85" i="1"/>
  <c r="AD84" i="1"/>
  <c r="M84" i="1"/>
  <c r="N84" i="1" s="1"/>
  <c r="L84" i="1"/>
  <c r="J84" i="1"/>
  <c r="I84" i="1"/>
  <c r="Q84" i="1" s="1"/>
  <c r="R84" i="1" s="1"/>
  <c r="G84" i="1"/>
  <c r="AD83" i="1"/>
  <c r="R83" i="1"/>
  <c r="Q83" i="1"/>
  <c r="P83" i="1"/>
  <c r="O83" i="1"/>
  <c r="M83" i="1"/>
  <c r="N83" i="1" s="1"/>
  <c r="S83" i="1" s="1"/>
  <c r="L83" i="1"/>
  <c r="J83" i="1"/>
  <c r="I83" i="1"/>
  <c r="G83" i="1"/>
  <c r="AD82" i="1"/>
  <c r="R82" i="1"/>
  <c r="Q82" i="1"/>
  <c r="O82" i="1"/>
  <c r="P82" i="1" s="1"/>
  <c r="T82" i="1" s="1"/>
  <c r="N82" i="1"/>
  <c r="M82" i="1"/>
  <c r="L82" i="1"/>
  <c r="J82" i="1"/>
  <c r="I82" i="1"/>
  <c r="G82" i="1"/>
  <c r="AD81" i="1"/>
  <c r="Q81" i="1"/>
  <c r="R81" i="1" s="1"/>
  <c r="L81" i="1"/>
  <c r="J81" i="1"/>
  <c r="S81" i="1" s="1"/>
  <c r="I81" i="1"/>
  <c r="M81" i="1" s="1"/>
  <c r="N81" i="1" s="1"/>
  <c r="G81" i="1"/>
  <c r="AD80" i="1"/>
  <c r="T80" i="1"/>
  <c r="Q80" i="1"/>
  <c r="R80" i="1" s="1"/>
  <c r="O80" i="1"/>
  <c r="P80" i="1" s="1"/>
  <c r="L80" i="1"/>
  <c r="J80" i="1"/>
  <c r="I80" i="1"/>
  <c r="M80" i="1" s="1"/>
  <c r="N80" i="1" s="1"/>
  <c r="G80" i="1"/>
  <c r="AD79" i="1"/>
  <c r="T79" i="1"/>
  <c r="Q79" i="1"/>
  <c r="R79" i="1" s="1"/>
  <c r="O79" i="1"/>
  <c r="P79" i="1" s="1"/>
  <c r="L79" i="1"/>
  <c r="J79" i="1"/>
  <c r="I79" i="1"/>
  <c r="M79" i="1" s="1"/>
  <c r="N79" i="1" s="1"/>
  <c r="G79" i="1"/>
  <c r="AD78" i="1"/>
  <c r="S78" i="1"/>
  <c r="O78" i="1"/>
  <c r="P78" i="1" s="1"/>
  <c r="N78" i="1"/>
  <c r="M78" i="1"/>
  <c r="L78" i="1"/>
  <c r="J78" i="1"/>
  <c r="I78" i="1"/>
  <c r="Q78" i="1" s="1"/>
  <c r="R78" i="1" s="1"/>
  <c r="G78" i="1"/>
  <c r="AD77" i="1"/>
  <c r="S77" i="1"/>
  <c r="Q77" i="1"/>
  <c r="R77" i="1" s="1"/>
  <c r="P77" i="1"/>
  <c r="O77" i="1"/>
  <c r="M77" i="1"/>
  <c r="N77" i="1" s="1"/>
  <c r="L77" i="1"/>
  <c r="J77" i="1"/>
  <c r="I77" i="1"/>
  <c r="G77" i="1"/>
  <c r="AD76" i="1"/>
  <c r="R76" i="1"/>
  <c r="Q76" i="1"/>
  <c r="O76" i="1"/>
  <c r="P76" i="1" s="1"/>
  <c r="T76" i="1" s="1"/>
  <c r="N76" i="1"/>
  <c r="M76" i="1"/>
  <c r="L76" i="1"/>
  <c r="J76" i="1"/>
  <c r="I76" i="1"/>
  <c r="G76" i="1"/>
  <c r="AD75" i="1"/>
  <c r="L75" i="1"/>
  <c r="J75" i="1"/>
  <c r="I75" i="1"/>
  <c r="G75" i="1"/>
  <c r="AD74" i="1"/>
  <c r="L74" i="1"/>
  <c r="J74" i="1"/>
  <c r="I74" i="1"/>
  <c r="G74" i="1"/>
  <c r="AD73" i="1"/>
  <c r="L73" i="1"/>
  <c r="J73" i="1"/>
  <c r="I73" i="1"/>
  <c r="G73" i="1"/>
  <c r="AD72" i="1"/>
  <c r="L72" i="1"/>
  <c r="J72" i="1"/>
  <c r="I72" i="1"/>
  <c r="G72" i="1"/>
  <c r="AD71" i="1"/>
  <c r="Q71" i="1"/>
  <c r="R71" i="1" s="1"/>
  <c r="P71" i="1"/>
  <c r="O71" i="1"/>
  <c r="M71" i="1"/>
  <c r="N71" i="1" s="1"/>
  <c r="L71" i="1"/>
  <c r="J71" i="1"/>
  <c r="I71" i="1"/>
  <c r="G71" i="1"/>
  <c r="AD70" i="1"/>
  <c r="R70" i="1"/>
  <c r="Q70" i="1"/>
  <c r="O70" i="1"/>
  <c r="P70" i="1" s="1"/>
  <c r="T70" i="1" s="1"/>
  <c r="U70" i="1" s="1"/>
  <c r="M70" i="1"/>
  <c r="N70" i="1" s="1"/>
  <c r="S70" i="1" s="1"/>
  <c r="L70" i="1"/>
  <c r="J70" i="1"/>
  <c r="I70" i="1"/>
  <c r="G70" i="1"/>
  <c r="AD69" i="1"/>
  <c r="Q69" i="1"/>
  <c r="R69" i="1" s="1"/>
  <c r="O69" i="1"/>
  <c r="P69" i="1" s="1"/>
  <c r="T69" i="1" s="1"/>
  <c r="L69" i="1"/>
  <c r="J69" i="1"/>
  <c r="I69" i="1"/>
  <c r="M69" i="1" s="1"/>
  <c r="N69" i="1" s="1"/>
  <c r="G69" i="1"/>
  <c r="AD68" i="1"/>
  <c r="O68" i="1"/>
  <c r="P68" i="1" s="1"/>
  <c r="L68" i="1"/>
  <c r="J68" i="1"/>
  <c r="I68" i="1"/>
  <c r="Q68" i="1" s="1"/>
  <c r="R68" i="1" s="1"/>
  <c r="G68" i="1"/>
  <c r="AD67" i="1"/>
  <c r="Q67" i="1"/>
  <c r="R67" i="1" s="1"/>
  <c r="L67" i="1"/>
  <c r="J67" i="1"/>
  <c r="I67" i="1"/>
  <c r="O67" i="1" s="1"/>
  <c r="P67" i="1" s="1"/>
  <c r="G67" i="1"/>
  <c r="AD66" i="1"/>
  <c r="N66" i="1"/>
  <c r="M66" i="1"/>
  <c r="L66" i="1"/>
  <c r="J66" i="1"/>
  <c r="I66" i="1"/>
  <c r="G66" i="1"/>
  <c r="AD65" i="1"/>
  <c r="L65" i="1"/>
  <c r="K65" i="1"/>
  <c r="H65" i="1"/>
  <c r="F65" i="1"/>
  <c r="AD64" i="1"/>
  <c r="L64" i="1"/>
  <c r="J64" i="1"/>
  <c r="I64" i="1"/>
  <c r="G64" i="1"/>
  <c r="AD63" i="1"/>
  <c r="R63" i="1"/>
  <c r="O63" i="1"/>
  <c r="P63" i="1" s="1"/>
  <c r="L63" i="1"/>
  <c r="J63" i="1"/>
  <c r="I63" i="1"/>
  <c r="Q63" i="1" s="1"/>
  <c r="G63" i="1"/>
  <c r="AD62" i="1"/>
  <c r="T62" i="1"/>
  <c r="U62" i="1" s="1"/>
  <c r="Q62" i="1"/>
  <c r="R62" i="1" s="1"/>
  <c r="M62" i="1"/>
  <c r="N62" i="1" s="1"/>
  <c r="S62" i="1" s="1"/>
  <c r="L62" i="1"/>
  <c r="J62" i="1"/>
  <c r="I62" i="1"/>
  <c r="O62" i="1" s="1"/>
  <c r="P62" i="1" s="1"/>
  <c r="G62" i="1"/>
  <c r="AD61" i="1"/>
  <c r="L61" i="1"/>
  <c r="J61" i="1"/>
  <c r="I61" i="1"/>
  <c r="G61" i="1"/>
  <c r="AD60" i="1"/>
  <c r="Q60" i="1"/>
  <c r="R60" i="1" s="1"/>
  <c r="L60" i="1"/>
  <c r="T60" i="1" s="1"/>
  <c r="J60" i="1"/>
  <c r="I60" i="1"/>
  <c r="O60" i="1" s="1"/>
  <c r="P60" i="1" s="1"/>
  <c r="G60" i="1"/>
  <c r="AD59" i="1"/>
  <c r="Q59" i="1"/>
  <c r="R59" i="1" s="1"/>
  <c r="N59" i="1"/>
  <c r="M59" i="1"/>
  <c r="L59" i="1"/>
  <c r="J59" i="1"/>
  <c r="I59" i="1"/>
  <c r="O59" i="1" s="1"/>
  <c r="P59" i="1" s="1"/>
  <c r="G59" i="1"/>
  <c r="AD58" i="1"/>
  <c r="M58" i="1"/>
  <c r="N58" i="1" s="1"/>
  <c r="L58" i="1"/>
  <c r="J58" i="1"/>
  <c r="I58" i="1"/>
  <c r="Q58" i="1" s="1"/>
  <c r="R58" i="1" s="1"/>
  <c r="G58" i="1"/>
  <c r="S58" i="1" s="1"/>
  <c r="AD57" i="1"/>
  <c r="R57" i="1"/>
  <c r="Q57" i="1"/>
  <c r="O57" i="1"/>
  <c r="P57" i="1" s="1"/>
  <c r="L57" i="1"/>
  <c r="J57" i="1"/>
  <c r="I57" i="1"/>
  <c r="M57" i="1" s="1"/>
  <c r="N57" i="1" s="1"/>
  <c r="G57" i="1"/>
  <c r="AD56" i="1"/>
  <c r="T56" i="1"/>
  <c r="Q56" i="1"/>
  <c r="R56" i="1" s="1"/>
  <c r="M56" i="1"/>
  <c r="N56" i="1" s="1"/>
  <c r="S56" i="1" s="1"/>
  <c r="L56" i="1"/>
  <c r="J56" i="1"/>
  <c r="I56" i="1"/>
  <c r="O56" i="1" s="1"/>
  <c r="P56" i="1" s="1"/>
  <c r="G56" i="1"/>
  <c r="AD55" i="1"/>
  <c r="L55" i="1"/>
  <c r="J55" i="1"/>
  <c r="I55" i="1"/>
  <c r="G55" i="1"/>
  <c r="AD54" i="1"/>
  <c r="Q54" i="1"/>
  <c r="R54" i="1" s="1"/>
  <c r="L54" i="1"/>
  <c r="T54" i="1" s="1"/>
  <c r="J54" i="1"/>
  <c r="I54" i="1"/>
  <c r="O54" i="1" s="1"/>
  <c r="P54" i="1" s="1"/>
  <c r="G54" i="1"/>
  <c r="AD53" i="1"/>
  <c r="Q53" i="1"/>
  <c r="R53" i="1" s="1"/>
  <c r="N53" i="1"/>
  <c r="M53" i="1"/>
  <c r="L53" i="1"/>
  <c r="J53" i="1"/>
  <c r="I53" i="1"/>
  <c r="O53" i="1" s="1"/>
  <c r="P53" i="1" s="1"/>
  <c r="T53" i="1" s="1"/>
  <c r="G53" i="1"/>
  <c r="AD52" i="1"/>
  <c r="M52" i="1"/>
  <c r="N52" i="1" s="1"/>
  <c r="L52" i="1"/>
  <c r="J52" i="1"/>
  <c r="I52" i="1"/>
  <c r="Q52" i="1" s="1"/>
  <c r="R52" i="1" s="1"/>
  <c r="G52" i="1"/>
  <c r="S52" i="1" s="1"/>
  <c r="AD51" i="1"/>
  <c r="R51" i="1"/>
  <c r="Q51" i="1"/>
  <c r="O51" i="1"/>
  <c r="P51" i="1" s="1"/>
  <c r="L51" i="1"/>
  <c r="J51" i="1"/>
  <c r="I51" i="1"/>
  <c r="M51" i="1" s="1"/>
  <c r="N51" i="1" s="1"/>
  <c r="G51" i="1"/>
  <c r="S51" i="1" s="1"/>
  <c r="AD50" i="1"/>
  <c r="T50" i="1"/>
  <c r="U50" i="1" s="1"/>
  <c r="Q50" i="1"/>
  <c r="R50" i="1" s="1"/>
  <c r="M50" i="1"/>
  <c r="N50" i="1" s="1"/>
  <c r="S50" i="1" s="1"/>
  <c r="L50" i="1"/>
  <c r="J50" i="1"/>
  <c r="I50" i="1"/>
  <c r="O50" i="1" s="1"/>
  <c r="P50" i="1" s="1"/>
  <c r="G50" i="1"/>
  <c r="AD49" i="1"/>
  <c r="L49" i="1"/>
  <c r="J49" i="1"/>
  <c r="I49" i="1"/>
  <c r="G49" i="1"/>
  <c r="AD48" i="1"/>
  <c r="Q48" i="1"/>
  <c r="R48" i="1" s="1"/>
  <c r="L48" i="1"/>
  <c r="J48" i="1"/>
  <c r="I48" i="1"/>
  <c r="O48" i="1" s="1"/>
  <c r="P48" i="1" s="1"/>
  <c r="G48" i="1"/>
  <c r="AD47" i="1"/>
  <c r="Q47" i="1"/>
  <c r="R47" i="1" s="1"/>
  <c r="N47" i="1"/>
  <c r="M47" i="1"/>
  <c r="L47" i="1"/>
  <c r="T47" i="1" s="1"/>
  <c r="J47" i="1"/>
  <c r="S47" i="1" s="1"/>
  <c r="I47" i="1"/>
  <c r="O47" i="1" s="1"/>
  <c r="P47" i="1" s="1"/>
  <c r="G47" i="1"/>
  <c r="AD46" i="1"/>
  <c r="M46" i="1"/>
  <c r="N46" i="1" s="1"/>
  <c r="L46" i="1"/>
  <c r="J46" i="1"/>
  <c r="I46" i="1"/>
  <c r="Q46" i="1" s="1"/>
  <c r="R46" i="1" s="1"/>
  <c r="G46" i="1"/>
  <c r="S46" i="1" s="1"/>
  <c r="AD45" i="1"/>
  <c r="R45" i="1"/>
  <c r="Q45" i="1"/>
  <c r="O45" i="1"/>
  <c r="P45" i="1" s="1"/>
  <c r="L45" i="1"/>
  <c r="T45" i="1" s="1"/>
  <c r="J45" i="1"/>
  <c r="J36" i="1" s="1"/>
  <c r="I45" i="1"/>
  <c r="M45" i="1" s="1"/>
  <c r="N45" i="1" s="1"/>
  <c r="G45" i="1"/>
  <c r="S45" i="1" s="1"/>
  <c r="AD44" i="1"/>
  <c r="T44" i="1"/>
  <c r="Q44" i="1"/>
  <c r="R44" i="1" s="1"/>
  <c r="M44" i="1"/>
  <c r="N44" i="1" s="1"/>
  <c r="S44" i="1" s="1"/>
  <c r="L44" i="1"/>
  <c r="J44" i="1"/>
  <c r="I44" i="1"/>
  <c r="O44" i="1" s="1"/>
  <c r="P44" i="1" s="1"/>
  <c r="G44" i="1"/>
  <c r="AD43" i="1"/>
  <c r="L43" i="1"/>
  <c r="J43" i="1"/>
  <c r="I43" i="1"/>
  <c r="O43" i="1" s="1"/>
  <c r="P43" i="1" s="1"/>
  <c r="T43" i="1" s="1"/>
  <c r="G43" i="1"/>
  <c r="AD42" i="1"/>
  <c r="Q42" i="1"/>
  <c r="R42" i="1" s="1"/>
  <c r="L42" i="1"/>
  <c r="J42" i="1"/>
  <c r="I42" i="1"/>
  <c r="O42" i="1" s="1"/>
  <c r="P42" i="1" s="1"/>
  <c r="G42" i="1"/>
  <c r="AD41" i="1"/>
  <c r="S41" i="1"/>
  <c r="Q41" i="1"/>
  <c r="R41" i="1" s="1"/>
  <c r="N41" i="1"/>
  <c r="M41" i="1"/>
  <c r="L41" i="1"/>
  <c r="T41" i="1" s="1"/>
  <c r="U41" i="1" s="1"/>
  <c r="J41" i="1"/>
  <c r="I41" i="1"/>
  <c r="O41" i="1" s="1"/>
  <c r="P41" i="1" s="1"/>
  <c r="G41" i="1"/>
  <c r="AD40" i="1"/>
  <c r="M40" i="1"/>
  <c r="N40" i="1" s="1"/>
  <c r="L40" i="1"/>
  <c r="J40" i="1"/>
  <c r="I40" i="1"/>
  <c r="Q40" i="1" s="1"/>
  <c r="R40" i="1" s="1"/>
  <c r="G40" i="1"/>
  <c r="AD39" i="1"/>
  <c r="R39" i="1"/>
  <c r="Q39" i="1"/>
  <c r="O39" i="1"/>
  <c r="P39" i="1" s="1"/>
  <c r="L39" i="1"/>
  <c r="J39" i="1"/>
  <c r="I39" i="1"/>
  <c r="M39" i="1" s="1"/>
  <c r="N39" i="1" s="1"/>
  <c r="G39" i="1"/>
  <c r="AD38" i="1"/>
  <c r="Q38" i="1"/>
  <c r="R38" i="1" s="1"/>
  <c r="M38" i="1"/>
  <c r="N38" i="1" s="1"/>
  <c r="L38" i="1"/>
  <c r="J38" i="1"/>
  <c r="I38" i="1"/>
  <c r="O38" i="1" s="1"/>
  <c r="P38" i="1" s="1"/>
  <c r="T38" i="1" s="1"/>
  <c r="G38" i="1"/>
  <c r="AD37" i="1"/>
  <c r="O37" i="1"/>
  <c r="L37" i="1"/>
  <c r="J37" i="1"/>
  <c r="I37" i="1"/>
  <c r="G37" i="1"/>
  <c r="AD36" i="1"/>
  <c r="K36" i="1"/>
  <c r="I36" i="1"/>
  <c r="H36" i="1"/>
  <c r="F36" i="1"/>
  <c r="AD35" i="1"/>
  <c r="Q35" i="1"/>
  <c r="R35" i="1" s="1"/>
  <c r="O35" i="1"/>
  <c r="P35" i="1" s="1"/>
  <c r="T35" i="1" s="1"/>
  <c r="N35" i="1"/>
  <c r="L35" i="1"/>
  <c r="J35" i="1"/>
  <c r="I35" i="1"/>
  <c r="M35" i="1" s="1"/>
  <c r="G35" i="1"/>
  <c r="AD34" i="1"/>
  <c r="R34" i="1"/>
  <c r="Q34" i="1"/>
  <c r="M34" i="1"/>
  <c r="N34" i="1" s="1"/>
  <c r="S34" i="1" s="1"/>
  <c r="L34" i="1"/>
  <c r="J34" i="1"/>
  <c r="I34" i="1"/>
  <c r="O34" i="1" s="1"/>
  <c r="P34" i="1" s="1"/>
  <c r="G34" i="1"/>
  <c r="AD33" i="1"/>
  <c r="T33" i="1"/>
  <c r="R33" i="1"/>
  <c r="Q33" i="1"/>
  <c r="O33" i="1"/>
  <c r="P33" i="1" s="1"/>
  <c r="N33" i="1"/>
  <c r="S33" i="1" s="1"/>
  <c r="M33" i="1"/>
  <c r="L33" i="1"/>
  <c r="J33" i="1"/>
  <c r="I33" i="1"/>
  <c r="G33" i="1"/>
  <c r="AD32" i="1"/>
  <c r="Q32" i="1"/>
  <c r="R32" i="1" s="1"/>
  <c r="L32" i="1"/>
  <c r="J32" i="1"/>
  <c r="I32" i="1"/>
  <c r="G32" i="1"/>
  <c r="AD31" i="1"/>
  <c r="M31" i="1"/>
  <c r="N31" i="1" s="1"/>
  <c r="L31" i="1"/>
  <c r="J31" i="1"/>
  <c r="J29" i="1" s="1"/>
  <c r="I31" i="1"/>
  <c r="O31" i="1" s="1"/>
  <c r="G31" i="1"/>
  <c r="AD30" i="1"/>
  <c r="Q30" i="1"/>
  <c r="R30" i="1" s="1"/>
  <c r="O30" i="1"/>
  <c r="P30" i="1" s="1"/>
  <c r="M30" i="1"/>
  <c r="N30" i="1" s="1"/>
  <c r="L30" i="1"/>
  <c r="T30" i="1" s="1"/>
  <c r="J30" i="1"/>
  <c r="I30" i="1"/>
  <c r="G30" i="1"/>
  <c r="G29" i="1" s="1"/>
  <c r="AD29" i="1"/>
  <c r="K29" i="1"/>
  <c r="H29" i="1"/>
  <c r="F29" i="1"/>
  <c r="AD28" i="1"/>
  <c r="O28" i="1"/>
  <c r="P28" i="1" s="1"/>
  <c r="L28" i="1"/>
  <c r="J28" i="1"/>
  <c r="I28" i="1"/>
  <c r="Q28" i="1" s="1"/>
  <c r="R28" i="1" s="1"/>
  <c r="G28" i="1"/>
  <c r="AD27" i="1"/>
  <c r="T27" i="1"/>
  <c r="O27" i="1"/>
  <c r="P27" i="1" s="1"/>
  <c r="N27" i="1"/>
  <c r="L27" i="1"/>
  <c r="J27" i="1"/>
  <c r="J25" i="1" s="1"/>
  <c r="I27" i="1"/>
  <c r="M27" i="1" s="1"/>
  <c r="G27" i="1"/>
  <c r="G25" i="1" s="1"/>
  <c r="AD26" i="1"/>
  <c r="L26" i="1"/>
  <c r="L25" i="1" s="1"/>
  <c r="J26" i="1"/>
  <c r="I26" i="1"/>
  <c r="O26" i="1" s="1"/>
  <c r="P26" i="1" s="1"/>
  <c r="G26" i="1"/>
  <c r="AD25" i="1"/>
  <c r="K25" i="1"/>
  <c r="H25" i="1"/>
  <c r="F25" i="1"/>
  <c r="AD24" i="1"/>
  <c r="Q24" i="1"/>
  <c r="R24" i="1" s="1"/>
  <c r="O24" i="1"/>
  <c r="P24" i="1" s="1"/>
  <c r="N24" i="1"/>
  <c r="M24" i="1"/>
  <c r="L24" i="1"/>
  <c r="T24" i="1" s="1"/>
  <c r="J24" i="1"/>
  <c r="I24" i="1"/>
  <c r="G24" i="1"/>
  <c r="S24" i="1" s="1"/>
  <c r="AD23" i="1"/>
  <c r="Q23" i="1"/>
  <c r="R23" i="1" s="1"/>
  <c r="O23" i="1"/>
  <c r="P23" i="1" s="1"/>
  <c r="T23" i="1" s="1"/>
  <c r="U23" i="1" s="1"/>
  <c r="M23" i="1"/>
  <c r="N23" i="1" s="1"/>
  <c r="L23" i="1"/>
  <c r="J23" i="1"/>
  <c r="I23" i="1"/>
  <c r="G23" i="1"/>
  <c r="S23" i="1" s="1"/>
  <c r="AD22" i="1"/>
  <c r="P22" i="1"/>
  <c r="O22" i="1"/>
  <c r="M22" i="1"/>
  <c r="N22" i="1" s="1"/>
  <c r="L22" i="1"/>
  <c r="J22" i="1"/>
  <c r="J20" i="1" s="1"/>
  <c r="I22" i="1"/>
  <c r="Q22" i="1" s="1"/>
  <c r="R22" i="1" s="1"/>
  <c r="G22" i="1"/>
  <c r="AD21" i="1"/>
  <c r="Q21" i="1"/>
  <c r="O21" i="1"/>
  <c r="P21" i="1" s="1"/>
  <c r="N21" i="1"/>
  <c r="N20" i="1" s="1"/>
  <c r="M21" i="1"/>
  <c r="L21" i="1"/>
  <c r="L20" i="1" s="1"/>
  <c r="J21" i="1"/>
  <c r="I21" i="1"/>
  <c r="G21" i="1"/>
  <c r="AD20" i="1"/>
  <c r="AA20" i="1"/>
  <c r="Z20" i="1"/>
  <c r="Y20" i="1"/>
  <c r="X20" i="1"/>
  <c r="W20" i="1"/>
  <c r="V20" i="1"/>
  <c r="K20" i="1"/>
  <c r="I20" i="1"/>
  <c r="G20" i="1"/>
  <c r="F20" i="1"/>
  <c r="AD19" i="1"/>
  <c r="Q19" i="1"/>
  <c r="R19" i="1" s="1"/>
  <c r="O19" i="1"/>
  <c r="P19" i="1" s="1"/>
  <c r="T19" i="1" s="1"/>
  <c r="U19" i="1" s="1"/>
  <c r="M19" i="1"/>
  <c r="N19" i="1" s="1"/>
  <c r="L19" i="1"/>
  <c r="J19" i="1"/>
  <c r="I19" i="1"/>
  <c r="G19" i="1"/>
  <c r="S19" i="1" s="1"/>
  <c r="O18" i="1"/>
  <c r="P18" i="1" s="1"/>
  <c r="T18" i="1" s="1"/>
  <c r="M18" i="1"/>
  <c r="N18" i="1" s="1"/>
  <c r="L18" i="1"/>
  <c r="J18" i="1"/>
  <c r="I18" i="1"/>
  <c r="Q18" i="1" s="1"/>
  <c r="R18" i="1" s="1"/>
  <c r="G18" i="1"/>
  <c r="O17" i="1"/>
  <c r="P17" i="1" s="1"/>
  <c r="M17" i="1"/>
  <c r="M16" i="1" s="1"/>
  <c r="L17" i="1"/>
  <c r="J17" i="1"/>
  <c r="J16" i="1" s="1"/>
  <c r="I17" i="1"/>
  <c r="Q17" i="1" s="1"/>
  <c r="G17" i="1"/>
  <c r="G16" i="1" s="1"/>
  <c r="AD16" i="1"/>
  <c r="L16" i="1"/>
  <c r="K16" i="1"/>
  <c r="I16" i="1"/>
  <c r="H16" i="1"/>
  <c r="F16" i="1"/>
  <c r="AD15" i="1"/>
  <c r="Q15" i="1"/>
  <c r="R15" i="1" s="1"/>
  <c r="O15" i="1"/>
  <c r="P15" i="1" s="1"/>
  <c r="L15" i="1"/>
  <c r="T15" i="1" s="1"/>
  <c r="J15" i="1"/>
  <c r="I15" i="1"/>
  <c r="M15" i="1" s="1"/>
  <c r="N15" i="1" s="1"/>
  <c r="G15" i="1"/>
  <c r="P14" i="1"/>
  <c r="O14" i="1"/>
  <c r="M14" i="1"/>
  <c r="N14" i="1" s="1"/>
  <c r="L14" i="1"/>
  <c r="J14" i="1"/>
  <c r="I14" i="1"/>
  <c r="Q14" i="1" s="1"/>
  <c r="R14" i="1" s="1"/>
  <c r="G14" i="1"/>
  <c r="AD13" i="1"/>
  <c r="Q13" i="1"/>
  <c r="R13" i="1" s="1"/>
  <c r="O13" i="1"/>
  <c r="P13" i="1" s="1"/>
  <c r="N13" i="1"/>
  <c r="S13" i="1" s="1"/>
  <c r="M13" i="1"/>
  <c r="L13" i="1"/>
  <c r="L10" i="1" s="1"/>
  <c r="J13" i="1"/>
  <c r="I13" i="1"/>
  <c r="G13" i="1"/>
  <c r="AD12" i="1"/>
  <c r="Q12" i="1"/>
  <c r="R12" i="1" s="1"/>
  <c r="O12" i="1"/>
  <c r="P12" i="1" s="1"/>
  <c r="T12" i="1" s="1"/>
  <c r="M12" i="1"/>
  <c r="N12" i="1" s="1"/>
  <c r="L12" i="1"/>
  <c r="J12" i="1"/>
  <c r="S12" i="1" s="1"/>
  <c r="I12" i="1"/>
  <c r="G12" i="1"/>
  <c r="AD11" i="1"/>
  <c r="R11" i="1"/>
  <c r="Q11" i="1"/>
  <c r="P11" i="1"/>
  <c r="O11" i="1"/>
  <c r="O10" i="1" s="1"/>
  <c r="M11" i="1"/>
  <c r="N11" i="1" s="1"/>
  <c r="N10" i="1" s="1"/>
  <c r="L11" i="1"/>
  <c r="J11" i="1"/>
  <c r="S11" i="1" s="1"/>
  <c r="I11" i="1"/>
  <c r="G11" i="1"/>
  <c r="AD10" i="1"/>
  <c r="AA10" i="1"/>
  <c r="AA3" i="1" s="1"/>
  <c r="Z10" i="1"/>
  <c r="Y10" i="1"/>
  <c r="Y3" i="1" s="1"/>
  <c r="X10" i="1"/>
  <c r="W10" i="1"/>
  <c r="V10" i="1"/>
  <c r="K10" i="1"/>
  <c r="I10" i="1"/>
  <c r="H10" i="1"/>
  <c r="G10" i="1"/>
  <c r="F10" i="1"/>
  <c r="AD9" i="1"/>
  <c r="L9" i="1"/>
  <c r="J9" i="1"/>
  <c r="I9" i="1"/>
  <c r="O9" i="1" s="1"/>
  <c r="P9" i="1" s="1"/>
  <c r="G9" i="1"/>
  <c r="AD8" i="1"/>
  <c r="N8" i="1"/>
  <c r="M8" i="1"/>
  <c r="L8" i="1"/>
  <c r="J8" i="1"/>
  <c r="I8" i="1"/>
  <c r="O8" i="1" s="1"/>
  <c r="P8" i="1" s="1"/>
  <c r="G8" i="1"/>
  <c r="AD7" i="1"/>
  <c r="R7" i="1"/>
  <c r="Q7" i="1"/>
  <c r="P7" i="1"/>
  <c r="O7" i="1"/>
  <c r="N7" i="1"/>
  <c r="M7" i="1"/>
  <c r="L7" i="1"/>
  <c r="L4" i="1" s="1"/>
  <c r="J7" i="1"/>
  <c r="I7" i="1"/>
  <c r="G7" i="1"/>
  <c r="S7" i="1" s="1"/>
  <c r="AD6" i="1"/>
  <c r="R6" i="1"/>
  <c r="Q6" i="1"/>
  <c r="L6" i="1"/>
  <c r="J6" i="1"/>
  <c r="I6" i="1"/>
  <c r="O6" i="1" s="1"/>
  <c r="P6" i="1" s="1"/>
  <c r="T6" i="1" s="1"/>
  <c r="G6" i="1"/>
  <c r="AE5" i="1"/>
  <c r="AD5" i="1"/>
  <c r="Q5" i="1"/>
  <c r="R5" i="1" s="1"/>
  <c r="M5" i="1"/>
  <c r="N5" i="1" s="1"/>
  <c r="L5" i="1"/>
  <c r="J5" i="1"/>
  <c r="J4" i="1" s="1"/>
  <c r="I5" i="1"/>
  <c r="O5" i="1" s="1"/>
  <c r="G5" i="1"/>
  <c r="G4" i="1" s="1"/>
  <c r="AD4" i="1"/>
  <c r="AD3" i="1" s="1"/>
  <c r="AD178" i="1" s="1"/>
  <c r="K4" i="1"/>
  <c r="I4" i="1"/>
  <c r="H4" i="1"/>
  <c r="F4" i="1"/>
  <c r="F3" i="1" s="1"/>
  <c r="AC3" i="1"/>
  <c r="AC178" i="1" s="1"/>
  <c r="AB3" i="1"/>
  <c r="AB178" i="1" s="1"/>
  <c r="Z3" i="1"/>
  <c r="X3" i="1"/>
  <c r="W3" i="1"/>
  <c r="V3" i="1"/>
  <c r="K3" i="1"/>
  <c r="H3" i="1"/>
  <c r="T26" i="1" l="1"/>
  <c r="P25" i="1"/>
  <c r="T25" i="1" s="1"/>
  <c r="S28" i="1"/>
  <c r="T9" i="1"/>
  <c r="U24" i="1"/>
  <c r="Q10" i="1"/>
  <c r="N29" i="1"/>
  <c r="S29" i="1" s="1"/>
  <c r="R17" i="1"/>
  <c r="R16" i="1" s="1"/>
  <c r="Q16" i="1"/>
  <c r="P20" i="1"/>
  <c r="T28" i="1"/>
  <c r="U28" i="1" s="1"/>
  <c r="U33" i="1"/>
  <c r="R10" i="1"/>
  <c r="Q20" i="1"/>
  <c r="R29" i="1"/>
  <c r="S5" i="1"/>
  <c r="P5" i="1"/>
  <c r="O4" i="1"/>
  <c r="T8" i="1"/>
  <c r="U12" i="1"/>
  <c r="S14" i="1"/>
  <c r="S10" i="1" s="1"/>
  <c r="S22" i="1"/>
  <c r="U35" i="1"/>
  <c r="T17" i="1"/>
  <c r="P16" i="1"/>
  <c r="P31" i="1"/>
  <c r="S18" i="1"/>
  <c r="U18" i="1" s="1"/>
  <c r="U38" i="1"/>
  <c r="Q8" i="1"/>
  <c r="R8" i="1" s="1"/>
  <c r="R4" i="1" s="1"/>
  <c r="M10" i="1"/>
  <c r="O16" i="1"/>
  <c r="N17" i="1"/>
  <c r="N16" i="1" s="1"/>
  <c r="S16" i="1" s="1"/>
  <c r="R21" i="1"/>
  <c r="R20" i="1" s="1"/>
  <c r="M28" i="1"/>
  <c r="N28" i="1" s="1"/>
  <c r="S39" i="1"/>
  <c r="T51" i="1"/>
  <c r="U51" i="1" s="1"/>
  <c r="T63" i="1"/>
  <c r="S21" i="1"/>
  <c r="S20" i="1" s="1"/>
  <c r="P37" i="1"/>
  <c r="U56" i="1"/>
  <c r="Q74" i="1"/>
  <c r="R74" i="1" s="1"/>
  <c r="O74" i="1"/>
  <c r="P74" i="1" s="1"/>
  <c r="T74" i="1" s="1"/>
  <c r="M74" i="1"/>
  <c r="N74" i="1" s="1"/>
  <c r="S74" i="1" s="1"/>
  <c r="U109" i="1"/>
  <c r="M29" i="1"/>
  <c r="T40" i="1"/>
  <c r="M20" i="1"/>
  <c r="T13" i="1"/>
  <c r="U13" i="1" s="1"/>
  <c r="T21" i="1"/>
  <c r="S80" i="1"/>
  <c r="T86" i="1"/>
  <c r="T91" i="1"/>
  <c r="U126" i="1"/>
  <c r="U45" i="1"/>
  <c r="S53" i="1"/>
  <c r="U53" i="1" s="1"/>
  <c r="O20" i="1"/>
  <c r="Q27" i="1"/>
  <c r="R27" i="1" s="1"/>
  <c r="Q29" i="1"/>
  <c r="S31" i="1"/>
  <c r="T39" i="1"/>
  <c r="U39" i="1" s="1"/>
  <c r="T48" i="1"/>
  <c r="Q55" i="1"/>
  <c r="R55" i="1" s="1"/>
  <c r="O55" i="1"/>
  <c r="P55" i="1" s="1"/>
  <c r="T55" i="1" s="1"/>
  <c r="M55" i="1"/>
  <c r="N55" i="1" s="1"/>
  <c r="S55" i="1" s="1"/>
  <c r="S57" i="1"/>
  <c r="T67" i="1"/>
  <c r="S69" i="1"/>
  <c r="U69" i="1" s="1"/>
  <c r="Q72" i="1"/>
  <c r="R72" i="1" s="1"/>
  <c r="O72" i="1"/>
  <c r="P72" i="1" s="1"/>
  <c r="M72" i="1"/>
  <c r="N72" i="1" s="1"/>
  <c r="S72" i="1" s="1"/>
  <c r="S82" i="1"/>
  <c r="T7" i="1"/>
  <c r="U7" i="1" s="1"/>
  <c r="Q9" i="1"/>
  <c r="R9" i="1" s="1"/>
  <c r="M26" i="1"/>
  <c r="M6" i="1"/>
  <c r="S15" i="1"/>
  <c r="U15" i="1" s="1"/>
  <c r="O25" i="1"/>
  <c r="S35" i="1"/>
  <c r="L36" i="1"/>
  <c r="T42" i="1"/>
  <c r="J10" i="1"/>
  <c r="Q26" i="1"/>
  <c r="S32" i="1"/>
  <c r="S71" i="1"/>
  <c r="U103" i="1"/>
  <c r="S145" i="1"/>
  <c r="T11" i="1"/>
  <c r="O32" i="1"/>
  <c r="P32" i="1" s="1"/>
  <c r="T32" i="1" s="1"/>
  <c r="U32" i="1" s="1"/>
  <c r="M32" i="1"/>
  <c r="N32" i="1" s="1"/>
  <c r="U47" i="1"/>
  <c r="T57" i="1"/>
  <c r="U57" i="1" s="1"/>
  <c r="I65" i="1"/>
  <c r="Q75" i="1"/>
  <c r="R75" i="1" s="1"/>
  <c r="O75" i="1"/>
  <c r="P75" i="1" s="1"/>
  <c r="T75" i="1" s="1"/>
  <c r="M75" i="1"/>
  <c r="N75" i="1" s="1"/>
  <c r="S75" i="1" s="1"/>
  <c r="S79" i="1"/>
  <c r="U80" i="1"/>
  <c r="G159" i="1"/>
  <c r="T14" i="1"/>
  <c r="T22" i="1"/>
  <c r="Q31" i="1"/>
  <c r="R31" i="1" s="1"/>
  <c r="I29" i="1"/>
  <c r="I3" i="1" s="1"/>
  <c r="S38" i="1"/>
  <c r="S40" i="1"/>
  <c r="Q49" i="1"/>
  <c r="R49" i="1" s="1"/>
  <c r="O49" i="1"/>
  <c r="P49" i="1" s="1"/>
  <c r="T49" i="1" s="1"/>
  <c r="M49" i="1"/>
  <c r="N49" i="1" s="1"/>
  <c r="T52" i="1"/>
  <c r="U52" i="1" s="1"/>
  <c r="S54" i="1"/>
  <c r="U54" i="1" s="1"/>
  <c r="S59" i="1"/>
  <c r="Q73" i="1"/>
  <c r="R73" i="1" s="1"/>
  <c r="O73" i="1"/>
  <c r="P73" i="1" s="1"/>
  <c r="T73" i="1" s="1"/>
  <c r="M73" i="1"/>
  <c r="N73" i="1" s="1"/>
  <c r="S73" i="1" s="1"/>
  <c r="S30" i="1"/>
  <c r="U30" i="1" s="1"/>
  <c r="S27" i="1"/>
  <c r="U27" i="1" s="1"/>
  <c r="G36" i="1"/>
  <c r="G3" i="1" s="1"/>
  <c r="Q43" i="1"/>
  <c r="R43" i="1" s="1"/>
  <c r="M43" i="1"/>
  <c r="N43" i="1" s="1"/>
  <c r="S43" i="1" s="1"/>
  <c r="U43" i="1" s="1"/>
  <c r="U44" i="1"/>
  <c r="T59" i="1"/>
  <c r="Q61" i="1"/>
  <c r="R61" i="1" s="1"/>
  <c r="O61" i="1"/>
  <c r="P61" i="1" s="1"/>
  <c r="T61" i="1" s="1"/>
  <c r="M61" i="1"/>
  <c r="N61" i="1" s="1"/>
  <c r="S61" i="1" s="1"/>
  <c r="U82" i="1"/>
  <c r="U97" i="1"/>
  <c r="T34" i="1"/>
  <c r="U34" i="1" s="1"/>
  <c r="P10" i="1"/>
  <c r="M9" i="1"/>
  <c r="N9" i="1" s="1"/>
  <c r="S9" i="1" s="1"/>
  <c r="T16" i="1"/>
  <c r="I25" i="1"/>
  <c r="L29" i="1"/>
  <c r="T31" i="1"/>
  <c r="Q37" i="1"/>
  <c r="M37" i="1"/>
  <c r="T46" i="1"/>
  <c r="U46" i="1" s="1"/>
  <c r="T68" i="1"/>
  <c r="S76" i="1"/>
  <c r="U76" i="1" s="1"/>
  <c r="G65" i="1"/>
  <c r="U79" i="1"/>
  <c r="U122" i="1"/>
  <c r="O40" i="1"/>
  <c r="P40" i="1" s="1"/>
  <c r="O46" i="1"/>
  <c r="P46" i="1" s="1"/>
  <c r="O52" i="1"/>
  <c r="P52" i="1" s="1"/>
  <c r="O58" i="1"/>
  <c r="P58" i="1" s="1"/>
  <c r="T58" i="1" s="1"/>
  <c r="U58" i="1" s="1"/>
  <c r="M67" i="1"/>
  <c r="M68" i="1"/>
  <c r="N68" i="1" s="1"/>
  <c r="S68" i="1" s="1"/>
  <c r="O84" i="1"/>
  <c r="P84" i="1" s="1"/>
  <c r="S93" i="1"/>
  <c r="T98" i="1"/>
  <c r="S111" i="1"/>
  <c r="U111" i="1" s="1"/>
  <c r="S121" i="1"/>
  <c r="S122" i="1"/>
  <c r="S129" i="1"/>
  <c r="S166" i="1"/>
  <c r="U169" i="1"/>
  <c r="M42" i="1"/>
  <c r="N42" i="1" s="1"/>
  <c r="S42" i="1" s="1"/>
  <c r="M48" i="1"/>
  <c r="N48" i="1" s="1"/>
  <c r="S48" i="1" s="1"/>
  <c r="M54" i="1"/>
  <c r="N54" i="1" s="1"/>
  <c r="M60" i="1"/>
  <c r="N60" i="1" s="1"/>
  <c r="S60" i="1" s="1"/>
  <c r="U60" i="1" s="1"/>
  <c r="O66" i="1"/>
  <c r="T71" i="1"/>
  <c r="M88" i="1"/>
  <c r="O96" i="1"/>
  <c r="P96" i="1" s="1"/>
  <c r="T96" i="1" s="1"/>
  <c r="M96" i="1"/>
  <c r="N96" i="1" s="1"/>
  <c r="S96" i="1" s="1"/>
  <c r="S97" i="1"/>
  <c r="Q101" i="1"/>
  <c r="R101" i="1" s="1"/>
  <c r="O101" i="1"/>
  <c r="P101" i="1" s="1"/>
  <c r="T101" i="1" s="1"/>
  <c r="M101" i="1"/>
  <c r="N101" i="1" s="1"/>
  <c r="S101" i="1" s="1"/>
  <c r="Q118" i="1"/>
  <c r="R118" i="1" s="1"/>
  <c r="O118" i="1"/>
  <c r="P118" i="1" s="1"/>
  <c r="T118" i="1" s="1"/>
  <c r="M118" i="1"/>
  <c r="N118" i="1" s="1"/>
  <c r="S118" i="1" s="1"/>
  <c r="Q131" i="1"/>
  <c r="R131" i="1" s="1"/>
  <c r="O131" i="1"/>
  <c r="P131" i="1" s="1"/>
  <c r="T131" i="1" s="1"/>
  <c r="M131" i="1"/>
  <c r="N131" i="1" s="1"/>
  <c r="S131" i="1" s="1"/>
  <c r="U135" i="1"/>
  <c r="I159" i="1"/>
  <c r="Q160" i="1"/>
  <c r="O160" i="1"/>
  <c r="M160" i="1"/>
  <c r="J159" i="1"/>
  <c r="N175" i="1"/>
  <c r="T72" i="1"/>
  <c r="O86" i="1"/>
  <c r="P86" i="1" s="1"/>
  <c r="M86" i="1"/>
  <c r="N86" i="1" s="1"/>
  <c r="S86" i="1" s="1"/>
  <c r="S92" i="1"/>
  <c r="T93" i="1"/>
  <c r="Q106" i="1"/>
  <c r="R106" i="1" s="1"/>
  <c r="O106" i="1"/>
  <c r="P106" i="1" s="1"/>
  <c r="T106" i="1" s="1"/>
  <c r="M106" i="1"/>
  <c r="N106" i="1" s="1"/>
  <c r="S106" i="1" s="1"/>
  <c r="S110" i="1"/>
  <c r="S127" i="1"/>
  <c r="U127" i="1" s="1"/>
  <c r="S128" i="1"/>
  <c r="Q137" i="1"/>
  <c r="R137" i="1" s="1"/>
  <c r="O137" i="1"/>
  <c r="P137" i="1" s="1"/>
  <c r="T137" i="1" s="1"/>
  <c r="M137" i="1"/>
  <c r="N137" i="1" s="1"/>
  <c r="S137" i="1" s="1"/>
  <c r="U158" i="1"/>
  <c r="U166" i="1"/>
  <c r="U171" i="1"/>
  <c r="Q66" i="1"/>
  <c r="T92" i="1"/>
  <c r="U92" i="1" s="1"/>
  <c r="S105" i="1"/>
  <c r="U105" i="1" s="1"/>
  <c r="T110" i="1"/>
  <c r="T128" i="1"/>
  <c r="U128" i="1" s="1"/>
  <c r="U134" i="1"/>
  <c r="T141" i="1"/>
  <c r="U141" i="1" s="1"/>
  <c r="S143" i="1"/>
  <c r="S147" i="1"/>
  <c r="U147" i="1" s="1"/>
  <c r="T153" i="1"/>
  <c r="U153" i="1" s="1"/>
  <c r="U163" i="1"/>
  <c r="S170" i="1"/>
  <c r="S171" i="1"/>
  <c r="L90" i="1"/>
  <c r="L3" i="1" s="1"/>
  <c r="Q96" i="1"/>
  <c r="R96" i="1" s="1"/>
  <c r="Q113" i="1"/>
  <c r="R113" i="1" s="1"/>
  <c r="O113" i="1"/>
  <c r="P113" i="1" s="1"/>
  <c r="T113" i="1" s="1"/>
  <c r="M113" i="1"/>
  <c r="N113" i="1" s="1"/>
  <c r="S113" i="1" s="1"/>
  <c r="Q124" i="1"/>
  <c r="R124" i="1" s="1"/>
  <c r="O124" i="1"/>
  <c r="P124" i="1" s="1"/>
  <c r="T124" i="1" s="1"/>
  <c r="M124" i="1"/>
  <c r="N124" i="1" s="1"/>
  <c r="S124" i="1" s="1"/>
  <c r="Q143" i="1"/>
  <c r="R143" i="1" s="1"/>
  <c r="O143" i="1"/>
  <c r="P143" i="1" s="1"/>
  <c r="T143" i="1" s="1"/>
  <c r="M143" i="1"/>
  <c r="N143" i="1" s="1"/>
  <c r="Q155" i="1"/>
  <c r="R155" i="1" s="1"/>
  <c r="O155" i="1"/>
  <c r="P155" i="1" s="1"/>
  <c r="T155" i="1" s="1"/>
  <c r="M155" i="1"/>
  <c r="N155" i="1" s="1"/>
  <c r="S155" i="1" s="1"/>
  <c r="S177" i="1"/>
  <c r="O64" i="1"/>
  <c r="P64" i="1" s="1"/>
  <c r="T64" i="1" s="1"/>
  <c r="U64" i="1" s="1"/>
  <c r="M64" i="1"/>
  <c r="N64" i="1" s="1"/>
  <c r="S64" i="1" s="1"/>
  <c r="T77" i="1"/>
  <c r="U77" i="1" s="1"/>
  <c r="S84" i="1"/>
  <c r="Q85" i="1"/>
  <c r="R85" i="1" s="1"/>
  <c r="M85" i="1"/>
  <c r="N85" i="1" s="1"/>
  <c r="S85" i="1" s="1"/>
  <c r="S91" i="1"/>
  <c r="Q95" i="1"/>
  <c r="R95" i="1" s="1"/>
  <c r="O95" i="1"/>
  <c r="P95" i="1" s="1"/>
  <c r="T95" i="1" s="1"/>
  <c r="M95" i="1"/>
  <c r="N95" i="1" s="1"/>
  <c r="O108" i="1"/>
  <c r="P108" i="1" s="1"/>
  <c r="T108" i="1" s="1"/>
  <c r="M108" i="1"/>
  <c r="N108" i="1" s="1"/>
  <c r="S108" i="1" s="1"/>
  <c r="S109" i="1"/>
  <c r="S117" i="1"/>
  <c r="U121" i="1"/>
  <c r="U133" i="1"/>
  <c r="T140" i="1"/>
  <c r="Q149" i="1"/>
  <c r="R149" i="1" s="1"/>
  <c r="O149" i="1"/>
  <c r="P149" i="1" s="1"/>
  <c r="T149" i="1" s="1"/>
  <c r="M149" i="1"/>
  <c r="N149" i="1" s="1"/>
  <c r="S149" i="1" s="1"/>
  <c r="T152" i="1"/>
  <c r="U152" i="1" s="1"/>
  <c r="T78" i="1"/>
  <c r="U78" i="1" s="1"/>
  <c r="U87" i="1"/>
  <c r="Q100" i="1"/>
  <c r="R100" i="1" s="1"/>
  <c r="O100" i="1"/>
  <c r="P100" i="1" s="1"/>
  <c r="M100" i="1"/>
  <c r="N100" i="1" s="1"/>
  <c r="S100" i="1" s="1"/>
  <c r="S130" i="1"/>
  <c r="T146" i="1"/>
  <c r="U146" i="1" s="1"/>
  <c r="T165" i="1"/>
  <c r="U165" i="1" s="1"/>
  <c r="T173" i="1"/>
  <c r="M63" i="1"/>
  <c r="N63" i="1" s="1"/>
  <c r="S63" i="1" s="1"/>
  <c r="O81" i="1"/>
  <c r="P81" i="1" s="1"/>
  <c r="T81" i="1" s="1"/>
  <c r="U81" i="1" s="1"/>
  <c r="T85" i="1"/>
  <c r="U85" i="1" s="1"/>
  <c r="I88" i="1"/>
  <c r="Q89" i="1"/>
  <c r="S99" i="1"/>
  <c r="U99" i="1" s="1"/>
  <c r="T104" i="1"/>
  <c r="U104" i="1" s="1"/>
  <c r="Q119" i="1"/>
  <c r="R119" i="1" s="1"/>
  <c r="O119" i="1"/>
  <c r="P119" i="1" s="1"/>
  <c r="T119" i="1" s="1"/>
  <c r="M119" i="1"/>
  <c r="N119" i="1" s="1"/>
  <c r="S119" i="1" s="1"/>
  <c r="S136" i="1"/>
  <c r="T139" i="1"/>
  <c r="U139" i="1" s="1"/>
  <c r="S140" i="1"/>
  <c r="S152" i="1"/>
  <c r="S165" i="1"/>
  <c r="S172" i="1"/>
  <c r="T83" i="1"/>
  <c r="U83" i="1" s="1"/>
  <c r="T84" i="1"/>
  <c r="U84" i="1" s="1"/>
  <c r="T100" i="1"/>
  <c r="Q108" i="1"/>
  <c r="R108" i="1" s="1"/>
  <c r="S115" i="1"/>
  <c r="U115" i="1" s="1"/>
  <c r="S116" i="1"/>
  <c r="T117" i="1"/>
  <c r="U117" i="1" s="1"/>
  <c r="S123" i="1"/>
  <c r="Q136" i="1"/>
  <c r="R136" i="1" s="1"/>
  <c r="O136" i="1"/>
  <c r="P136" i="1" s="1"/>
  <c r="S156" i="1"/>
  <c r="U170" i="1"/>
  <c r="S174" i="1"/>
  <c r="J65" i="1"/>
  <c r="J3" i="1" s="1"/>
  <c r="O85" i="1"/>
  <c r="P85" i="1" s="1"/>
  <c r="O102" i="1"/>
  <c r="P102" i="1" s="1"/>
  <c r="T102" i="1" s="1"/>
  <c r="M102" i="1"/>
  <c r="N102" i="1" s="1"/>
  <c r="S102" i="1" s="1"/>
  <c r="S103" i="1"/>
  <c r="Q107" i="1"/>
  <c r="R107" i="1" s="1"/>
  <c r="O107" i="1"/>
  <c r="P107" i="1" s="1"/>
  <c r="T107" i="1" s="1"/>
  <c r="M107" i="1"/>
  <c r="N107" i="1" s="1"/>
  <c r="S107" i="1" s="1"/>
  <c r="T116" i="1"/>
  <c r="U120" i="1"/>
  <c r="T130" i="1"/>
  <c r="U130" i="1" s="1"/>
  <c r="Q64" i="1"/>
  <c r="R64" i="1" s="1"/>
  <c r="Q94" i="1"/>
  <c r="O94" i="1"/>
  <c r="P94" i="1" s="1"/>
  <c r="T94" i="1" s="1"/>
  <c r="M94" i="1"/>
  <c r="N94" i="1" s="1"/>
  <c r="I90" i="1"/>
  <c r="S98" i="1"/>
  <c r="Q112" i="1"/>
  <c r="R112" i="1" s="1"/>
  <c r="S112" i="1" s="1"/>
  <c r="O112" i="1"/>
  <c r="P112" i="1" s="1"/>
  <c r="T112" i="1" s="1"/>
  <c r="M112" i="1"/>
  <c r="N112" i="1" s="1"/>
  <c r="Q125" i="1"/>
  <c r="R125" i="1" s="1"/>
  <c r="O125" i="1"/>
  <c r="P125" i="1" s="1"/>
  <c r="T125" i="1" s="1"/>
  <c r="M125" i="1"/>
  <c r="N125" i="1" s="1"/>
  <c r="S125" i="1" s="1"/>
  <c r="T136" i="1"/>
  <c r="Q142" i="1"/>
  <c r="R142" i="1" s="1"/>
  <c r="S142" i="1" s="1"/>
  <c r="O142" i="1"/>
  <c r="P142" i="1" s="1"/>
  <c r="T142" i="1" s="1"/>
  <c r="U142" i="1" s="1"/>
  <c r="U145" i="1"/>
  <c r="S148" i="1"/>
  <c r="T164" i="1"/>
  <c r="U164" i="1" s="1"/>
  <c r="T167" i="1"/>
  <c r="T172" i="1"/>
  <c r="U172" i="1" s="1"/>
  <c r="O117" i="1"/>
  <c r="P117" i="1" s="1"/>
  <c r="O123" i="1"/>
  <c r="P123" i="1" s="1"/>
  <c r="T123" i="1" s="1"/>
  <c r="U123" i="1" s="1"/>
  <c r="O129" i="1"/>
  <c r="P129" i="1" s="1"/>
  <c r="T129" i="1" s="1"/>
  <c r="U129" i="1" s="1"/>
  <c r="M130" i="1"/>
  <c r="N130" i="1" s="1"/>
  <c r="M167" i="1"/>
  <c r="N167" i="1" s="1"/>
  <c r="S167" i="1" s="1"/>
  <c r="M173" i="1"/>
  <c r="N173" i="1" s="1"/>
  <c r="S173" i="1" s="1"/>
  <c r="P176" i="1"/>
  <c r="P175" i="1" s="1"/>
  <c r="T175" i="1" s="1"/>
  <c r="O148" i="1"/>
  <c r="P148" i="1" s="1"/>
  <c r="T148" i="1" s="1"/>
  <c r="U148" i="1" s="1"/>
  <c r="O154" i="1"/>
  <c r="P154" i="1" s="1"/>
  <c r="T154" i="1" s="1"/>
  <c r="U154" i="1" s="1"/>
  <c r="Q176" i="1"/>
  <c r="O177" i="1"/>
  <c r="P177" i="1" s="1"/>
  <c r="T177" i="1" s="1"/>
  <c r="U177" i="1" s="1"/>
  <c r="O130" i="1"/>
  <c r="P130" i="1" s="1"/>
  <c r="O167" i="1"/>
  <c r="P167" i="1" s="1"/>
  <c r="M168" i="1"/>
  <c r="N168" i="1" s="1"/>
  <c r="S168" i="1" s="1"/>
  <c r="O173" i="1"/>
  <c r="P173" i="1" s="1"/>
  <c r="M174" i="1"/>
  <c r="N174" i="1" s="1"/>
  <c r="G88" i="1"/>
  <c r="M138" i="1"/>
  <c r="N138" i="1" s="1"/>
  <c r="S138" i="1" s="1"/>
  <c r="U138" i="1" s="1"/>
  <c r="M144" i="1"/>
  <c r="N144" i="1" s="1"/>
  <c r="S144" i="1" s="1"/>
  <c r="U144" i="1" s="1"/>
  <c r="M150" i="1"/>
  <c r="N150" i="1" s="1"/>
  <c r="S150" i="1" s="1"/>
  <c r="U150" i="1" s="1"/>
  <c r="M156" i="1"/>
  <c r="N156" i="1" s="1"/>
  <c r="M114" i="1"/>
  <c r="N114" i="1" s="1"/>
  <c r="S114" i="1" s="1"/>
  <c r="U114" i="1" s="1"/>
  <c r="M120" i="1"/>
  <c r="N120" i="1" s="1"/>
  <c r="S120" i="1" s="1"/>
  <c r="M126" i="1"/>
  <c r="N126" i="1" s="1"/>
  <c r="S126" i="1" s="1"/>
  <c r="M132" i="1"/>
  <c r="N132" i="1" s="1"/>
  <c r="S132" i="1" s="1"/>
  <c r="U132" i="1" s="1"/>
  <c r="M161" i="1"/>
  <c r="N161" i="1" s="1"/>
  <c r="S161" i="1" s="1"/>
  <c r="U161" i="1" s="1"/>
  <c r="O168" i="1"/>
  <c r="P168" i="1" s="1"/>
  <c r="T168" i="1" s="1"/>
  <c r="O174" i="1"/>
  <c r="P174" i="1" s="1"/>
  <c r="T174" i="1" s="1"/>
  <c r="U174" i="1" s="1"/>
  <c r="M151" i="1"/>
  <c r="N151" i="1" s="1"/>
  <c r="S151" i="1" s="1"/>
  <c r="U151" i="1" s="1"/>
  <c r="O156" i="1"/>
  <c r="P156" i="1" s="1"/>
  <c r="T156" i="1" s="1"/>
  <c r="M157" i="1"/>
  <c r="N157" i="1" s="1"/>
  <c r="S157" i="1" s="1"/>
  <c r="U157" i="1" s="1"/>
  <c r="S94" i="1" l="1"/>
  <c r="U94" i="1" s="1"/>
  <c r="U124" i="1"/>
  <c r="U106" i="1"/>
  <c r="U118" i="1"/>
  <c r="U112" i="1"/>
  <c r="U75" i="1"/>
  <c r="U42" i="1"/>
  <c r="P90" i="1"/>
  <c r="U74" i="1"/>
  <c r="U168" i="1"/>
  <c r="U136" i="1"/>
  <c r="R94" i="1"/>
  <c r="R90" i="1" s="1"/>
  <c r="Q90" i="1"/>
  <c r="U140" i="1"/>
  <c r="N90" i="1"/>
  <c r="U93" i="1"/>
  <c r="N37" i="1"/>
  <c r="M36" i="1"/>
  <c r="S8" i="1"/>
  <c r="U137" i="1"/>
  <c r="R37" i="1"/>
  <c r="R36" i="1" s="1"/>
  <c r="Q36" i="1"/>
  <c r="U86" i="1"/>
  <c r="U8" i="1"/>
  <c r="U101" i="1"/>
  <c r="U125" i="1"/>
  <c r="U61" i="1"/>
  <c r="Q4" i="1"/>
  <c r="U107" i="1"/>
  <c r="U155" i="1"/>
  <c r="U102" i="1"/>
  <c r="O90" i="1"/>
  <c r="U96" i="1"/>
  <c r="U31" i="1"/>
  <c r="U73" i="1"/>
  <c r="O29" i="1"/>
  <c r="R89" i="1"/>
  <c r="Q88" i="1"/>
  <c r="U143" i="1"/>
  <c r="U131" i="1"/>
  <c r="U22" i="1"/>
  <c r="R26" i="1"/>
  <c r="R25" i="1" s="1"/>
  <c r="Q25" i="1"/>
  <c r="S17" i="1"/>
  <c r="U17" i="1" s="1"/>
  <c r="T20" i="1"/>
  <c r="U21" i="1"/>
  <c r="U20" i="1" s="1"/>
  <c r="U149" i="1"/>
  <c r="U110" i="1"/>
  <c r="U72" i="1"/>
  <c r="U71" i="1"/>
  <c r="U59" i="1"/>
  <c r="U14" i="1"/>
  <c r="O36" i="1"/>
  <c r="O3" i="1"/>
  <c r="U9" i="1"/>
  <c r="P66" i="1"/>
  <c r="O65" i="1"/>
  <c r="U16" i="1"/>
  <c r="N6" i="1"/>
  <c r="M4" i="1"/>
  <c r="T37" i="1"/>
  <c r="P36" i="1"/>
  <c r="T5" i="1"/>
  <c r="U5" i="1" s="1"/>
  <c r="P4" i="1"/>
  <c r="P29" i="1"/>
  <c r="T29" i="1" s="1"/>
  <c r="U29" i="1" s="1"/>
  <c r="U167" i="1"/>
  <c r="U108" i="1"/>
  <c r="U98" i="1"/>
  <c r="T10" i="1"/>
  <c r="U11" i="1"/>
  <c r="U10" i="1" s="1"/>
  <c r="N26" i="1"/>
  <c r="M25" i="1"/>
  <c r="U55" i="1"/>
  <c r="U40" i="1"/>
  <c r="Q175" i="1"/>
  <c r="R176" i="1"/>
  <c r="U116" i="1"/>
  <c r="R66" i="1"/>
  <c r="Q65" i="1"/>
  <c r="N160" i="1"/>
  <c r="M159" i="1"/>
  <c r="M90" i="1"/>
  <c r="U156" i="1"/>
  <c r="U100" i="1"/>
  <c r="U173" i="1"/>
  <c r="S95" i="1"/>
  <c r="O175" i="1"/>
  <c r="P160" i="1"/>
  <c r="O159" i="1"/>
  <c r="S49" i="1"/>
  <c r="U48" i="1"/>
  <c r="U63" i="1"/>
  <c r="U95" i="1"/>
  <c r="U113" i="1"/>
  <c r="R160" i="1"/>
  <c r="R159" i="1" s="1"/>
  <c r="Q159" i="1"/>
  <c r="U68" i="1"/>
  <c r="U49" i="1"/>
  <c r="T176" i="1"/>
  <c r="U119" i="1"/>
  <c r="M65" i="1"/>
  <c r="N67" i="1"/>
  <c r="U91" i="1"/>
  <c r="T90" i="1"/>
  <c r="M3" i="1" l="1"/>
  <c r="R175" i="1"/>
  <c r="S175" i="1" s="1"/>
  <c r="U175" i="1" s="1"/>
  <c r="S176" i="1"/>
  <c r="U176" i="1" s="1"/>
  <c r="T36" i="1"/>
  <c r="Q3" i="1"/>
  <c r="N36" i="1"/>
  <c r="S37" i="1"/>
  <c r="S36" i="1" s="1"/>
  <c r="S90" i="1"/>
  <c r="S26" i="1"/>
  <c r="U26" i="1" s="1"/>
  <c r="N25" i="1"/>
  <c r="S25" i="1" s="1"/>
  <c r="U25" i="1" s="1"/>
  <c r="U90" i="1"/>
  <c r="R88" i="1"/>
  <c r="S88" i="1" s="1"/>
  <c r="U88" i="1" s="1"/>
  <c r="S89" i="1"/>
  <c r="U89" i="1" s="1"/>
  <c r="T160" i="1"/>
  <c r="P159" i="1"/>
  <c r="T159" i="1" s="1"/>
  <c r="N65" i="1"/>
  <c r="S67" i="1"/>
  <c r="U67" i="1" s="1"/>
  <c r="N159" i="1"/>
  <c r="S159" i="1" s="1"/>
  <c r="S160" i="1"/>
  <c r="S6" i="1"/>
  <c r="U6" i="1" s="1"/>
  <c r="N4" i="1"/>
  <c r="P65" i="1"/>
  <c r="T65" i="1" s="1"/>
  <c r="T66" i="1"/>
  <c r="R65" i="1"/>
  <c r="R3" i="1" s="1"/>
  <c r="S66" i="1"/>
  <c r="P3" i="1"/>
  <c r="T4" i="1"/>
  <c r="N3" i="1" l="1"/>
  <c r="S4" i="1"/>
  <c r="S3" i="1" s="1"/>
  <c r="U66" i="1"/>
  <c r="S65" i="1"/>
  <c r="U65" i="1" s="1"/>
  <c r="T3" i="1"/>
  <c r="U159" i="1"/>
  <c r="U37" i="1"/>
  <c r="U36" i="1" s="1"/>
  <c r="U160" i="1"/>
  <c r="U4" i="1" l="1"/>
  <c r="U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peeter-plan</author>
  </authors>
  <commentList>
    <comment ref="A62" authorId="0" shapeId="0" xr:uid="{1C4562A0-16FE-41D5-96A8-D865BD23FF56}">
      <text>
        <r>
          <rPr>
            <b/>
            <sz val="9"/>
            <rFont val="Tahoma"/>
            <family val="2"/>
          </rPr>
          <t>peeter-plan:</t>
        </r>
        <r>
          <rPr>
            <sz val="9"/>
            <rFont val="Tahoma"/>
            <family val="2"/>
          </rPr>
          <t xml:space="preserve">
สลับกับ นางอุลัยวรรณ งอนราช CW 038</t>
        </r>
      </text>
    </comment>
    <comment ref="A92" authorId="0" shapeId="0" xr:uid="{47BEB812-70D1-4BF6-A3E6-FECF2C8562E2}">
      <text>
        <r>
          <rPr>
            <b/>
            <sz val="9"/>
            <rFont val="Tahoma"/>
            <family val="2"/>
          </rPr>
          <t>peeter-plan:
ยกไปโรงเรียนวิถีธรรมสลับกับนางสาวปวีณา เกตวงษา CW 430</t>
        </r>
      </text>
    </comment>
  </commentList>
</comments>
</file>

<file path=xl/sharedStrings.xml><?xml version="1.0" encoding="utf-8"?>
<sst xmlns="http://schemas.openxmlformats.org/spreadsheetml/2006/main" count="869" uniqueCount="403">
  <si>
    <t>คำขอตั้งงบประมาณเงินรายได้ ลูกจ้างชั่วคราวรายเดือน ประจำปีงบประมาณ พ.ศ. 2569</t>
  </si>
  <si>
    <t>ชื่อ - สกุล</t>
  </si>
  <si>
    <t>ชื่อตำแหน่ง</t>
  </si>
  <si>
    <t>ประเภท
อัตรา</t>
  </si>
  <si>
    <t>เลข
ตำแหน่ง</t>
  </si>
  <si>
    <t>วุฒิการศึกษา
ที่บรรจุ</t>
  </si>
  <si>
    <t>เงินเดือน</t>
  </si>
  <si>
    <t>เงินเดือน*12</t>
  </si>
  <si>
    <t>เงิน
เลื่อนขั้น</t>
  </si>
  <si>
    <t>เงินเดือน+
เงินเลื่อนขั้น</t>
  </si>
  <si>
    <t>เงินเลื่อนขั้น*12</t>
  </si>
  <si>
    <t>ประกัน
สังคม</t>
  </si>
  <si>
    <t>ประกัน
สังคม*12</t>
  </si>
  <si>
    <t>ค่า
ครองชีพ</t>
  </si>
  <si>
    <t>ค่าครองชีพ*12</t>
  </si>
  <si>
    <t>กองทุน
ทดแทน
 0.2%</t>
  </si>
  <si>
    <t>กองทุน
ทดแทน 
0.2%*12</t>
  </si>
  <si>
    <t>กองทุน
สำรอง
เลี้ยงชีพ</t>
  </si>
  <si>
    <t>กองทุนสำรองเลี้ยงชีพ*12</t>
  </si>
  <si>
    <t>รวมงบ
บุคลากร</t>
  </si>
  <si>
    <t>รวมงบ
ใช้สอย</t>
  </si>
  <si>
    <t>รวม</t>
  </si>
  <si>
    <t>รวมเงินเลื่อนขั้น</t>
  </si>
  <si>
    <t>เงินเพิ่ม</t>
  </si>
  <si>
    <t>รวมทั้งสิ้น</t>
  </si>
  <si>
    <t>รวมเงินเดือนทั้งปี</t>
  </si>
  <si>
    <t>งบประกันสังคม</t>
  </si>
  <si>
    <t>อัตราเดิม</t>
  </si>
  <si>
    <t>อัตราใหม่</t>
  </si>
  <si>
    <t>กองกลาง   งบประมาณเงินรายได้ (รวมทั้งหมด 126 คน)</t>
  </si>
  <si>
    <t>  งานบริหารทั่วไป 5 อัตรา</t>
  </si>
  <si>
    <t>    1 นาย นัถพร  ข่วงทิพย์</t>
  </si>
  <si>
    <t>นักวิชาการศึกษา</t>
  </si>
  <si>
    <t>CW 386</t>
  </si>
  <si>
    <t>ปริญญาตรี</t>
  </si>
  <si>
    <t>    2 นาย อนุวัตร  อินธิกาย</t>
  </si>
  <si>
    <t>เจ้าหน้าที่บริหารงานทั่วไป</t>
  </si>
  <si>
    <t>CW 387</t>
  </si>
  <si>
    <t>    3 นางสาว ศันสนีย์  เหลาบัว</t>
  </si>
  <si>
    <t>CW 388</t>
  </si>
  <si>
    <t>    4 นางสาว จิตนภา  ฮาดดา</t>
  </si>
  <si>
    <t>CW 389</t>
  </si>
  <si>
    <t>    5 นายพิสิฐ อินคำน้อย</t>
  </si>
  <si>
    <t>CW 406</t>
  </si>
  <si>
    <r>
      <t>  </t>
    </r>
    <r>
      <rPr>
        <b/>
        <sz val="14"/>
        <rFont val="TH SarabunPSK"/>
        <family val="2"/>
      </rPr>
      <t>งานบริหารบุคคลและนิติการ 5 อัตรา</t>
    </r>
  </si>
  <si>
    <t>    1 นางสาว ปนัดดา  กิติราช</t>
  </si>
  <si>
    <t>CW 412</t>
  </si>
  <si>
    <t>    2 นางสาว นลินี  มั่นคง</t>
  </si>
  <si>
    <t>บุคลากร</t>
  </si>
  <si>
    <t>CW 439</t>
  </si>
  <si>
    <t>    3 นาย พชร  ไชยบัน</t>
  </si>
  <si>
    <t>นิติกร</t>
  </si>
  <si>
    <t>CW 445</t>
  </si>
  <si>
    <t>    4 นางสาว พรพิมล  วงค์ศรีดา</t>
  </si>
  <si>
    <t>CW 446</t>
  </si>
  <si>
    <t>    5 นาย เอกราช  มุลทา</t>
  </si>
  <si>
    <t>CW 469</t>
  </si>
  <si>
    <t>  งานคลัง 3 อัตรา</t>
  </si>
  <si>
    <t>    1 นางสาว วนัสนันท์  เพียรภายลุน</t>
  </si>
  <si>
    <t>CW 385</t>
  </si>
  <si>
    <t>อนุปริญญา</t>
  </si>
  <si>
    <t>    2 ว่าที่ร้อยตรี ปฐมพร  สุนารักษ์</t>
  </si>
  <si>
    <t>ผู้ปฏิบัติงานบริหาร</t>
  </si>
  <si>
    <t>CW 417</t>
  </si>
  <si>
    <t>    3 นาย รังสรรค์  พาวงศ์</t>
  </si>
  <si>
    <t>อัตราเดิม
ปรับวุฒิ</t>
  </si>
  <si>
    <t>CW 418</t>
  </si>
  <si>
    <t>  งานทรัพย์สินและรายได้ 4 อัตรา</t>
  </si>
  <si>
    <t>    1 นาย อานนท์  เชื้อนาข่า</t>
  </si>
  <si>
    <t>คนงาน</t>
  </si>
  <si>
    <t>CW 021</t>
  </si>
  <si>
    <t>มัธยมศึกษาปีที่ 6 (ม.6)</t>
  </si>
  <si>
    <t>    2 นาย อรรถพงศ์  แซมรัมย์</t>
  </si>
  <si>
    <t>CW 022</t>
  </si>
  <si>
    <t>    3 นางสาว สาวิตรี  ทองโสม</t>
  </si>
  <si>
    <t>CW 374</t>
  </si>
  <si>
    <t>    4 นางสาว วัชรมน  เมืองซอง</t>
  </si>
  <si>
    <t>CW 190</t>
  </si>
  <si>
    <t>  งานพัสดุ 3 อัตรา</t>
  </si>
  <si>
    <t>    1 นางสาว ชลทิพย์  คะดาจิตร</t>
  </si>
  <si>
    <t>นักวิชาการพัสดุ</t>
  </si>
  <si>
    <t>CW 005</t>
  </si>
  <si>
    <t>    2 นางสาว อลิษา  เครื่องเพชร</t>
  </si>
  <si>
    <t>CW 409</t>
  </si>
  <si>
    <t>    3 นาง นกชนาฏ  ทิพวงค์ษา</t>
  </si>
  <si>
    <t>CW 443</t>
  </si>
  <si>
    <t xml:space="preserve">  งานประชาสัมพันธ์และโสตทัศนูปกรณ์ 6 อัตรา </t>
  </si>
  <si>
    <t xml:space="preserve">    1 นาย พุทธรัตน์  ผุยคำสิงห์ </t>
  </si>
  <si>
    <t>ผู้ปฏิบัติงานโสตทัศนศึกษา</t>
  </si>
  <si>
    <t>อัตราเดิมปรับวุฒิ</t>
  </si>
  <si>
    <t>CW 427</t>
  </si>
  <si>
    <t xml:space="preserve">    2 นางสาว จันทร์จิรา  สุวรรณกา  </t>
  </si>
  <si>
    <t>CW 464</t>
  </si>
  <si>
    <t>    3 นาย วรเมธ  ตรีศิริจรรยา</t>
  </si>
  <si>
    <t>นักวิชาการโสตทัศนูปกรณ์</t>
  </si>
  <si>
    <t>CW 286</t>
  </si>
  <si>
    <t>    4 นาย สุวิทย์  เหลาสะอาด</t>
  </si>
  <si>
    <t>นักวิชาการโสตทัศนศึกษา</t>
  </si>
  <si>
    <t>CW 426</t>
  </si>
  <si>
    <t>    5 นาย พัชระ  ฤทธิวงค์</t>
  </si>
  <si>
    <t>CW 405</t>
  </si>
  <si>
    <t>    6 นางสาว จีรนันท์  ปิดรัมย์</t>
  </si>
  <si>
    <t>นักประชาสัมพันธ์</t>
  </si>
  <si>
    <t>CW 285</t>
  </si>
  <si>
    <t>  งานอาคาร สถานที่ และยานพาหนะ 29 อัตรา</t>
  </si>
  <si>
    <t>    1 นาง นงลักษ์  วะชุม</t>
  </si>
  <si>
    <t>CW 023</t>
  </si>
  <si>
    <t>    2 นางสาว เสงี่ยม  มณีกัญย์</t>
  </si>
  <si>
    <t>CW 041</t>
  </si>
  <si>
    <t>    3 นาย ทองหล่อ  แก้วบุดดี</t>
  </si>
  <si>
    <t>CW 045</t>
  </si>
  <si>
    <t>    4 นาง วิรัตน์  เเก้วบุดดี</t>
  </si>
  <si>
    <t>CW 049</t>
  </si>
  <si>
    <t>    5 นาง พิศวง  เรืองโชคทวี</t>
  </si>
  <si>
    <t>CW 096</t>
  </si>
  <si>
    <t>ประถมศึกษาปีที่ 6</t>
  </si>
  <si>
    <t>    7 นาย ชัยชนะ  วะชุม</t>
  </si>
  <si>
    <t>CW 182</t>
  </si>
  <si>
    <t>    8 นาง ญาติ  อินทร์เจริญ</t>
  </si>
  <si>
    <t>CW 221</t>
  </si>
  <si>
    <t>มัธยมศึกษาปีที่ 3 (ม.3)</t>
  </si>
  <si>
    <t>    9 นาย วรวุฒิ  ศรีไมล์</t>
  </si>
  <si>
    <t>CW 222</t>
  </si>
  <si>
    <t>แทนนายพรทิพย์ ศิริสานต์</t>
  </si>
  <si>
    <t>    10 นาย ต้นตระการ  ชัยโคตร</t>
  </si>
  <si>
    <t>CW 249</t>
  </si>
  <si>
    <t>ประกาศนียบัตรวิชาชีพ</t>
  </si>
  <si>
    <t>แทนนาย ณัฐวุฒิ  โคตรวงศ์</t>
  </si>
  <si>
    <t>    11 นาง วัฒนา  ภูละคร</t>
  </si>
  <si>
    <t>CW 273</t>
  </si>
  <si>
    <t>    12 นาง สมัย  อุ่มภูธร</t>
  </si>
  <si>
    <t>CW 274</t>
  </si>
  <si>
    <t>    13 นาย วินัส  โคตรวิชัย</t>
  </si>
  <si>
    <t>CW 287</t>
  </si>
  <si>
    <t>ปฏิบัติงานอยู่โรงเรียนวิถีธรรมฯ</t>
  </si>
  <si>
    <t>    14 นาง พัฒนา  ตองตาสี</t>
  </si>
  <si>
    <t>CW 312</t>
  </si>
  <si>
    <t>    15 นาย วีระศักดิ์  เข็มเพ็ชร</t>
  </si>
  <si>
    <t>CW 337</t>
  </si>
  <si>
    <t>    16 นาย อดิศักดิ์  เมืองสูง</t>
  </si>
  <si>
    <t>CW 341</t>
  </si>
  <si>
    <t>    17 นางสาว นภาพร  บุตรบุญ</t>
  </si>
  <si>
    <t>CW 342</t>
  </si>
  <si>
    <t>    18 นาย ชุมพล  ทุ่มโมง</t>
  </si>
  <si>
    <t>CW 343</t>
  </si>
  <si>
    <t>    19 นาย ครรชิต  อุปพงษ์</t>
  </si>
  <si>
    <t>CW 363</t>
  </si>
  <si>
    <t>    20 นาย อรรถพร  จักรพิมพ์</t>
  </si>
  <si>
    <t>CW 376</t>
  </si>
  <si>
    <t>    21 นางสาว วิลาวัณย์  ถานโอภาส</t>
  </si>
  <si>
    <t>CW 395</t>
  </si>
  <si>
    <t>    22 นางสาว กุสุมา  โคตรวิชา</t>
  </si>
  <si>
    <t>CW 397</t>
  </si>
  <si>
    <t>"</t>
  </si>
  <si>
    <t>    23 นาง วาสนา  พรหมหากุล</t>
  </si>
  <si>
    <t>CW 398</t>
  </si>
  <si>
    <t>    24 นาย สมโภช  ผงสินสุ</t>
  </si>
  <si>
    <t>CW 414</t>
  </si>
  <si>
    <t>    25 นางสาว นภัสกรณ์  บุตรบุญ</t>
  </si>
  <si>
    <t>CW 416</t>
  </si>
  <si>
    <t>    26 นาย ธงชัย  เสลาด</t>
  </si>
  <si>
    <t>ช่างไฟฟ้า อิเล็กทรอนิกส์</t>
  </si>
  <si>
    <t>CW 425</t>
  </si>
  <si>
    <t>    27 นางสาว ปวีณา  เกตวงษา</t>
  </si>
  <si>
    <t>CW 430</t>
  </si>
  <si>
    <t>    28 นาย การันต์  อินธิแสน</t>
  </si>
  <si>
    <t>CW 431</t>
  </si>
  <si>
    <t>    29 นาย สุภัคศร  ไม้แสนดี</t>
  </si>
  <si>
    <t>คนงาน 453</t>
  </si>
  <si>
    <t>CW 073</t>
  </si>
  <si>
    <t>  หน่วยรักษาความปลอดภัย 21 อัตรา</t>
  </si>
  <si>
    <t>    1 นาย วีระพงษ์  ตุ่นกลิ่น</t>
  </si>
  <si>
    <t>เจ้าหน้าที่รักษาความปลอดภัย</t>
  </si>
  <si>
    <t>CW 058</t>
  </si>
  <si>
    <t>    2 นาย สาธิต  อินคำน้อย</t>
  </si>
  <si>
    <t>CW 059</t>
  </si>
  <si>
    <t>    3 นาย ชัยรัตน์  เข็มเพ็ชร</t>
  </si>
  <si>
    <t>CW 060</t>
  </si>
  <si>
    <t>    4 นาย วรัญญู  นามเพ็ง</t>
  </si>
  <si>
    <t>CW 061</t>
  </si>
  <si>
    <t>    5 นาย ไพรัช  อุ่มภูธร</t>
  </si>
  <si>
    <t>CW 062</t>
  </si>
  <si>
    <t>    6 นาย ไพฑูรย์  แพงยอด</t>
  </si>
  <si>
    <t>CW 063</t>
  </si>
  <si>
    <t>    7 นาย ภูษิต  วาดเมือง</t>
  </si>
  <si>
    <t>CW 064</t>
  </si>
  <si>
    <t>    8 นาย สุรเดช  ไชยหงษ์</t>
  </si>
  <si>
    <t>CW 065</t>
  </si>
  <si>
    <t>    9 นาย พีระพงษ์  พิลาธา</t>
  </si>
  <si>
    <t>CW 066</t>
  </si>
  <si>
    <t>    10 นาย มานิตย์  กงลีมา</t>
  </si>
  <si>
    <t>CW 068</t>
  </si>
  <si>
    <t>    11 นาย สุเมธ  ศิริสานต์</t>
  </si>
  <si>
    <t>CW 244</t>
  </si>
  <si>
    <t>    12 นาย สมพงษ์  จันตะแสง</t>
  </si>
  <si>
    <t>CW 276</t>
  </si>
  <si>
    <t>    13 นาย ปิญญา  ครุธตำคำ</t>
  </si>
  <si>
    <t>CW 277</t>
  </si>
  <si>
    <t>    14 นาย อภิวัฒน์  ไชยเสนา</t>
  </si>
  <si>
    <t>CW 311</t>
  </si>
  <si>
    <t>    15 นาย อะมอน  โยทัยหาญ</t>
  </si>
  <si>
    <t>CW 320</t>
  </si>
  <si>
    <t>    16 นาย นันทวิทย์  ชินศรี</t>
  </si>
  <si>
    <t>CW 322</t>
  </si>
  <si>
    <t>    17 นาย วิทยา  ผาสุข</t>
  </si>
  <si>
    <t>CW 345</t>
  </si>
  <si>
    <t>    18 นาย ธีรศักดิ์  บุษบา</t>
  </si>
  <si>
    <t>CW 396</t>
  </si>
  <si>
    <t>    19 นาย กอรเดช  เรืองโชคทวี</t>
  </si>
  <si>
    <t>CW 449</t>
  </si>
  <si>
    <t>แทนนายอนุรักษ์ โคตรมุงคุณ CW 449</t>
  </si>
  <si>
    <t>    20 นาย อรรถชัย  ไชยเสนา</t>
  </si>
  <si>
    <t>CW 458</t>
  </si>
  <si>
    <t>    21 นาย กิตติพงษ์  กงลีมา</t>
  </si>
  <si>
    <t>CW 462</t>
  </si>
  <si>
    <t>    22 นาย อรรฆพล  พันธุ์แก้ว</t>
  </si>
  <si>
    <t>CW 463</t>
  </si>
  <si>
    <t>  หน่วยออกแบบและตรวจสอบงานก่อสร้าง 1 อัตรา</t>
  </si>
  <si>
    <t>    2 นาย ศิวเรศ  ชมภู</t>
  </si>
  <si>
    <t>วิศวกรโยธา</t>
  </si>
  <si>
    <t>CW 468</t>
  </si>
  <si>
    <t>  หน่วยอาคารสถานที่ 68 อัตรา</t>
  </si>
  <si>
    <t xml:space="preserve"> 1 นาย มนัส  โคตรวิชัย</t>
  </si>
  <si>
    <t>CW 037</t>
  </si>
  <si>
    <t>    2 นาง อุลัยวรรณ  งอนราช</t>
  </si>
  <si>
    <t>CW 038</t>
  </si>
  <si>
    <t>    3 นาย สะไหว  จันทร์ไตรรัตน์</t>
  </si>
  <si>
    <t>CW 039</t>
  </si>
  <si>
    <t>    4 นาย ปรีดา  จักรพิมพ์</t>
  </si>
  <si>
    <t>CW 040</t>
  </si>
  <si>
    <t>    5 นาย สะท้าน  ทองศูนย์</t>
  </si>
  <si>
    <t>CW 046</t>
  </si>
  <si>
    <t>    6 นาย วิโรจน์  อุ่มภูธร</t>
  </si>
  <si>
    <t>CW 047</t>
  </si>
  <si>
    <t>    7 นาย ดลใจ  ยางธิสาร</t>
  </si>
  <si>
    <t>CW 048</t>
  </si>
  <si>
    <t>    8 นาย พนัส  บุญหล้า</t>
  </si>
  <si>
    <t>CW 050</t>
  </si>
  <si>
    <t>    9 นาย สายัน  ถานทองดี</t>
  </si>
  <si>
    <t>CW 051</t>
  </si>
  <si>
    <t>    10 นาย สมพงษ์  เขียวรัตน์</t>
  </si>
  <si>
    <t>CW 054</t>
  </si>
  <si>
    <t>    11 นาย ฐิติพงษ์  ตองตาสี</t>
  </si>
  <si>
    <t>CW 056</t>
  </si>
  <si>
    <t>    12 นาย ศิริชัย  ชาระวงศ์</t>
  </si>
  <si>
    <t>CW 057</t>
  </si>
  <si>
    <t>    13 นาย พงษ์พิทักษ์  ลูกอินทร์</t>
  </si>
  <si>
    <t>CW 223</t>
  </si>
  <si>
    <t>    14 นาย จีระการณ์  ศิริสานต์</t>
  </si>
  <si>
    <t>CW 313</t>
  </si>
  <si>
    <t>    15 นาย สนธยา  ฐานทองดี</t>
  </si>
  <si>
    <t>CW 314</t>
  </si>
  <si>
    <t>    16 นาย วิทูร  ไชยทิพย์</t>
  </si>
  <si>
    <t>CW 315</t>
  </si>
  <si>
    <t>    17 นางสาว สมจิต  โคตรวิชัย</t>
  </si>
  <si>
    <t>CW 323</t>
  </si>
  <si>
    <t>ประถมศึกษาปีที่ 4</t>
  </si>
  <si>
    <t>    18 นาย โนวี  วรราช</t>
  </si>
  <si>
    <t>CW 326</t>
  </si>
  <si>
    <t>แทน นาย เจริญชัย  ทุ่มโมง 362</t>
  </si>
  <si>
    <t>    19 นาย นันทวัฒน์  อินคำน้อย</t>
  </si>
  <si>
    <t>CW 340</t>
  </si>
  <si>
    <t>    20 นาย ศราวุฒิ  โคตรวิชัย</t>
  </si>
  <si>
    <t>CW 371</t>
  </si>
  <si>
    <t>    21 นาย พินิจ  จำปา</t>
  </si>
  <si>
    <t>CW 394</t>
  </si>
  <si>
    <t>    22 นาย โสภณ  ศรีจูม</t>
  </si>
  <si>
    <t>CW 413</t>
  </si>
  <si>
    <t>    23 นาย จักรินทร์  ลูกอินทร์</t>
  </si>
  <si>
    <t>CW 393</t>
  </si>
  <si>
    <t>    24 นาย เอกชัย  วารีพัฒน์</t>
  </si>
  <si>
    <t>CW 441</t>
  </si>
  <si>
    <t>แทน นาย กฤษดา  สีละดี</t>
  </si>
  <si>
    <t>    25 นาย ภูวดล  อุปพงษ์</t>
  </si>
  <si>
    <t>CW 447</t>
  </si>
  <si>
    <t>    26 นาย เอกอะนัน  เกศราช</t>
  </si>
  <si>
    <t>CW 448</t>
  </si>
  <si>
    <t>    27 นาย สิทธิพงษ์  ศิริสานต์</t>
  </si>
  <si>
    <t>CW 450</t>
  </si>
  <si>
    <t>    28 นาย ศรันยู  คำโคตร</t>
  </si>
  <si>
    <t>CW 451</t>
  </si>
  <si>
    <t>    29 นางสาว เพชรรัตน์  จำปา</t>
  </si>
  <si>
    <t>CW 452</t>
  </si>
  <si>
    <t>    30 นาย ศักดิ์สุริยา  แสนเมือง</t>
  </si>
  <si>
    <t>CW 456</t>
  </si>
  <si>
    <t>ประกาศนียบัตรวิชาชีพชั้นสูง</t>
  </si>
  <si>
    <t>    31 นาย รัฐพงษ์  พิลาทา</t>
  </si>
  <si>
    <t>CW 457</t>
  </si>
  <si>
    <t>    32 นาย กิรติ  แก้วบุดดี</t>
  </si>
  <si>
    <t>CW 415</t>
  </si>
  <si>
    <t>    33 นาย อดิศร  มาตยาริตย์</t>
  </si>
  <si>
    <t>CW 102</t>
  </si>
  <si>
    <t>    34 นาง ดารุณี  จักรเสน</t>
  </si>
  <si>
    <t>CW 461</t>
  </si>
  <si>
    <t>    35 นางสาว ฉวีวรรณ  จันทร์ใด</t>
  </si>
  <si>
    <t>CW 370</t>
  </si>
  <si>
    <t>    36 นาย ประเสริฐศักดิ์  ปินะกาเส</t>
  </si>
  <si>
    <t>CW 437</t>
  </si>
  <si>
    <t>    37 นางสาว ระพีพรรณ  แสนภูวา</t>
  </si>
  <si>
    <t>CW 440</t>
  </si>
  <si>
    <t>    38 นาง เดือนเพ็ญ  คำทะเนตร</t>
  </si>
  <si>
    <t>CW 455</t>
  </si>
  <si>
    <t>    39 นาง นฤมล  เหลวกุล</t>
  </si>
  <si>
    <t>CW 116</t>
  </si>
  <si>
    <t>    40 นาย ณรงค์  เหลวกูล</t>
  </si>
  <si>
    <t>CW 117</t>
  </si>
  <si>
    <t>    41 นาย ชาติชาย  ทีสุกะ</t>
  </si>
  <si>
    <t>CW 118</t>
  </si>
  <si>
    <t>    42 นาย ประพัฒน์พงศ์  ต่ายเนาว์ดง</t>
  </si>
  <si>
    <t>CW 459</t>
  </si>
  <si>
    <t>    43 นาย นัฐวัฒน์  จิตรมั่น</t>
  </si>
  <si>
    <t>CW 325</t>
  </si>
  <si>
    <t>กองกลาง</t>
  </si>
  <si>
    <t>    44 นาง ยุพิน  จิตรมั่น</t>
  </si>
  <si>
    <t>CW 346</t>
  </si>
  <si>
    <t>    45 นาย ไพบูลย์  สุมังคะ</t>
  </si>
  <si>
    <t>CW 044</t>
  </si>
  <si>
    <t>    46 นาง ศิรานี  กลมเกลียว</t>
  </si>
  <si>
    <t>CW 109</t>
  </si>
  <si>
    <t>    47 นาง นฤมล  แสนเมือง</t>
  </si>
  <si>
    <t>CW 257</t>
  </si>
  <si>
    <t>    48 นาย นาวี  จิตรมั่น</t>
  </si>
  <si>
    <t>CW 271</t>
  </si>
  <si>
    <t>    49 นาย ศักดิ์ชัย  ปานสังข์</t>
  </si>
  <si>
    <t>CW 338</t>
  </si>
  <si>
    <t>    50 นาย ถาวร  ศรีระวงค์</t>
  </si>
  <si>
    <t>CW 101</t>
  </si>
  <si>
    <t>    51 นาย อดิศร  มาตยาริตย์</t>
  </si>
  <si>
    <t>แทน นาย วิษณุ  ตุ่นกลิ่น</t>
  </si>
  <si>
    <t>    52 นางสาว สริญญา  แสนภูวา</t>
  </si>
  <si>
    <t>CW 225</t>
  </si>
  <si>
    <t>    53 นาง ดารุณี  จักรเสน  </t>
  </si>
  <si>
    <t>    54 นาง วรรณพร  ภูละคร</t>
  </si>
  <si>
    <t>CW 052</t>
  </si>
  <si>
    <t>    55 นางสาว วราพร  กงลีมา</t>
  </si>
  <si>
    <t>CW 379</t>
  </si>
  <si>
    <t>    56 นาย ทิวา  ทิพย์เสนา</t>
  </si>
  <si>
    <t>CW 085</t>
  </si>
  <si>
    <t>    57 นาย ไพรบูรณ์  บทเรศ</t>
  </si>
  <si>
    <t>CW 272</t>
  </si>
  <si>
    <t>แทน นายชาญชัย  บุญต่าย</t>
  </si>
  <si>
    <t>    58 นางสาว นันทนา  พิลาทา</t>
  </si>
  <si>
    <t>CW 316</t>
  </si>
  <si>
    <t>    59 นาง วันเพ็ญ  ด่านลาพล</t>
  </si>
  <si>
    <t>CW 317</t>
  </si>
  <si>
    <t>    60 นาย เจษฎา  พรมลา</t>
  </si>
  <si>
    <t>CW 318</t>
  </si>
  <si>
    <t>    61 นาง จีรยา  จันไตรรัตน์</t>
  </si>
  <si>
    <t>CW 324</t>
  </si>
  <si>
    <t>    62 นาง ชบา  จันไตรรัตน์</t>
  </si>
  <si>
    <t>เจ้าหน้าที่ทำความสะอาด</t>
  </si>
  <si>
    <t>CW 172</t>
  </si>
  <si>
    <t>    63 นาง วราพร  ยศตะโคตร</t>
  </si>
  <si>
    <t>CW 255</t>
  </si>
  <si>
    <t>    64 นางสาว โกสิน  ลุนราช</t>
  </si>
  <si>
    <t>CW 256</t>
  </si>
  <si>
    <t>    65 นาย ธีระภัทร์  อามาตรทอง</t>
  </si>
  <si>
    <t>CW 336</t>
  </si>
  <si>
    <t>    66 นาง ขันทอง  ชินบุตร</t>
  </si>
  <si>
    <t>CW 348</t>
  </si>
  <si>
    <t>    67 นาง วัชรินทร์  ผาจวง</t>
  </si>
  <si>
    <t>CW 157</t>
  </si>
  <si>
    <t>    68 นาง สุพัตรา  พิลาทา</t>
  </si>
  <si>
    <t>CW 158</t>
  </si>
  <si>
    <t>  หน่วยยานพาหนะ 15 อัตรา</t>
  </si>
  <si>
    <t>    1 นาย เดชา  วงศ์กาฬสินธุ์</t>
  </si>
  <si>
    <t>พนักงานขับรถยนต์</t>
  </si>
  <si>
    <t>CW 031</t>
  </si>
  <si>
    <t>     2 นาย กษิดิส  วงศ์ตาผา</t>
  </si>
  <si>
    <t>CW 033</t>
  </si>
  <si>
    <t>ลาออก 1 ตุลาคม 2567</t>
  </si>
  <si>
    <t>    3 นาย ศรายุทธ  อุปพงษ์</t>
  </si>
  <si>
    <t>CW 032</t>
  </si>
  <si>
    <t>    4 นาย วุฒิชัย  บุพศิริ</t>
  </si>
  <si>
    <t>CW 034</t>
  </si>
  <si>
    <t>    5 นาย อุทัย  อินธะนู</t>
  </si>
  <si>
    <t>CW 036</t>
  </si>
  <si>
    <t>    6 นาย มิตร  เรืองโชคทวี</t>
  </si>
  <si>
    <t>CW 237</t>
  </si>
  <si>
    <t>    7 นาย อภิวิชญ์  สมบัติดี</t>
  </si>
  <si>
    <t>CW 238</t>
  </si>
  <si>
    <t>    8 นาย ลักษณ์  สืบชาติ</t>
  </si>
  <si>
    <t>CW 261</t>
  </si>
  <si>
    <t>    9 นาย ประพาส  ดีสา</t>
  </si>
  <si>
    <t>CW 265</t>
  </si>
  <si>
    <t>    10 นาย พยุงศักดิ์  แสนรัตน์</t>
  </si>
  <si>
    <t>CW 368</t>
  </si>
  <si>
    <t>    11 นาย อัคเดช  ศรีปัตถา</t>
  </si>
  <si>
    <t>CW 391</t>
  </si>
  <si>
    <t>    12 นาย ธนพงศ์  ยาทองไชย</t>
  </si>
  <si>
    <t>CW 392</t>
  </si>
  <si>
    <t>    13 นาย อดิศักดิ์  พิมกร</t>
  </si>
  <si>
    <t>CW 411</t>
  </si>
  <si>
    <t>    14 นาย บัณฑิต  จันทร์ใด</t>
  </si>
  <si>
    <t>CW 423</t>
  </si>
  <si>
    <t>    15 นาย ศักดิ์นรินทร์  คาอำกวย</t>
  </si>
  <si>
    <t>CW 466</t>
  </si>
  <si>
    <t>  หน่วยสาธารณูปโภค 2 อัตรา</t>
  </si>
  <si>
    <t>    1 นาย บัญชา  ไกรวิสุทธิ์</t>
  </si>
  <si>
    <t>CW 319</t>
  </si>
  <si>
    <t>    2 นาย พรชัย  อาญาสูญ</t>
  </si>
  <si>
    <t>CW 453</t>
  </si>
  <si>
    <t>เกษียณ67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</si>
</sst>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7">
    <font>
      <sz val="11"/>
      <color theme="1"/>
      <name val="Calibri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color theme="1"/>
      <name val="Calibri"/>
      <family val="2"/>
      <scheme val="minor"/>
    </font>
    <font>
      <b/>
      <u/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2.5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u/>
      <sz val="14"/>
      <color rgb="FFFF0000"/>
      <name val="TH SarabunPSK"/>
      <family val="2"/>
    </font>
    <font>
      <sz val="10"/>
      <color rgb="FFFF0000"/>
      <name val="TH SarabunPSK"/>
      <family val="2"/>
    </font>
    <font>
      <b/>
      <sz val="9"/>
      <name val="Tahoma"/>
      <family val="2"/>
    </font>
    <font>
      <sz val="9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78C7D8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5F4E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auto="1"/>
      </left>
      <right style="thin">
        <color auto="1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04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164" fontId="3" fillId="4" borderId="2" xfId="1" applyNumberFormat="1" applyFont="1" applyFill="1" applyBorder="1" applyAlignment="1">
      <alignment horizontal="center" vertical="center" wrapText="1"/>
    </xf>
    <xf numFmtId="164" fontId="3" fillId="5" borderId="2" xfId="1" applyNumberFormat="1" applyFont="1" applyFill="1" applyBorder="1" applyAlignment="1">
      <alignment horizontal="center" vertical="center" wrapText="1"/>
    </xf>
    <xf numFmtId="164" fontId="3" fillId="6" borderId="2" xfId="1" applyNumberFormat="1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43" fontId="3" fillId="5" borderId="4" xfId="1" applyFont="1" applyFill="1" applyBorder="1" applyAlignment="1">
      <alignment horizontal="right" wrapText="1"/>
    </xf>
    <xf numFmtId="164" fontId="3" fillId="5" borderId="4" xfId="1" applyNumberFormat="1" applyFont="1" applyFill="1" applyBorder="1" applyAlignment="1">
      <alignment horizontal="right" wrapText="1"/>
    </xf>
    <xf numFmtId="0" fontId="3" fillId="5" borderId="0" xfId="0" applyFont="1" applyFill="1"/>
    <xf numFmtId="0" fontId="3" fillId="7" borderId="9" xfId="0" applyFont="1" applyFill="1" applyBorder="1" applyAlignment="1">
      <alignment vertical="center" wrapText="1"/>
    </xf>
    <xf numFmtId="0" fontId="3" fillId="7" borderId="9" xfId="0" applyFont="1" applyFill="1" applyBorder="1" applyAlignment="1">
      <alignment horizontal="right" vertical="center" wrapText="1"/>
    </xf>
    <xf numFmtId="164" fontId="5" fillId="7" borderId="9" xfId="1" applyNumberFormat="1" applyFont="1" applyFill="1" applyBorder="1" applyAlignment="1">
      <alignment horizontal="right" vertical="center" wrapText="1"/>
    </xf>
    <xf numFmtId="164" fontId="5" fillId="3" borderId="9" xfId="1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vertical="center"/>
    </xf>
    <xf numFmtId="0" fontId="3" fillId="3" borderId="5" xfId="0" applyFont="1" applyFill="1" applyBorder="1" applyAlignment="1">
      <alignment vertical="center"/>
    </xf>
    <xf numFmtId="0" fontId="2" fillId="8" borderId="10" xfId="0" applyFont="1" applyFill="1" applyBorder="1" applyAlignment="1">
      <alignment vertical="center" wrapText="1"/>
    </xf>
    <xf numFmtId="0" fontId="2" fillId="8" borderId="10" xfId="0" applyFont="1" applyFill="1" applyBorder="1" applyAlignment="1">
      <alignment horizontal="center" vertical="center" wrapText="1"/>
    </xf>
    <xf numFmtId="164" fontId="2" fillId="8" borderId="10" xfId="1" applyNumberFormat="1" applyFont="1" applyFill="1" applyBorder="1" applyAlignment="1">
      <alignment horizontal="right" vertical="center" wrapText="1"/>
    </xf>
    <xf numFmtId="164" fontId="2" fillId="9" borderId="10" xfId="1" applyNumberFormat="1" applyFont="1" applyFill="1" applyBorder="1" applyAlignment="1">
      <alignment horizontal="right" vertical="center" wrapText="1"/>
    </xf>
    <xf numFmtId="164" fontId="2" fillId="5" borderId="10" xfId="1" applyNumberFormat="1" applyFont="1" applyFill="1" applyBorder="1" applyAlignment="1">
      <alignment horizontal="right" vertical="center" wrapText="1"/>
    </xf>
    <xf numFmtId="164" fontId="3" fillId="10" borderId="10" xfId="1" applyNumberFormat="1" applyFont="1" applyFill="1" applyBorder="1" applyAlignment="1">
      <alignment horizontal="right" vertical="center" wrapText="1"/>
    </xf>
    <xf numFmtId="164" fontId="2" fillId="8" borderId="9" xfId="1" applyNumberFormat="1" applyFont="1" applyFill="1" applyBorder="1" applyAlignment="1">
      <alignment horizontal="right" vertical="center" wrapText="1"/>
    </xf>
    <xf numFmtId="0" fontId="2" fillId="8" borderId="0" xfId="0" applyFont="1" applyFill="1" applyAlignment="1">
      <alignment vertical="center"/>
    </xf>
    <xf numFmtId="0" fontId="2" fillId="8" borderId="5" xfId="0" applyFont="1" applyFill="1" applyBorder="1" applyAlignment="1">
      <alignment vertical="center"/>
    </xf>
    <xf numFmtId="43" fontId="2" fillId="8" borderId="0" xfId="0" applyNumberFormat="1" applyFont="1" applyFill="1" applyAlignment="1">
      <alignment vertical="center"/>
    </xf>
    <xf numFmtId="0" fontId="2" fillId="11" borderId="11" xfId="0" applyFont="1" applyFill="1" applyBorder="1" applyAlignment="1">
      <alignment vertical="center" wrapText="1"/>
    </xf>
    <xf numFmtId="0" fontId="2" fillId="11" borderId="11" xfId="0" applyFont="1" applyFill="1" applyBorder="1" applyAlignment="1">
      <alignment horizontal="center" vertical="center" wrapText="1"/>
    </xf>
    <xf numFmtId="164" fontId="2" fillId="11" borderId="11" xfId="1" applyNumberFormat="1" applyFont="1" applyFill="1" applyBorder="1" applyAlignment="1">
      <alignment horizontal="right" vertical="center" wrapText="1"/>
    </xf>
    <xf numFmtId="164" fontId="2" fillId="8" borderId="11" xfId="1" applyNumberFormat="1" applyFont="1" applyFill="1" applyBorder="1" applyAlignment="1">
      <alignment horizontal="right" vertical="center" wrapText="1"/>
    </xf>
    <xf numFmtId="164" fontId="2" fillId="9" borderId="11" xfId="1" applyNumberFormat="1" applyFont="1" applyFill="1" applyBorder="1" applyAlignment="1">
      <alignment horizontal="right" vertical="center" wrapText="1"/>
    </xf>
    <xf numFmtId="164" fontId="2" fillId="5" borderId="11" xfId="1" applyNumberFormat="1" applyFont="1" applyFill="1" applyBorder="1" applyAlignment="1">
      <alignment horizontal="right" vertical="center" wrapText="1"/>
    </xf>
    <xf numFmtId="164" fontId="3" fillId="10" borderId="11" xfId="1" applyNumberFormat="1" applyFont="1" applyFill="1" applyBorder="1" applyAlignment="1">
      <alignment horizontal="right" vertical="center" wrapText="1"/>
    </xf>
    <xf numFmtId="164" fontId="2" fillId="11" borderId="9" xfId="1" applyNumberFormat="1" applyFont="1" applyFill="1" applyBorder="1" applyAlignment="1">
      <alignment horizontal="right" vertical="center" wrapText="1"/>
    </xf>
    <xf numFmtId="0" fontId="2" fillId="11" borderId="0" xfId="0" applyFont="1" applyFill="1" applyAlignment="1">
      <alignment vertical="center"/>
    </xf>
    <xf numFmtId="0" fontId="2" fillId="11" borderId="5" xfId="0" applyFont="1" applyFill="1" applyBorder="1" applyAlignment="1">
      <alignment vertical="center"/>
    </xf>
    <xf numFmtId="0" fontId="2" fillId="8" borderId="11" xfId="0" applyFont="1" applyFill="1" applyBorder="1" applyAlignment="1">
      <alignment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164" fontId="2" fillId="0" borderId="14" xfId="1" applyNumberFormat="1" applyFont="1" applyFill="1" applyBorder="1" applyAlignment="1">
      <alignment horizontal="right" vertical="center" wrapText="1"/>
    </xf>
    <xf numFmtId="164" fontId="2" fillId="5" borderId="14" xfId="1" applyNumberFormat="1" applyFont="1" applyFill="1" applyBorder="1" applyAlignment="1">
      <alignment horizontal="right" vertical="center" wrapText="1"/>
    </xf>
    <xf numFmtId="164" fontId="3" fillId="0" borderId="14" xfId="1" applyNumberFormat="1" applyFont="1" applyFill="1" applyBorder="1" applyAlignment="1">
      <alignment horizontal="right" vertical="center" wrapText="1"/>
    </xf>
    <xf numFmtId="164" fontId="2" fillId="0" borderId="9" xfId="1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7" borderId="9" xfId="0" applyFont="1" applyFill="1" applyBorder="1" applyAlignment="1">
      <alignment vertical="center" wrapText="1"/>
    </xf>
    <xf numFmtId="0" fontId="2" fillId="7" borderId="7" xfId="0" applyFont="1" applyFill="1" applyBorder="1" applyAlignment="1">
      <alignment horizontal="right" vertical="center" wrapText="1"/>
    </xf>
    <xf numFmtId="164" fontId="5" fillId="7" borderId="5" xfId="1" applyNumberFormat="1" applyFont="1" applyFill="1" applyBorder="1" applyAlignment="1">
      <alignment horizontal="right" vertical="center" wrapText="1"/>
    </xf>
    <xf numFmtId="0" fontId="2" fillId="3" borderId="0" xfId="0" applyFont="1" applyFill="1" applyAlignment="1">
      <alignment vertical="center"/>
    </xf>
    <xf numFmtId="0" fontId="2" fillId="11" borderId="10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 wrapText="1"/>
    </xf>
    <xf numFmtId="164" fontId="2" fillId="11" borderId="15" xfId="1" applyNumberFormat="1" applyFont="1" applyFill="1" applyBorder="1" applyAlignment="1">
      <alignment horizontal="right" vertical="center" wrapText="1"/>
    </xf>
    <xf numFmtId="164" fontId="2" fillId="8" borderId="15" xfId="1" applyNumberFormat="1" applyFont="1" applyFill="1" applyBorder="1" applyAlignment="1">
      <alignment horizontal="right" vertical="center" wrapText="1"/>
    </xf>
    <xf numFmtId="164" fontId="2" fillId="9" borderId="15" xfId="1" applyNumberFormat="1" applyFont="1" applyFill="1" applyBorder="1" applyAlignment="1">
      <alignment horizontal="right" vertical="center" wrapText="1"/>
    </xf>
    <xf numFmtId="164" fontId="2" fillId="5" borderId="15" xfId="1" applyNumberFormat="1" applyFont="1" applyFill="1" applyBorder="1" applyAlignment="1">
      <alignment horizontal="right" vertical="center" wrapText="1"/>
    </xf>
    <xf numFmtId="164" fontId="3" fillId="10" borderId="15" xfId="1" applyNumberFormat="1" applyFont="1" applyFill="1" applyBorder="1" applyAlignment="1">
      <alignment horizontal="right" vertical="center" wrapText="1"/>
    </xf>
    <xf numFmtId="0" fontId="2" fillId="0" borderId="1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11" borderId="12" xfId="0" applyFont="1" applyFill="1" applyBorder="1" applyAlignment="1">
      <alignment vertical="center" wrapText="1"/>
    </xf>
    <xf numFmtId="0" fontId="2" fillId="11" borderId="12" xfId="0" applyFont="1" applyFill="1" applyBorder="1" applyAlignment="1">
      <alignment horizontal="center" vertical="center" wrapText="1"/>
    </xf>
    <xf numFmtId="164" fontId="2" fillId="11" borderId="12" xfId="1" applyNumberFormat="1" applyFont="1" applyFill="1" applyBorder="1" applyAlignment="1">
      <alignment horizontal="right" vertical="center" wrapText="1"/>
    </xf>
    <xf numFmtId="164" fontId="2" fillId="8" borderId="12" xfId="1" applyNumberFormat="1" applyFont="1" applyFill="1" applyBorder="1" applyAlignment="1">
      <alignment horizontal="right" vertical="center" wrapText="1"/>
    </xf>
    <xf numFmtId="164" fontId="2" fillId="9" borderId="12" xfId="1" applyNumberFormat="1" applyFont="1" applyFill="1" applyBorder="1" applyAlignment="1">
      <alignment horizontal="right" vertical="center" wrapText="1"/>
    </xf>
    <xf numFmtId="164" fontId="2" fillId="5" borderId="12" xfId="1" applyNumberFormat="1" applyFont="1" applyFill="1" applyBorder="1" applyAlignment="1">
      <alignment horizontal="right" vertical="center" wrapText="1"/>
    </xf>
    <xf numFmtId="164" fontId="3" fillId="10" borderId="12" xfId="1" applyNumberFormat="1" applyFont="1" applyFill="1" applyBorder="1" applyAlignment="1">
      <alignment horizontal="right" vertical="center" wrapText="1"/>
    </xf>
    <xf numFmtId="0" fontId="2" fillId="11" borderId="9" xfId="0" applyFont="1" applyFill="1" applyBorder="1" applyAlignment="1">
      <alignment vertical="center" wrapText="1"/>
    </xf>
    <xf numFmtId="0" fontId="2" fillId="11" borderId="9" xfId="0" applyFont="1" applyFill="1" applyBorder="1" applyAlignment="1">
      <alignment horizontal="center" vertical="center" wrapText="1"/>
    </xf>
    <xf numFmtId="164" fontId="2" fillId="9" borderId="9" xfId="1" applyNumberFormat="1" applyFont="1" applyFill="1" applyBorder="1" applyAlignment="1">
      <alignment horizontal="right" vertical="center" wrapText="1"/>
    </xf>
    <xf numFmtId="164" fontId="2" fillId="5" borderId="9" xfId="1" applyNumberFormat="1" applyFont="1" applyFill="1" applyBorder="1" applyAlignment="1">
      <alignment horizontal="right" vertical="center" wrapText="1"/>
    </xf>
    <xf numFmtId="164" fontId="3" fillId="10" borderId="9" xfId="1" applyNumberFormat="1" applyFont="1" applyFill="1" applyBorder="1" applyAlignment="1">
      <alignment horizontal="right" vertical="center" wrapText="1"/>
    </xf>
    <xf numFmtId="0" fontId="2" fillId="8" borderId="9" xfId="0" applyFont="1" applyFill="1" applyBorder="1" applyAlignment="1">
      <alignment vertical="top" wrapText="1"/>
    </xf>
    <xf numFmtId="0" fontId="6" fillId="8" borderId="9" xfId="0" applyFont="1" applyFill="1" applyBorder="1" applyAlignment="1">
      <alignment vertical="top" wrapText="1"/>
    </xf>
    <xf numFmtId="0" fontId="2" fillId="8" borderId="9" xfId="0" applyFont="1" applyFill="1" applyBorder="1" applyAlignment="1">
      <alignment horizontal="center" vertical="top" wrapText="1"/>
    </xf>
    <xf numFmtId="164" fontId="2" fillId="8" borderId="9" xfId="1" applyNumberFormat="1" applyFont="1" applyFill="1" applyBorder="1" applyAlignment="1">
      <alignment horizontal="right" vertical="top" wrapText="1"/>
    </xf>
    <xf numFmtId="164" fontId="2" fillId="11" borderId="9" xfId="1" applyNumberFormat="1" applyFont="1" applyFill="1" applyBorder="1" applyAlignment="1">
      <alignment horizontal="right" vertical="top" wrapText="1"/>
    </xf>
    <xf numFmtId="164" fontId="2" fillId="9" borderId="9" xfId="1" applyNumberFormat="1" applyFont="1" applyFill="1" applyBorder="1" applyAlignment="1">
      <alignment horizontal="right" vertical="top" wrapText="1"/>
    </xf>
    <xf numFmtId="164" fontId="2" fillId="5" borderId="9" xfId="1" applyNumberFormat="1" applyFont="1" applyFill="1" applyBorder="1" applyAlignment="1">
      <alignment horizontal="right" vertical="top" wrapText="1"/>
    </xf>
    <xf numFmtId="164" fontId="3" fillId="10" borderId="9" xfId="1" applyNumberFormat="1" applyFont="1" applyFill="1" applyBorder="1" applyAlignment="1">
      <alignment horizontal="right" vertical="top" wrapText="1"/>
    </xf>
    <xf numFmtId="0" fontId="2" fillId="8" borderId="0" xfId="0" applyFont="1" applyFill="1" applyAlignment="1">
      <alignment vertical="top"/>
    </xf>
    <xf numFmtId="0" fontId="2" fillId="8" borderId="5" xfId="0" applyFont="1" applyFill="1" applyBorder="1" applyAlignment="1">
      <alignment vertical="top"/>
    </xf>
    <xf numFmtId="0" fontId="3" fillId="8" borderId="5" xfId="0" applyFont="1" applyFill="1" applyBorder="1" applyAlignment="1">
      <alignment vertical="center"/>
    </xf>
    <xf numFmtId="0" fontId="2" fillId="11" borderId="9" xfId="0" applyFont="1" applyFill="1" applyBorder="1" applyAlignment="1">
      <alignment vertical="top" wrapText="1"/>
    </xf>
    <xf numFmtId="0" fontId="7" fillId="11" borderId="9" xfId="0" applyFont="1" applyFill="1" applyBorder="1" applyAlignment="1">
      <alignment horizontal="center" vertical="top" wrapText="1"/>
    </xf>
    <xf numFmtId="0" fontId="2" fillId="11" borderId="0" xfId="0" applyFont="1" applyFill="1" applyAlignment="1">
      <alignment vertical="top"/>
    </xf>
    <xf numFmtId="0" fontId="2" fillId="11" borderId="5" xfId="0" applyFont="1" applyFill="1" applyBorder="1" applyAlignment="1">
      <alignment vertical="top"/>
    </xf>
    <xf numFmtId="0" fontId="7" fillId="8" borderId="9" xfId="0" applyFont="1" applyFill="1" applyBorder="1" applyAlignment="1">
      <alignment horizontal="center" vertical="top" wrapText="1"/>
    </xf>
    <xf numFmtId="164" fontId="2" fillId="8" borderId="17" xfId="1" applyNumberFormat="1" applyFont="1" applyFill="1" applyBorder="1" applyAlignment="1">
      <alignment horizontal="right" vertical="top" wrapText="1"/>
    </xf>
    <xf numFmtId="0" fontId="2" fillId="0" borderId="9" xfId="0" applyFont="1" applyBorder="1" applyAlignment="1">
      <alignment vertical="center" wrapText="1"/>
    </xf>
    <xf numFmtId="0" fontId="2" fillId="12" borderId="7" xfId="0" applyFont="1" applyFill="1" applyBorder="1" applyAlignment="1">
      <alignment horizontal="center" vertical="center" wrapText="1"/>
    </xf>
    <xf numFmtId="164" fontId="5" fillId="7" borderId="4" xfId="1" applyNumberFormat="1" applyFont="1" applyFill="1" applyBorder="1" applyAlignment="1">
      <alignment horizontal="right" vertical="center" wrapText="1"/>
    </xf>
    <xf numFmtId="0" fontId="2" fillId="8" borderId="9" xfId="0" applyFont="1" applyFill="1" applyBorder="1" applyAlignment="1">
      <alignment vertical="center" wrapText="1"/>
    </xf>
    <xf numFmtId="0" fontId="2" fillId="8" borderId="9" xfId="0" applyFont="1" applyFill="1" applyBorder="1" applyAlignment="1">
      <alignment horizontal="center" vertical="center" wrapText="1"/>
    </xf>
    <xf numFmtId="164" fontId="5" fillId="7" borderId="17" xfId="1" applyNumberFormat="1" applyFont="1" applyFill="1" applyBorder="1" applyAlignment="1">
      <alignment horizontal="right" vertical="center" wrapText="1"/>
    </xf>
    <xf numFmtId="0" fontId="8" fillId="0" borderId="9" xfId="0" applyFont="1" applyBorder="1" applyAlignment="1">
      <alignment vertical="center" wrapText="1"/>
    </xf>
    <xf numFmtId="164" fontId="2" fillId="8" borderId="4" xfId="1" applyNumberFormat="1" applyFont="1" applyFill="1" applyBorder="1" applyAlignment="1">
      <alignment horizontal="right" vertical="center" wrapText="1"/>
    </xf>
    <xf numFmtId="43" fontId="3" fillId="7" borderId="9" xfId="1" applyFont="1" applyFill="1" applyBorder="1" applyAlignment="1">
      <alignment horizontal="right" vertical="center" wrapText="1"/>
    </xf>
    <xf numFmtId="0" fontId="8" fillId="11" borderId="9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4" fontId="3" fillId="9" borderId="9" xfId="1" applyNumberFormat="1" applyFont="1" applyFill="1" applyBorder="1" applyAlignment="1">
      <alignment horizontal="right" vertical="center" wrapText="1"/>
    </xf>
    <xf numFmtId="164" fontId="3" fillId="0" borderId="9" xfId="1" applyNumberFormat="1" applyFont="1" applyFill="1" applyBorder="1" applyAlignment="1">
      <alignment horizontal="right" vertical="center" wrapText="1"/>
    </xf>
    <xf numFmtId="0" fontId="2" fillId="8" borderId="9" xfId="0" applyFont="1" applyFill="1" applyBorder="1" applyAlignment="1">
      <alignment wrapText="1"/>
    </xf>
    <xf numFmtId="0" fontId="8" fillId="8" borderId="9" xfId="0" applyFont="1" applyFill="1" applyBorder="1" applyAlignment="1">
      <alignment horizontal="center" wrapText="1"/>
    </xf>
    <xf numFmtId="164" fontId="2" fillId="8" borderId="9" xfId="1" applyNumberFormat="1" applyFont="1" applyFill="1" applyBorder="1" applyAlignment="1">
      <alignment horizontal="right" wrapText="1"/>
    </xf>
    <xf numFmtId="164" fontId="2" fillId="11" borderId="9" xfId="1" applyNumberFormat="1" applyFont="1" applyFill="1" applyBorder="1" applyAlignment="1">
      <alignment horizontal="right" wrapText="1"/>
    </xf>
    <xf numFmtId="164" fontId="2" fillId="9" borderId="9" xfId="1" applyNumberFormat="1" applyFont="1" applyFill="1" applyBorder="1" applyAlignment="1">
      <alignment horizontal="right" wrapText="1"/>
    </xf>
    <xf numFmtId="164" fontId="2" fillId="5" borderId="9" xfId="1" applyNumberFormat="1" applyFont="1" applyFill="1" applyBorder="1" applyAlignment="1">
      <alignment horizontal="right" wrapText="1"/>
    </xf>
    <xf numFmtId="164" fontId="3" fillId="10" borderId="9" xfId="1" applyNumberFormat="1" applyFont="1" applyFill="1" applyBorder="1" applyAlignment="1">
      <alignment horizontal="right" wrapText="1"/>
    </xf>
    <xf numFmtId="0" fontId="2" fillId="8" borderId="0" xfId="0" applyFont="1" applyFill="1"/>
    <xf numFmtId="0" fontId="2" fillId="8" borderId="5" xfId="0" applyFont="1" applyFill="1" applyBorder="1"/>
    <xf numFmtId="0" fontId="2" fillId="11" borderId="9" xfId="0" applyFont="1" applyFill="1" applyBorder="1" applyAlignment="1">
      <alignment wrapText="1"/>
    </xf>
    <xf numFmtId="0" fontId="8" fillId="11" borderId="9" xfId="0" applyFont="1" applyFill="1" applyBorder="1" applyAlignment="1">
      <alignment horizontal="center" wrapText="1"/>
    </xf>
    <xf numFmtId="0" fontId="2" fillId="11" borderId="0" xfId="0" applyFont="1" applyFill="1"/>
    <xf numFmtId="0" fontId="2" fillId="11" borderId="5" xfId="0" applyFont="1" applyFill="1" applyBorder="1" applyAlignment="1">
      <alignment horizontal="center"/>
    </xf>
    <xf numFmtId="0" fontId="2" fillId="11" borderId="5" xfId="0" applyFont="1" applyFill="1" applyBorder="1"/>
    <xf numFmtId="0" fontId="2" fillId="8" borderId="5" xfId="0" applyFont="1" applyFill="1" applyBorder="1" applyAlignment="1">
      <alignment horizontal="center"/>
    </xf>
    <xf numFmtId="43" fontId="9" fillId="7" borderId="9" xfId="1" applyFont="1" applyFill="1" applyBorder="1" applyAlignment="1">
      <alignment horizontal="right" vertical="center" wrapText="1"/>
    </xf>
    <xf numFmtId="0" fontId="10" fillId="11" borderId="9" xfId="0" applyFont="1" applyFill="1" applyBorder="1" applyAlignment="1">
      <alignment vertical="center" wrapText="1"/>
    </xf>
    <xf numFmtId="0" fontId="10" fillId="8" borderId="9" xfId="0" applyFont="1" applyFill="1" applyBorder="1" applyAlignment="1">
      <alignment vertical="center" wrapText="1"/>
    </xf>
    <xf numFmtId="164" fontId="3" fillId="5" borderId="9" xfId="1" applyNumberFormat="1" applyFont="1" applyFill="1" applyBorder="1" applyAlignment="1">
      <alignment horizontal="right" vertical="center" wrapText="1"/>
    </xf>
    <xf numFmtId="0" fontId="3" fillId="11" borderId="5" xfId="0" applyFont="1" applyFill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8" borderId="9" xfId="0" applyFont="1" applyFill="1" applyBorder="1" applyAlignment="1">
      <alignment horizontal="left" vertical="center" wrapText="1" indent="1"/>
    </xf>
    <xf numFmtId="0" fontId="2" fillId="0" borderId="9" xfId="0" applyFont="1" applyBorder="1" applyAlignment="1">
      <alignment wrapText="1"/>
    </xf>
    <xf numFmtId="0" fontId="3" fillId="11" borderId="5" xfId="0" applyFont="1" applyFill="1" applyBorder="1" applyAlignment="1">
      <alignment horizontal="left" vertical="center"/>
    </xf>
    <xf numFmtId="0" fontId="11" fillId="11" borderId="9" xfId="0" applyFont="1" applyFill="1" applyBorder="1" applyAlignment="1">
      <alignment wrapText="1"/>
    </xf>
    <xf numFmtId="0" fontId="11" fillId="11" borderId="9" xfId="0" applyFont="1" applyFill="1" applyBorder="1" applyAlignment="1">
      <alignment horizontal="center" wrapText="1"/>
    </xf>
    <xf numFmtId="164" fontId="11" fillId="11" borderId="9" xfId="1" applyNumberFormat="1" applyFont="1" applyFill="1" applyBorder="1" applyAlignment="1">
      <alignment horizontal="right" wrapText="1"/>
    </xf>
    <xf numFmtId="164" fontId="11" fillId="8" borderId="9" xfId="1" applyNumberFormat="1" applyFont="1" applyFill="1" applyBorder="1" applyAlignment="1">
      <alignment horizontal="right" wrapText="1"/>
    </xf>
    <xf numFmtId="164" fontId="11" fillId="9" borderId="9" xfId="1" applyNumberFormat="1" applyFont="1" applyFill="1" applyBorder="1" applyAlignment="1">
      <alignment horizontal="right" wrapText="1"/>
    </xf>
    <xf numFmtId="164" fontId="11" fillId="5" borderId="9" xfId="1" applyNumberFormat="1" applyFont="1" applyFill="1" applyBorder="1" applyAlignment="1">
      <alignment horizontal="right" wrapText="1"/>
    </xf>
    <xf numFmtId="164" fontId="12" fillId="10" borderId="9" xfId="1" applyNumberFormat="1" applyFont="1" applyFill="1" applyBorder="1" applyAlignment="1">
      <alignment horizontal="right" wrapText="1"/>
    </xf>
    <xf numFmtId="0" fontId="11" fillId="11" borderId="0" xfId="0" applyFont="1" applyFill="1"/>
    <xf numFmtId="0" fontId="11" fillId="11" borderId="5" xfId="0" applyFont="1" applyFill="1" applyBorder="1"/>
    <xf numFmtId="0" fontId="11" fillId="8" borderId="9" xfId="0" applyFont="1" applyFill="1" applyBorder="1" applyAlignment="1">
      <alignment wrapText="1"/>
    </xf>
    <xf numFmtId="0" fontId="11" fillId="8" borderId="9" xfId="0" applyFont="1" applyFill="1" applyBorder="1" applyAlignment="1">
      <alignment horizontal="center" wrapText="1"/>
    </xf>
    <xf numFmtId="0" fontId="11" fillId="8" borderId="0" xfId="0" applyFont="1" applyFill="1"/>
    <xf numFmtId="0" fontId="11" fillId="8" borderId="5" xfId="0" applyFont="1" applyFill="1" applyBorder="1"/>
    <xf numFmtId="0" fontId="11" fillId="0" borderId="18" xfId="0" applyFont="1" applyBorder="1" applyAlignment="1">
      <alignment wrapText="1"/>
    </xf>
    <xf numFmtId="0" fontId="11" fillId="0" borderId="18" xfId="0" applyFont="1" applyBorder="1" applyAlignment="1">
      <alignment horizontal="right" wrapText="1"/>
    </xf>
    <xf numFmtId="164" fontId="11" fillId="0" borderId="18" xfId="1" applyNumberFormat="1" applyFont="1" applyFill="1" applyBorder="1" applyAlignment="1">
      <alignment horizontal="right" wrapText="1"/>
    </xf>
    <xf numFmtId="164" fontId="13" fillId="3" borderId="8" xfId="1" applyNumberFormat="1" applyFont="1" applyFill="1" applyBorder="1" applyAlignment="1">
      <alignment horizontal="right" wrapText="1"/>
    </xf>
    <xf numFmtId="164" fontId="13" fillId="3" borderId="9" xfId="1" applyNumberFormat="1" applyFont="1" applyFill="1" applyBorder="1" applyAlignment="1">
      <alignment horizontal="right" wrapText="1"/>
    </xf>
    <xf numFmtId="0" fontId="11" fillId="3" borderId="0" xfId="0" applyFont="1" applyFill="1"/>
    <xf numFmtId="0" fontId="11" fillId="3" borderId="5" xfId="0" applyFont="1" applyFill="1" applyBorder="1"/>
    <xf numFmtId="0" fontId="11" fillId="11" borderId="19" xfId="0" applyFont="1" applyFill="1" applyBorder="1" applyAlignment="1">
      <alignment wrapText="1"/>
    </xf>
    <xf numFmtId="0" fontId="11" fillId="11" borderId="19" xfId="0" applyFont="1" applyFill="1" applyBorder="1" applyAlignment="1">
      <alignment horizontal="center" wrapText="1"/>
    </xf>
    <xf numFmtId="164" fontId="11" fillId="11" borderId="19" xfId="1" applyNumberFormat="1" applyFont="1" applyFill="1" applyBorder="1" applyAlignment="1">
      <alignment horizontal="right" wrapText="1"/>
    </xf>
    <xf numFmtId="164" fontId="11" fillId="8" borderId="19" xfId="1" applyNumberFormat="1" applyFont="1" applyFill="1" applyBorder="1" applyAlignment="1">
      <alignment horizontal="right" wrapText="1"/>
    </xf>
    <xf numFmtId="164" fontId="11" fillId="9" borderId="19" xfId="1" applyNumberFormat="1" applyFont="1" applyFill="1" applyBorder="1" applyAlignment="1">
      <alignment horizontal="right" wrapText="1"/>
    </xf>
    <xf numFmtId="164" fontId="11" fillId="5" borderId="19" xfId="1" applyNumberFormat="1" applyFont="1" applyFill="1" applyBorder="1" applyAlignment="1">
      <alignment horizontal="right" wrapText="1"/>
    </xf>
    <xf numFmtId="164" fontId="12" fillId="10" borderId="19" xfId="1" applyNumberFormat="1" applyFont="1" applyFill="1" applyBorder="1" applyAlignment="1">
      <alignment horizontal="right" wrapText="1"/>
    </xf>
    <xf numFmtId="164" fontId="11" fillId="11" borderId="8" xfId="1" applyNumberFormat="1" applyFont="1" applyFill="1" applyBorder="1" applyAlignment="1">
      <alignment horizontal="right" wrapText="1"/>
    </xf>
    <xf numFmtId="0" fontId="11" fillId="8" borderId="20" xfId="0" applyFont="1" applyFill="1" applyBorder="1" applyAlignment="1">
      <alignment wrapText="1"/>
    </xf>
    <xf numFmtId="0" fontId="11" fillId="8" borderId="20" xfId="0" applyFont="1" applyFill="1" applyBorder="1" applyAlignment="1">
      <alignment horizontal="center" wrapText="1"/>
    </xf>
    <xf numFmtId="164" fontId="11" fillId="8" borderId="20" xfId="1" applyNumberFormat="1" applyFont="1" applyFill="1" applyBorder="1" applyAlignment="1">
      <alignment horizontal="right" wrapText="1"/>
    </xf>
    <xf numFmtId="164" fontId="11" fillId="11" borderId="20" xfId="1" applyNumberFormat="1" applyFont="1" applyFill="1" applyBorder="1" applyAlignment="1">
      <alignment horizontal="right" wrapText="1"/>
    </xf>
    <xf numFmtId="164" fontId="11" fillId="9" borderId="20" xfId="1" applyNumberFormat="1" applyFont="1" applyFill="1" applyBorder="1" applyAlignment="1">
      <alignment horizontal="right" wrapText="1"/>
    </xf>
    <xf numFmtId="164" fontId="11" fillId="5" borderId="20" xfId="1" applyNumberFormat="1" applyFont="1" applyFill="1" applyBorder="1" applyAlignment="1">
      <alignment horizontal="right" wrapText="1"/>
    </xf>
    <xf numFmtId="164" fontId="12" fillId="10" borderId="20" xfId="1" applyNumberFormat="1" applyFont="1" applyFill="1" applyBorder="1" applyAlignment="1">
      <alignment horizontal="right" wrapText="1"/>
    </xf>
    <xf numFmtId="0" fontId="11" fillId="10" borderId="9" xfId="0" applyFont="1" applyFill="1" applyBorder="1" applyAlignment="1">
      <alignment wrapText="1"/>
    </xf>
    <xf numFmtId="0" fontId="11" fillId="10" borderId="9" xfId="0" applyFont="1" applyFill="1" applyBorder="1" applyAlignment="1">
      <alignment horizontal="center" wrapText="1"/>
    </xf>
    <xf numFmtId="164" fontId="11" fillId="10" borderId="9" xfId="1" applyNumberFormat="1" applyFont="1" applyFill="1" applyBorder="1" applyAlignment="1">
      <alignment horizontal="right" wrapText="1"/>
    </xf>
    <xf numFmtId="0" fontId="11" fillId="10" borderId="0" xfId="0" applyFont="1" applyFill="1"/>
    <xf numFmtId="0" fontId="11" fillId="10" borderId="5" xfId="0" applyFont="1" applyFill="1" applyBorder="1"/>
    <xf numFmtId="0" fontId="11" fillId="13" borderId="9" xfId="0" applyFont="1" applyFill="1" applyBorder="1" applyAlignment="1">
      <alignment wrapText="1"/>
    </xf>
    <xf numFmtId="0" fontId="14" fillId="13" borderId="9" xfId="0" applyFont="1" applyFill="1" applyBorder="1" applyAlignment="1">
      <alignment horizontal="center" wrapText="1"/>
    </xf>
    <xf numFmtId="164" fontId="11" fillId="13" borderId="9" xfId="1" applyNumberFormat="1" applyFont="1" applyFill="1" applyBorder="1" applyAlignment="1">
      <alignment horizontal="right" wrapText="1"/>
    </xf>
    <xf numFmtId="164" fontId="12" fillId="13" borderId="9" xfId="1" applyNumberFormat="1" applyFont="1" applyFill="1" applyBorder="1" applyAlignment="1">
      <alignment horizontal="right" wrapText="1"/>
    </xf>
    <xf numFmtId="0" fontId="11" fillId="13" borderId="0" xfId="0" applyFont="1" applyFill="1"/>
    <xf numFmtId="0" fontId="11" fillId="13" borderId="5" xfId="0" applyFont="1" applyFill="1" applyBorder="1"/>
    <xf numFmtId="0" fontId="11" fillId="13" borderId="9" xfId="0" applyFont="1" applyFill="1" applyBorder="1" applyAlignment="1">
      <alignment horizontal="center" wrapText="1"/>
    </xf>
    <xf numFmtId="0" fontId="12" fillId="13" borderId="5" xfId="0" applyFont="1" applyFill="1" applyBorder="1"/>
    <xf numFmtId="0" fontId="2" fillId="8" borderId="9" xfId="0" applyFont="1" applyFill="1" applyBorder="1" applyAlignment="1">
      <alignment horizontal="center" wrapText="1"/>
    </xf>
    <xf numFmtId="0" fontId="2" fillId="11" borderId="9" xfId="0" applyFont="1" applyFill="1" applyBorder="1" applyAlignment="1">
      <alignment horizontal="center" wrapText="1"/>
    </xf>
    <xf numFmtId="0" fontId="6" fillId="0" borderId="9" xfId="0" applyFont="1" applyBorder="1" applyAlignment="1">
      <alignment vertical="center" wrapText="1"/>
    </xf>
    <xf numFmtId="164" fontId="2" fillId="14" borderId="9" xfId="1" applyNumberFormat="1" applyFont="1" applyFill="1" applyBorder="1" applyAlignment="1">
      <alignment horizontal="right" vertical="center" wrapText="1"/>
    </xf>
    <xf numFmtId="164" fontId="3" fillId="14" borderId="9" xfId="1" applyNumberFormat="1" applyFont="1" applyFill="1" applyBorder="1" applyAlignment="1">
      <alignment horizontal="right" vertical="center" wrapText="1"/>
    </xf>
    <xf numFmtId="0" fontId="2" fillId="13" borderId="9" xfId="0" applyFont="1" applyFill="1" applyBorder="1" applyAlignment="1">
      <alignment vertical="center" wrapText="1"/>
    </xf>
    <xf numFmtId="0" fontId="6" fillId="13" borderId="9" xfId="0" applyFont="1" applyFill="1" applyBorder="1" applyAlignment="1">
      <alignment vertical="center" wrapText="1"/>
    </xf>
    <xf numFmtId="0" fontId="2" fillId="13" borderId="9" xfId="0" applyFont="1" applyFill="1" applyBorder="1" applyAlignment="1">
      <alignment horizontal="center" vertical="center" wrapText="1"/>
    </xf>
    <xf numFmtId="164" fontId="2" fillId="13" borderId="9" xfId="1" applyNumberFormat="1" applyFont="1" applyFill="1" applyBorder="1" applyAlignment="1">
      <alignment horizontal="right" vertical="center" wrapText="1"/>
    </xf>
    <xf numFmtId="164" fontId="2" fillId="0" borderId="0" xfId="1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164" fontId="3" fillId="5" borderId="21" xfId="1" applyNumberFormat="1" applyFont="1" applyFill="1" applyBorder="1" applyAlignment="1">
      <alignment horizontal="right" vertical="center" wrapText="1"/>
    </xf>
    <xf numFmtId="164" fontId="2" fillId="0" borderId="0" xfId="1" applyNumberFormat="1" applyFont="1"/>
    <xf numFmtId="164" fontId="3" fillId="0" borderId="0" xfId="1" applyNumberFormat="1" applyFont="1"/>
    <xf numFmtId="0" fontId="3" fillId="7" borderId="7" xfId="0" applyFont="1" applyFill="1" applyBorder="1" applyAlignment="1">
      <alignment vertical="center" wrapText="1"/>
    </xf>
    <xf numFmtId="0" fontId="3" fillId="7" borderId="8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3" fillId="5" borderId="6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3" fillId="5" borderId="3" xfId="0" applyFont="1" applyFill="1" applyBorder="1" applyAlignment="1">
      <alignment wrapText="1"/>
    </xf>
    <xf numFmtId="0" fontId="2" fillId="7" borderId="7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7403E-93B3-4398-BD67-0371D860BBD9}">
  <sheetPr>
    <tabColor rgb="FFFFFF00"/>
  </sheetPr>
  <dimension ref="A1:AE178"/>
  <sheetViews>
    <sheetView showGridLines="0" tabSelected="1" view="pageBreakPreview" zoomScale="110" zoomScaleNormal="110" zoomScaleSheetLayoutView="110" workbookViewId="0">
      <pane ySplit="2" topLeftCell="A123" activePane="bottomLeft" state="frozen"/>
      <selection pane="bottomLeft" activeCell="J130" sqref="J130"/>
    </sheetView>
  </sheetViews>
  <sheetFormatPr defaultColWidth="9" defaultRowHeight="18.75"/>
  <cols>
    <col min="1" max="1" width="25" style="2" customWidth="1"/>
    <col min="2" max="2" width="17.42578125" style="2" customWidth="1"/>
    <col min="3" max="3" width="8.28515625" style="2" customWidth="1"/>
    <col min="4" max="4" width="7.140625" style="2" customWidth="1"/>
    <col min="5" max="5" width="13.5703125" style="2" hidden="1" customWidth="1"/>
    <col min="6" max="6" width="10" style="194" bestFit="1" customWidth="1"/>
    <col min="7" max="7" width="11.140625" style="194" bestFit="1" customWidth="1"/>
    <col min="8" max="8" width="8.7109375" style="194" bestFit="1" customWidth="1"/>
    <col min="9" max="9" width="10.140625" style="194" bestFit="1" customWidth="1"/>
    <col min="10" max="10" width="10" style="194" bestFit="1" customWidth="1"/>
    <col min="11" max="11" width="8.5703125" style="194" bestFit="1" customWidth="1"/>
    <col min="12" max="12" width="10" style="194" bestFit="1" customWidth="1"/>
    <col min="13" max="13" width="7.7109375" style="194" bestFit="1" customWidth="1"/>
    <col min="14" max="14" width="9.5703125" style="194" customWidth="1"/>
    <col min="15" max="15" width="8" style="194" bestFit="1" customWidth="1"/>
    <col min="16" max="16" width="11.42578125" style="194" bestFit="1" customWidth="1"/>
    <col min="17" max="17" width="7.5703125" style="194" bestFit="1" customWidth="1"/>
    <col min="18" max="18" width="9.7109375" style="194" bestFit="1" customWidth="1"/>
    <col min="19" max="19" width="11.140625" style="194" bestFit="1" customWidth="1"/>
    <col min="20" max="20" width="10.140625" style="194" bestFit="1" customWidth="1"/>
    <col min="21" max="21" width="10.5703125" style="195" customWidth="1"/>
    <col min="22" max="22" width="10.85546875" style="194" customWidth="1"/>
    <col min="23" max="23" width="5.7109375" style="194" customWidth="1"/>
    <col min="24" max="24" width="10.85546875" style="194" customWidth="1"/>
    <col min="25" max="25" width="11.28515625" style="194" customWidth="1"/>
    <col min="26" max="26" width="9.5703125" style="194" customWidth="1"/>
    <col min="27" max="27" width="9" style="2" customWidth="1"/>
    <col min="28" max="28" width="26.42578125" style="2" bestFit="1" customWidth="1"/>
    <col min="29" max="29" width="23.7109375" style="2" customWidth="1"/>
    <col min="30" max="30" width="9" style="2" customWidth="1"/>
    <col min="31" max="16384" width="9" style="2"/>
  </cols>
  <sheetData>
    <row r="1" spans="1:31" ht="18.75" customHeight="1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"/>
      <c r="W1" s="1"/>
      <c r="X1" s="1"/>
      <c r="Y1" s="1"/>
      <c r="Z1" s="1"/>
    </row>
    <row r="2" spans="1:31" s="11" customFormat="1" ht="7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4" t="s">
        <v>8</v>
      </c>
      <c r="I2" s="6" t="s">
        <v>9</v>
      </c>
      <c r="J2" s="5" t="s">
        <v>10</v>
      </c>
      <c r="K2" s="4" t="s">
        <v>11</v>
      </c>
      <c r="L2" s="7" t="s">
        <v>12</v>
      </c>
      <c r="M2" s="6" t="s">
        <v>13</v>
      </c>
      <c r="N2" s="5" t="s">
        <v>14</v>
      </c>
      <c r="O2" s="4" t="s">
        <v>15</v>
      </c>
      <c r="P2" s="7" t="s">
        <v>16</v>
      </c>
      <c r="Q2" s="4" t="s">
        <v>17</v>
      </c>
      <c r="R2" s="5" t="s">
        <v>18</v>
      </c>
      <c r="S2" s="5" t="s">
        <v>19</v>
      </c>
      <c r="T2" s="7" t="s">
        <v>20</v>
      </c>
      <c r="U2" s="8" t="s">
        <v>21</v>
      </c>
      <c r="V2" s="9" t="s">
        <v>22</v>
      </c>
      <c r="W2" s="10" t="s">
        <v>23</v>
      </c>
      <c r="X2" s="10" t="s">
        <v>24</v>
      </c>
      <c r="Y2" s="10" t="s">
        <v>25</v>
      </c>
      <c r="Z2" s="10" t="s">
        <v>26</v>
      </c>
      <c r="AB2" s="12" t="s">
        <v>27</v>
      </c>
      <c r="AC2" s="12" t="s">
        <v>28</v>
      </c>
      <c r="AD2" s="12" t="s">
        <v>21</v>
      </c>
    </row>
    <row r="3" spans="1:31" s="15" customFormat="1" ht="16.350000000000001" customHeight="1">
      <c r="A3" s="199" t="s">
        <v>29</v>
      </c>
      <c r="B3" s="200"/>
      <c r="C3" s="200"/>
      <c r="D3" s="201"/>
      <c r="E3" s="13"/>
      <c r="F3" s="14">
        <f t="shared" ref="F3:AD3" si="0">SUM(F4,F10,F16,F20,F25,F29,F36,F65,F88,F90,F159,F175)</f>
        <v>2423250</v>
      </c>
      <c r="G3" s="14">
        <f t="shared" si="0"/>
        <v>29079000</v>
      </c>
      <c r="H3" s="14">
        <f t="shared" si="0"/>
        <v>118601</v>
      </c>
      <c r="I3" s="14">
        <f t="shared" si="0"/>
        <v>2545130</v>
      </c>
      <c r="J3" s="14">
        <f t="shared" si="0"/>
        <v>1462560</v>
      </c>
      <c r="K3" s="14">
        <f t="shared" si="0"/>
        <v>109955</v>
      </c>
      <c r="L3" s="14">
        <f t="shared" si="0"/>
        <v>1319460</v>
      </c>
      <c r="M3" s="14">
        <f t="shared" si="0"/>
        <v>14100</v>
      </c>
      <c r="N3" s="14">
        <f t="shared" si="0"/>
        <v>169200</v>
      </c>
      <c r="O3" s="14">
        <f t="shared" si="0"/>
        <v>5078</v>
      </c>
      <c r="P3" s="14">
        <f t="shared" si="0"/>
        <v>60936</v>
      </c>
      <c r="Q3" s="14">
        <f t="shared" si="0"/>
        <v>76313</v>
      </c>
      <c r="R3" s="14">
        <f t="shared" si="0"/>
        <v>915756</v>
      </c>
      <c r="S3" s="14">
        <f t="shared" si="0"/>
        <v>31626516</v>
      </c>
      <c r="T3" s="14">
        <f t="shared" si="0"/>
        <v>1380396</v>
      </c>
      <c r="U3" s="14">
        <f t="shared" si="0"/>
        <v>33006912</v>
      </c>
      <c r="V3" s="14">
        <f t="shared" si="0"/>
        <v>1532540</v>
      </c>
      <c r="W3" s="14">
        <f t="shared" si="0"/>
        <v>0</v>
      </c>
      <c r="X3" s="14">
        <f t="shared" si="0"/>
        <v>1532540</v>
      </c>
      <c r="Y3" s="14">
        <f t="shared" si="0"/>
        <v>18390480</v>
      </c>
      <c r="Z3" s="14">
        <f t="shared" si="0"/>
        <v>919920</v>
      </c>
      <c r="AA3" s="14">
        <f t="shared" si="0"/>
        <v>0</v>
      </c>
      <c r="AB3" s="14">
        <f t="shared" si="0"/>
        <v>124</v>
      </c>
      <c r="AC3" s="14">
        <f t="shared" si="0"/>
        <v>1</v>
      </c>
      <c r="AD3" s="14">
        <f t="shared" si="0"/>
        <v>125</v>
      </c>
    </row>
    <row r="4" spans="1:31" s="20" customFormat="1" ht="16.350000000000001" customHeight="1">
      <c r="A4" s="196" t="s">
        <v>30</v>
      </c>
      <c r="B4" s="197"/>
      <c r="C4" s="16"/>
      <c r="D4" s="16"/>
      <c r="E4" s="17"/>
      <c r="F4" s="18">
        <f t="shared" ref="F4:R4" si="1">SUM(F5:F9)</f>
        <v>103230</v>
      </c>
      <c r="G4" s="18">
        <f t="shared" si="1"/>
        <v>1238760</v>
      </c>
      <c r="H4" s="18">
        <f t="shared" si="1"/>
        <v>5190</v>
      </c>
      <c r="I4" s="18">
        <f t="shared" si="1"/>
        <v>108420</v>
      </c>
      <c r="J4" s="18">
        <f t="shared" si="1"/>
        <v>62280</v>
      </c>
      <c r="K4" s="18">
        <f t="shared" si="1"/>
        <v>3750</v>
      </c>
      <c r="L4" s="18">
        <f t="shared" si="1"/>
        <v>45000</v>
      </c>
      <c r="M4" s="18">
        <f t="shared" si="1"/>
        <v>0</v>
      </c>
      <c r="N4" s="18">
        <f t="shared" si="1"/>
        <v>0</v>
      </c>
      <c r="O4" s="18">
        <f t="shared" si="1"/>
        <v>216</v>
      </c>
      <c r="P4" s="18">
        <f t="shared" si="1"/>
        <v>2592</v>
      </c>
      <c r="Q4" s="18">
        <f t="shared" si="1"/>
        <v>3252</v>
      </c>
      <c r="R4" s="18">
        <f t="shared" si="1"/>
        <v>39024</v>
      </c>
      <c r="S4" s="18">
        <f t="shared" ref="S4:S9" si="2">G4+J4+N4+R4</f>
        <v>1340064</v>
      </c>
      <c r="T4" s="18">
        <f t="shared" ref="T4:T9" si="3">L4+P4</f>
        <v>47592</v>
      </c>
      <c r="U4" s="18">
        <f t="shared" ref="U4:U9" si="4">T4+S4</f>
        <v>1387656</v>
      </c>
      <c r="V4" s="19">
        <v>73730</v>
      </c>
      <c r="W4" s="19">
        <v>0</v>
      </c>
      <c r="X4" s="19">
        <v>73730</v>
      </c>
      <c r="Y4" s="19">
        <v>884760</v>
      </c>
      <c r="Z4" s="19">
        <v>44244</v>
      </c>
      <c r="AB4" s="21">
        <v>5</v>
      </c>
      <c r="AC4" s="21"/>
      <c r="AD4" s="21">
        <f t="shared" ref="AD4:AD13" si="5">AB4+AC4</f>
        <v>5</v>
      </c>
    </row>
    <row r="5" spans="1:31" s="29" customFormat="1" ht="16.350000000000001" customHeight="1">
      <c r="A5" s="22" t="s">
        <v>31</v>
      </c>
      <c r="B5" s="22" t="s">
        <v>32</v>
      </c>
      <c r="C5" s="22" t="s">
        <v>27</v>
      </c>
      <c r="D5" s="22" t="s">
        <v>33</v>
      </c>
      <c r="E5" s="23" t="s">
        <v>34</v>
      </c>
      <c r="F5" s="24">
        <v>21460</v>
      </c>
      <c r="G5" s="24">
        <f>F5*12</f>
        <v>257520</v>
      </c>
      <c r="H5" s="24">
        <v>1080</v>
      </c>
      <c r="I5" s="24">
        <f>F5+H5</f>
        <v>22540</v>
      </c>
      <c r="J5" s="24">
        <f>H5*12</f>
        <v>12960</v>
      </c>
      <c r="K5" s="24">
        <v>750</v>
      </c>
      <c r="L5" s="24">
        <f>K5*12</f>
        <v>9000</v>
      </c>
      <c r="M5" s="24">
        <f>IF(IF(B5="คนงาน",IF((10000-I5)&gt;1500,1500,10000-I5),IF(B5="เจ้าหน้าที่รักษาความปลอดภัย",IF((10000-I5)&gt;1500,1500,10000-I5),IF(B5="พนักงานขับรถยนต์",IF((10000-I5)&gt;1500,1500,10000-I5),IF(E5="ปริญญาตรี",IF((15000-I5)&gt;1500,1500,15000-I5),IF((13285-I5)&gt;1500,1500,13285-I5)))))&gt;0,IF(B5="คนงาน",IF((10000-I5)&gt;1500,1500,10000-I5),IF(B5="เจ้าหน้าที่รักษาความปลอดภัย",IF((10000-I5)&gt;1500,1500,10000-I5),IF(B5="พนักงานขับรถยนต์",IF((10000-I5)&gt;1500,1500,10000-I5),IF(E5="ปริญญาตรี",IF((15000-I5)&gt;1500,1500,15000-I5),IF((13285-I5)&gt;1500,1500,13285-I5))))),0)</f>
        <v>0</v>
      </c>
      <c r="N5" s="24">
        <f>M5*12</f>
        <v>0</v>
      </c>
      <c r="O5" s="24">
        <f>ROUND(I5*0.2%,0)</f>
        <v>45</v>
      </c>
      <c r="P5" s="24">
        <f>O5*12</f>
        <v>540</v>
      </c>
      <c r="Q5" s="24">
        <f>ROUND(I5*3%,0)</f>
        <v>676</v>
      </c>
      <c r="R5" s="24">
        <f>Q5*12</f>
        <v>8112</v>
      </c>
      <c r="S5" s="25">
        <f t="shared" si="2"/>
        <v>278592</v>
      </c>
      <c r="T5" s="26">
        <f t="shared" si="3"/>
        <v>9540</v>
      </c>
      <c r="U5" s="27">
        <f t="shared" si="4"/>
        <v>288132</v>
      </c>
      <c r="V5" s="28">
        <v>18380</v>
      </c>
      <c r="W5" s="28">
        <v>0</v>
      </c>
      <c r="X5" s="28">
        <v>18380</v>
      </c>
      <c r="Y5" s="28">
        <v>220560</v>
      </c>
      <c r="Z5" s="28">
        <v>11028</v>
      </c>
      <c r="AB5" s="30"/>
      <c r="AC5" s="30"/>
      <c r="AD5" s="30">
        <f t="shared" si="5"/>
        <v>0</v>
      </c>
      <c r="AE5" s="31">
        <f>F5*5%</f>
        <v>1073</v>
      </c>
    </row>
    <row r="6" spans="1:31" s="40" customFormat="1" ht="16.350000000000001" customHeight="1">
      <c r="A6" s="32" t="s">
        <v>35</v>
      </c>
      <c r="B6" s="32" t="s">
        <v>36</v>
      </c>
      <c r="C6" s="32" t="s">
        <v>27</v>
      </c>
      <c r="D6" s="32" t="s">
        <v>37</v>
      </c>
      <c r="E6" s="33" t="s">
        <v>34</v>
      </c>
      <c r="F6" s="34">
        <v>21460</v>
      </c>
      <c r="G6" s="34">
        <f>F6*12</f>
        <v>257520</v>
      </c>
      <c r="H6" s="34">
        <v>1080</v>
      </c>
      <c r="I6" s="35">
        <f>F6+H6</f>
        <v>22540</v>
      </c>
      <c r="J6" s="34">
        <f>H6*12</f>
        <v>12960</v>
      </c>
      <c r="K6" s="34">
        <v>750</v>
      </c>
      <c r="L6" s="35">
        <f>K6*12</f>
        <v>9000</v>
      </c>
      <c r="M6" s="35">
        <f>IF(IF(B6="คนงาน",IF((10000-I6)&gt;1500,1500,10000-I6),IF(B6="เจ้าหน้าที่รักษาความปลอดภัย",IF((10000-I6)&gt;1500,1500,10000-I6),IF(B6="พนักงานขับรถยนต์",IF((10000-I6)&gt;1500,1500,10000-I6),IF(E6="ปริญญาตรี",IF((15000-I6)&gt;1500,1500,15000-I6),IF((13285-I6)&gt;1500,1500,13285-I6)))))&gt;0,IF(B6="คนงาน",IF((10000-I6)&gt;1500,1500,10000-I6),IF(B6="เจ้าหน้าที่รักษาความปลอดภัย",IF((10000-I6)&gt;1500,1500,10000-I6),IF(B6="พนักงานขับรถยนต์",IF((10000-I6)&gt;1500,1500,10000-I6),IF(E6="ปริญญาตรี",IF((15000-I6)&gt;1500,1500,15000-I6),IF((13285-I6)&gt;1500,1500,13285-I6))))),0)</f>
        <v>0</v>
      </c>
      <c r="N6" s="35">
        <f>M6*12</f>
        <v>0</v>
      </c>
      <c r="O6" s="35">
        <f>ROUND(I6*0.2%,0)</f>
        <v>45</v>
      </c>
      <c r="P6" s="35">
        <f>O6*12</f>
        <v>540</v>
      </c>
      <c r="Q6" s="35">
        <f>ROUND(I6*3%,0)</f>
        <v>676</v>
      </c>
      <c r="R6" s="35">
        <f>Q6*12</f>
        <v>8112</v>
      </c>
      <c r="S6" s="36">
        <f t="shared" si="2"/>
        <v>278592</v>
      </c>
      <c r="T6" s="37">
        <f t="shared" si="3"/>
        <v>9540</v>
      </c>
      <c r="U6" s="38">
        <f t="shared" si="4"/>
        <v>288132</v>
      </c>
      <c r="V6" s="39">
        <v>18440</v>
      </c>
      <c r="W6" s="39">
        <v>0</v>
      </c>
      <c r="X6" s="39">
        <v>18440</v>
      </c>
      <c r="Y6" s="39">
        <v>221280</v>
      </c>
      <c r="Z6" s="39">
        <v>11064</v>
      </c>
      <c r="AB6" s="41"/>
      <c r="AC6" s="41"/>
      <c r="AD6" s="41">
        <f t="shared" si="5"/>
        <v>0</v>
      </c>
    </row>
    <row r="7" spans="1:31" s="29" customFormat="1" ht="16.350000000000001" customHeight="1">
      <c r="A7" s="42" t="s">
        <v>38</v>
      </c>
      <c r="B7" s="42" t="s">
        <v>36</v>
      </c>
      <c r="C7" s="42" t="s">
        <v>27</v>
      </c>
      <c r="D7" s="42" t="s">
        <v>39</v>
      </c>
      <c r="E7" s="43" t="s">
        <v>34</v>
      </c>
      <c r="F7" s="35">
        <v>21490</v>
      </c>
      <c r="G7" s="35">
        <f>F7*12</f>
        <v>257880</v>
      </c>
      <c r="H7" s="35">
        <v>1080</v>
      </c>
      <c r="I7" s="35">
        <f>F7+H7</f>
        <v>22570</v>
      </c>
      <c r="J7" s="35">
        <f>H7*12</f>
        <v>12960</v>
      </c>
      <c r="K7" s="35">
        <v>750</v>
      </c>
      <c r="L7" s="35">
        <f>K7*12</f>
        <v>9000</v>
      </c>
      <c r="M7" s="35">
        <f>IF(IF(B7="คนงาน",IF((10000-I7)&gt;1500,1500,10000-I7),IF(B7="เจ้าหน้าที่รักษาความปลอดภัย",IF((10000-I7)&gt;1500,1500,10000-I7),IF(B7="พนักงานขับรถยนต์",IF((10000-I7)&gt;1500,1500,10000-I7),IF(E7="ปริญญาตรี",IF((15000-I7)&gt;1500,1500,15000-I7),IF((13285-I7)&gt;1500,1500,13285-I7)))))&gt;0,IF(B7="คนงาน",IF((10000-I7)&gt;1500,1500,10000-I7),IF(B7="เจ้าหน้าที่รักษาความปลอดภัย",IF((10000-I7)&gt;1500,1500,10000-I7),IF(B7="พนักงานขับรถยนต์",IF((10000-I7)&gt;1500,1500,10000-I7),IF(E7="ปริญญาตรี",IF((15000-I7)&gt;1500,1500,15000-I7),IF((13285-I7)&gt;1500,1500,13285-I7))))),0)</f>
        <v>0</v>
      </c>
      <c r="N7" s="35">
        <f>M7*12</f>
        <v>0</v>
      </c>
      <c r="O7" s="35">
        <f>ROUND(I7*0.2%,0)</f>
        <v>45</v>
      </c>
      <c r="P7" s="35">
        <f>O7*12</f>
        <v>540</v>
      </c>
      <c r="Q7" s="35">
        <f>ROUND(I7*3%,0)</f>
        <v>677</v>
      </c>
      <c r="R7" s="35">
        <f>Q7*12</f>
        <v>8124</v>
      </c>
      <c r="S7" s="36">
        <f t="shared" si="2"/>
        <v>278964</v>
      </c>
      <c r="T7" s="37">
        <f t="shared" si="3"/>
        <v>9540</v>
      </c>
      <c r="U7" s="38">
        <f t="shared" si="4"/>
        <v>288504</v>
      </c>
      <c r="V7" s="28">
        <v>18310</v>
      </c>
      <c r="W7" s="28">
        <v>0</v>
      </c>
      <c r="X7" s="28">
        <v>18310</v>
      </c>
      <c r="Y7" s="28">
        <v>219720</v>
      </c>
      <c r="Z7" s="28">
        <v>10992</v>
      </c>
      <c r="AB7" s="30"/>
      <c r="AC7" s="30"/>
      <c r="AD7" s="30">
        <f t="shared" si="5"/>
        <v>0</v>
      </c>
    </row>
    <row r="8" spans="1:31" s="40" customFormat="1" ht="16.350000000000001" customHeight="1">
      <c r="A8" s="32" t="s">
        <v>40</v>
      </c>
      <c r="B8" s="32" t="s">
        <v>32</v>
      </c>
      <c r="C8" s="32" t="s">
        <v>27</v>
      </c>
      <c r="D8" s="32" t="s">
        <v>41</v>
      </c>
      <c r="E8" s="33" t="s">
        <v>34</v>
      </c>
      <c r="F8" s="34">
        <v>21560</v>
      </c>
      <c r="G8" s="34">
        <f>F8*12</f>
        <v>258720</v>
      </c>
      <c r="H8" s="34">
        <v>1080</v>
      </c>
      <c r="I8" s="35">
        <f>F8+H8</f>
        <v>22640</v>
      </c>
      <c r="J8" s="34">
        <f>H8*12</f>
        <v>12960</v>
      </c>
      <c r="K8" s="34">
        <v>750</v>
      </c>
      <c r="L8" s="35">
        <f>K8*12</f>
        <v>9000</v>
      </c>
      <c r="M8" s="35">
        <f>IF(IF(B8="คนงาน",IF((10000-I8)&gt;1500,1500,10000-I8),IF(B8="เจ้าหน้าที่รักษาความปลอดภัย",IF((10000-I8)&gt;1500,1500,10000-I8),IF(B8="พนักงานขับรถยนต์",IF((10000-I8)&gt;1500,1500,10000-I8),IF(E8="ปริญญาตรี",IF((15000-I8)&gt;1500,1500,15000-I8),IF((13285-I8)&gt;1500,1500,13285-I8)))))&gt;0,IF(B8="คนงาน",IF((10000-I8)&gt;1500,1500,10000-I8),IF(B8="เจ้าหน้าที่รักษาความปลอดภัย",IF((10000-I8)&gt;1500,1500,10000-I8),IF(B8="พนักงานขับรถยนต์",IF((10000-I8)&gt;1500,1500,10000-I8),IF(E8="ปริญญาตรี",IF((15000-I8)&gt;1500,1500,15000-I8),IF((13285-I8)&gt;1500,1500,13285-I8))))),0)</f>
        <v>0</v>
      </c>
      <c r="N8" s="35">
        <f>M8*12</f>
        <v>0</v>
      </c>
      <c r="O8" s="35">
        <f>ROUND(I8*0.2%,0)</f>
        <v>45</v>
      </c>
      <c r="P8" s="35">
        <f>O8*12</f>
        <v>540</v>
      </c>
      <c r="Q8" s="35">
        <f>ROUND(I8*3%,0)</f>
        <v>679</v>
      </c>
      <c r="R8" s="35">
        <f>Q8*12</f>
        <v>8148</v>
      </c>
      <c r="S8" s="36">
        <f t="shared" si="2"/>
        <v>279828</v>
      </c>
      <c r="T8" s="37">
        <f t="shared" si="3"/>
        <v>9540</v>
      </c>
      <c r="U8" s="38">
        <f t="shared" si="4"/>
        <v>289368</v>
      </c>
      <c r="V8" s="39">
        <v>18600</v>
      </c>
      <c r="W8" s="39">
        <v>0</v>
      </c>
      <c r="X8" s="39">
        <v>18600</v>
      </c>
      <c r="Y8" s="39">
        <v>223200</v>
      </c>
      <c r="Z8" s="39">
        <v>11160</v>
      </c>
      <c r="AB8" s="41"/>
      <c r="AC8" s="41"/>
      <c r="AD8" s="41">
        <f t="shared" si="5"/>
        <v>0</v>
      </c>
    </row>
    <row r="9" spans="1:31" s="50" customFormat="1" ht="16.350000000000001" customHeight="1">
      <c r="A9" s="44" t="s">
        <v>42</v>
      </c>
      <c r="B9" s="44" t="s">
        <v>32</v>
      </c>
      <c r="C9" s="44" t="s">
        <v>27</v>
      </c>
      <c r="D9" s="44" t="s">
        <v>43</v>
      </c>
      <c r="E9" s="45" t="s">
        <v>34</v>
      </c>
      <c r="F9" s="46">
        <v>17260</v>
      </c>
      <c r="G9" s="46">
        <f>F9*12</f>
        <v>207120</v>
      </c>
      <c r="H9" s="46">
        <v>870</v>
      </c>
      <c r="I9" s="47">
        <f>F9+H9</f>
        <v>18130</v>
      </c>
      <c r="J9" s="46">
        <f>H9*12</f>
        <v>10440</v>
      </c>
      <c r="K9" s="46">
        <v>750</v>
      </c>
      <c r="L9" s="46">
        <f>K9*12</f>
        <v>9000</v>
      </c>
      <c r="M9" s="46">
        <f>IF(IF(B9="คนงาน",IF((10000-I9)&gt;1500,1500,10000-I9),IF(B9="เจ้าหน้าที่รักษาความปลอดภัย",IF((10000-I9)&gt;1500,1500,10000-I9),IF(B9="พนักงานขับรถยนต์",IF((10000-I9)&gt;1500,1500,10000-I9),IF(E9="ปริญญาตรี",IF((15000-I9)&gt;1500,1500,15000-I9),IF((13285-I9)&gt;1500,1500,13285-I9)))))&gt;0,IF(B9="คนงาน",IF((10000-I9)&gt;1500,1500,10000-I9),IF(B9="เจ้าหน้าที่รักษาความปลอดภัย",IF((10000-I9)&gt;1500,1500,10000-I9),IF(B9="พนักงานขับรถยนต์",IF((10000-I9)&gt;1500,1500,10000-I9),IF(E9="ปริญญาตรี",IF((15000-I9)&gt;1500,1500,15000-I9),IF((13285-I9)&gt;1500,1500,13285-I9))))),0)</f>
        <v>0</v>
      </c>
      <c r="N9" s="46">
        <f>M9*12</f>
        <v>0</v>
      </c>
      <c r="O9" s="46">
        <f>ROUND(I9*0.2%,0)</f>
        <v>36</v>
      </c>
      <c r="P9" s="46">
        <f>O9*12</f>
        <v>432</v>
      </c>
      <c r="Q9" s="46">
        <f>ROUND(I9*3%,0)</f>
        <v>544</v>
      </c>
      <c r="R9" s="46">
        <f>Q9*12</f>
        <v>6528</v>
      </c>
      <c r="S9" s="46">
        <f t="shared" si="2"/>
        <v>224088</v>
      </c>
      <c r="T9" s="46">
        <f t="shared" si="3"/>
        <v>9432</v>
      </c>
      <c r="U9" s="48">
        <f t="shared" si="4"/>
        <v>233520</v>
      </c>
      <c r="V9" s="49">
        <v>0</v>
      </c>
      <c r="W9" s="49">
        <v>0</v>
      </c>
      <c r="X9" s="49">
        <v>0</v>
      </c>
      <c r="Y9" s="49">
        <v>0</v>
      </c>
      <c r="Z9" s="49">
        <v>0</v>
      </c>
      <c r="AB9" s="51"/>
      <c r="AC9" s="51"/>
      <c r="AD9" s="51">
        <f t="shared" si="5"/>
        <v>0</v>
      </c>
    </row>
    <row r="10" spans="1:31" s="55" customFormat="1" ht="16.350000000000001" customHeight="1">
      <c r="A10" s="202" t="s">
        <v>44</v>
      </c>
      <c r="B10" s="203"/>
      <c r="C10" s="52"/>
      <c r="D10" s="52"/>
      <c r="E10" s="53"/>
      <c r="F10" s="54">
        <f t="shared" ref="F10:AA10" si="6">SUM(F11:F15)</f>
        <v>92400</v>
      </c>
      <c r="G10" s="54">
        <f t="shared" si="6"/>
        <v>1108800</v>
      </c>
      <c r="H10" s="54">
        <f t="shared" si="6"/>
        <v>4640</v>
      </c>
      <c r="I10" s="54">
        <f t="shared" si="6"/>
        <v>97040</v>
      </c>
      <c r="J10" s="54">
        <f t="shared" si="6"/>
        <v>55680</v>
      </c>
      <c r="K10" s="54">
        <f t="shared" si="6"/>
        <v>3750</v>
      </c>
      <c r="L10" s="54">
        <f t="shared" si="6"/>
        <v>45000</v>
      </c>
      <c r="M10" s="54">
        <f t="shared" si="6"/>
        <v>0</v>
      </c>
      <c r="N10" s="54">
        <f t="shared" si="6"/>
        <v>0</v>
      </c>
      <c r="O10" s="54">
        <f t="shared" si="6"/>
        <v>194</v>
      </c>
      <c r="P10" s="54">
        <f t="shared" si="6"/>
        <v>2328</v>
      </c>
      <c r="Q10" s="54">
        <f t="shared" si="6"/>
        <v>2911</v>
      </c>
      <c r="R10" s="54">
        <f t="shared" si="6"/>
        <v>34932</v>
      </c>
      <c r="S10" s="54">
        <f t="shared" si="6"/>
        <v>1199412</v>
      </c>
      <c r="T10" s="54">
        <f t="shared" si="6"/>
        <v>47328</v>
      </c>
      <c r="U10" s="54">
        <f t="shared" si="6"/>
        <v>1246740</v>
      </c>
      <c r="V10" s="54">
        <f t="shared" si="6"/>
        <v>60090</v>
      </c>
      <c r="W10" s="54">
        <f t="shared" si="6"/>
        <v>0</v>
      </c>
      <c r="X10" s="54">
        <f t="shared" si="6"/>
        <v>60090</v>
      </c>
      <c r="Y10" s="54">
        <f t="shared" si="6"/>
        <v>721080</v>
      </c>
      <c r="Z10" s="54">
        <f t="shared" si="6"/>
        <v>36072</v>
      </c>
      <c r="AA10" s="54">
        <f t="shared" si="6"/>
        <v>0</v>
      </c>
      <c r="AB10" s="54">
        <v>4</v>
      </c>
      <c r="AC10" s="54">
        <v>1</v>
      </c>
      <c r="AD10" s="54">
        <f t="shared" si="5"/>
        <v>5</v>
      </c>
    </row>
    <row r="11" spans="1:31" s="40" customFormat="1" ht="16.350000000000001" customHeight="1">
      <c r="A11" s="56" t="s">
        <v>45</v>
      </c>
      <c r="B11" s="56" t="s">
        <v>36</v>
      </c>
      <c r="C11" s="56" t="s">
        <v>27</v>
      </c>
      <c r="D11" s="56" t="s">
        <v>46</v>
      </c>
      <c r="E11" s="57" t="s">
        <v>34</v>
      </c>
      <c r="F11" s="58">
        <v>18550</v>
      </c>
      <c r="G11" s="58">
        <f t="shared" ref="G11:G15" si="7">F11*12</f>
        <v>222600</v>
      </c>
      <c r="H11" s="58">
        <v>930</v>
      </c>
      <c r="I11" s="59">
        <f t="shared" ref="I11:I15" si="8">F11+H11</f>
        <v>19480</v>
      </c>
      <c r="J11" s="58">
        <f t="shared" ref="J11:J15" si="9">H11*12</f>
        <v>11160</v>
      </c>
      <c r="K11" s="58">
        <v>750</v>
      </c>
      <c r="L11" s="59">
        <f t="shared" ref="L11:L15" si="10">K11*12</f>
        <v>9000</v>
      </c>
      <c r="M11" s="58">
        <f>IF(IF(B11="คนงาน",IF((10000-I11)&gt;1500,1500,10000-I11),IF(B11="เจ้าหน้าที่รักษาความปลอดภัย",IF((10000-I11)&gt;1500,1500,10000-I11),IF(B11="พนักงานขับรถยนต์",IF((10000-I11)&gt;1500,1500,10000-I11),IF(E11="ปริญญาตรี",IF((15000-I11)&gt;1500,1500,15000-I11),IF((13285-I11)&gt;1500,1500,13285-I11)))))&gt;0,IF(B11="คนงาน",IF((10000-I11)&gt;1500,1500,10000-I11),IF(B11="เจ้าหน้าที่รักษาความปลอดภัย",IF((10000-I11)&gt;1500,1500,10000-I11),IF(B11="พนักงานขับรถยนต์",IF((10000-I11)&gt;1500,1500,10000-I11),IF(E11="ปริญญาตรี",IF((15000-I11)&gt;1500,1500,15000-I11),IF((13285-I11)&gt;1500,1500,13285-I11))))),0)</f>
        <v>0</v>
      </c>
      <c r="N11" s="59">
        <f t="shared" ref="N11:N15" si="11">M11*12</f>
        <v>0</v>
      </c>
      <c r="O11" s="59">
        <f t="shared" ref="O11:O15" si="12">ROUND(I11*0.2%,0)</f>
        <v>39</v>
      </c>
      <c r="P11" s="59">
        <f t="shared" ref="P11:P15" si="13">O11*12</f>
        <v>468</v>
      </c>
      <c r="Q11" s="59">
        <f t="shared" ref="Q11:Q15" si="14">ROUND(I11*3%,0)</f>
        <v>584</v>
      </c>
      <c r="R11" s="59">
        <f t="shared" ref="R11:R15" si="15">Q11*12</f>
        <v>7008</v>
      </c>
      <c r="S11" s="60">
        <f t="shared" ref="S11:S19" si="16">G11+J11+N11+R11</f>
        <v>240768</v>
      </c>
      <c r="T11" s="61">
        <f t="shared" ref="T11:T19" si="17">L11+P11</f>
        <v>9468</v>
      </c>
      <c r="U11" s="62">
        <f t="shared" ref="U11:U19" si="18">T11+S11</f>
        <v>250236</v>
      </c>
      <c r="V11" s="39">
        <v>15750</v>
      </c>
      <c r="W11" s="39">
        <v>0</v>
      </c>
      <c r="X11" s="39">
        <v>15750</v>
      </c>
      <c r="Y11" s="39">
        <v>189000</v>
      </c>
      <c r="Z11" s="39">
        <v>9456</v>
      </c>
      <c r="AB11" s="41"/>
      <c r="AC11" s="41"/>
      <c r="AD11" s="41">
        <f t="shared" si="5"/>
        <v>0</v>
      </c>
    </row>
    <row r="12" spans="1:31" s="29" customFormat="1" ht="16.350000000000001" customHeight="1">
      <c r="A12" s="42" t="s">
        <v>47</v>
      </c>
      <c r="B12" s="42" t="s">
        <v>48</v>
      </c>
      <c r="C12" s="42" t="s">
        <v>27</v>
      </c>
      <c r="D12" s="42" t="s">
        <v>49</v>
      </c>
      <c r="E12" s="43" t="s">
        <v>34</v>
      </c>
      <c r="F12" s="35">
        <v>18150</v>
      </c>
      <c r="G12" s="35">
        <f t="shared" si="7"/>
        <v>217800</v>
      </c>
      <c r="H12" s="35">
        <v>910</v>
      </c>
      <c r="I12" s="35">
        <f t="shared" si="8"/>
        <v>19060</v>
      </c>
      <c r="J12" s="35">
        <f t="shared" si="9"/>
        <v>10920</v>
      </c>
      <c r="K12" s="35">
        <v>750</v>
      </c>
      <c r="L12" s="35">
        <f t="shared" si="10"/>
        <v>9000</v>
      </c>
      <c r="M12" s="35">
        <f>IF(IF(B12="คนงาน",IF((10000-I12)&gt;1500,1500,10000-I12),IF(B12="เจ้าหน้าที่รักษาความปลอดภัย",IF((10000-I12)&gt;1500,1500,10000-I12),IF(B12="พนักงานขับรถยนต์",IF((10000-I12)&gt;1500,1500,10000-I12),IF(E12="ปริญญาตรี",IF((15000-I12)&gt;1500,1500,15000-I12),IF((13285-I12)&gt;1500,1500,13285-I12)))))&gt;0,IF(B12="คนงาน",IF((10000-I12)&gt;1500,1500,10000-I12),IF(B12="เจ้าหน้าที่รักษาความปลอดภัย",IF((10000-I12)&gt;1500,1500,10000-I12),IF(B12="พนักงานขับรถยนต์",IF((10000-I12)&gt;1500,1500,10000-I12),IF(E12="ปริญญาตรี",IF((15000-I12)&gt;1500,1500,15000-I12),IF((13285-I12)&gt;1500,1500,13285-I12))))),0)</f>
        <v>0</v>
      </c>
      <c r="N12" s="35">
        <f t="shared" si="11"/>
        <v>0</v>
      </c>
      <c r="O12" s="35">
        <f t="shared" si="12"/>
        <v>38</v>
      </c>
      <c r="P12" s="35">
        <f t="shared" si="13"/>
        <v>456</v>
      </c>
      <c r="Q12" s="35">
        <f t="shared" si="14"/>
        <v>572</v>
      </c>
      <c r="R12" s="35">
        <f t="shared" si="15"/>
        <v>6864</v>
      </c>
      <c r="S12" s="36">
        <f t="shared" si="16"/>
        <v>235584</v>
      </c>
      <c r="T12" s="37">
        <f t="shared" si="17"/>
        <v>9456</v>
      </c>
      <c r="U12" s="38">
        <f t="shared" si="18"/>
        <v>245040</v>
      </c>
      <c r="V12" s="28">
        <v>15720</v>
      </c>
      <c r="W12" s="28">
        <v>0</v>
      </c>
      <c r="X12" s="28">
        <v>15720</v>
      </c>
      <c r="Y12" s="28">
        <v>188640</v>
      </c>
      <c r="Z12" s="28">
        <v>9432</v>
      </c>
      <c r="AB12" s="30"/>
      <c r="AC12" s="30"/>
      <c r="AD12" s="30">
        <f t="shared" si="5"/>
        <v>0</v>
      </c>
    </row>
    <row r="13" spans="1:31" s="40" customFormat="1" ht="16.350000000000001" customHeight="1">
      <c r="A13" s="32" t="s">
        <v>50</v>
      </c>
      <c r="B13" s="32" t="s">
        <v>51</v>
      </c>
      <c r="C13" s="32" t="s">
        <v>27</v>
      </c>
      <c r="D13" s="32" t="s">
        <v>52</v>
      </c>
      <c r="E13" s="33" t="s">
        <v>34</v>
      </c>
      <c r="F13" s="34">
        <v>17160</v>
      </c>
      <c r="G13" s="34">
        <f t="shared" si="7"/>
        <v>205920</v>
      </c>
      <c r="H13" s="34">
        <v>860</v>
      </c>
      <c r="I13" s="35">
        <f t="shared" si="8"/>
        <v>18020</v>
      </c>
      <c r="J13" s="34">
        <f t="shared" si="9"/>
        <v>10320</v>
      </c>
      <c r="K13" s="34">
        <v>750</v>
      </c>
      <c r="L13" s="35">
        <f t="shared" si="10"/>
        <v>9000</v>
      </c>
      <c r="M13" s="34">
        <f>IF(IF(B13="คนงาน",IF((10000-I13)&gt;1500,1500,10000-I13),IF(B13="เจ้าหน้าที่รักษาความปลอดภัย",IF((10000-I13)&gt;1500,1500,10000-I13),IF(B13="พนักงานขับรถยนต์",IF((10000-I13)&gt;1500,1500,10000-I13),IF(E13="ปริญญาตรี",IF((15000-I13)&gt;1500,1500,15000-I13),IF((13285-I13)&gt;1500,1500,13285-I13)))))&gt;0,IF(B13="คนงาน",IF((10000-I13)&gt;1500,1500,10000-I13),IF(B13="เจ้าหน้าที่รักษาความปลอดภัย",IF((10000-I13)&gt;1500,1500,10000-I13),IF(B13="พนักงานขับรถยนต์",IF((10000-I13)&gt;1500,1500,10000-I13),IF(E13="ปริญญาตรี",IF((15000-I13)&gt;1500,1500,15000-I13),IF((13285-I13)&gt;1500,1500,13285-I13))))),0)</f>
        <v>0</v>
      </c>
      <c r="N13" s="35">
        <f t="shared" si="11"/>
        <v>0</v>
      </c>
      <c r="O13" s="35">
        <f t="shared" si="12"/>
        <v>36</v>
      </c>
      <c r="P13" s="35">
        <f t="shared" si="13"/>
        <v>432</v>
      </c>
      <c r="Q13" s="35">
        <f t="shared" si="14"/>
        <v>541</v>
      </c>
      <c r="R13" s="35">
        <f t="shared" si="15"/>
        <v>6492</v>
      </c>
      <c r="S13" s="36">
        <f t="shared" si="16"/>
        <v>222732</v>
      </c>
      <c r="T13" s="37">
        <f t="shared" si="17"/>
        <v>9432</v>
      </c>
      <c r="U13" s="38">
        <f t="shared" si="18"/>
        <v>232164</v>
      </c>
      <c r="V13" s="39">
        <v>14310</v>
      </c>
      <c r="W13" s="39">
        <v>0</v>
      </c>
      <c r="X13" s="39">
        <v>14310</v>
      </c>
      <c r="Y13" s="39">
        <v>171720</v>
      </c>
      <c r="Z13" s="39">
        <v>8592</v>
      </c>
      <c r="AB13" s="41"/>
      <c r="AC13" s="41"/>
      <c r="AD13" s="41">
        <f t="shared" si="5"/>
        <v>0</v>
      </c>
    </row>
    <row r="14" spans="1:31" s="50" customFormat="1" ht="16.350000000000001" customHeight="1">
      <c r="A14" s="63" t="s">
        <v>53</v>
      </c>
      <c r="B14" s="63" t="s">
        <v>48</v>
      </c>
      <c r="C14" s="64" t="s">
        <v>27</v>
      </c>
      <c r="D14" s="64" t="s">
        <v>54</v>
      </c>
      <c r="E14" s="65" t="s">
        <v>34</v>
      </c>
      <c r="F14" s="34">
        <v>17330</v>
      </c>
      <c r="G14" s="34">
        <f t="shared" si="7"/>
        <v>207960</v>
      </c>
      <c r="H14" s="34">
        <v>870</v>
      </c>
      <c r="I14" s="35">
        <f t="shared" si="8"/>
        <v>18200</v>
      </c>
      <c r="J14" s="34">
        <f t="shared" si="9"/>
        <v>10440</v>
      </c>
      <c r="K14" s="34">
        <v>750</v>
      </c>
      <c r="L14" s="35">
        <f t="shared" si="10"/>
        <v>9000</v>
      </c>
      <c r="M14" s="34">
        <f>IF(IF(B14="คนงาน",IF((10000-I14)&gt;1500,1500,10000-I14),IF(B14="เจ้าหน้าที่รักษาความปลอดภัย",IF((10000-I14)&gt;1500,1500,10000-I14),IF(B14="พนักงานขับรถยนต์",IF((10000-I14)&gt;1500,1500,10000-I14),IF(E14="ปริญญาตรี",IF((15000-I14)&gt;1500,1500,15000-I14),IF((13285-I14)&gt;1500,1500,13285-I14)))))&gt;0,IF(B14="คนงาน",IF((10000-I14)&gt;1500,1500,10000-I14),IF(B14="เจ้าหน้าที่รักษาความปลอดภัย",IF((10000-I14)&gt;1500,1500,10000-I14),IF(B14="พนักงานขับรถยนต์",IF((10000-I14)&gt;1500,1500,10000-I14),IF(E14="ปริญญาตรี",IF((15000-I14)&gt;1500,1500,15000-I14),IF((13285-I14)&gt;1500,1500,13285-I14))))),0)</f>
        <v>0</v>
      </c>
      <c r="N14" s="35">
        <f t="shared" si="11"/>
        <v>0</v>
      </c>
      <c r="O14" s="35">
        <f t="shared" si="12"/>
        <v>36</v>
      </c>
      <c r="P14" s="35">
        <f t="shared" si="13"/>
        <v>432</v>
      </c>
      <c r="Q14" s="35">
        <f t="shared" si="14"/>
        <v>546</v>
      </c>
      <c r="R14" s="35">
        <f t="shared" si="15"/>
        <v>6552</v>
      </c>
      <c r="S14" s="36">
        <f t="shared" si="16"/>
        <v>224952</v>
      </c>
      <c r="T14" s="37">
        <f t="shared" si="17"/>
        <v>9432</v>
      </c>
      <c r="U14" s="38">
        <f t="shared" si="18"/>
        <v>234384</v>
      </c>
      <c r="V14" s="49"/>
      <c r="W14" s="49"/>
      <c r="X14" s="49"/>
      <c r="Y14" s="49"/>
      <c r="Z14" s="49"/>
      <c r="AB14" s="51"/>
      <c r="AC14" s="51"/>
      <c r="AD14" s="51"/>
    </row>
    <row r="15" spans="1:31" s="40" customFormat="1" ht="16.350000000000001" customHeight="1">
      <c r="A15" s="66" t="s">
        <v>55</v>
      </c>
      <c r="B15" s="66" t="s">
        <v>51</v>
      </c>
      <c r="C15" s="64" t="s">
        <v>27</v>
      </c>
      <c r="D15" s="66" t="s">
        <v>56</v>
      </c>
      <c r="E15" s="67" t="s">
        <v>34</v>
      </c>
      <c r="F15" s="68">
        <v>21210</v>
      </c>
      <c r="G15" s="68">
        <f t="shared" si="7"/>
        <v>254520</v>
      </c>
      <c r="H15" s="68">
        <v>1070</v>
      </c>
      <c r="I15" s="69">
        <f t="shared" si="8"/>
        <v>22280</v>
      </c>
      <c r="J15" s="68">
        <f t="shared" si="9"/>
        <v>12840</v>
      </c>
      <c r="K15" s="68">
        <v>750</v>
      </c>
      <c r="L15" s="69">
        <f t="shared" si="10"/>
        <v>9000</v>
      </c>
      <c r="M15" s="68">
        <f>IF(IF(B15="คนงาน",IF((10000-I15)&gt;1500,1500,10000-I15),IF(B15="เจ้าหน้าที่รักษาความปลอดภัย",IF((10000-I15)&gt;1500,1500,10000-I15),IF(B15="พนักงานขับรถยนต์",IF((10000-I15)&gt;1500,1500,10000-I15),IF(E15="ปริญญาตรี",IF((15000-I15)&gt;1500,1500,15000-I15),IF((13285-I15)&gt;1500,1500,13285-I15)))))&gt;0,IF(B15="คนงาน",IF((10000-I15)&gt;1500,1500,10000-I15),IF(B15="เจ้าหน้าที่รักษาความปลอดภัย",IF((10000-I15)&gt;1500,1500,10000-I15),IF(B15="พนักงานขับรถยนต์",IF((10000-I15)&gt;1500,1500,10000-I15),IF(E15="ปริญญาตรี",IF((15000-I15)&gt;1500,1500,15000-I15),IF((13285-I15)&gt;1500,1500,13285-I15))))),0)</f>
        <v>0</v>
      </c>
      <c r="N15" s="69">
        <f t="shared" si="11"/>
        <v>0</v>
      </c>
      <c r="O15" s="69">
        <f t="shared" si="12"/>
        <v>45</v>
      </c>
      <c r="P15" s="69">
        <f t="shared" si="13"/>
        <v>540</v>
      </c>
      <c r="Q15" s="69">
        <f t="shared" si="14"/>
        <v>668</v>
      </c>
      <c r="R15" s="69">
        <f t="shared" si="15"/>
        <v>8016</v>
      </c>
      <c r="S15" s="70">
        <f t="shared" si="16"/>
        <v>275376</v>
      </c>
      <c r="T15" s="71">
        <f t="shared" si="17"/>
        <v>9540</v>
      </c>
      <c r="U15" s="72">
        <f t="shared" si="18"/>
        <v>284916</v>
      </c>
      <c r="V15" s="39">
        <v>14310</v>
      </c>
      <c r="W15" s="39">
        <v>0</v>
      </c>
      <c r="X15" s="39">
        <v>14310</v>
      </c>
      <c r="Y15" s="39">
        <v>171720</v>
      </c>
      <c r="Z15" s="39">
        <v>8592</v>
      </c>
      <c r="AB15" s="41"/>
      <c r="AC15" s="41"/>
      <c r="AD15" s="41">
        <f>AB15+AC15</f>
        <v>0</v>
      </c>
    </row>
    <row r="16" spans="1:31" s="20" customFormat="1" ht="16.350000000000001" customHeight="1">
      <c r="A16" s="196" t="s">
        <v>57</v>
      </c>
      <c r="B16" s="197"/>
      <c r="C16" s="16"/>
      <c r="D16" s="16"/>
      <c r="E16" s="17"/>
      <c r="F16" s="18">
        <f t="shared" ref="F16:R16" si="19">SUM(F17:F19)</f>
        <v>52490</v>
      </c>
      <c r="G16" s="18">
        <f t="shared" si="19"/>
        <v>629880</v>
      </c>
      <c r="H16" s="18">
        <f t="shared" si="19"/>
        <v>2640</v>
      </c>
      <c r="I16" s="18">
        <f t="shared" si="19"/>
        <v>55130</v>
      </c>
      <c r="J16" s="18">
        <f t="shared" si="19"/>
        <v>31680</v>
      </c>
      <c r="K16" s="18">
        <f t="shared" si="19"/>
        <v>2250</v>
      </c>
      <c r="L16" s="18">
        <f t="shared" si="19"/>
        <v>27000</v>
      </c>
      <c r="M16" s="18">
        <f t="shared" si="19"/>
        <v>0</v>
      </c>
      <c r="N16" s="18">
        <f t="shared" si="19"/>
        <v>0</v>
      </c>
      <c r="O16" s="18">
        <f t="shared" si="19"/>
        <v>110</v>
      </c>
      <c r="P16" s="18">
        <f t="shared" si="19"/>
        <v>1320</v>
      </c>
      <c r="Q16" s="18">
        <f t="shared" si="19"/>
        <v>1654</v>
      </c>
      <c r="R16" s="18">
        <f t="shared" si="19"/>
        <v>19848</v>
      </c>
      <c r="S16" s="18">
        <f t="shared" si="16"/>
        <v>681408</v>
      </c>
      <c r="T16" s="18">
        <f t="shared" si="17"/>
        <v>28320</v>
      </c>
      <c r="U16" s="18">
        <f t="shared" si="18"/>
        <v>709728</v>
      </c>
      <c r="V16" s="19">
        <v>30950</v>
      </c>
      <c r="W16" s="19">
        <v>0</v>
      </c>
      <c r="X16" s="19">
        <v>30950</v>
      </c>
      <c r="Y16" s="19">
        <v>371400</v>
      </c>
      <c r="Z16" s="19">
        <v>18576</v>
      </c>
      <c r="AB16" s="21">
        <v>2</v>
      </c>
      <c r="AC16" s="21"/>
      <c r="AD16" s="21">
        <f t="shared" ref="AD16:AD79" si="20">AB16+AC16</f>
        <v>2</v>
      </c>
    </row>
    <row r="17" spans="1:30" s="40" customFormat="1" ht="16.350000000000001" customHeight="1">
      <c r="A17" s="73" t="s">
        <v>58</v>
      </c>
      <c r="B17" s="73" t="s">
        <v>36</v>
      </c>
      <c r="C17" s="73" t="s">
        <v>27</v>
      </c>
      <c r="D17" s="73" t="s">
        <v>59</v>
      </c>
      <c r="E17" s="74" t="s">
        <v>60</v>
      </c>
      <c r="F17" s="39">
        <v>16500</v>
      </c>
      <c r="G17" s="34">
        <f t="shared" ref="G17:G18" si="21">F17*12</f>
        <v>198000</v>
      </c>
      <c r="H17" s="34">
        <v>830</v>
      </c>
      <c r="I17" s="35">
        <f t="shared" ref="I17:I18" si="22">F17+H17</f>
        <v>17330</v>
      </c>
      <c r="J17" s="34">
        <f t="shared" ref="J17:J18" si="23">H17*12</f>
        <v>9960</v>
      </c>
      <c r="K17" s="34">
        <v>750</v>
      </c>
      <c r="L17" s="35">
        <f t="shared" ref="L17:L18" si="24">K17*12</f>
        <v>9000</v>
      </c>
      <c r="M17" s="39">
        <f>IF(IF(B17="คนงาน",IF((10000-I17)&gt;1500,1500,10000-I17),IF(B17="เจ้าหน้าที่รักษาความปลอดภัย",IF((10000-I17)&gt;1500,1500,10000-I17),IF(B17="พนักงานขับรถยนต์",IF((10000-I17)&gt;1500,1500,10000-I17),IF(E17="ปริญญาตรี",IF((15000-I17)&gt;1500,1500,15000-I17),IF((13285-I17)&gt;1500,1500,13285-I17)))))&gt;0,IF(B17="คนงาน",IF((10000-I17)&gt;1500,1500,10000-I17),IF(B17="เจ้าหน้าที่รักษาความปลอดภัย",IF((10000-I17)&gt;1500,1500,10000-I17),IF(B17="พนักงานขับรถยนต์",IF((10000-I17)&gt;1500,1500,10000-I17),IF(E17="ปริญญาตรี",IF((15000-I17)&gt;1500,1500,15000-I17),IF((13285-I17)&gt;1500,1500,13285-I17))))),0)</f>
        <v>0</v>
      </c>
      <c r="N17" s="28">
        <f t="shared" ref="N17:N18" si="25">M17*12</f>
        <v>0</v>
      </c>
      <c r="O17" s="28">
        <f t="shared" ref="O17:O18" si="26">ROUND(I17*0.2%,0)</f>
        <v>35</v>
      </c>
      <c r="P17" s="28">
        <f t="shared" ref="P17:P18" si="27">O17*12</f>
        <v>420</v>
      </c>
      <c r="Q17" s="28">
        <f t="shared" ref="Q17:Q18" si="28">ROUND(I17*3%,0)</f>
        <v>520</v>
      </c>
      <c r="R17" s="28">
        <f t="shared" ref="R17:R18" si="29">Q17*12</f>
        <v>6240</v>
      </c>
      <c r="S17" s="75">
        <f t="shared" si="16"/>
        <v>214200</v>
      </c>
      <c r="T17" s="76">
        <f t="shared" si="17"/>
        <v>9420</v>
      </c>
      <c r="U17" s="77">
        <f t="shared" si="18"/>
        <v>223620</v>
      </c>
      <c r="V17" s="39">
        <v>15710</v>
      </c>
      <c r="W17" s="39">
        <v>0</v>
      </c>
      <c r="X17" s="39">
        <v>15710</v>
      </c>
      <c r="Y17" s="39">
        <v>188520</v>
      </c>
      <c r="Z17" s="39">
        <v>9432</v>
      </c>
      <c r="AB17" s="41"/>
      <c r="AC17" s="41"/>
      <c r="AD17" s="41">
        <v>0</v>
      </c>
    </row>
    <row r="18" spans="1:30" s="40" customFormat="1" ht="16.350000000000001" customHeight="1">
      <c r="A18" s="73" t="s">
        <v>61</v>
      </c>
      <c r="B18" s="73" t="s">
        <v>62</v>
      </c>
      <c r="C18" s="73" t="s">
        <v>27</v>
      </c>
      <c r="D18" s="73" t="s">
        <v>63</v>
      </c>
      <c r="E18" s="74" t="s">
        <v>60</v>
      </c>
      <c r="F18" s="39">
        <v>18270</v>
      </c>
      <c r="G18" s="34">
        <f t="shared" si="21"/>
        <v>219240</v>
      </c>
      <c r="H18" s="34">
        <v>920</v>
      </c>
      <c r="I18" s="35">
        <f t="shared" si="22"/>
        <v>19190</v>
      </c>
      <c r="J18" s="34">
        <f t="shared" si="23"/>
        <v>11040</v>
      </c>
      <c r="K18" s="34">
        <v>750</v>
      </c>
      <c r="L18" s="35">
        <f t="shared" si="24"/>
        <v>9000</v>
      </c>
      <c r="M18" s="39">
        <f>IF(IF(B18="คนงาน",IF((10000-I18)&gt;1500,1500,10000-I18),IF(B18="เจ้าหน้าที่รักษาความปลอดภัย",IF((10000-I18)&gt;1500,1500,10000-I18),IF(B18="พนักงานขับรถยนต์",IF((10000-I18)&gt;1500,1500,10000-I18),IF(E18="ปริญญาตรี",IF((15000-I18)&gt;1500,1500,15000-I18),IF((13285-I18)&gt;1500,1500,13285-I18)))))&gt;0,IF(B18="คนงาน",IF((10000-I18)&gt;1500,1500,10000-I18),IF(B18="เจ้าหน้าที่รักษาความปลอดภัย",IF((10000-I18)&gt;1500,1500,10000-I18),IF(B18="พนักงานขับรถยนต์",IF((10000-I18)&gt;1500,1500,10000-I18),IF(E18="ปริญญาตรี",IF((15000-I18)&gt;1500,1500,15000-I18),IF((13285-I18)&gt;1500,1500,13285-I18))))),0)</f>
        <v>0</v>
      </c>
      <c r="N18" s="28">
        <f t="shared" si="25"/>
        <v>0</v>
      </c>
      <c r="O18" s="28">
        <f t="shared" si="26"/>
        <v>38</v>
      </c>
      <c r="P18" s="28">
        <f t="shared" si="27"/>
        <v>456</v>
      </c>
      <c r="Q18" s="28">
        <f t="shared" si="28"/>
        <v>576</v>
      </c>
      <c r="R18" s="28">
        <f t="shared" si="29"/>
        <v>6912</v>
      </c>
      <c r="S18" s="75">
        <f t="shared" si="16"/>
        <v>237192</v>
      </c>
      <c r="T18" s="76">
        <f t="shared" si="17"/>
        <v>9456</v>
      </c>
      <c r="U18" s="77">
        <f t="shared" si="18"/>
        <v>246648</v>
      </c>
      <c r="V18" s="39">
        <v>15710</v>
      </c>
      <c r="W18" s="39">
        <v>0</v>
      </c>
      <c r="X18" s="39">
        <v>15710</v>
      </c>
      <c r="Y18" s="39">
        <v>188520</v>
      </c>
      <c r="Z18" s="39">
        <v>9432</v>
      </c>
      <c r="AB18" s="41"/>
      <c r="AC18" s="41"/>
      <c r="AD18" s="41">
        <v>0</v>
      </c>
    </row>
    <row r="19" spans="1:30" s="86" customFormat="1" ht="37.5">
      <c r="A19" s="78" t="s">
        <v>64</v>
      </c>
      <c r="B19" s="78" t="s">
        <v>62</v>
      </c>
      <c r="C19" s="79" t="s">
        <v>65</v>
      </c>
      <c r="D19" s="78" t="s">
        <v>66</v>
      </c>
      <c r="E19" s="80" t="s">
        <v>34</v>
      </c>
      <c r="F19" s="81">
        <v>17720</v>
      </c>
      <c r="G19" s="81">
        <f>F19*12</f>
        <v>212640</v>
      </c>
      <c r="H19" s="81">
        <v>890</v>
      </c>
      <c r="I19" s="81">
        <f>F19+H19</f>
        <v>18610</v>
      </c>
      <c r="J19" s="82">
        <f>H19*12</f>
        <v>10680</v>
      </c>
      <c r="K19" s="81">
        <v>750</v>
      </c>
      <c r="L19" s="81">
        <f>K19*12</f>
        <v>9000</v>
      </c>
      <c r="M19" s="81">
        <f>IF(IF(B19="คนงาน",IF((10000-I19)&gt;1500,1500,10000-I19),IF(B19="เจ้าหน้าที่รักษาความปลอดภัย",IF((10000-I19)&gt;1500,1500,10000-I19),IF(B19="พนักงานขับรถยนต์",IF((10000-I19)&gt;1500,1500,10000-I19),IF(E19="ปริญญาตรี",IF((15000-I19)&gt;1500,1500,15000-I19),IF((13285-I19)&gt;1500,1500,13285-I19)))))&gt;0,IF(B19="คนงาน",IF((10000-I19)&gt;1500,1500,10000-I19),IF(B19="เจ้าหน้าที่รักษาความปลอดภัย",IF((10000-I19)&gt;1500,1500,10000-I19),IF(B19="พนักงานขับรถยนต์",IF((10000-I19)&gt;1500,1500,10000-I19),IF(E19="ปริญญาตรี",IF((15000-I19)&gt;1500,1500,15000-I19),IF((13285-I19)&gt;1500,1500,13285-I19))))),0)</f>
        <v>0</v>
      </c>
      <c r="N19" s="81">
        <f>M19*12</f>
        <v>0</v>
      </c>
      <c r="O19" s="81">
        <f>ROUND(I19*0.2%,0)</f>
        <v>37</v>
      </c>
      <c r="P19" s="81">
        <f>O19*12</f>
        <v>444</v>
      </c>
      <c r="Q19" s="81">
        <f>ROUND(I19*3%,0)</f>
        <v>558</v>
      </c>
      <c r="R19" s="81">
        <f>Q19*12</f>
        <v>6696</v>
      </c>
      <c r="S19" s="83">
        <f t="shared" si="16"/>
        <v>230016</v>
      </c>
      <c r="T19" s="84">
        <f t="shared" si="17"/>
        <v>9444</v>
      </c>
      <c r="U19" s="85">
        <f t="shared" si="18"/>
        <v>239460</v>
      </c>
      <c r="V19" s="81">
        <v>15240</v>
      </c>
      <c r="W19" s="81">
        <v>0</v>
      </c>
      <c r="X19" s="81">
        <v>15240</v>
      </c>
      <c r="Y19" s="81">
        <v>182880</v>
      </c>
      <c r="Z19" s="81">
        <v>9144</v>
      </c>
      <c r="AB19" s="87"/>
      <c r="AC19" s="87"/>
      <c r="AD19" s="87">
        <f t="shared" si="20"/>
        <v>0</v>
      </c>
    </row>
    <row r="20" spans="1:30" s="20" customFormat="1" ht="16.350000000000001" customHeight="1">
      <c r="A20" s="196" t="s">
        <v>67</v>
      </c>
      <c r="B20" s="197"/>
      <c r="C20" s="16"/>
      <c r="D20" s="16"/>
      <c r="E20" s="17"/>
      <c r="F20" s="18">
        <f t="shared" ref="F20:U20" si="30">SUM(F21:F24)</f>
        <v>65380</v>
      </c>
      <c r="G20" s="18">
        <f t="shared" si="30"/>
        <v>784560</v>
      </c>
      <c r="H20" s="18">
        <v>11</v>
      </c>
      <c r="I20" s="18">
        <f t="shared" si="30"/>
        <v>68670</v>
      </c>
      <c r="J20" s="18">
        <f t="shared" si="30"/>
        <v>39480</v>
      </c>
      <c r="K20" s="18">
        <f t="shared" si="30"/>
        <v>3000</v>
      </c>
      <c r="L20" s="18">
        <f t="shared" si="30"/>
        <v>36000</v>
      </c>
      <c r="M20" s="18">
        <f t="shared" si="30"/>
        <v>0</v>
      </c>
      <c r="N20" s="18">
        <f t="shared" si="30"/>
        <v>0</v>
      </c>
      <c r="O20" s="18">
        <f t="shared" si="30"/>
        <v>137</v>
      </c>
      <c r="P20" s="18">
        <f t="shared" si="30"/>
        <v>1644</v>
      </c>
      <c r="Q20" s="18">
        <f t="shared" si="30"/>
        <v>2060</v>
      </c>
      <c r="R20" s="18">
        <f t="shared" si="30"/>
        <v>24720</v>
      </c>
      <c r="S20" s="18">
        <f t="shared" si="30"/>
        <v>848760</v>
      </c>
      <c r="T20" s="18">
        <f t="shared" si="30"/>
        <v>37644</v>
      </c>
      <c r="U20" s="18">
        <f t="shared" si="30"/>
        <v>886404</v>
      </c>
      <c r="V20" s="19">
        <f t="shared" ref="V20:AA20" si="31">SUM(V21:V23)</f>
        <v>25770</v>
      </c>
      <c r="W20" s="19">
        <f t="shared" si="31"/>
        <v>0</v>
      </c>
      <c r="X20" s="19">
        <f t="shared" si="31"/>
        <v>25770</v>
      </c>
      <c r="Y20" s="19">
        <f t="shared" si="31"/>
        <v>309240</v>
      </c>
      <c r="Z20" s="19">
        <f t="shared" si="31"/>
        <v>15468</v>
      </c>
      <c r="AA20" s="19">
        <f t="shared" si="31"/>
        <v>0</v>
      </c>
      <c r="AB20" s="19">
        <v>4</v>
      </c>
      <c r="AC20" s="19"/>
      <c r="AD20" s="88">
        <f t="shared" si="20"/>
        <v>4</v>
      </c>
    </row>
    <row r="21" spans="1:30" s="91" customFormat="1" ht="37.5">
      <c r="A21" s="89" t="s">
        <v>68</v>
      </c>
      <c r="B21" s="89" t="s">
        <v>69</v>
      </c>
      <c r="C21" s="89" t="s">
        <v>27</v>
      </c>
      <c r="D21" s="89" t="s">
        <v>70</v>
      </c>
      <c r="E21" s="90" t="s">
        <v>71</v>
      </c>
      <c r="F21" s="82">
        <v>14660</v>
      </c>
      <c r="G21" s="82">
        <f>F21*12</f>
        <v>175920</v>
      </c>
      <c r="H21" s="82">
        <v>740</v>
      </c>
      <c r="I21" s="81">
        <f>F21+H21</f>
        <v>15400</v>
      </c>
      <c r="J21" s="81">
        <f>H21*12</f>
        <v>8880</v>
      </c>
      <c r="K21" s="82">
        <v>750</v>
      </c>
      <c r="L21" s="81">
        <f>K21*12</f>
        <v>9000</v>
      </c>
      <c r="M21" s="82">
        <f>IF(IF(B21="คนงาน",IF((10000-I21)&gt;1500,1500,10000-I21),IF(B21="เจ้าหน้าที่รักษาความปลอดภัย",IF((10000-I21)&gt;1500,1500,10000-I21),IF(B21="พนักงานขับรถยนต์",IF((10000-I21)&gt;1500,1500,10000-I21),IF(E21="ปริญญาตรี",IF((15000-I21)&gt;1500,1500,15000-I21),IF((13285-I21)&gt;1500,1500,13285-I21)))))&gt;0,IF(B21="คนงาน",IF((10000-I21)&gt;1500,1500,10000-I21),IF(B21="เจ้าหน้าที่รักษาความปลอดภัย",IF((10000-I21)&gt;1500,1500,10000-I21),IF(B21="พนักงานขับรถยนต์",IF((10000-I21)&gt;1500,1500,10000-I21),IF(E21="ปริญญาตรี",IF((15000-I21)&gt;1500,1500,15000-I21),IF((13285-I21)&gt;1500,1500,13285-I21))))),0)</f>
        <v>0</v>
      </c>
      <c r="N21" s="81">
        <f>M21*12</f>
        <v>0</v>
      </c>
      <c r="O21" s="81">
        <f>ROUND(I21*0.2%,0)</f>
        <v>31</v>
      </c>
      <c r="P21" s="81">
        <f>O21*12</f>
        <v>372</v>
      </c>
      <c r="Q21" s="81">
        <f>ROUND(I21*3%,0)</f>
        <v>462</v>
      </c>
      <c r="R21" s="81">
        <f>Q21*12</f>
        <v>5544</v>
      </c>
      <c r="S21" s="83">
        <f t="shared" ref="S21:S35" si="32">G21+J21+N21+R21</f>
        <v>190344</v>
      </c>
      <c r="T21" s="84">
        <f t="shared" ref="T21:T35" si="33">L21+P21</f>
        <v>9372</v>
      </c>
      <c r="U21" s="85">
        <f t="shared" ref="U21:U35" si="34">T21+S21</f>
        <v>199716</v>
      </c>
      <c r="V21" s="82">
        <v>12040</v>
      </c>
      <c r="W21" s="82">
        <v>0</v>
      </c>
      <c r="X21" s="82">
        <v>12040</v>
      </c>
      <c r="Y21" s="82">
        <v>144480</v>
      </c>
      <c r="Z21" s="82">
        <v>7224</v>
      </c>
      <c r="AB21" s="92"/>
      <c r="AC21" s="92"/>
      <c r="AD21" s="92">
        <f t="shared" si="20"/>
        <v>0</v>
      </c>
    </row>
    <row r="22" spans="1:30" s="86" customFormat="1" ht="37.5">
      <c r="A22" s="78" t="s">
        <v>72</v>
      </c>
      <c r="B22" s="78" t="s">
        <v>69</v>
      </c>
      <c r="C22" s="78" t="s">
        <v>27</v>
      </c>
      <c r="D22" s="78" t="s">
        <v>73</v>
      </c>
      <c r="E22" s="93" t="s">
        <v>71</v>
      </c>
      <c r="F22" s="94">
        <v>16890</v>
      </c>
      <c r="G22" s="94">
        <f>F22*12</f>
        <v>202680</v>
      </c>
      <c r="H22" s="94">
        <v>850</v>
      </c>
      <c r="I22" s="81">
        <f>F22+H22</f>
        <v>17740</v>
      </c>
      <c r="J22" s="82">
        <f>H22*12</f>
        <v>10200</v>
      </c>
      <c r="K22" s="81">
        <v>750</v>
      </c>
      <c r="L22" s="81">
        <f>K22*12</f>
        <v>9000</v>
      </c>
      <c r="M22" s="81">
        <f>IF(IF(B22="คนงาน",IF((10000-I22)&gt;1500,1500,10000-I22),IF(B22="เจ้าหน้าที่รักษาความปลอดภัย",IF((10000-I22)&gt;1500,1500,10000-I22),IF(B22="พนักงานขับรถยนต์",IF((10000-I22)&gt;1500,1500,10000-I22),IF(E22="ปริญญาตรี",IF((15000-I22)&gt;1500,1500,15000-I22),IF((13285-I22)&gt;1500,1500,13285-I22)))))&gt;0,IF(B22="คนงาน",IF((10000-I22)&gt;1500,1500,10000-I22),IF(B22="เจ้าหน้าที่รักษาความปลอดภัย",IF((10000-I22)&gt;1500,1500,10000-I22),IF(B22="พนักงานขับรถยนต์",IF((10000-I22)&gt;1500,1500,10000-I22),IF(E22="ปริญญาตรี",IF((15000-I22)&gt;1500,1500,15000-I22),IF((13285-I22)&gt;1500,1500,13285-I22))))),0)</f>
        <v>0</v>
      </c>
      <c r="N22" s="81">
        <f>M22*12</f>
        <v>0</v>
      </c>
      <c r="O22" s="81">
        <f>ROUND(I22*0.2%,0)</f>
        <v>35</v>
      </c>
      <c r="P22" s="81">
        <f>O22*12</f>
        <v>420</v>
      </c>
      <c r="Q22" s="81">
        <f>ROUND(I22*3%,0)</f>
        <v>532</v>
      </c>
      <c r="R22" s="81">
        <f>Q22*12</f>
        <v>6384</v>
      </c>
      <c r="S22" s="83">
        <f t="shared" si="32"/>
        <v>219264</v>
      </c>
      <c r="T22" s="84">
        <f t="shared" si="33"/>
        <v>9420</v>
      </c>
      <c r="U22" s="85">
        <f t="shared" si="34"/>
        <v>228684</v>
      </c>
      <c r="V22" s="81">
        <v>13730</v>
      </c>
      <c r="W22" s="81">
        <v>0</v>
      </c>
      <c r="X22" s="81">
        <v>13730</v>
      </c>
      <c r="Y22" s="81">
        <v>164760</v>
      </c>
      <c r="Z22" s="81">
        <v>8244</v>
      </c>
      <c r="AB22" s="87"/>
      <c r="AC22" s="87"/>
      <c r="AD22" s="87">
        <f t="shared" si="20"/>
        <v>0</v>
      </c>
    </row>
    <row r="23" spans="1:30" s="40" customFormat="1" ht="16.350000000000001" customHeight="1">
      <c r="A23" s="95" t="s">
        <v>74</v>
      </c>
      <c r="B23" s="95" t="s">
        <v>36</v>
      </c>
      <c r="C23" s="95" t="s">
        <v>27</v>
      </c>
      <c r="D23" s="95" t="s">
        <v>75</v>
      </c>
      <c r="E23" s="96" t="s">
        <v>34</v>
      </c>
      <c r="F23" s="39">
        <v>17330</v>
      </c>
      <c r="G23" s="39">
        <f>F23*12</f>
        <v>207960</v>
      </c>
      <c r="H23" s="39">
        <v>870</v>
      </c>
      <c r="I23" s="28">
        <f>F23+H23</f>
        <v>18200</v>
      </c>
      <c r="J23" s="39">
        <f>H23*12</f>
        <v>10440</v>
      </c>
      <c r="K23" s="39">
        <v>750</v>
      </c>
      <c r="L23" s="28">
        <f>K23*12</f>
        <v>9000</v>
      </c>
      <c r="M23" s="39">
        <f>IF(IF(B23="คนงาน",IF((10000-I23)&gt;1500,1500,10000-I23),IF(B23="เจ้าหน้าที่รักษาความปลอดภัย",IF((10000-I23)&gt;1500,1500,10000-I23),IF(B23="พนักงานขับรถยนต์",IF((10000-I23)&gt;1500,1500,10000-I23),IF(E23="ปริญญาตรี",IF((15000-I23)&gt;1500,1500,15000-I23),IF((13285-I23)&gt;1500,1500,13285-I23)))))&gt;0,IF(B23="คนงาน",IF((10000-I23)&gt;1500,1500,10000-I23),IF(B23="เจ้าหน้าที่รักษาความปลอดภัย",IF((10000-I23)&gt;1500,1500,10000-I23),IF(B23="พนักงานขับรถยนต์",IF((10000-I23)&gt;1500,1500,10000-I23),IF(E23="ปริญญาตรี",IF((15000-I23)&gt;1500,1500,15000-I23),IF((13285-I23)&gt;1500,1500,13285-I23))))),0)</f>
        <v>0</v>
      </c>
      <c r="N23" s="28">
        <f>M23*12</f>
        <v>0</v>
      </c>
      <c r="O23" s="28">
        <f>ROUND(I23*0.2%,0)</f>
        <v>36</v>
      </c>
      <c r="P23" s="28">
        <f>O23*12</f>
        <v>432</v>
      </c>
      <c r="Q23" s="28">
        <f>ROUND(I23*3%,0)</f>
        <v>546</v>
      </c>
      <c r="R23" s="28">
        <f>Q23*12</f>
        <v>6552</v>
      </c>
      <c r="S23" s="75">
        <f t="shared" si="32"/>
        <v>224952</v>
      </c>
      <c r="T23" s="76">
        <f t="shared" si="33"/>
        <v>9432</v>
      </c>
      <c r="U23" s="77">
        <f t="shared" si="34"/>
        <v>234384</v>
      </c>
      <c r="V23" s="39">
        <v>0</v>
      </c>
      <c r="W23" s="39">
        <v>0</v>
      </c>
      <c r="X23" s="39">
        <v>0</v>
      </c>
      <c r="Y23" s="39">
        <v>0</v>
      </c>
      <c r="Z23" s="39">
        <v>0</v>
      </c>
      <c r="AB23" s="41"/>
      <c r="AC23" s="41"/>
      <c r="AD23" s="41">
        <f t="shared" si="20"/>
        <v>0</v>
      </c>
    </row>
    <row r="24" spans="1:30" s="40" customFormat="1" ht="16.350000000000001" customHeight="1">
      <c r="A24" s="95" t="s">
        <v>76</v>
      </c>
      <c r="B24" s="95" t="s">
        <v>36</v>
      </c>
      <c r="C24" s="95" t="s">
        <v>27</v>
      </c>
      <c r="D24" s="95" t="s">
        <v>77</v>
      </c>
      <c r="E24" s="96" t="s">
        <v>34</v>
      </c>
      <c r="F24" s="39">
        <v>16500</v>
      </c>
      <c r="G24" s="39">
        <f>F24*12</f>
        <v>198000</v>
      </c>
      <c r="H24" s="39">
        <v>830</v>
      </c>
      <c r="I24" s="28">
        <f>F24+H24</f>
        <v>17330</v>
      </c>
      <c r="J24" s="39">
        <f>H24*12</f>
        <v>9960</v>
      </c>
      <c r="K24" s="39">
        <v>750</v>
      </c>
      <c r="L24" s="28">
        <f>K24*12</f>
        <v>9000</v>
      </c>
      <c r="M24" s="39">
        <f>IF(IF(B24="คนงาน",IF((10000-I24)&gt;1500,1500,10000-I24),IF(B24="เจ้าหน้าที่รักษาความปลอดภัย",IF((10000-I24)&gt;1500,1500,10000-I24),IF(B24="พนักงานขับรถยนต์",IF((10000-I24)&gt;1500,1500,10000-I24),IF(E24="ปริญญาตรี",IF((15000-I24)&gt;1500,1500,15000-I24),IF((13285-I24)&gt;1500,1500,13285-I24)))))&gt;0,IF(B24="คนงาน",IF((10000-I24)&gt;1500,1500,10000-I24),IF(B24="เจ้าหน้าที่รักษาความปลอดภัย",IF((10000-I24)&gt;1500,1500,10000-I24),IF(B24="พนักงานขับรถยนต์",IF((10000-I24)&gt;1500,1500,10000-I24),IF(E24="ปริญญาตรี",IF((15000-I24)&gt;1500,1500,15000-I24),IF((13285-I24)&gt;1500,1500,13285-I24))))),0)</f>
        <v>0</v>
      </c>
      <c r="N24" s="28">
        <f>M24*12</f>
        <v>0</v>
      </c>
      <c r="O24" s="28">
        <f>ROUND(I24*0.2%,0)</f>
        <v>35</v>
      </c>
      <c r="P24" s="28">
        <f>O24*12</f>
        <v>420</v>
      </c>
      <c r="Q24" s="28">
        <f>ROUND(I24*3%,0)</f>
        <v>520</v>
      </c>
      <c r="R24" s="28">
        <f>Q24*12</f>
        <v>6240</v>
      </c>
      <c r="S24" s="75">
        <f t="shared" si="32"/>
        <v>214200</v>
      </c>
      <c r="T24" s="76">
        <f t="shared" si="33"/>
        <v>9420</v>
      </c>
      <c r="U24" s="77">
        <f t="shared" si="34"/>
        <v>223620</v>
      </c>
      <c r="V24" s="39">
        <v>0</v>
      </c>
      <c r="W24" s="39">
        <v>0</v>
      </c>
      <c r="X24" s="39">
        <v>0</v>
      </c>
      <c r="Y24" s="39">
        <v>0</v>
      </c>
      <c r="Z24" s="39">
        <v>0</v>
      </c>
      <c r="AB24" s="41"/>
      <c r="AC24" s="41"/>
      <c r="AD24" s="41">
        <f t="shared" si="20"/>
        <v>0</v>
      </c>
    </row>
    <row r="25" spans="1:30" s="20" customFormat="1" ht="16.350000000000001" customHeight="1">
      <c r="A25" s="196" t="s">
        <v>78</v>
      </c>
      <c r="B25" s="197"/>
      <c r="C25" s="16"/>
      <c r="D25" s="16"/>
      <c r="E25" s="17"/>
      <c r="F25" s="97">
        <f t="shared" ref="F25:R25" si="35">SUM(F26:F28)</f>
        <v>57080</v>
      </c>
      <c r="G25" s="97">
        <f t="shared" si="35"/>
        <v>684960</v>
      </c>
      <c r="H25" s="97">
        <f t="shared" si="35"/>
        <v>2860</v>
      </c>
      <c r="I25" s="18">
        <f t="shared" si="35"/>
        <v>59940</v>
      </c>
      <c r="J25" s="18">
        <f t="shared" si="35"/>
        <v>34320</v>
      </c>
      <c r="K25" s="18">
        <f t="shared" si="35"/>
        <v>2250</v>
      </c>
      <c r="L25" s="18">
        <f t="shared" si="35"/>
        <v>27000</v>
      </c>
      <c r="M25" s="18">
        <f t="shared" si="35"/>
        <v>0</v>
      </c>
      <c r="N25" s="18">
        <f t="shared" si="35"/>
        <v>0</v>
      </c>
      <c r="O25" s="18">
        <f t="shared" si="35"/>
        <v>120</v>
      </c>
      <c r="P25" s="18">
        <f t="shared" si="35"/>
        <v>1440</v>
      </c>
      <c r="Q25" s="18">
        <f t="shared" si="35"/>
        <v>1798</v>
      </c>
      <c r="R25" s="18">
        <f t="shared" si="35"/>
        <v>21576</v>
      </c>
      <c r="S25" s="18">
        <f t="shared" si="32"/>
        <v>740856</v>
      </c>
      <c r="T25" s="18">
        <f t="shared" si="33"/>
        <v>28440</v>
      </c>
      <c r="U25" s="18">
        <f t="shared" si="34"/>
        <v>769296</v>
      </c>
      <c r="V25" s="19">
        <v>47400</v>
      </c>
      <c r="W25" s="19">
        <v>0</v>
      </c>
      <c r="X25" s="19">
        <v>47400</v>
      </c>
      <c r="Y25" s="19">
        <v>568800</v>
      </c>
      <c r="Z25" s="19">
        <v>28452</v>
      </c>
      <c r="AB25" s="21">
        <v>3</v>
      </c>
      <c r="AC25" s="21"/>
      <c r="AD25" s="21">
        <f t="shared" si="20"/>
        <v>3</v>
      </c>
    </row>
    <row r="26" spans="1:30" s="29" customFormat="1" ht="16.350000000000001" customHeight="1">
      <c r="A26" s="98" t="s">
        <v>79</v>
      </c>
      <c r="B26" s="98" t="s">
        <v>80</v>
      </c>
      <c r="C26" s="98" t="s">
        <v>27</v>
      </c>
      <c r="D26" s="98" t="s">
        <v>81</v>
      </c>
      <c r="E26" s="99" t="s">
        <v>34</v>
      </c>
      <c r="F26" s="28">
        <v>17530</v>
      </c>
      <c r="G26" s="28">
        <f>F26*12</f>
        <v>210360</v>
      </c>
      <c r="H26" s="28">
        <v>880</v>
      </c>
      <c r="I26" s="28">
        <f>F26+H26</f>
        <v>18410</v>
      </c>
      <c r="J26" s="28">
        <f>H26*12</f>
        <v>10560</v>
      </c>
      <c r="K26" s="28">
        <v>750</v>
      </c>
      <c r="L26" s="28">
        <f>K26*12</f>
        <v>9000</v>
      </c>
      <c r="M26" s="28">
        <f>IF(IF(B26="คนงาน",IF((10000-I26)&gt;1500,1500,10000-I26),IF(B26="เจ้าหน้าที่รักษาความปลอดภัย",IF((10000-I26)&gt;1500,1500,10000-I26),IF(B26="พนักงานขับรถยนต์",IF((10000-I26)&gt;1500,1500,10000-I26),IF(E26="ปริญญาตรี",IF((15000-I26)&gt;1500,1500,15000-I26),IF((13285-I26)&gt;1500,1500,13285-I26)))))&gt;0,IF(B26="คนงาน",IF((10000-I26)&gt;1500,1500,10000-I26),IF(B26="เจ้าหน้าที่รักษาความปลอดภัย",IF((10000-I26)&gt;1500,1500,10000-I26),IF(B26="พนักงานขับรถยนต์",IF((10000-I26)&gt;1500,1500,10000-I26),IF(E26="ปริญญาตรี",IF((15000-I26)&gt;1500,1500,15000-I26),IF((13285-I26)&gt;1500,1500,13285-I26))))),0)</f>
        <v>0</v>
      </c>
      <c r="N26" s="28">
        <f>M26*12</f>
        <v>0</v>
      </c>
      <c r="O26" s="28">
        <f>ROUND(I26*0.2%,0)</f>
        <v>37</v>
      </c>
      <c r="P26" s="28">
        <f>O26*12</f>
        <v>444</v>
      </c>
      <c r="Q26" s="28">
        <f>ROUND(I26*3%,0)</f>
        <v>552</v>
      </c>
      <c r="R26" s="28">
        <f>Q26*12</f>
        <v>6624</v>
      </c>
      <c r="S26" s="75">
        <f t="shared" si="32"/>
        <v>227544</v>
      </c>
      <c r="T26" s="76">
        <f t="shared" si="33"/>
        <v>9444</v>
      </c>
      <c r="U26" s="77">
        <f t="shared" si="34"/>
        <v>236988</v>
      </c>
      <c r="V26" s="28">
        <v>14310</v>
      </c>
      <c r="W26" s="28">
        <v>0</v>
      </c>
      <c r="X26" s="28">
        <v>14310</v>
      </c>
      <c r="Y26" s="28">
        <v>171720</v>
      </c>
      <c r="Z26" s="28">
        <v>8592</v>
      </c>
      <c r="AB26" s="30"/>
      <c r="AC26" s="30"/>
      <c r="AD26" s="30">
        <f t="shared" si="20"/>
        <v>0</v>
      </c>
    </row>
    <row r="27" spans="1:30" s="40" customFormat="1" ht="16.350000000000001" customHeight="1">
      <c r="A27" s="73" t="s">
        <v>82</v>
      </c>
      <c r="B27" s="73" t="s">
        <v>62</v>
      </c>
      <c r="C27" s="73" t="s">
        <v>27</v>
      </c>
      <c r="D27" s="73" t="s">
        <v>83</v>
      </c>
      <c r="E27" s="74" t="s">
        <v>60</v>
      </c>
      <c r="F27" s="39">
        <v>21590</v>
      </c>
      <c r="G27" s="39">
        <f>F27*12</f>
        <v>259080</v>
      </c>
      <c r="H27" s="39">
        <v>1080</v>
      </c>
      <c r="I27" s="28">
        <f>F27+H27</f>
        <v>22670</v>
      </c>
      <c r="J27" s="39">
        <f>H27*12</f>
        <v>12960</v>
      </c>
      <c r="K27" s="39">
        <v>750</v>
      </c>
      <c r="L27" s="28">
        <f>K27*12</f>
        <v>9000</v>
      </c>
      <c r="M27" s="39">
        <f>IF(IF(B27="คนงาน",IF((10000-I27)&gt;1500,1500,10000-I27),IF(B27="เจ้าหน้าที่รักษาความปลอดภัย",IF((10000-I27)&gt;1500,1500,10000-I27),IF(B27="พนักงานขับรถยนต์",IF((10000-I27)&gt;1500,1500,10000-I27),IF(E27="ปริญญาตรี",IF((15000-I27)&gt;1500,1500,15000-I27),IF((13285-I27)&gt;1500,1500,13285-I27)))))&gt;0,IF(B27="คนงาน",IF((10000-I27)&gt;1500,1500,10000-I27),IF(B27="เจ้าหน้าที่รักษาความปลอดภัย",IF((10000-I27)&gt;1500,1500,10000-I27),IF(B27="พนักงานขับรถยนต์",IF((10000-I27)&gt;1500,1500,10000-I27),IF(E27="ปริญญาตรี",IF((15000-I27)&gt;1500,1500,15000-I27),IF((13285-I27)&gt;1500,1500,13285-I27))))),0)</f>
        <v>0</v>
      </c>
      <c r="N27" s="28">
        <f>M27*12</f>
        <v>0</v>
      </c>
      <c r="O27" s="28">
        <f>ROUND(I27*0.2%,0)</f>
        <v>45</v>
      </c>
      <c r="P27" s="28">
        <f>O27*12</f>
        <v>540</v>
      </c>
      <c r="Q27" s="28">
        <f>ROUND(I27*3%,0)</f>
        <v>680</v>
      </c>
      <c r="R27" s="28">
        <f>Q27*12</f>
        <v>8160</v>
      </c>
      <c r="S27" s="75">
        <f t="shared" si="32"/>
        <v>280200</v>
      </c>
      <c r="T27" s="76">
        <f t="shared" si="33"/>
        <v>9540</v>
      </c>
      <c r="U27" s="77">
        <f t="shared" si="34"/>
        <v>289740</v>
      </c>
      <c r="V27" s="39">
        <v>18150</v>
      </c>
      <c r="W27" s="39">
        <v>0</v>
      </c>
      <c r="X27" s="39">
        <v>18150</v>
      </c>
      <c r="Y27" s="39">
        <v>217800</v>
      </c>
      <c r="Z27" s="39">
        <v>10896</v>
      </c>
      <c r="AB27" s="41"/>
      <c r="AC27" s="41"/>
      <c r="AD27" s="41">
        <f t="shared" si="20"/>
        <v>0</v>
      </c>
    </row>
    <row r="28" spans="1:30" s="29" customFormat="1" ht="16.350000000000001" customHeight="1">
      <c r="A28" s="98" t="s">
        <v>84</v>
      </c>
      <c r="B28" s="98" t="s">
        <v>80</v>
      </c>
      <c r="C28" s="98" t="s">
        <v>27</v>
      </c>
      <c r="D28" s="98" t="s">
        <v>85</v>
      </c>
      <c r="E28" s="99" t="s">
        <v>34</v>
      </c>
      <c r="F28" s="28">
        <v>17960</v>
      </c>
      <c r="G28" s="28">
        <f>F28*12</f>
        <v>215520</v>
      </c>
      <c r="H28" s="28">
        <v>900</v>
      </c>
      <c r="I28" s="28">
        <f>F28+H28</f>
        <v>18860</v>
      </c>
      <c r="J28" s="39">
        <f>H28*12</f>
        <v>10800</v>
      </c>
      <c r="K28" s="28">
        <v>750</v>
      </c>
      <c r="L28" s="28">
        <f>K28*12</f>
        <v>9000</v>
      </c>
      <c r="M28" s="28">
        <f>IF(IF(B28="คนงาน",IF((10000-I28)&gt;1500,1500,10000-I28),IF(B28="เจ้าหน้าที่รักษาความปลอดภัย",IF((10000-I28)&gt;1500,1500,10000-I28),IF(B28="พนักงานขับรถยนต์",IF((10000-I28)&gt;1500,1500,10000-I28),IF(E28="ปริญญาตรี",IF((15000-I28)&gt;1500,1500,15000-I28),IF((13285-I28)&gt;1500,1500,13285-I28)))))&gt;0,IF(B28="คนงาน",IF((10000-I28)&gt;1500,1500,10000-I28),IF(B28="เจ้าหน้าที่รักษาความปลอดภัย",IF((10000-I28)&gt;1500,1500,10000-I28),IF(B28="พนักงานขับรถยนต์",IF((10000-I28)&gt;1500,1500,10000-I28),IF(E28="ปริญญาตรี",IF((15000-I28)&gt;1500,1500,15000-I28),IF((13285-I28)&gt;1500,1500,13285-I28))))),0)</f>
        <v>0</v>
      </c>
      <c r="N28" s="28">
        <f>M28*12</f>
        <v>0</v>
      </c>
      <c r="O28" s="28">
        <f>ROUND(I28*0.2%,0)</f>
        <v>38</v>
      </c>
      <c r="P28" s="28">
        <f>O28*12</f>
        <v>456</v>
      </c>
      <c r="Q28" s="28">
        <f>ROUND(I28*3%,0)</f>
        <v>566</v>
      </c>
      <c r="R28" s="28">
        <f>Q28*12</f>
        <v>6792</v>
      </c>
      <c r="S28" s="75">
        <f t="shared" si="32"/>
        <v>233112</v>
      </c>
      <c r="T28" s="76">
        <f t="shared" si="33"/>
        <v>9456</v>
      </c>
      <c r="U28" s="77">
        <f t="shared" si="34"/>
        <v>242568</v>
      </c>
      <c r="V28" s="28">
        <v>14940</v>
      </c>
      <c r="W28" s="28">
        <v>0</v>
      </c>
      <c r="X28" s="28">
        <v>14940</v>
      </c>
      <c r="Y28" s="28">
        <v>179280</v>
      </c>
      <c r="Z28" s="28">
        <v>8964</v>
      </c>
      <c r="AB28" s="30"/>
      <c r="AC28" s="30"/>
      <c r="AD28" s="30">
        <f t="shared" si="20"/>
        <v>0</v>
      </c>
    </row>
    <row r="29" spans="1:30" s="20" customFormat="1" ht="16.350000000000001" customHeight="1">
      <c r="A29" s="196" t="s">
        <v>86</v>
      </c>
      <c r="B29" s="197"/>
      <c r="C29" s="16"/>
      <c r="D29" s="16"/>
      <c r="E29" s="17"/>
      <c r="F29" s="100">
        <f t="shared" ref="F29:R29" si="36">SUM(F30:F35)</f>
        <v>101980</v>
      </c>
      <c r="G29" s="100">
        <f t="shared" si="36"/>
        <v>1223760</v>
      </c>
      <c r="H29" s="100">
        <f t="shared" si="36"/>
        <v>5120</v>
      </c>
      <c r="I29" s="18">
        <f t="shared" si="36"/>
        <v>107100</v>
      </c>
      <c r="J29" s="18">
        <f t="shared" si="36"/>
        <v>61440</v>
      </c>
      <c r="K29" s="18">
        <f t="shared" si="36"/>
        <v>4479</v>
      </c>
      <c r="L29" s="18">
        <f t="shared" si="36"/>
        <v>53748</v>
      </c>
      <c r="M29" s="18">
        <f t="shared" si="36"/>
        <v>430</v>
      </c>
      <c r="N29" s="18">
        <f t="shared" si="36"/>
        <v>5160</v>
      </c>
      <c r="O29" s="18">
        <f t="shared" si="36"/>
        <v>215</v>
      </c>
      <c r="P29" s="18">
        <f t="shared" si="36"/>
        <v>2580</v>
      </c>
      <c r="Q29" s="18">
        <f t="shared" si="36"/>
        <v>3214</v>
      </c>
      <c r="R29" s="18">
        <f t="shared" si="36"/>
        <v>38568</v>
      </c>
      <c r="S29" s="18">
        <f t="shared" si="32"/>
        <v>1328928</v>
      </c>
      <c r="T29" s="18">
        <f t="shared" si="33"/>
        <v>56328</v>
      </c>
      <c r="U29" s="18">
        <f t="shared" si="34"/>
        <v>1385256</v>
      </c>
      <c r="V29" s="19">
        <v>44980</v>
      </c>
      <c r="W29" s="19">
        <v>0</v>
      </c>
      <c r="X29" s="19">
        <v>44980</v>
      </c>
      <c r="Y29" s="19">
        <v>539760</v>
      </c>
      <c r="Z29" s="19">
        <v>27000</v>
      </c>
      <c r="AB29" s="21">
        <v>6</v>
      </c>
      <c r="AC29" s="21"/>
      <c r="AD29" s="21">
        <f t="shared" si="20"/>
        <v>6</v>
      </c>
    </row>
    <row r="30" spans="1:30" s="40" customFormat="1" ht="16.350000000000001" customHeight="1">
      <c r="A30" s="95" t="s">
        <v>87</v>
      </c>
      <c r="B30" s="95" t="s">
        <v>88</v>
      </c>
      <c r="C30" s="101" t="s">
        <v>89</v>
      </c>
      <c r="D30" s="95" t="s">
        <v>90</v>
      </c>
      <c r="E30" s="96" t="s">
        <v>34</v>
      </c>
      <c r="F30" s="39">
        <v>13870</v>
      </c>
      <c r="G30" s="39">
        <f t="shared" ref="G30:G35" si="37">F30*12</f>
        <v>166440</v>
      </c>
      <c r="H30" s="39">
        <v>700</v>
      </c>
      <c r="I30" s="28">
        <f t="shared" ref="I30:I35" si="38">F30+H30</f>
        <v>14570</v>
      </c>
      <c r="J30" s="39">
        <f t="shared" ref="J30:J35" si="39">H30*12</f>
        <v>8400</v>
      </c>
      <c r="K30" s="39">
        <v>729</v>
      </c>
      <c r="L30" s="28">
        <f t="shared" ref="L30:L35" si="40">K30*12</f>
        <v>8748</v>
      </c>
      <c r="M30" s="49">
        <f t="shared" ref="M30:M35" si="41">IF(IF(B30="คนงาน",IF((10000-I30)&gt;1500,1500,10000-I30),IF(B30="เจ้าหน้าที่รักษาความปลอดภัย",IF((10000-I30)&gt;1500,1500,10000-I30),IF(B30="พนักงานขับรถยนต์",IF((10000-I30)&gt;1500,1500,10000-I30),IF(E30="ปริญญาตรี",IF((15000-I30)&gt;1500,1500,15000-I30),IF((13285-I30)&gt;1500,1500,13285-I30)))))&gt;0,IF(B30="คนงาน",IF((10000-I30)&gt;1500,1500,10000-I30),IF(B30="เจ้าหน้าที่รักษาความปลอดภัย",IF((10000-I30)&gt;1500,1500,10000-I30),IF(B30="พนักงานขับรถยนต์",IF((10000-I30)&gt;1500,1500,10000-I30),IF(E30="ปริญญาตรี",IF((15000-I30)&gt;1500,1500,15000-I30),IF((13285-I30)&gt;1500,1500,13285-I30))))),0)</f>
        <v>430</v>
      </c>
      <c r="N30" s="28">
        <f t="shared" ref="N30:N35" si="42">M30*12</f>
        <v>5160</v>
      </c>
      <c r="O30" s="28">
        <f t="shared" ref="O30:O35" si="43">ROUND(I30*0.2%,0)</f>
        <v>29</v>
      </c>
      <c r="P30" s="28">
        <f t="shared" ref="P30:P35" si="44">O30*12</f>
        <v>348</v>
      </c>
      <c r="Q30" s="28">
        <f t="shared" ref="Q30:Q35" si="45">ROUND(I30*3%,0)</f>
        <v>437</v>
      </c>
      <c r="R30" s="28">
        <f t="shared" ref="R30:R35" si="46">Q30*12</f>
        <v>5244</v>
      </c>
      <c r="S30" s="75">
        <f t="shared" si="32"/>
        <v>185244</v>
      </c>
      <c r="T30" s="76">
        <f t="shared" si="33"/>
        <v>9096</v>
      </c>
      <c r="U30" s="77">
        <f t="shared" si="34"/>
        <v>194340</v>
      </c>
      <c r="V30" s="39">
        <v>0</v>
      </c>
      <c r="W30" s="39">
        <v>0</v>
      </c>
      <c r="X30" s="39">
        <v>0</v>
      </c>
      <c r="Y30" s="39">
        <v>0</v>
      </c>
      <c r="Z30" s="39">
        <v>0</v>
      </c>
      <c r="AB30" s="41"/>
      <c r="AC30" s="41"/>
      <c r="AD30" s="41">
        <f t="shared" si="20"/>
        <v>0</v>
      </c>
    </row>
    <row r="31" spans="1:30" s="40" customFormat="1" ht="16.350000000000001" customHeight="1">
      <c r="A31" s="95" t="s">
        <v>91</v>
      </c>
      <c r="B31" s="95" t="s">
        <v>36</v>
      </c>
      <c r="C31" s="95" t="s">
        <v>27</v>
      </c>
      <c r="D31" s="95" t="s">
        <v>92</v>
      </c>
      <c r="E31" s="96" t="s">
        <v>34</v>
      </c>
      <c r="F31" s="39">
        <v>17160</v>
      </c>
      <c r="G31" s="39">
        <f t="shared" si="37"/>
        <v>205920</v>
      </c>
      <c r="H31" s="39">
        <v>860</v>
      </c>
      <c r="I31" s="28">
        <f t="shared" si="38"/>
        <v>18020</v>
      </c>
      <c r="J31" s="39">
        <f t="shared" si="39"/>
        <v>10320</v>
      </c>
      <c r="K31" s="39">
        <v>750</v>
      </c>
      <c r="L31" s="28">
        <f t="shared" si="40"/>
        <v>9000</v>
      </c>
      <c r="M31" s="39">
        <f t="shared" si="41"/>
        <v>0</v>
      </c>
      <c r="N31" s="28">
        <f t="shared" si="42"/>
        <v>0</v>
      </c>
      <c r="O31" s="28">
        <f t="shared" si="43"/>
        <v>36</v>
      </c>
      <c r="P31" s="28">
        <f t="shared" si="44"/>
        <v>432</v>
      </c>
      <c r="Q31" s="28">
        <f t="shared" si="45"/>
        <v>541</v>
      </c>
      <c r="R31" s="28">
        <f t="shared" si="46"/>
        <v>6492</v>
      </c>
      <c r="S31" s="75">
        <f t="shared" si="32"/>
        <v>222732</v>
      </c>
      <c r="T31" s="76">
        <f t="shared" si="33"/>
        <v>9432</v>
      </c>
      <c r="U31" s="77">
        <f t="shared" si="34"/>
        <v>232164</v>
      </c>
      <c r="V31" s="39">
        <v>0</v>
      </c>
      <c r="W31" s="39">
        <v>0</v>
      </c>
      <c r="X31" s="39">
        <v>0</v>
      </c>
      <c r="Y31" s="39">
        <v>0</v>
      </c>
      <c r="Z31" s="39">
        <v>0</v>
      </c>
      <c r="AB31" s="41"/>
      <c r="AC31" s="41"/>
      <c r="AD31" s="41">
        <f t="shared" si="20"/>
        <v>0</v>
      </c>
    </row>
    <row r="32" spans="1:30" s="29" customFormat="1" ht="16.350000000000001" customHeight="1">
      <c r="A32" s="98" t="s">
        <v>93</v>
      </c>
      <c r="B32" s="98" t="s">
        <v>94</v>
      </c>
      <c r="C32" s="98" t="s">
        <v>27</v>
      </c>
      <c r="D32" s="98" t="s">
        <v>95</v>
      </c>
      <c r="E32" s="99" t="s">
        <v>34</v>
      </c>
      <c r="F32" s="102">
        <v>18550</v>
      </c>
      <c r="G32" s="102">
        <f t="shared" si="37"/>
        <v>222600</v>
      </c>
      <c r="H32" s="102">
        <v>930</v>
      </c>
      <c r="I32" s="28">
        <f t="shared" si="38"/>
        <v>19480</v>
      </c>
      <c r="J32" s="39">
        <f t="shared" si="39"/>
        <v>11160</v>
      </c>
      <c r="K32" s="39">
        <v>750</v>
      </c>
      <c r="L32" s="28">
        <f t="shared" si="40"/>
        <v>9000</v>
      </c>
      <c r="M32" s="28">
        <f t="shared" si="41"/>
        <v>0</v>
      </c>
      <c r="N32" s="28">
        <f t="shared" si="42"/>
        <v>0</v>
      </c>
      <c r="O32" s="28">
        <f t="shared" si="43"/>
        <v>39</v>
      </c>
      <c r="P32" s="28">
        <f t="shared" si="44"/>
        <v>468</v>
      </c>
      <c r="Q32" s="28">
        <f t="shared" si="45"/>
        <v>584</v>
      </c>
      <c r="R32" s="28">
        <f t="shared" si="46"/>
        <v>7008</v>
      </c>
      <c r="S32" s="75">
        <f t="shared" si="32"/>
        <v>240768</v>
      </c>
      <c r="T32" s="76">
        <f t="shared" si="33"/>
        <v>9468</v>
      </c>
      <c r="U32" s="77">
        <f t="shared" si="34"/>
        <v>250236</v>
      </c>
      <c r="V32" s="28">
        <v>16360</v>
      </c>
      <c r="W32" s="28">
        <v>0</v>
      </c>
      <c r="X32" s="28">
        <v>16360</v>
      </c>
      <c r="Y32" s="28">
        <v>196320</v>
      </c>
      <c r="Z32" s="28">
        <v>9816</v>
      </c>
      <c r="AB32" s="30"/>
      <c r="AC32" s="30"/>
      <c r="AD32" s="30">
        <f t="shared" si="20"/>
        <v>0</v>
      </c>
    </row>
    <row r="33" spans="1:30" s="40" customFormat="1" ht="16.350000000000001" customHeight="1">
      <c r="A33" s="73" t="s">
        <v>96</v>
      </c>
      <c r="B33" s="73" t="s">
        <v>97</v>
      </c>
      <c r="C33" s="73" t="s">
        <v>27</v>
      </c>
      <c r="D33" s="73" t="s">
        <v>98</v>
      </c>
      <c r="E33" s="74" t="s">
        <v>34</v>
      </c>
      <c r="F33" s="39">
        <v>17950</v>
      </c>
      <c r="G33" s="39">
        <f t="shared" si="37"/>
        <v>215400</v>
      </c>
      <c r="H33" s="39">
        <v>900</v>
      </c>
      <c r="I33" s="28">
        <f t="shared" si="38"/>
        <v>18850</v>
      </c>
      <c r="J33" s="28">
        <f t="shared" si="39"/>
        <v>10800</v>
      </c>
      <c r="K33" s="39">
        <v>750</v>
      </c>
      <c r="L33" s="28">
        <f t="shared" si="40"/>
        <v>9000</v>
      </c>
      <c r="M33" s="39">
        <f t="shared" si="41"/>
        <v>0</v>
      </c>
      <c r="N33" s="28">
        <f t="shared" si="42"/>
        <v>0</v>
      </c>
      <c r="O33" s="28">
        <f t="shared" si="43"/>
        <v>38</v>
      </c>
      <c r="P33" s="28">
        <f t="shared" si="44"/>
        <v>456</v>
      </c>
      <c r="Q33" s="28">
        <f t="shared" si="45"/>
        <v>566</v>
      </c>
      <c r="R33" s="28">
        <f t="shared" si="46"/>
        <v>6792</v>
      </c>
      <c r="S33" s="75">
        <f t="shared" si="32"/>
        <v>232992</v>
      </c>
      <c r="T33" s="76">
        <f t="shared" si="33"/>
        <v>9456</v>
      </c>
      <c r="U33" s="77">
        <f t="shared" si="34"/>
        <v>242448</v>
      </c>
      <c r="V33" s="39">
        <v>14310</v>
      </c>
      <c r="W33" s="39">
        <v>0</v>
      </c>
      <c r="X33" s="39">
        <v>14310</v>
      </c>
      <c r="Y33" s="39">
        <v>171720</v>
      </c>
      <c r="Z33" s="39">
        <v>8592</v>
      </c>
      <c r="AB33" s="41"/>
      <c r="AC33" s="41"/>
      <c r="AD33" s="41">
        <f t="shared" si="20"/>
        <v>0</v>
      </c>
    </row>
    <row r="34" spans="1:30" s="29" customFormat="1" ht="16.350000000000001" customHeight="1">
      <c r="A34" s="98" t="s">
        <v>99</v>
      </c>
      <c r="B34" s="98" t="s">
        <v>97</v>
      </c>
      <c r="C34" s="98" t="s">
        <v>27</v>
      </c>
      <c r="D34" s="98" t="s">
        <v>100</v>
      </c>
      <c r="E34" s="99" t="s">
        <v>34</v>
      </c>
      <c r="F34" s="28">
        <v>17950</v>
      </c>
      <c r="G34" s="28">
        <f t="shared" si="37"/>
        <v>215400</v>
      </c>
      <c r="H34" s="28">
        <v>900</v>
      </c>
      <c r="I34" s="28">
        <f t="shared" si="38"/>
        <v>18850</v>
      </c>
      <c r="J34" s="39">
        <f t="shared" si="39"/>
        <v>10800</v>
      </c>
      <c r="K34" s="28">
        <v>750</v>
      </c>
      <c r="L34" s="28">
        <f t="shared" si="40"/>
        <v>9000</v>
      </c>
      <c r="M34" s="28">
        <f t="shared" si="41"/>
        <v>0</v>
      </c>
      <c r="N34" s="28">
        <f t="shared" si="42"/>
        <v>0</v>
      </c>
      <c r="O34" s="28">
        <f t="shared" si="43"/>
        <v>38</v>
      </c>
      <c r="P34" s="28">
        <f t="shared" si="44"/>
        <v>456</v>
      </c>
      <c r="Q34" s="28">
        <f t="shared" si="45"/>
        <v>566</v>
      </c>
      <c r="R34" s="28">
        <f t="shared" si="46"/>
        <v>6792</v>
      </c>
      <c r="S34" s="75">
        <f t="shared" si="32"/>
        <v>232992</v>
      </c>
      <c r="T34" s="76">
        <f t="shared" si="33"/>
        <v>9456</v>
      </c>
      <c r="U34" s="77">
        <f t="shared" si="34"/>
        <v>242448</v>
      </c>
      <c r="V34" s="28">
        <v>14310</v>
      </c>
      <c r="W34" s="28">
        <v>0</v>
      </c>
      <c r="X34" s="28">
        <v>14310</v>
      </c>
      <c r="Y34" s="28">
        <v>171720</v>
      </c>
      <c r="Z34" s="28">
        <v>8592</v>
      </c>
      <c r="AB34" s="30"/>
      <c r="AC34" s="30"/>
      <c r="AD34" s="30">
        <f t="shared" si="20"/>
        <v>0</v>
      </c>
    </row>
    <row r="35" spans="1:30" s="29" customFormat="1" ht="16.350000000000001" customHeight="1">
      <c r="A35" s="98" t="s">
        <v>101</v>
      </c>
      <c r="B35" s="98" t="s">
        <v>102</v>
      </c>
      <c r="C35" s="98" t="s">
        <v>27</v>
      </c>
      <c r="D35" s="98" t="s">
        <v>103</v>
      </c>
      <c r="E35" s="99" t="s">
        <v>34</v>
      </c>
      <c r="F35" s="28">
        <v>16500</v>
      </c>
      <c r="G35" s="28">
        <f t="shared" si="37"/>
        <v>198000</v>
      </c>
      <c r="H35" s="28">
        <v>830</v>
      </c>
      <c r="I35" s="28">
        <f t="shared" si="38"/>
        <v>17330</v>
      </c>
      <c r="J35" s="39">
        <f t="shared" si="39"/>
        <v>9960</v>
      </c>
      <c r="K35" s="28">
        <v>750</v>
      </c>
      <c r="L35" s="28">
        <f t="shared" si="40"/>
        <v>9000</v>
      </c>
      <c r="M35" s="28">
        <f t="shared" si="41"/>
        <v>0</v>
      </c>
      <c r="N35" s="28">
        <f t="shared" si="42"/>
        <v>0</v>
      </c>
      <c r="O35" s="28">
        <f t="shared" si="43"/>
        <v>35</v>
      </c>
      <c r="P35" s="28">
        <f t="shared" si="44"/>
        <v>420</v>
      </c>
      <c r="Q35" s="28">
        <f t="shared" si="45"/>
        <v>520</v>
      </c>
      <c r="R35" s="28">
        <f t="shared" si="46"/>
        <v>6240</v>
      </c>
      <c r="S35" s="75">
        <f t="shared" si="32"/>
        <v>214200</v>
      </c>
      <c r="T35" s="76">
        <f t="shared" si="33"/>
        <v>9420</v>
      </c>
      <c r="U35" s="77">
        <f t="shared" si="34"/>
        <v>223620</v>
      </c>
      <c r="V35" s="28">
        <v>14310</v>
      </c>
      <c r="W35" s="28">
        <v>0</v>
      </c>
      <c r="X35" s="28">
        <v>14310</v>
      </c>
      <c r="Y35" s="28">
        <v>171720</v>
      </c>
      <c r="Z35" s="28">
        <v>8592</v>
      </c>
      <c r="AB35" s="30"/>
      <c r="AC35" s="30"/>
      <c r="AD35" s="30">
        <f t="shared" si="20"/>
        <v>0</v>
      </c>
    </row>
    <row r="36" spans="1:30" s="20" customFormat="1" ht="16.350000000000001" customHeight="1">
      <c r="A36" s="196" t="s">
        <v>104</v>
      </c>
      <c r="B36" s="197"/>
      <c r="C36" s="16"/>
      <c r="D36" s="16"/>
      <c r="E36" s="103"/>
      <c r="F36" s="18">
        <f>SUM(F37:F64)</f>
        <v>394020</v>
      </c>
      <c r="G36" s="18">
        <f t="shared" ref="G36:U36" si="47">SUM(G37:G64)</f>
        <v>4728240</v>
      </c>
      <c r="H36" s="18">
        <f t="shared" si="47"/>
        <v>19840</v>
      </c>
      <c r="I36" s="18">
        <f t="shared" si="47"/>
        <v>413860</v>
      </c>
      <c r="J36" s="18">
        <f t="shared" si="47"/>
        <v>238080</v>
      </c>
      <c r="K36" s="18">
        <f t="shared" si="47"/>
        <v>18959</v>
      </c>
      <c r="L36" s="18">
        <f t="shared" si="47"/>
        <v>227508</v>
      </c>
      <c r="M36" s="18">
        <f t="shared" si="47"/>
        <v>1420</v>
      </c>
      <c r="N36" s="18">
        <f t="shared" si="47"/>
        <v>17040</v>
      </c>
      <c r="O36" s="18">
        <f t="shared" si="47"/>
        <v>825</v>
      </c>
      <c r="P36" s="18">
        <f t="shared" si="47"/>
        <v>9900</v>
      </c>
      <c r="Q36" s="18">
        <f t="shared" si="47"/>
        <v>12417</v>
      </c>
      <c r="R36" s="18">
        <f t="shared" si="47"/>
        <v>149004</v>
      </c>
      <c r="S36" s="18">
        <f t="shared" si="47"/>
        <v>5132364</v>
      </c>
      <c r="T36" s="18">
        <f t="shared" si="47"/>
        <v>237408</v>
      </c>
      <c r="U36" s="18">
        <f t="shared" si="47"/>
        <v>5369772</v>
      </c>
      <c r="V36" s="19">
        <v>319790</v>
      </c>
      <c r="W36" s="19">
        <v>0</v>
      </c>
      <c r="X36" s="19">
        <v>319790</v>
      </c>
      <c r="Y36" s="19">
        <v>3837480</v>
      </c>
      <c r="Z36" s="19">
        <v>191976</v>
      </c>
      <c r="AB36" s="21">
        <v>29</v>
      </c>
      <c r="AC36" s="21"/>
      <c r="AD36" s="21">
        <f t="shared" si="20"/>
        <v>29</v>
      </c>
    </row>
    <row r="37" spans="1:30" s="40" customFormat="1" ht="16.350000000000001" customHeight="1">
      <c r="A37" s="73" t="s">
        <v>105</v>
      </c>
      <c r="B37" s="73" t="s">
        <v>69</v>
      </c>
      <c r="C37" s="73" t="s">
        <v>27</v>
      </c>
      <c r="D37" s="73" t="s">
        <v>106</v>
      </c>
      <c r="E37" s="104" t="s">
        <v>71</v>
      </c>
      <c r="F37" s="39">
        <v>18400</v>
      </c>
      <c r="G37" s="39">
        <f>F37*12</f>
        <v>220800</v>
      </c>
      <c r="H37" s="39">
        <v>920</v>
      </c>
      <c r="I37" s="28">
        <f t="shared" ref="I37:I64" si="48">F37+H37</f>
        <v>19320</v>
      </c>
      <c r="J37" s="28">
        <f t="shared" ref="J37:J64" si="49">H37*12</f>
        <v>11040</v>
      </c>
      <c r="K37" s="39">
        <v>750</v>
      </c>
      <c r="L37" s="28">
        <f>K37*12</f>
        <v>9000</v>
      </c>
      <c r="M37" s="39">
        <f t="shared" ref="M37:M64" si="50">IF(IF(B37="คนงาน",IF((10000-I37)&gt;1500,1500,10000-I37),IF(B37="เจ้าหน้าที่รักษาความปลอดภัย",IF((10000-I37)&gt;1500,1500,10000-I37),IF(B37="พนักงานขับรถยนต์",IF((10000-I37)&gt;1500,1500,10000-I37),IF(E37="ปริญญาตรี",IF((15000-I37)&gt;1500,1500,15000-I37),IF((13285-I37)&gt;1500,1500,13285-I37)))))&gt;0,IF(B37="คนงาน",IF((10000-I37)&gt;1500,1500,10000-I37),IF(B37="เจ้าหน้าที่รักษาความปลอดภัย",IF((10000-I37)&gt;1500,1500,10000-I37),IF(B37="พนักงานขับรถยนต์",IF((10000-I37)&gt;1500,1500,10000-I37),IF(E37="ปริญญาตรี",IF((15000-I37)&gt;1500,1500,15000-I37),IF((13285-I37)&gt;1500,1500,13285-I37))))),0)</f>
        <v>0</v>
      </c>
      <c r="N37" s="28">
        <f>M37*12</f>
        <v>0</v>
      </c>
      <c r="O37" s="28">
        <f t="shared" ref="O37:O64" si="51">ROUND(I37*0.2%,0)</f>
        <v>39</v>
      </c>
      <c r="P37" s="28">
        <f>O37*12</f>
        <v>468</v>
      </c>
      <c r="Q37" s="28">
        <f t="shared" ref="Q37:Q64" si="52">ROUND(I37*3%,0)</f>
        <v>580</v>
      </c>
      <c r="R37" s="28">
        <f>Q37*12</f>
        <v>6960</v>
      </c>
      <c r="S37" s="75">
        <f t="shared" ref="S37:S89" si="53">G37+J37+N37+R37</f>
        <v>238800</v>
      </c>
      <c r="T37" s="76">
        <f t="shared" ref="T37:T89" si="54">L37+P37</f>
        <v>9468</v>
      </c>
      <c r="U37" s="77">
        <f t="shared" ref="U37:U89" si="55">T37+S37</f>
        <v>248268</v>
      </c>
      <c r="V37" s="39">
        <v>14890</v>
      </c>
      <c r="W37" s="39">
        <v>0</v>
      </c>
      <c r="X37" s="39">
        <v>14890</v>
      </c>
      <c r="Y37" s="39">
        <v>178680</v>
      </c>
      <c r="Z37" s="39">
        <v>8940</v>
      </c>
      <c r="AB37" s="41"/>
      <c r="AC37" s="41"/>
      <c r="AD37" s="41">
        <f t="shared" si="20"/>
        <v>0</v>
      </c>
    </row>
    <row r="38" spans="1:30" s="29" customFormat="1" ht="16.350000000000001" customHeight="1">
      <c r="A38" s="98" t="s">
        <v>107</v>
      </c>
      <c r="B38" s="98" t="s">
        <v>69</v>
      </c>
      <c r="C38" s="98" t="s">
        <v>27</v>
      </c>
      <c r="D38" s="98" t="s">
        <v>108</v>
      </c>
      <c r="E38" s="105" t="s">
        <v>71</v>
      </c>
      <c r="F38" s="28">
        <v>19700</v>
      </c>
      <c r="G38" s="28">
        <f>F38*12</f>
        <v>236400</v>
      </c>
      <c r="H38" s="28">
        <v>990</v>
      </c>
      <c r="I38" s="28">
        <f t="shared" si="48"/>
        <v>20690</v>
      </c>
      <c r="J38" s="39">
        <f t="shared" si="49"/>
        <v>11880</v>
      </c>
      <c r="K38" s="39">
        <v>750</v>
      </c>
      <c r="L38" s="28">
        <f>K38*12</f>
        <v>9000</v>
      </c>
      <c r="M38" s="28">
        <f t="shared" si="50"/>
        <v>0</v>
      </c>
      <c r="N38" s="28">
        <f>M38*12</f>
        <v>0</v>
      </c>
      <c r="O38" s="28">
        <f t="shared" si="51"/>
        <v>41</v>
      </c>
      <c r="P38" s="28">
        <f>O38*12</f>
        <v>492</v>
      </c>
      <c r="Q38" s="28">
        <f t="shared" si="52"/>
        <v>621</v>
      </c>
      <c r="R38" s="28">
        <f>Q38*12</f>
        <v>7452</v>
      </c>
      <c r="S38" s="75">
        <f t="shared" si="53"/>
        <v>255732</v>
      </c>
      <c r="T38" s="76">
        <f t="shared" si="54"/>
        <v>9492</v>
      </c>
      <c r="U38" s="77">
        <f t="shared" si="55"/>
        <v>265224</v>
      </c>
      <c r="V38" s="28">
        <v>16230</v>
      </c>
      <c r="W38" s="28">
        <v>0</v>
      </c>
      <c r="X38" s="28">
        <v>16230</v>
      </c>
      <c r="Y38" s="28">
        <v>194760</v>
      </c>
      <c r="Z38" s="28">
        <v>9744</v>
      </c>
      <c r="AB38" s="30"/>
      <c r="AC38" s="30"/>
      <c r="AD38" s="30">
        <f t="shared" si="20"/>
        <v>0</v>
      </c>
    </row>
    <row r="39" spans="1:30" s="40" customFormat="1" ht="16.350000000000001" customHeight="1">
      <c r="A39" s="73" t="s">
        <v>109</v>
      </c>
      <c r="B39" s="73" t="s">
        <v>69</v>
      </c>
      <c r="C39" s="73" t="s">
        <v>27</v>
      </c>
      <c r="D39" s="73" t="s">
        <v>110</v>
      </c>
      <c r="E39" s="104" t="s">
        <v>71</v>
      </c>
      <c r="F39" s="39">
        <v>19730</v>
      </c>
      <c r="G39" s="39">
        <f>F39*12</f>
        <v>236760</v>
      </c>
      <c r="H39" s="39">
        <v>990</v>
      </c>
      <c r="I39" s="28">
        <f t="shared" si="48"/>
        <v>20720</v>
      </c>
      <c r="J39" s="28">
        <f t="shared" si="49"/>
        <v>11880</v>
      </c>
      <c r="K39" s="39">
        <v>750</v>
      </c>
      <c r="L39" s="28">
        <f>K39*12</f>
        <v>9000</v>
      </c>
      <c r="M39" s="39">
        <f t="shared" si="50"/>
        <v>0</v>
      </c>
      <c r="N39" s="28">
        <f>M39*12</f>
        <v>0</v>
      </c>
      <c r="O39" s="28">
        <f t="shared" si="51"/>
        <v>41</v>
      </c>
      <c r="P39" s="28">
        <f>O39*12</f>
        <v>492</v>
      </c>
      <c r="Q39" s="28">
        <f t="shared" si="52"/>
        <v>622</v>
      </c>
      <c r="R39" s="28">
        <f>Q39*12</f>
        <v>7464</v>
      </c>
      <c r="S39" s="75">
        <f t="shared" si="53"/>
        <v>256104</v>
      </c>
      <c r="T39" s="76">
        <f t="shared" si="54"/>
        <v>9492</v>
      </c>
      <c r="U39" s="77">
        <f t="shared" si="55"/>
        <v>265596</v>
      </c>
      <c r="V39" s="39">
        <v>16230</v>
      </c>
      <c r="W39" s="39">
        <v>0</v>
      </c>
      <c r="X39" s="39">
        <v>16230</v>
      </c>
      <c r="Y39" s="39">
        <v>194760</v>
      </c>
      <c r="Z39" s="39">
        <v>9744</v>
      </c>
      <c r="AB39" s="41"/>
      <c r="AC39" s="41"/>
      <c r="AD39" s="41">
        <f t="shared" si="20"/>
        <v>0</v>
      </c>
    </row>
    <row r="40" spans="1:30" s="29" customFormat="1" ht="16.350000000000001" customHeight="1">
      <c r="A40" s="98" t="s">
        <v>111</v>
      </c>
      <c r="B40" s="98" t="s">
        <v>69</v>
      </c>
      <c r="C40" s="98" t="s">
        <v>27</v>
      </c>
      <c r="D40" s="98" t="s">
        <v>112</v>
      </c>
      <c r="E40" s="105" t="s">
        <v>71</v>
      </c>
      <c r="F40" s="28">
        <v>19500</v>
      </c>
      <c r="G40" s="28">
        <f>F40*12</f>
        <v>234000</v>
      </c>
      <c r="H40" s="28">
        <v>980</v>
      </c>
      <c r="I40" s="28">
        <f t="shared" si="48"/>
        <v>20480</v>
      </c>
      <c r="J40" s="39">
        <f t="shared" si="49"/>
        <v>11760</v>
      </c>
      <c r="K40" s="39">
        <v>750</v>
      </c>
      <c r="L40" s="28">
        <f>K40*12</f>
        <v>9000</v>
      </c>
      <c r="M40" s="28">
        <f t="shared" si="50"/>
        <v>0</v>
      </c>
      <c r="N40" s="28">
        <f>M40*12</f>
        <v>0</v>
      </c>
      <c r="O40" s="28">
        <f t="shared" si="51"/>
        <v>41</v>
      </c>
      <c r="P40" s="28">
        <f>O40*12</f>
        <v>492</v>
      </c>
      <c r="Q40" s="28">
        <f t="shared" si="52"/>
        <v>614</v>
      </c>
      <c r="R40" s="28">
        <f>Q40*12</f>
        <v>7368</v>
      </c>
      <c r="S40" s="75">
        <f t="shared" si="53"/>
        <v>253128</v>
      </c>
      <c r="T40" s="76">
        <f t="shared" si="54"/>
        <v>9492</v>
      </c>
      <c r="U40" s="77">
        <f t="shared" si="55"/>
        <v>262620</v>
      </c>
      <c r="V40" s="28">
        <v>15560</v>
      </c>
      <c r="W40" s="28">
        <v>0</v>
      </c>
      <c r="X40" s="28">
        <v>15560</v>
      </c>
      <c r="Y40" s="28">
        <v>186720</v>
      </c>
      <c r="Z40" s="28">
        <v>9336</v>
      </c>
      <c r="AB40" s="30"/>
      <c r="AC40" s="30"/>
      <c r="AD40" s="30">
        <f t="shared" si="20"/>
        <v>0</v>
      </c>
    </row>
    <row r="41" spans="1:30" s="29" customFormat="1" ht="16.350000000000001" customHeight="1">
      <c r="A41" s="98" t="s">
        <v>113</v>
      </c>
      <c r="B41" s="98" t="s">
        <v>69</v>
      </c>
      <c r="C41" s="98" t="s">
        <v>27</v>
      </c>
      <c r="D41" s="98" t="s">
        <v>114</v>
      </c>
      <c r="E41" s="105" t="s">
        <v>115</v>
      </c>
      <c r="F41" s="28">
        <v>14130</v>
      </c>
      <c r="G41" s="28">
        <f>F41*12</f>
        <v>169560</v>
      </c>
      <c r="H41" s="28">
        <v>710</v>
      </c>
      <c r="I41" s="28">
        <f t="shared" si="48"/>
        <v>14840</v>
      </c>
      <c r="J41" s="39">
        <f t="shared" si="49"/>
        <v>8520</v>
      </c>
      <c r="K41" s="28">
        <v>742</v>
      </c>
      <c r="L41" s="28">
        <f>K41*12</f>
        <v>8904</v>
      </c>
      <c r="M41" s="28">
        <f t="shared" si="50"/>
        <v>0</v>
      </c>
      <c r="N41" s="28">
        <f>M41*12</f>
        <v>0</v>
      </c>
      <c r="O41" s="28">
        <f t="shared" si="51"/>
        <v>30</v>
      </c>
      <c r="P41" s="28">
        <f>O41*12</f>
        <v>360</v>
      </c>
      <c r="Q41" s="28">
        <f t="shared" si="52"/>
        <v>445</v>
      </c>
      <c r="R41" s="28">
        <f>Q41*12</f>
        <v>5340</v>
      </c>
      <c r="S41" s="75">
        <f t="shared" si="53"/>
        <v>183420</v>
      </c>
      <c r="T41" s="76">
        <f t="shared" si="54"/>
        <v>9264</v>
      </c>
      <c r="U41" s="77">
        <f t="shared" si="55"/>
        <v>192684</v>
      </c>
      <c r="V41" s="28">
        <v>11760</v>
      </c>
      <c r="W41" s="28">
        <v>0</v>
      </c>
      <c r="X41" s="28">
        <v>11760</v>
      </c>
      <c r="Y41" s="28">
        <v>141120</v>
      </c>
      <c r="Z41" s="28">
        <v>7056</v>
      </c>
      <c r="AB41" s="30"/>
      <c r="AC41" s="30"/>
      <c r="AD41" s="30">
        <f t="shared" si="20"/>
        <v>0</v>
      </c>
    </row>
    <row r="42" spans="1:30" s="29" customFormat="1" ht="16.350000000000001" customHeight="1">
      <c r="A42" s="98" t="s">
        <v>116</v>
      </c>
      <c r="B42" s="98" t="s">
        <v>69</v>
      </c>
      <c r="C42" s="98" t="s">
        <v>27</v>
      </c>
      <c r="D42" s="98" t="s">
        <v>117</v>
      </c>
      <c r="E42" s="105" t="s">
        <v>115</v>
      </c>
      <c r="F42" s="28">
        <v>17260</v>
      </c>
      <c r="G42" s="28">
        <f t="shared" ref="G42:G64" si="56">F42*12</f>
        <v>207120</v>
      </c>
      <c r="H42" s="28">
        <v>870</v>
      </c>
      <c r="I42" s="28">
        <f t="shared" si="48"/>
        <v>18130</v>
      </c>
      <c r="J42" s="39">
        <f t="shared" si="49"/>
        <v>10440</v>
      </c>
      <c r="K42" s="28">
        <v>750</v>
      </c>
      <c r="L42" s="28">
        <f t="shared" ref="L42:L64" si="57">K42*12</f>
        <v>9000</v>
      </c>
      <c r="M42" s="28">
        <f t="shared" si="50"/>
        <v>0</v>
      </c>
      <c r="N42" s="28">
        <f t="shared" ref="N42:N64" si="58">M42*12</f>
        <v>0</v>
      </c>
      <c r="O42" s="28">
        <f t="shared" si="51"/>
        <v>36</v>
      </c>
      <c r="P42" s="28">
        <f t="shared" ref="P42:P64" si="59">O42*12</f>
        <v>432</v>
      </c>
      <c r="Q42" s="28">
        <f t="shared" si="52"/>
        <v>544</v>
      </c>
      <c r="R42" s="28">
        <f t="shared" ref="R42:R64" si="60">Q42*12</f>
        <v>6528</v>
      </c>
      <c r="S42" s="75">
        <f t="shared" si="53"/>
        <v>224088</v>
      </c>
      <c r="T42" s="76">
        <f t="shared" si="54"/>
        <v>9432</v>
      </c>
      <c r="U42" s="77">
        <f t="shared" si="55"/>
        <v>233520</v>
      </c>
      <c r="V42" s="28">
        <v>14130</v>
      </c>
      <c r="W42" s="28">
        <v>0</v>
      </c>
      <c r="X42" s="28">
        <v>14130</v>
      </c>
      <c r="Y42" s="28">
        <v>169560</v>
      </c>
      <c r="Z42" s="28">
        <v>8484</v>
      </c>
      <c r="AB42" s="30"/>
      <c r="AC42" s="30"/>
      <c r="AD42" s="30">
        <f t="shared" si="20"/>
        <v>0</v>
      </c>
    </row>
    <row r="43" spans="1:30" s="40" customFormat="1" ht="16.350000000000001" customHeight="1">
      <c r="A43" s="73" t="s">
        <v>118</v>
      </c>
      <c r="B43" s="73" t="s">
        <v>69</v>
      </c>
      <c r="C43" s="73" t="s">
        <v>27</v>
      </c>
      <c r="D43" s="73" t="s">
        <v>119</v>
      </c>
      <c r="E43" s="104" t="s">
        <v>120</v>
      </c>
      <c r="F43" s="39">
        <v>16850</v>
      </c>
      <c r="G43" s="39">
        <f t="shared" si="56"/>
        <v>202200</v>
      </c>
      <c r="H43" s="39">
        <v>850</v>
      </c>
      <c r="I43" s="28">
        <f t="shared" si="48"/>
        <v>17700</v>
      </c>
      <c r="J43" s="28">
        <f t="shared" si="49"/>
        <v>10200</v>
      </c>
      <c r="K43" s="39">
        <v>750</v>
      </c>
      <c r="L43" s="28">
        <f t="shared" si="57"/>
        <v>9000</v>
      </c>
      <c r="M43" s="39">
        <f t="shared" si="50"/>
        <v>0</v>
      </c>
      <c r="N43" s="28">
        <f t="shared" si="58"/>
        <v>0</v>
      </c>
      <c r="O43" s="28">
        <f t="shared" si="51"/>
        <v>35</v>
      </c>
      <c r="P43" s="28">
        <f t="shared" si="59"/>
        <v>420</v>
      </c>
      <c r="Q43" s="28">
        <f t="shared" si="52"/>
        <v>531</v>
      </c>
      <c r="R43" s="28">
        <f t="shared" si="60"/>
        <v>6372</v>
      </c>
      <c r="S43" s="75">
        <f t="shared" si="53"/>
        <v>218772</v>
      </c>
      <c r="T43" s="76">
        <f t="shared" si="54"/>
        <v>9420</v>
      </c>
      <c r="U43" s="77">
        <f t="shared" si="55"/>
        <v>228192</v>
      </c>
      <c r="V43" s="39">
        <v>13590</v>
      </c>
      <c r="W43" s="39">
        <v>0</v>
      </c>
      <c r="X43" s="39">
        <v>13590</v>
      </c>
      <c r="Y43" s="39">
        <v>163080</v>
      </c>
      <c r="Z43" s="39">
        <v>8160</v>
      </c>
      <c r="AB43" s="41"/>
      <c r="AC43" s="41"/>
      <c r="AD43" s="41">
        <f t="shared" si="20"/>
        <v>0</v>
      </c>
    </row>
    <row r="44" spans="1:30" s="29" customFormat="1" ht="15.95" customHeight="1">
      <c r="A44" s="95" t="s">
        <v>121</v>
      </c>
      <c r="B44" s="95" t="s">
        <v>69</v>
      </c>
      <c r="C44" s="95" t="s">
        <v>28</v>
      </c>
      <c r="D44" s="95" t="s">
        <v>122</v>
      </c>
      <c r="E44" s="106" t="s">
        <v>115</v>
      </c>
      <c r="F44" s="49">
        <v>8970</v>
      </c>
      <c r="G44" s="49">
        <f t="shared" si="56"/>
        <v>107640</v>
      </c>
      <c r="H44" s="49">
        <v>450</v>
      </c>
      <c r="I44" s="49">
        <f t="shared" si="48"/>
        <v>9420</v>
      </c>
      <c r="J44" s="49">
        <f t="shared" si="49"/>
        <v>5400</v>
      </c>
      <c r="K44" s="49">
        <v>471</v>
      </c>
      <c r="L44" s="49">
        <f t="shared" si="57"/>
        <v>5652</v>
      </c>
      <c r="M44" s="49">
        <f t="shared" si="50"/>
        <v>580</v>
      </c>
      <c r="N44" s="49">
        <f t="shared" si="58"/>
        <v>6960</v>
      </c>
      <c r="O44" s="49">
        <f t="shared" si="51"/>
        <v>19</v>
      </c>
      <c r="P44" s="49">
        <f t="shared" si="59"/>
        <v>228</v>
      </c>
      <c r="Q44" s="49">
        <f t="shared" si="52"/>
        <v>283</v>
      </c>
      <c r="R44" s="49">
        <f t="shared" si="60"/>
        <v>3396</v>
      </c>
      <c r="S44" s="75">
        <f t="shared" si="53"/>
        <v>123396</v>
      </c>
      <c r="T44" s="76">
        <f t="shared" si="54"/>
        <v>5880</v>
      </c>
      <c r="U44" s="107">
        <f t="shared" si="55"/>
        <v>129276</v>
      </c>
      <c r="V44" s="28">
        <v>7830</v>
      </c>
      <c r="W44" s="28">
        <v>0</v>
      </c>
      <c r="X44" s="28">
        <v>7830</v>
      </c>
      <c r="Y44" s="28">
        <v>93960</v>
      </c>
      <c r="Z44" s="28">
        <v>4704</v>
      </c>
      <c r="AB44" s="30" t="s">
        <v>123</v>
      </c>
      <c r="AC44" s="30"/>
      <c r="AD44" s="30" t="e">
        <f t="shared" si="20"/>
        <v>#VALUE!</v>
      </c>
    </row>
    <row r="45" spans="1:30" s="29" customFormat="1" ht="16.350000000000001" customHeight="1">
      <c r="A45" s="95" t="s">
        <v>124</v>
      </c>
      <c r="B45" s="95" t="s">
        <v>69</v>
      </c>
      <c r="C45" s="95" t="s">
        <v>27</v>
      </c>
      <c r="D45" s="95" t="s">
        <v>125</v>
      </c>
      <c r="E45" s="106" t="s">
        <v>126</v>
      </c>
      <c r="F45" s="49">
        <v>8970</v>
      </c>
      <c r="G45" s="49">
        <f t="shared" si="56"/>
        <v>107640</v>
      </c>
      <c r="H45" s="49">
        <v>450</v>
      </c>
      <c r="I45" s="49">
        <f t="shared" si="48"/>
        <v>9420</v>
      </c>
      <c r="J45" s="49">
        <f t="shared" si="49"/>
        <v>5400</v>
      </c>
      <c r="K45" s="49">
        <v>412</v>
      </c>
      <c r="L45" s="49">
        <f t="shared" si="57"/>
        <v>4944</v>
      </c>
      <c r="M45" s="49">
        <f t="shared" si="50"/>
        <v>580</v>
      </c>
      <c r="N45" s="49">
        <f t="shared" si="58"/>
        <v>6960</v>
      </c>
      <c r="O45" s="49">
        <f t="shared" si="51"/>
        <v>19</v>
      </c>
      <c r="P45" s="49">
        <f t="shared" si="59"/>
        <v>228</v>
      </c>
      <c r="Q45" s="49">
        <f t="shared" si="52"/>
        <v>283</v>
      </c>
      <c r="R45" s="49">
        <f t="shared" si="60"/>
        <v>3396</v>
      </c>
      <c r="S45" s="49">
        <f t="shared" si="53"/>
        <v>123396</v>
      </c>
      <c r="T45" s="49">
        <f t="shared" si="54"/>
        <v>5172</v>
      </c>
      <c r="U45" s="108">
        <f t="shared" si="55"/>
        <v>128568</v>
      </c>
      <c r="V45" s="28">
        <v>9870</v>
      </c>
      <c r="W45" s="28">
        <v>0</v>
      </c>
      <c r="X45" s="28">
        <v>9870</v>
      </c>
      <c r="Y45" s="28">
        <v>118440</v>
      </c>
      <c r="Z45" s="28">
        <v>5928</v>
      </c>
      <c r="AB45" s="88" t="s">
        <v>127</v>
      </c>
      <c r="AC45" s="30"/>
      <c r="AD45" s="30" t="e">
        <f t="shared" si="20"/>
        <v>#VALUE!</v>
      </c>
    </row>
    <row r="46" spans="1:30" s="40" customFormat="1" ht="16.350000000000001" customHeight="1">
      <c r="A46" s="73" t="s">
        <v>128</v>
      </c>
      <c r="B46" s="73" t="s">
        <v>69</v>
      </c>
      <c r="C46" s="73" t="s">
        <v>27</v>
      </c>
      <c r="D46" s="73" t="s">
        <v>129</v>
      </c>
      <c r="E46" s="104" t="s">
        <v>120</v>
      </c>
      <c r="F46" s="39">
        <v>15810</v>
      </c>
      <c r="G46" s="39">
        <f t="shared" si="56"/>
        <v>189720</v>
      </c>
      <c r="H46" s="39">
        <v>800</v>
      </c>
      <c r="I46" s="28">
        <f t="shared" si="48"/>
        <v>16610</v>
      </c>
      <c r="J46" s="39">
        <f t="shared" si="49"/>
        <v>9600</v>
      </c>
      <c r="K46" s="39">
        <v>750</v>
      </c>
      <c r="L46" s="28">
        <f t="shared" si="57"/>
        <v>9000</v>
      </c>
      <c r="M46" s="39">
        <f t="shared" si="50"/>
        <v>0</v>
      </c>
      <c r="N46" s="28">
        <f t="shared" si="58"/>
        <v>0</v>
      </c>
      <c r="O46" s="28">
        <f t="shared" si="51"/>
        <v>33</v>
      </c>
      <c r="P46" s="28">
        <f t="shared" si="59"/>
        <v>396</v>
      </c>
      <c r="Q46" s="28">
        <f t="shared" si="52"/>
        <v>498</v>
      </c>
      <c r="R46" s="28">
        <f t="shared" si="60"/>
        <v>5976</v>
      </c>
      <c r="S46" s="75">
        <f t="shared" si="53"/>
        <v>205296</v>
      </c>
      <c r="T46" s="76">
        <f t="shared" si="54"/>
        <v>9396</v>
      </c>
      <c r="U46" s="77">
        <f t="shared" si="55"/>
        <v>214692</v>
      </c>
      <c r="V46" s="39">
        <v>12910</v>
      </c>
      <c r="W46" s="39">
        <v>0</v>
      </c>
      <c r="X46" s="39">
        <v>12910</v>
      </c>
      <c r="Y46" s="39">
        <v>154920</v>
      </c>
      <c r="Z46" s="39">
        <v>7752</v>
      </c>
      <c r="AB46" s="41"/>
      <c r="AC46" s="41"/>
      <c r="AD46" s="41">
        <f t="shared" si="20"/>
        <v>0</v>
      </c>
    </row>
    <row r="47" spans="1:30" s="29" customFormat="1" ht="16.350000000000001" customHeight="1">
      <c r="A47" s="98" t="s">
        <v>130</v>
      </c>
      <c r="B47" s="98" t="s">
        <v>69</v>
      </c>
      <c r="C47" s="98" t="s">
        <v>27</v>
      </c>
      <c r="D47" s="98" t="s">
        <v>131</v>
      </c>
      <c r="E47" s="105" t="s">
        <v>120</v>
      </c>
      <c r="F47" s="28">
        <v>15030</v>
      </c>
      <c r="G47" s="28">
        <f t="shared" si="56"/>
        <v>180360</v>
      </c>
      <c r="H47" s="28">
        <v>760</v>
      </c>
      <c r="I47" s="28">
        <f t="shared" si="48"/>
        <v>15790</v>
      </c>
      <c r="J47" s="39">
        <f t="shared" si="49"/>
        <v>9120</v>
      </c>
      <c r="K47" s="28">
        <v>750</v>
      </c>
      <c r="L47" s="28">
        <f t="shared" si="57"/>
        <v>9000</v>
      </c>
      <c r="M47" s="28">
        <f t="shared" si="50"/>
        <v>0</v>
      </c>
      <c r="N47" s="28">
        <f t="shared" si="58"/>
        <v>0</v>
      </c>
      <c r="O47" s="28">
        <f t="shared" si="51"/>
        <v>32</v>
      </c>
      <c r="P47" s="28">
        <f t="shared" si="59"/>
        <v>384</v>
      </c>
      <c r="Q47" s="28">
        <f t="shared" si="52"/>
        <v>474</v>
      </c>
      <c r="R47" s="28">
        <f t="shared" si="60"/>
        <v>5688</v>
      </c>
      <c r="S47" s="75">
        <f t="shared" si="53"/>
        <v>195168</v>
      </c>
      <c r="T47" s="76">
        <f t="shared" si="54"/>
        <v>9384</v>
      </c>
      <c r="U47" s="77">
        <f t="shared" si="55"/>
        <v>204552</v>
      </c>
      <c r="V47" s="28">
        <v>12370</v>
      </c>
      <c r="W47" s="28">
        <v>0</v>
      </c>
      <c r="X47" s="28">
        <v>12370</v>
      </c>
      <c r="Y47" s="28">
        <v>148440</v>
      </c>
      <c r="Z47" s="28">
        <v>7428</v>
      </c>
      <c r="AB47" s="30"/>
      <c r="AC47" s="30"/>
      <c r="AD47" s="30">
        <f t="shared" si="20"/>
        <v>0</v>
      </c>
    </row>
    <row r="48" spans="1:30" s="116" customFormat="1" ht="15.95" customHeight="1">
      <c r="A48" s="109" t="s">
        <v>132</v>
      </c>
      <c r="B48" s="109" t="s">
        <v>69</v>
      </c>
      <c r="C48" s="109" t="s">
        <v>27</v>
      </c>
      <c r="D48" s="109" t="s">
        <v>133</v>
      </c>
      <c r="E48" s="110" t="s">
        <v>120</v>
      </c>
      <c r="F48" s="111">
        <v>12920</v>
      </c>
      <c r="G48" s="111">
        <f t="shared" si="56"/>
        <v>155040</v>
      </c>
      <c r="H48" s="111">
        <v>650</v>
      </c>
      <c r="I48" s="111">
        <f t="shared" si="48"/>
        <v>13570</v>
      </c>
      <c r="J48" s="112">
        <f t="shared" si="49"/>
        <v>7800</v>
      </c>
      <c r="K48" s="111">
        <v>679</v>
      </c>
      <c r="L48" s="111">
        <f t="shared" si="57"/>
        <v>8148</v>
      </c>
      <c r="M48" s="111">
        <f t="shared" si="50"/>
        <v>0</v>
      </c>
      <c r="N48" s="111">
        <f t="shared" si="58"/>
        <v>0</v>
      </c>
      <c r="O48" s="111">
        <f t="shared" si="51"/>
        <v>27</v>
      </c>
      <c r="P48" s="111">
        <f t="shared" si="59"/>
        <v>324</v>
      </c>
      <c r="Q48" s="111">
        <f t="shared" si="52"/>
        <v>407</v>
      </c>
      <c r="R48" s="111">
        <f t="shared" si="60"/>
        <v>4884</v>
      </c>
      <c r="S48" s="113">
        <f t="shared" si="53"/>
        <v>167724</v>
      </c>
      <c r="T48" s="114">
        <f t="shared" si="54"/>
        <v>8472</v>
      </c>
      <c r="U48" s="115">
        <f t="shared" si="55"/>
        <v>176196</v>
      </c>
      <c r="V48" s="111">
        <v>11010</v>
      </c>
      <c r="W48" s="111">
        <v>0</v>
      </c>
      <c r="X48" s="111">
        <v>11010</v>
      </c>
      <c r="Y48" s="111">
        <v>132120</v>
      </c>
      <c r="Z48" s="111">
        <v>6612</v>
      </c>
      <c r="AB48" s="117" t="s">
        <v>134</v>
      </c>
      <c r="AC48" s="117"/>
      <c r="AD48" s="117" t="e">
        <f t="shared" si="20"/>
        <v>#VALUE!</v>
      </c>
    </row>
    <row r="49" spans="1:30" s="40" customFormat="1" ht="15.95" customHeight="1">
      <c r="A49" s="73" t="s">
        <v>135</v>
      </c>
      <c r="B49" s="73" t="s">
        <v>69</v>
      </c>
      <c r="C49" s="73" t="s">
        <v>27</v>
      </c>
      <c r="D49" s="73" t="s">
        <v>136</v>
      </c>
      <c r="E49" s="104" t="s">
        <v>126</v>
      </c>
      <c r="F49" s="39">
        <v>14720</v>
      </c>
      <c r="G49" s="39">
        <f t="shared" si="56"/>
        <v>176640</v>
      </c>
      <c r="H49" s="39">
        <v>740</v>
      </c>
      <c r="I49" s="28">
        <f t="shared" si="48"/>
        <v>15460</v>
      </c>
      <c r="J49" s="39">
        <f t="shared" si="49"/>
        <v>8880</v>
      </c>
      <c r="K49" s="39">
        <v>750</v>
      </c>
      <c r="L49" s="28">
        <f t="shared" si="57"/>
        <v>9000</v>
      </c>
      <c r="M49" s="39">
        <f t="shared" si="50"/>
        <v>0</v>
      </c>
      <c r="N49" s="28">
        <f t="shared" si="58"/>
        <v>0</v>
      </c>
      <c r="O49" s="28">
        <f t="shared" si="51"/>
        <v>31</v>
      </c>
      <c r="P49" s="28">
        <f t="shared" si="59"/>
        <v>372</v>
      </c>
      <c r="Q49" s="28">
        <f t="shared" si="52"/>
        <v>464</v>
      </c>
      <c r="R49" s="28">
        <f t="shared" si="60"/>
        <v>5568</v>
      </c>
      <c r="S49" s="75">
        <f t="shared" si="53"/>
        <v>191088</v>
      </c>
      <c r="T49" s="76">
        <f t="shared" si="54"/>
        <v>9372</v>
      </c>
      <c r="U49" s="77">
        <f t="shared" si="55"/>
        <v>200460</v>
      </c>
      <c r="V49" s="39">
        <v>12110</v>
      </c>
      <c r="W49" s="39">
        <v>0</v>
      </c>
      <c r="X49" s="39">
        <v>12110</v>
      </c>
      <c r="Y49" s="39">
        <v>145320</v>
      </c>
      <c r="Z49" s="39">
        <v>7272</v>
      </c>
      <c r="AB49" s="41"/>
      <c r="AC49" s="41"/>
      <c r="AD49" s="41">
        <f t="shared" si="20"/>
        <v>0</v>
      </c>
    </row>
    <row r="50" spans="1:30" s="29" customFormat="1" ht="15.95" customHeight="1">
      <c r="A50" s="98" t="s">
        <v>137</v>
      </c>
      <c r="B50" s="98" t="s">
        <v>69</v>
      </c>
      <c r="C50" s="98" t="s">
        <v>27</v>
      </c>
      <c r="D50" s="98" t="s">
        <v>138</v>
      </c>
      <c r="E50" s="105" t="s">
        <v>120</v>
      </c>
      <c r="F50" s="28">
        <v>14920</v>
      </c>
      <c r="G50" s="28">
        <f t="shared" si="56"/>
        <v>179040</v>
      </c>
      <c r="H50" s="28">
        <v>750</v>
      </c>
      <c r="I50" s="28">
        <f t="shared" si="48"/>
        <v>15670</v>
      </c>
      <c r="J50" s="39">
        <f t="shared" si="49"/>
        <v>9000</v>
      </c>
      <c r="K50" s="28">
        <v>750</v>
      </c>
      <c r="L50" s="28">
        <f t="shared" si="57"/>
        <v>9000</v>
      </c>
      <c r="M50" s="28">
        <f t="shared" si="50"/>
        <v>0</v>
      </c>
      <c r="N50" s="28">
        <f t="shared" si="58"/>
        <v>0</v>
      </c>
      <c r="O50" s="28">
        <f t="shared" si="51"/>
        <v>31</v>
      </c>
      <c r="P50" s="28">
        <f t="shared" si="59"/>
        <v>372</v>
      </c>
      <c r="Q50" s="28">
        <f t="shared" si="52"/>
        <v>470</v>
      </c>
      <c r="R50" s="28">
        <f t="shared" si="60"/>
        <v>5640</v>
      </c>
      <c r="S50" s="75">
        <f t="shared" si="53"/>
        <v>193680</v>
      </c>
      <c r="T50" s="76">
        <f t="shared" si="54"/>
        <v>9372</v>
      </c>
      <c r="U50" s="77">
        <f t="shared" si="55"/>
        <v>203052</v>
      </c>
      <c r="V50" s="28">
        <v>12230</v>
      </c>
      <c r="W50" s="28">
        <v>0</v>
      </c>
      <c r="X50" s="28">
        <v>12230</v>
      </c>
      <c r="Y50" s="28">
        <v>146760</v>
      </c>
      <c r="Z50" s="28">
        <v>7344</v>
      </c>
      <c r="AB50" s="30"/>
      <c r="AC50" s="30"/>
      <c r="AD50" s="30">
        <f t="shared" si="20"/>
        <v>0</v>
      </c>
    </row>
    <row r="51" spans="1:30" s="40" customFormat="1" ht="15.95" customHeight="1">
      <c r="A51" s="73" t="s">
        <v>139</v>
      </c>
      <c r="B51" s="73" t="s">
        <v>69</v>
      </c>
      <c r="C51" s="73" t="s">
        <v>27</v>
      </c>
      <c r="D51" s="73" t="s">
        <v>140</v>
      </c>
      <c r="E51" s="104" t="s">
        <v>120</v>
      </c>
      <c r="F51" s="39">
        <v>13480</v>
      </c>
      <c r="G51" s="39">
        <f t="shared" si="56"/>
        <v>161760</v>
      </c>
      <c r="H51" s="39">
        <v>680</v>
      </c>
      <c r="I51" s="28">
        <f t="shared" si="48"/>
        <v>14160</v>
      </c>
      <c r="J51" s="39">
        <f t="shared" si="49"/>
        <v>8160</v>
      </c>
      <c r="K51" s="39">
        <v>708</v>
      </c>
      <c r="L51" s="28">
        <f t="shared" si="57"/>
        <v>8496</v>
      </c>
      <c r="M51" s="39">
        <f t="shared" si="50"/>
        <v>0</v>
      </c>
      <c r="N51" s="28">
        <f t="shared" si="58"/>
        <v>0</v>
      </c>
      <c r="O51" s="28">
        <f t="shared" si="51"/>
        <v>28</v>
      </c>
      <c r="P51" s="28">
        <f t="shared" si="59"/>
        <v>336</v>
      </c>
      <c r="Q51" s="28">
        <f t="shared" si="52"/>
        <v>425</v>
      </c>
      <c r="R51" s="28">
        <f t="shared" si="60"/>
        <v>5100</v>
      </c>
      <c r="S51" s="75">
        <f t="shared" si="53"/>
        <v>175020</v>
      </c>
      <c r="T51" s="76">
        <f t="shared" si="54"/>
        <v>8832</v>
      </c>
      <c r="U51" s="77">
        <f t="shared" si="55"/>
        <v>183852</v>
      </c>
      <c r="V51" s="39">
        <v>11380</v>
      </c>
      <c r="W51" s="39">
        <v>0</v>
      </c>
      <c r="X51" s="39">
        <v>11380</v>
      </c>
      <c r="Y51" s="39">
        <v>136560</v>
      </c>
      <c r="Z51" s="39">
        <v>6828</v>
      </c>
      <c r="AB51" s="41"/>
      <c r="AC51" s="41"/>
      <c r="AD51" s="41">
        <f t="shared" si="20"/>
        <v>0</v>
      </c>
    </row>
    <row r="52" spans="1:30" s="29" customFormat="1" ht="15.95" customHeight="1">
      <c r="A52" s="98" t="s">
        <v>141</v>
      </c>
      <c r="B52" s="98" t="s">
        <v>69</v>
      </c>
      <c r="C52" s="98" t="s">
        <v>27</v>
      </c>
      <c r="D52" s="98" t="s">
        <v>142</v>
      </c>
      <c r="E52" s="105" t="s">
        <v>120</v>
      </c>
      <c r="F52" s="28">
        <v>14370</v>
      </c>
      <c r="G52" s="28">
        <f t="shared" si="56"/>
        <v>172440</v>
      </c>
      <c r="H52" s="28">
        <v>720</v>
      </c>
      <c r="I52" s="28">
        <f t="shared" si="48"/>
        <v>15090</v>
      </c>
      <c r="J52" s="39">
        <f t="shared" si="49"/>
        <v>8640</v>
      </c>
      <c r="K52" s="28">
        <v>750</v>
      </c>
      <c r="L52" s="28">
        <f t="shared" si="57"/>
        <v>9000</v>
      </c>
      <c r="M52" s="28">
        <f t="shared" si="50"/>
        <v>0</v>
      </c>
      <c r="N52" s="28">
        <f t="shared" si="58"/>
        <v>0</v>
      </c>
      <c r="O52" s="28">
        <f t="shared" si="51"/>
        <v>30</v>
      </c>
      <c r="P52" s="28">
        <f t="shared" si="59"/>
        <v>360</v>
      </c>
      <c r="Q52" s="28">
        <f t="shared" si="52"/>
        <v>453</v>
      </c>
      <c r="R52" s="28">
        <f t="shared" si="60"/>
        <v>5436</v>
      </c>
      <c r="S52" s="75">
        <f t="shared" si="53"/>
        <v>186516</v>
      </c>
      <c r="T52" s="76">
        <f t="shared" si="54"/>
        <v>9360</v>
      </c>
      <c r="U52" s="77">
        <f t="shared" si="55"/>
        <v>195876</v>
      </c>
      <c r="V52" s="28">
        <v>11900</v>
      </c>
      <c r="W52" s="28">
        <v>0</v>
      </c>
      <c r="X52" s="28">
        <v>11900</v>
      </c>
      <c r="Y52" s="28">
        <v>142800</v>
      </c>
      <c r="Z52" s="28">
        <v>7140</v>
      </c>
      <c r="AB52" s="30"/>
      <c r="AC52" s="30"/>
      <c r="AD52" s="30">
        <f t="shared" si="20"/>
        <v>0</v>
      </c>
    </row>
    <row r="53" spans="1:30" s="40" customFormat="1" ht="15.95" customHeight="1">
      <c r="A53" s="73" t="s">
        <v>143</v>
      </c>
      <c r="B53" s="73" t="s">
        <v>69</v>
      </c>
      <c r="C53" s="73" t="s">
        <v>27</v>
      </c>
      <c r="D53" s="73" t="s">
        <v>144</v>
      </c>
      <c r="E53" s="104" t="s">
        <v>120</v>
      </c>
      <c r="F53" s="39">
        <v>13450</v>
      </c>
      <c r="G53" s="39">
        <f t="shared" si="56"/>
        <v>161400</v>
      </c>
      <c r="H53" s="39">
        <v>680</v>
      </c>
      <c r="I53" s="28">
        <f t="shared" si="48"/>
        <v>14130</v>
      </c>
      <c r="J53" s="39">
        <f t="shared" si="49"/>
        <v>8160</v>
      </c>
      <c r="K53" s="39">
        <v>707</v>
      </c>
      <c r="L53" s="28">
        <f t="shared" si="57"/>
        <v>8484</v>
      </c>
      <c r="M53" s="39">
        <f t="shared" si="50"/>
        <v>0</v>
      </c>
      <c r="N53" s="28">
        <f t="shared" si="58"/>
        <v>0</v>
      </c>
      <c r="O53" s="28">
        <f t="shared" si="51"/>
        <v>28</v>
      </c>
      <c r="P53" s="28">
        <f t="shared" si="59"/>
        <v>336</v>
      </c>
      <c r="Q53" s="28">
        <f t="shared" si="52"/>
        <v>424</v>
      </c>
      <c r="R53" s="28">
        <f t="shared" si="60"/>
        <v>5088</v>
      </c>
      <c r="S53" s="75">
        <f t="shared" si="53"/>
        <v>174648</v>
      </c>
      <c r="T53" s="76">
        <f t="shared" si="54"/>
        <v>8820</v>
      </c>
      <c r="U53" s="77">
        <f t="shared" si="55"/>
        <v>183468</v>
      </c>
      <c r="V53" s="39">
        <v>11360</v>
      </c>
      <c r="W53" s="39">
        <v>0</v>
      </c>
      <c r="X53" s="39">
        <v>11360</v>
      </c>
      <c r="Y53" s="39">
        <v>136320</v>
      </c>
      <c r="Z53" s="39">
        <v>6816</v>
      </c>
      <c r="AB53" s="41"/>
      <c r="AC53" s="41"/>
      <c r="AD53" s="41">
        <f t="shared" si="20"/>
        <v>0</v>
      </c>
    </row>
    <row r="54" spans="1:30" s="40" customFormat="1" ht="16.350000000000001" customHeight="1">
      <c r="A54" s="73" t="s">
        <v>145</v>
      </c>
      <c r="B54" s="73" t="s">
        <v>69</v>
      </c>
      <c r="C54" s="73" t="s">
        <v>27</v>
      </c>
      <c r="D54" s="73" t="s">
        <v>146</v>
      </c>
      <c r="E54" s="104" t="s">
        <v>120</v>
      </c>
      <c r="F54" s="39">
        <v>14430</v>
      </c>
      <c r="G54" s="39">
        <f t="shared" si="56"/>
        <v>173160</v>
      </c>
      <c r="H54" s="39">
        <v>730</v>
      </c>
      <c r="I54" s="28">
        <f t="shared" si="48"/>
        <v>15160</v>
      </c>
      <c r="J54" s="28">
        <f t="shared" si="49"/>
        <v>8760</v>
      </c>
      <c r="K54" s="39">
        <v>750</v>
      </c>
      <c r="L54" s="28">
        <f t="shared" si="57"/>
        <v>9000</v>
      </c>
      <c r="M54" s="39">
        <f t="shared" si="50"/>
        <v>0</v>
      </c>
      <c r="N54" s="28">
        <f t="shared" si="58"/>
        <v>0</v>
      </c>
      <c r="O54" s="28">
        <f t="shared" si="51"/>
        <v>30</v>
      </c>
      <c r="P54" s="28">
        <f t="shared" si="59"/>
        <v>360</v>
      </c>
      <c r="Q54" s="28">
        <f t="shared" si="52"/>
        <v>455</v>
      </c>
      <c r="R54" s="28">
        <f t="shared" si="60"/>
        <v>5460</v>
      </c>
      <c r="S54" s="75">
        <f t="shared" si="53"/>
        <v>187380</v>
      </c>
      <c r="T54" s="76">
        <f t="shared" si="54"/>
        <v>9360</v>
      </c>
      <c r="U54" s="77">
        <f t="shared" si="55"/>
        <v>196740</v>
      </c>
      <c r="V54" s="39">
        <v>11970</v>
      </c>
      <c r="W54" s="39">
        <v>0</v>
      </c>
      <c r="X54" s="39">
        <v>11970</v>
      </c>
      <c r="Y54" s="39">
        <v>143640</v>
      </c>
      <c r="Z54" s="39">
        <v>7188</v>
      </c>
      <c r="AB54" s="41"/>
      <c r="AC54" s="41"/>
      <c r="AD54" s="41">
        <f t="shared" si="20"/>
        <v>0</v>
      </c>
    </row>
    <row r="55" spans="1:30" s="40" customFormat="1" ht="15.95" customHeight="1">
      <c r="A55" s="73" t="s">
        <v>147</v>
      </c>
      <c r="B55" s="73" t="s">
        <v>69</v>
      </c>
      <c r="C55" s="73" t="s">
        <v>27</v>
      </c>
      <c r="D55" s="73" t="s">
        <v>148</v>
      </c>
      <c r="E55" s="104" t="s">
        <v>120</v>
      </c>
      <c r="F55" s="39">
        <v>12530</v>
      </c>
      <c r="G55" s="39">
        <f t="shared" si="56"/>
        <v>150360</v>
      </c>
      <c r="H55" s="39">
        <v>630</v>
      </c>
      <c r="I55" s="28">
        <f t="shared" si="48"/>
        <v>13160</v>
      </c>
      <c r="J55" s="39">
        <f t="shared" si="49"/>
        <v>7560</v>
      </c>
      <c r="K55" s="39">
        <v>658</v>
      </c>
      <c r="L55" s="28">
        <f t="shared" si="57"/>
        <v>7896</v>
      </c>
      <c r="M55" s="39">
        <f t="shared" si="50"/>
        <v>0</v>
      </c>
      <c r="N55" s="28">
        <f t="shared" si="58"/>
        <v>0</v>
      </c>
      <c r="O55" s="28">
        <f t="shared" si="51"/>
        <v>26</v>
      </c>
      <c r="P55" s="28">
        <f t="shared" si="59"/>
        <v>312</v>
      </c>
      <c r="Q55" s="28">
        <f t="shared" si="52"/>
        <v>395</v>
      </c>
      <c r="R55" s="28">
        <f t="shared" si="60"/>
        <v>4740</v>
      </c>
      <c r="S55" s="75">
        <f t="shared" si="53"/>
        <v>162660</v>
      </c>
      <c r="T55" s="76">
        <f t="shared" si="54"/>
        <v>8208</v>
      </c>
      <c r="U55" s="77">
        <f t="shared" si="55"/>
        <v>170868</v>
      </c>
      <c r="V55" s="39">
        <v>10770</v>
      </c>
      <c r="W55" s="39">
        <v>0</v>
      </c>
      <c r="X55" s="39">
        <v>10770</v>
      </c>
      <c r="Y55" s="39">
        <v>129240</v>
      </c>
      <c r="Z55" s="39">
        <v>6468</v>
      </c>
      <c r="AB55" s="41"/>
      <c r="AC55" s="41"/>
      <c r="AD55" s="41">
        <f t="shared" si="20"/>
        <v>0</v>
      </c>
    </row>
    <row r="56" spans="1:30" s="40" customFormat="1" ht="15.95" customHeight="1">
      <c r="A56" s="73" t="s">
        <v>149</v>
      </c>
      <c r="B56" s="73" t="s">
        <v>69</v>
      </c>
      <c r="C56" s="73" t="s">
        <v>27</v>
      </c>
      <c r="D56" s="73" t="s">
        <v>150</v>
      </c>
      <c r="E56" s="104" t="s">
        <v>120</v>
      </c>
      <c r="F56" s="39">
        <v>12320</v>
      </c>
      <c r="G56" s="39">
        <f t="shared" si="56"/>
        <v>147840</v>
      </c>
      <c r="H56" s="39">
        <v>620</v>
      </c>
      <c r="I56" s="28">
        <f t="shared" si="48"/>
        <v>12940</v>
      </c>
      <c r="J56" s="39">
        <f t="shared" si="49"/>
        <v>7440</v>
      </c>
      <c r="K56" s="39">
        <v>647</v>
      </c>
      <c r="L56" s="28">
        <f t="shared" si="57"/>
        <v>7764</v>
      </c>
      <c r="M56" s="39">
        <f t="shared" si="50"/>
        <v>0</v>
      </c>
      <c r="N56" s="28">
        <f t="shared" si="58"/>
        <v>0</v>
      </c>
      <c r="O56" s="28">
        <f t="shared" si="51"/>
        <v>26</v>
      </c>
      <c r="P56" s="28">
        <f t="shared" si="59"/>
        <v>312</v>
      </c>
      <c r="Q56" s="28">
        <f t="shared" si="52"/>
        <v>388</v>
      </c>
      <c r="R56" s="28">
        <f t="shared" si="60"/>
        <v>4656</v>
      </c>
      <c r="S56" s="75">
        <f t="shared" si="53"/>
        <v>159936</v>
      </c>
      <c r="T56" s="76">
        <f t="shared" si="54"/>
        <v>8076</v>
      </c>
      <c r="U56" s="77">
        <f t="shared" si="55"/>
        <v>168012</v>
      </c>
      <c r="V56" s="39">
        <v>10580</v>
      </c>
      <c r="W56" s="39">
        <v>0</v>
      </c>
      <c r="X56" s="39">
        <v>10580</v>
      </c>
      <c r="Y56" s="39">
        <v>126960</v>
      </c>
      <c r="Z56" s="39">
        <v>6348</v>
      </c>
      <c r="AB56" s="41"/>
      <c r="AC56" s="41"/>
      <c r="AD56" s="41">
        <f t="shared" si="20"/>
        <v>0</v>
      </c>
    </row>
    <row r="57" spans="1:30" s="120" customFormat="1" ht="15.95" customHeight="1">
      <c r="A57" s="118" t="s">
        <v>151</v>
      </c>
      <c r="B57" s="118" t="s">
        <v>69</v>
      </c>
      <c r="C57" s="118" t="s">
        <v>27</v>
      </c>
      <c r="D57" s="118" t="s">
        <v>152</v>
      </c>
      <c r="E57" s="119" t="s">
        <v>71</v>
      </c>
      <c r="F57" s="112">
        <v>9270</v>
      </c>
      <c r="G57" s="112">
        <f t="shared" si="56"/>
        <v>111240</v>
      </c>
      <c r="H57" s="112">
        <v>470</v>
      </c>
      <c r="I57" s="111">
        <f t="shared" si="48"/>
        <v>9740</v>
      </c>
      <c r="J57" s="112">
        <f t="shared" si="49"/>
        <v>5640</v>
      </c>
      <c r="K57" s="112">
        <v>487</v>
      </c>
      <c r="L57" s="111">
        <f t="shared" si="57"/>
        <v>5844</v>
      </c>
      <c r="M57" s="112">
        <f t="shared" si="50"/>
        <v>260</v>
      </c>
      <c r="N57" s="111">
        <f t="shared" si="58"/>
        <v>3120</v>
      </c>
      <c r="O57" s="111">
        <f t="shared" si="51"/>
        <v>19</v>
      </c>
      <c r="P57" s="111">
        <f t="shared" si="59"/>
        <v>228</v>
      </c>
      <c r="Q57" s="111">
        <f t="shared" si="52"/>
        <v>292</v>
      </c>
      <c r="R57" s="111">
        <f t="shared" si="60"/>
        <v>3504</v>
      </c>
      <c r="S57" s="113">
        <f t="shared" si="53"/>
        <v>123504</v>
      </c>
      <c r="T57" s="114">
        <f t="shared" si="54"/>
        <v>6072</v>
      </c>
      <c r="U57" s="115">
        <f t="shared" si="55"/>
        <v>129576</v>
      </c>
      <c r="V57" s="112">
        <v>8230</v>
      </c>
      <c r="W57" s="112">
        <v>0</v>
      </c>
      <c r="X57" s="112">
        <v>8230</v>
      </c>
      <c r="Y57" s="112">
        <v>98760</v>
      </c>
      <c r="Z57" s="112">
        <v>4944</v>
      </c>
      <c r="AB57" s="121" t="s">
        <v>153</v>
      </c>
      <c r="AC57" s="122"/>
      <c r="AD57" s="122" t="e">
        <f t="shared" si="20"/>
        <v>#VALUE!</v>
      </c>
    </row>
    <row r="58" spans="1:30" s="116" customFormat="1" ht="15.95" customHeight="1">
      <c r="A58" s="109" t="s">
        <v>154</v>
      </c>
      <c r="B58" s="109" t="s">
        <v>69</v>
      </c>
      <c r="C58" s="109" t="s">
        <v>27</v>
      </c>
      <c r="D58" s="109" t="s">
        <v>155</v>
      </c>
      <c r="E58" s="110" t="s">
        <v>120</v>
      </c>
      <c r="F58" s="111">
        <v>12770</v>
      </c>
      <c r="G58" s="111">
        <f t="shared" si="56"/>
        <v>153240</v>
      </c>
      <c r="H58" s="111">
        <v>640</v>
      </c>
      <c r="I58" s="111">
        <f t="shared" si="48"/>
        <v>13410</v>
      </c>
      <c r="J58" s="112">
        <f t="shared" si="49"/>
        <v>7680</v>
      </c>
      <c r="K58" s="111">
        <v>671</v>
      </c>
      <c r="L58" s="111">
        <f t="shared" si="57"/>
        <v>8052</v>
      </c>
      <c r="M58" s="111">
        <f t="shared" si="50"/>
        <v>0</v>
      </c>
      <c r="N58" s="111">
        <f t="shared" si="58"/>
        <v>0</v>
      </c>
      <c r="O58" s="111">
        <f t="shared" si="51"/>
        <v>27</v>
      </c>
      <c r="P58" s="111">
        <f t="shared" si="59"/>
        <v>324</v>
      </c>
      <c r="Q58" s="111">
        <f t="shared" si="52"/>
        <v>402</v>
      </c>
      <c r="R58" s="111">
        <f t="shared" si="60"/>
        <v>4824</v>
      </c>
      <c r="S58" s="113">
        <f t="shared" si="53"/>
        <v>165744</v>
      </c>
      <c r="T58" s="114">
        <f t="shared" si="54"/>
        <v>8376</v>
      </c>
      <c r="U58" s="115">
        <f t="shared" si="55"/>
        <v>174120</v>
      </c>
      <c r="V58" s="111">
        <v>10890</v>
      </c>
      <c r="W58" s="111">
        <v>0</v>
      </c>
      <c r="X58" s="111">
        <v>10890</v>
      </c>
      <c r="Y58" s="111">
        <v>130680</v>
      </c>
      <c r="Z58" s="111">
        <v>6540</v>
      </c>
      <c r="AB58" s="123" t="s">
        <v>153</v>
      </c>
      <c r="AC58" s="117"/>
      <c r="AD58" s="117" t="e">
        <f t="shared" si="20"/>
        <v>#VALUE!</v>
      </c>
    </row>
    <row r="59" spans="1:30" s="29" customFormat="1" ht="15.95" customHeight="1">
      <c r="A59" s="98" t="s">
        <v>156</v>
      </c>
      <c r="B59" s="98" t="s">
        <v>69</v>
      </c>
      <c r="C59" s="98" t="s">
        <v>27</v>
      </c>
      <c r="D59" s="98" t="s">
        <v>157</v>
      </c>
      <c r="E59" s="105" t="s">
        <v>120</v>
      </c>
      <c r="F59" s="28">
        <v>11500</v>
      </c>
      <c r="G59" s="28">
        <f t="shared" si="56"/>
        <v>138000</v>
      </c>
      <c r="H59" s="28">
        <v>580</v>
      </c>
      <c r="I59" s="28">
        <f t="shared" si="48"/>
        <v>12080</v>
      </c>
      <c r="J59" s="39">
        <f t="shared" si="49"/>
        <v>6960</v>
      </c>
      <c r="K59" s="28">
        <v>604</v>
      </c>
      <c r="L59" s="28">
        <f t="shared" si="57"/>
        <v>7248</v>
      </c>
      <c r="M59" s="28">
        <f t="shared" si="50"/>
        <v>0</v>
      </c>
      <c r="N59" s="28">
        <f t="shared" si="58"/>
        <v>0</v>
      </c>
      <c r="O59" s="28">
        <f t="shared" si="51"/>
        <v>24</v>
      </c>
      <c r="P59" s="28">
        <f t="shared" si="59"/>
        <v>288</v>
      </c>
      <c r="Q59" s="28">
        <f t="shared" si="52"/>
        <v>362</v>
      </c>
      <c r="R59" s="28">
        <f t="shared" si="60"/>
        <v>4344</v>
      </c>
      <c r="S59" s="75">
        <f t="shared" si="53"/>
        <v>149304</v>
      </c>
      <c r="T59" s="76">
        <f t="shared" si="54"/>
        <v>7536</v>
      </c>
      <c r="U59" s="77">
        <f t="shared" si="55"/>
        <v>156840</v>
      </c>
      <c r="V59" s="28">
        <v>10060</v>
      </c>
      <c r="W59" s="28">
        <v>0</v>
      </c>
      <c r="X59" s="28">
        <v>10060</v>
      </c>
      <c r="Y59" s="28">
        <v>120720</v>
      </c>
      <c r="Z59" s="28">
        <v>6036</v>
      </c>
      <c r="AB59" s="30"/>
      <c r="AC59" s="30"/>
      <c r="AD59" s="30">
        <f t="shared" si="20"/>
        <v>0</v>
      </c>
    </row>
    <row r="60" spans="1:30" s="40" customFormat="1" ht="15.95" customHeight="1">
      <c r="A60" s="73" t="s">
        <v>158</v>
      </c>
      <c r="B60" s="73" t="s">
        <v>69</v>
      </c>
      <c r="C60" s="73" t="s">
        <v>27</v>
      </c>
      <c r="D60" s="73" t="s">
        <v>159</v>
      </c>
      <c r="E60" s="104" t="s">
        <v>120</v>
      </c>
      <c r="F60" s="39">
        <v>11620</v>
      </c>
      <c r="G60" s="39">
        <f t="shared" si="56"/>
        <v>139440</v>
      </c>
      <c r="H60" s="39">
        <v>590</v>
      </c>
      <c r="I60" s="28">
        <f t="shared" si="48"/>
        <v>12210</v>
      </c>
      <c r="J60" s="39">
        <f t="shared" si="49"/>
        <v>7080</v>
      </c>
      <c r="K60" s="39">
        <v>611</v>
      </c>
      <c r="L60" s="28">
        <f t="shared" si="57"/>
        <v>7332</v>
      </c>
      <c r="M60" s="39">
        <f t="shared" si="50"/>
        <v>0</v>
      </c>
      <c r="N60" s="28">
        <f t="shared" si="58"/>
        <v>0</v>
      </c>
      <c r="O60" s="28">
        <f t="shared" si="51"/>
        <v>24</v>
      </c>
      <c r="P60" s="28">
        <f t="shared" si="59"/>
        <v>288</v>
      </c>
      <c r="Q60" s="28">
        <f t="shared" si="52"/>
        <v>366</v>
      </c>
      <c r="R60" s="28">
        <f t="shared" si="60"/>
        <v>4392</v>
      </c>
      <c r="S60" s="75">
        <f t="shared" si="53"/>
        <v>150912</v>
      </c>
      <c r="T60" s="76">
        <f t="shared" si="54"/>
        <v>7620</v>
      </c>
      <c r="U60" s="77">
        <f t="shared" si="55"/>
        <v>158532</v>
      </c>
      <c r="V60" s="39">
        <v>10170</v>
      </c>
      <c r="W60" s="39">
        <v>0</v>
      </c>
      <c r="X60" s="39">
        <v>10170</v>
      </c>
      <c r="Y60" s="39">
        <v>122040</v>
      </c>
      <c r="Z60" s="39">
        <v>6108</v>
      </c>
      <c r="AB60" s="41"/>
      <c r="AC60" s="41"/>
      <c r="AD60" s="41">
        <f t="shared" si="20"/>
        <v>0</v>
      </c>
    </row>
    <row r="61" spans="1:30" s="29" customFormat="1" ht="15.95" customHeight="1">
      <c r="A61" s="98" t="s">
        <v>160</v>
      </c>
      <c r="B61" s="98" t="s">
        <v>161</v>
      </c>
      <c r="C61" s="98" t="s">
        <v>27</v>
      </c>
      <c r="D61" s="98" t="s">
        <v>162</v>
      </c>
      <c r="E61" s="105" t="s">
        <v>126</v>
      </c>
      <c r="F61" s="28">
        <v>16890</v>
      </c>
      <c r="G61" s="28">
        <f t="shared" si="56"/>
        <v>202680</v>
      </c>
      <c r="H61" s="28">
        <v>850</v>
      </c>
      <c r="I61" s="28">
        <f t="shared" si="48"/>
        <v>17740</v>
      </c>
      <c r="J61" s="39">
        <f t="shared" si="49"/>
        <v>10200</v>
      </c>
      <c r="K61" s="28">
        <v>750</v>
      </c>
      <c r="L61" s="28">
        <f t="shared" si="57"/>
        <v>9000</v>
      </c>
      <c r="M61" s="28">
        <f t="shared" si="50"/>
        <v>0</v>
      </c>
      <c r="N61" s="28">
        <f t="shared" si="58"/>
        <v>0</v>
      </c>
      <c r="O61" s="28">
        <f t="shared" si="51"/>
        <v>35</v>
      </c>
      <c r="P61" s="28">
        <f t="shared" si="59"/>
        <v>420</v>
      </c>
      <c r="Q61" s="28">
        <f t="shared" si="52"/>
        <v>532</v>
      </c>
      <c r="R61" s="28">
        <f t="shared" si="60"/>
        <v>6384</v>
      </c>
      <c r="S61" s="75">
        <f t="shared" si="53"/>
        <v>219264</v>
      </c>
      <c r="T61" s="76">
        <f t="shared" si="54"/>
        <v>9420</v>
      </c>
      <c r="U61" s="77">
        <f t="shared" si="55"/>
        <v>228684</v>
      </c>
      <c r="V61" s="28">
        <v>14830</v>
      </c>
      <c r="W61" s="28">
        <v>0</v>
      </c>
      <c r="X61" s="28">
        <v>14830</v>
      </c>
      <c r="Y61" s="28">
        <v>177960</v>
      </c>
      <c r="Z61" s="28">
        <v>8904</v>
      </c>
      <c r="AB61" s="30"/>
      <c r="AC61" s="30"/>
      <c r="AD61" s="30">
        <f t="shared" si="20"/>
        <v>0</v>
      </c>
    </row>
    <row r="62" spans="1:30" s="40" customFormat="1" ht="15.95" customHeight="1">
      <c r="A62" s="73" t="s">
        <v>163</v>
      </c>
      <c r="B62" s="73" t="s">
        <v>69</v>
      </c>
      <c r="C62" s="73" t="s">
        <v>27</v>
      </c>
      <c r="D62" s="73" t="s">
        <v>164</v>
      </c>
      <c r="E62" s="104" t="s">
        <v>120</v>
      </c>
      <c r="F62" s="39">
        <v>11190</v>
      </c>
      <c r="G62" s="39">
        <f t="shared" si="56"/>
        <v>134280</v>
      </c>
      <c r="H62" s="39">
        <v>560</v>
      </c>
      <c r="I62" s="28">
        <f t="shared" si="48"/>
        <v>11750</v>
      </c>
      <c r="J62" s="39">
        <f t="shared" si="49"/>
        <v>6720</v>
      </c>
      <c r="K62" s="39">
        <v>588</v>
      </c>
      <c r="L62" s="28">
        <f t="shared" si="57"/>
        <v>7056</v>
      </c>
      <c r="M62" s="39">
        <f t="shared" si="50"/>
        <v>0</v>
      </c>
      <c r="N62" s="28">
        <f t="shared" si="58"/>
        <v>0</v>
      </c>
      <c r="O62" s="28">
        <f t="shared" si="51"/>
        <v>24</v>
      </c>
      <c r="P62" s="28">
        <f t="shared" si="59"/>
        <v>288</v>
      </c>
      <c r="Q62" s="28">
        <f t="shared" si="52"/>
        <v>353</v>
      </c>
      <c r="R62" s="28">
        <f t="shared" si="60"/>
        <v>4236</v>
      </c>
      <c r="S62" s="75">
        <f t="shared" si="53"/>
        <v>145236</v>
      </c>
      <c r="T62" s="76">
        <f t="shared" si="54"/>
        <v>7344</v>
      </c>
      <c r="U62" s="77">
        <f t="shared" si="55"/>
        <v>152580</v>
      </c>
      <c r="V62" s="39">
        <v>9830</v>
      </c>
      <c r="W62" s="39">
        <v>0</v>
      </c>
      <c r="X62" s="39">
        <v>9830</v>
      </c>
      <c r="Y62" s="39">
        <v>117960</v>
      </c>
      <c r="Z62" s="39">
        <v>5904</v>
      </c>
      <c r="AB62" s="41"/>
      <c r="AC62" s="41"/>
      <c r="AD62" s="41">
        <f t="shared" si="20"/>
        <v>0</v>
      </c>
    </row>
    <row r="63" spans="1:30" s="116" customFormat="1" ht="15.95" customHeight="1">
      <c r="A63" s="109" t="s">
        <v>165</v>
      </c>
      <c r="B63" s="109" t="s">
        <v>69</v>
      </c>
      <c r="C63" s="109" t="s">
        <v>27</v>
      </c>
      <c r="D63" s="109" t="s">
        <v>166</v>
      </c>
      <c r="E63" s="110" t="s">
        <v>120</v>
      </c>
      <c r="F63" s="111">
        <v>10640</v>
      </c>
      <c r="G63" s="111">
        <f t="shared" si="56"/>
        <v>127680</v>
      </c>
      <c r="H63" s="111">
        <v>540</v>
      </c>
      <c r="I63" s="111">
        <f t="shared" si="48"/>
        <v>11180</v>
      </c>
      <c r="J63" s="112">
        <f t="shared" si="49"/>
        <v>6480</v>
      </c>
      <c r="K63" s="111">
        <v>559</v>
      </c>
      <c r="L63" s="111">
        <f t="shared" si="57"/>
        <v>6708</v>
      </c>
      <c r="M63" s="111">
        <f t="shared" si="50"/>
        <v>0</v>
      </c>
      <c r="N63" s="111">
        <f t="shared" si="58"/>
        <v>0</v>
      </c>
      <c r="O63" s="111">
        <f t="shared" si="51"/>
        <v>22</v>
      </c>
      <c r="P63" s="111">
        <f t="shared" si="59"/>
        <v>264</v>
      </c>
      <c r="Q63" s="111">
        <f t="shared" si="52"/>
        <v>335</v>
      </c>
      <c r="R63" s="111">
        <f t="shared" si="60"/>
        <v>4020</v>
      </c>
      <c r="S63" s="113">
        <f t="shared" si="53"/>
        <v>138180</v>
      </c>
      <c r="T63" s="114">
        <f t="shared" si="54"/>
        <v>6972</v>
      </c>
      <c r="U63" s="115">
        <f t="shared" si="55"/>
        <v>145152</v>
      </c>
      <c r="V63" s="111">
        <v>9420</v>
      </c>
      <c r="W63" s="111">
        <v>0</v>
      </c>
      <c r="X63" s="111">
        <v>9420</v>
      </c>
      <c r="Y63" s="111">
        <v>113040</v>
      </c>
      <c r="Z63" s="111">
        <v>5652</v>
      </c>
      <c r="AB63" s="123" t="s">
        <v>153</v>
      </c>
      <c r="AC63" s="117"/>
      <c r="AD63" s="117" t="e">
        <f t="shared" si="20"/>
        <v>#VALUE!</v>
      </c>
    </row>
    <row r="64" spans="1:30" s="29" customFormat="1" ht="15.95" customHeight="1">
      <c r="A64" s="98" t="s">
        <v>167</v>
      </c>
      <c r="B64" s="98" t="s">
        <v>168</v>
      </c>
      <c r="C64" s="98" t="s">
        <v>27</v>
      </c>
      <c r="D64" s="98" t="s">
        <v>169</v>
      </c>
      <c r="E64" s="105" t="s">
        <v>126</v>
      </c>
      <c r="F64" s="28">
        <v>12650</v>
      </c>
      <c r="G64" s="28">
        <f t="shared" si="56"/>
        <v>151800</v>
      </c>
      <c r="H64" s="28">
        <v>640</v>
      </c>
      <c r="I64" s="28">
        <f t="shared" si="48"/>
        <v>13290</v>
      </c>
      <c r="J64" s="39">
        <f t="shared" si="49"/>
        <v>7680</v>
      </c>
      <c r="K64" s="28">
        <v>665</v>
      </c>
      <c r="L64" s="28">
        <f t="shared" si="57"/>
        <v>7980</v>
      </c>
      <c r="M64" s="28">
        <f t="shared" si="50"/>
        <v>0</v>
      </c>
      <c r="N64" s="28">
        <f t="shared" si="58"/>
        <v>0</v>
      </c>
      <c r="O64" s="28">
        <f t="shared" si="51"/>
        <v>27</v>
      </c>
      <c r="P64" s="28">
        <f t="shared" si="59"/>
        <v>324</v>
      </c>
      <c r="Q64" s="28">
        <f t="shared" si="52"/>
        <v>399</v>
      </c>
      <c r="R64" s="28">
        <f t="shared" si="60"/>
        <v>4788</v>
      </c>
      <c r="S64" s="75">
        <f t="shared" si="53"/>
        <v>164268</v>
      </c>
      <c r="T64" s="76">
        <f t="shared" si="54"/>
        <v>8304</v>
      </c>
      <c r="U64" s="77">
        <f t="shared" si="55"/>
        <v>172572</v>
      </c>
      <c r="V64" s="28">
        <v>9070</v>
      </c>
      <c r="W64" s="28">
        <v>0</v>
      </c>
      <c r="X64" s="28">
        <v>9070</v>
      </c>
      <c r="Y64" s="28">
        <v>108840</v>
      </c>
      <c r="Z64" s="28">
        <v>5448</v>
      </c>
      <c r="AB64" s="30"/>
      <c r="AC64" s="30"/>
      <c r="AD64" s="30">
        <f t="shared" si="20"/>
        <v>0</v>
      </c>
    </row>
    <row r="65" spans="1:30" s="20" customFormat="1" ht="15.95" customHeight="1">
      <c r="A65" s="196" t="s">
        <v>170</v>
      </c>
      <c r="B65" s="197"/>
      <c r="C65" s="16"/>
      <c r="D65" s="16"/>
      <c r="E65" s="124"/>
      <c r="F65" s="18">
        <f>SUM(F66:F87)</f>
        <v>362370</v>
      </c>
      <c r="G65" s="18">
        <f t="shared" ref="G65:R65" si="61">SUM(G66:G87)</f>
        <v>4348440</v>
      </c>
      <c r="H65" s="18">
        <f t="shared" si="61"/>
        <v>18220</v>
      </c>
      <c r="I65" s="18">
        <f t="shared" si="61"/>
        <v>380590</v>
      </c>
      <c r="J65" s="18">
        <f t="shared" si="61"/>
        <v>218640</v>
      </c>
      <c r="K65" s="18">
        <f t="shared" si="61"/>
        <v>15303</v>
      </c>
      <c r="L65" s="18">
        <f t="shared" si="61"/>
        <v>183636</v>
      </c>
      <c r="M65" s="18">
        <f t="shared" si="61"/>
        <v>0</v>
      </c>
      <c r="N65" s="18">
        <f t="shared" si="61"/>
        <v>0</v>
      </c>
      <c r="O65" s="18">
        <f t="shared" si="61"/>
        <v>760</v>
      </c>
      <c r="P65" s="18">
        <f t="shared" si="61"/>
        <v>9120</v>
      </c>
      <c r="Q65" s="18">
        <f t="shared" si="61"/>
        <v>11421</v>
      </c>
      <c r="R65" s="18">
        <f t="shared" si="61"/>
        <v>137052</v>
      </c>
      <c r="S65" s="18">
        <f t="shared" si="53"/>
        <v>4704132</v>
      </c>
      <c r="T65" s="18">
        <f t="shared" si="54"/>
        <v>192756</v>
      </c>
      <c r="U65" s="18">
        <f t="shared" si="55"/>
        <v>4896888</v>
      </c>
      <c r="V65" s="19">
        <v>299690</v>
      </c>
      <c r="W65" s="19">
        <v>0</v>
      </c>
      <c r="X65" s="19">
        <v>299690</v>
      </c>
      <c r="Y65" s="19">
        <v>3596280</v>
      </c>
      <c r="Z65" s="19">
        <v>179880</v>
      </c>
      <c r="AB65" s="21">
        <v>21</v>
      </c>
      <c r="AC65" s="21"/>
      <c r="AD65" s="21">
        <f t="shared" si="20"/>
        <v>21</v>
      </c>
    </row>
    <row r="66" spans="1:30" s="40" customFormat="1" ht="15.95" customHeight="1">
      <c r="A66" s="73" t="s">
        <v>171</v>
      </c>
      <c r="B66" s="125" t="s">
        <v>172</v>
      </c>
      <c r="C66" s="73" t="s">
        <v>27</v>
      </c>
      <c r="D66" s="73" t="s">
        <v>173</v>
      </c>
      <c r="E66" s="104" t="s">
        <v>126</v>
      </c>
      <c r="F66" s="39">
        <v>21720</v>
      </c>
      <c r="G66" s="39">
        <f t="shared" ref="G66:G87" si="62">F66*12</f>
        <v>260640</v>
      </c>
      <c r="H66" s="39">
        <v>1090</v>
      </c>
      <c r="I66" s="28">
        <f t="shared" ref="I66:I87" si="63">F66+H66</f>
        <v>22810</v>
      </c>
      <c r="J66" s="39">
        <f t="shared" ref="J66:J87" si="64">H66*12</f>
        <v>13080</v>
      </c>
      <c r="K66" s="39">
        <v>750</v>
      </c>
      <c r="L66" s="28">
        <f t="shared" ref="L66:L87" si="65">K66*12</f>
        <v>9000</v>
      </c>
      <c r="M66" s="39">
        <f t="shared" ref="M66:M87" si="66">IF(IF(B66="คนงาน",IF((10000-I66)&gt;1500,1500,10000-I66),IF(B66="เจ้าหน้าที่รักษาความปลอดภัย",IF((10000-I66)&gt;1500,1500,10000-I66),IF(B66="พนักงานขับรถยนต์",IF((10000-I66)&gt;1500,1500,10000-I66),IF(E66="ปริญญาตรี",IF((15000-I66)&gt;1500,1500,15000-I66),IF((13285-I66)&gt;1500,1500,13285-I66)))))&gt;0,IF(B66="คนงาน",IF((10000-I66)&gt;1500,1500,10000-I66),IF(B66="เจ้าหน้าที่รักษาความปลอดภัย",IF((10000-I66)&gt;1500,1500,10000-I66),IF(B66="พนักงานขับรถยนต์",IF((10000-I66)&gt;1500,1500,10000-I66),IF(E66="ปริญญาตรี",IF((15000-I66)&gt;1500,1500,15000-I66),IF((13285-I66)&gt;1500,1500,13285-I66))))),0)</f>
        <v>0</v>
      </c>
      <c r="N66" s="28">
        <f t="shared" ref="N66:N87" si="67">M66*12</f>
        <v>0</v>
      </c>
      <c r="O66" s="28">
        <f t="shared" ref="O66:O87" si="68">ROUND(I66*0.2%,0)</f>
        <v>46</v>
      </c>
      <c r="P66" s="28">
        <f t="shared" ref="P66:P87" si="69">O66*12</f>
        <v>552</v>
      </c>
      <c r="Q66" s="28">
        <f t="shared" ref="Q66:Q87" si="70">ROUND(I66*3%,0)</f>
        <v>684</v>
      </c>
      <c r="R66" s="28">
        <f t="shared" ref="R66:R87" si="71">Q66*12</f>
        <v>8208</v>
      </c>
      <c r="S66" s="75">
        <f t="shared" si="53"/>
        <v>281928</v>
      </c>
      <c r="T66" s="76">
        <f t="shared" si="54"/>
        <v>9552</v>
      </c>
      <c r="U66" s="77">
        <f t="shared" si="55"/>
        <v>291480</v>
      </c>
      <c r="V66" s="39">
        <v>17300</v>
      </c>
      <c r="W66" s="39">
        <v>0</v>
      </c>
      <c r="X66" s="39">
        <v>17300</v>
      </c>
      <c r="Y66" s="39">
        <v>207600</v>
      </c>
      <c r="Z66" s="39">
        <v>10380</v>
      </c>
      <c r="AB66" s="41"/>
      <c r="AC66" s="41"/>
      <c r="AD66" s="41">
        <f t="shared" si="20"/>
        <v>0</v>
      </c>
    </row>
    <row r="67" spans="1:30" s="29" customFormat="1" ht="15.95" customHeight="1">
      <c r="A67" s="98" t="s">
        <v>174</v>
      </c>
      <c r="B67" s="126" t="s">
        <v>172</v>
      </c>
      <c r="C67" s="98" t="s">
        <v>27</v>
      </c>
      <c r="D67" s="98" t="s">
        <v>175</v>
      </c>
      <c r="E67" s="105" t="s">
        <v>71</v>
      </c>
      <c r="F67" s="28">
        <v>22460</v>
      </c>
      <c r="G67" s="28">
        <f t="shared" si="62"/>
        <v>269520</v>
      </c>
      <c r="H67" s="28">
        <v>1130</v>
      </c>
      <c r="I67" s="28">
        <f t="shared" si="63"/>
        <v>23590</v>
      </c>
      <c r="J67" s="39">
        <f t="shared" si="64"/>
        <v>13560</v>
      </c>
      <c r="K67" s="39">
        <v>750</v>
      </c>
      <c r="L67" s="28">
        <f t="shared" si="65"/>
        <v>9000</v>
      </c>
      <c r="M67" s="28">
        <f t="shared" si="66"/>
        <v>0</v>
      </c>
      <c r="N67" s="28">
        <f t="shared" si="67"/>
        <v>0</v>
      </c>
      <c r="O67" s="28">
        <f t="shared" si="68"/>
        <v>47</v>
      </c>
      <c r="P67" s="28">
        <f t="shared" si="69"/>
        <v>564</v>
      </c>
      <c r="Q67" s="28">
        <f t="shared" si="70"/>
        <v>708</v>
      </c>
      <c r="R67" s="28">
        <f t="shared" si="71"/>
        <v>8496</v>
      </c>
      <c r="S67" s="75">
        <f t="shared" si="53"/>
        <v>291576</v>
      </c>
      <c r="T67" s="76">
        <f t="shared" si="54"/>
        <v>9564</v>
      </c>
      <c r="U67" s="77">
        <f t="shared" si="55"/>
        <v>301140</v>
      </c>
      <c r="V67" s="28">
        <v>17760</v>
      </c>
      <c r="W67" s="28">
        <v>0</v>
      </c>
      <c r="X67" s="28">
        <v>17760</v>
      </c>
      <c r="Y67" s="28">
        <v>213120</v>
      </c>
      <c r="Z67" s="28">
        <v>10656</v>
      </c>
      <c r="AB67" s="30"/>
      <c r="AC67" s="30"/>
      <c r="AD67" s="30">
        <f t="shared" si="20"/>
        <v>0</v>
      </c>
    </row>
    <row r="68" spans="1:30" s="40" customFormat="1" ht="15.95" customHeight="1">
      <c r="A68" s="73" t="s">
        <v>176</v>
      </c>
      <c r="B68" s="126" t="s">
        <v>172</v>
      </c>
      <c r="C68" s="73" t="s">
        <v>27</v>
      </c>
      <c r="D68" s="73" t="s">
        <v>177</v>
      </c>
      <c r="E68" s="104" t="s">
        <v>71</v>
      </c>
      <c r="F68" s="39">
        <v>22380</v>
      </c>
      <c r="G68" s="39">
        <f t="shared" si="62"/>
        <v>268560</v>
      </c>
      <c r="H68" s="39">
        <v>1120</v>
      </c>
      <c r="I68" s="28">
        <f t="shared" si="63"/>
        <v>23500</v>
      </c>
      <c r="J68" s="39">
        <f t="shared" si="64"/>
        <v>13440</v>
      </c>
      <c r="K68" s="39">
        <v>750</v>
      </c>
      <c r="L68" s="28">
        <f t="shared" si="65"/>
        <v>9000</v>
      </c>
      <c r="M68" s="39">
        <f t="shared" si="66"/>
        <v>0</v>
      </c>
      <c r="N68" s="28">
        <f t="shared" si="67"/>
        <v>0</v>
      </c>
      <c r="O68" s="28">
        <f t="shared" si="68"/>
        <v>47</v>
      </c>
      <c r="P68" s="28">
        <f t="shared" si="69"/>
        <v>564</v>
      </c>
      <c r="Q68" s="28">
        <f t="shared" si="70"/>
        <v>705</v>
      </c>
      <c r="R68" s="28">
        <f t="shared" si="71"/>
        <v>8460</v>
      </c>
      <c r="S68" s="75">
        <f t="shared" si="53"/>
        <v>290460</v>
      </c>
      <c r="T68" s="76">
        <f t="shared" si="54"/>
        <v>9564</v>
      </c>
      <c r="U68" s="77">
        <f t="shared" si="55"/>
        <v>300024</v>
      </c>
      <c r="V68" s="39">
        <v>17800</v>
      </c>
      <c r="W68" s="39">
        <v>0</v>
      </c>
      <c r="X68" s="39">
        <v>17800</v>
      </c>
      <c r="Y68" s="39">
        <v>213600</v>
      </c>
      <c r="Z68" s="39">
        <v>10680</v>
      </c>
      <c r="AB68" s="41"/>
      <c r="AC68" s="41"/>
      <c r="AD68" s="41">
        <f t="shared" si="20"/>
        <v>0</v>
      </c>
    </row>
    <row r="69" spans="1:30" s="29" customFormat="1" ht="15.95" customHeight="1">
      <c r="A69" s="98" t="s">
        <v>178</v>
      </c>
      <c r="B69" s="126" t="s">
        <v>172</v>
      </c>
      <c r="C69" s="98" t="s">
        <v>27</v>
      </c>
      <c r="D69" s="98" t="s">
        <v>179</v>
      </c>
      <c r="E69" s="105" t="s">
        <v>71</v>
      </c>
      <c r="F69" s="28">
        <v>22840</v>
      </c>
      <c r="G69" s="28">
        <f t="shared" si="62"/>
        <v>274080</v>
      </c>
      <c r="H69" s="28">
        <v>1150</v>
      </c>
      <c r="I69" s="28">
        <f t="shared" si="63"/>
        <v>23990</v>
      </c>
      <c r="J69" s="39">
        <f t="shared" si="64"/>
        <v>13800</v>
      </c>
      <c r="K69" s="39">
        <v>750</v>
      </c>
      <c r="L69" s="28">
        <f t="shared" si="65"/>
        <v>9000</v>
      </c>
      <c r="M69" s="28">
        <f t="shared" si="66"/>
        <v>0</v>
      </c>
      <c r="N69" s="28">
        <f t="shared" si="67"/>
        <v>0</v>
      </c>
      <c r="O69" s="28">
        <f t="shared" si="68"/>
        <v>48</v>
      </c>
      <c r="P69" s="28">
        <f t="shared" si="69"/>
        <v>576</v>
      </c>
      <c r="Q69" s="28">
        <f t="shared" si="70"/>
        <v>720</v>
      </c>
      <c r="R69" s="28">
        <f t="shared" si="71"/>
        <v>8640</v>
      </c>
      <c r="S69" s="75">
        <f t="shared" si="53"/>
        <v>296520</v>
      </c>
      <c r="T69" s="76">
        <f t="shared" si="54"/>
        <v>9576</v>
      </c>
      <c r="U69" s="77">
        <f t="shared" si="55"/>
        <v>306096</v>
      </c>
      <c r="V69" s="28">
        <v>18000</v>
      </c>
      <c r="W69" s="28">
        <v>0</v>
      </c>
      <c r="X69" s="28">
        <v>18000</v>
      </c>
      <c r="Y69" s="28">
        <v>216000</v>
      </c>
      <c r="Z69" s="28">
        <v>10800</v>
      </c>
      <c r="AB69" s="30"/>
      <c r="AC69" s="30"/>
      <c r="AD69" s="30">
        <f t="shared" si="20"/>
        <v>0</v>
      </c>
    </row>
    <row r="70" spans="1:30" s="40" customFormat="1" ht="15.95" customHeight="1">
      <c r="A70" s="73" t="s">
        <v>180</v>
      </c>
      <c r="B70" s="126" t="s">
        <v>172</v>
      </c>
      <c r="C70" s="73" t="s">
        <v>27</v>
      </c>
      <c r="D70" s="73" t="s">
        <v>181</v>
      </c>
      <c r="E70" s="104" t="s">
        <v>71</v>
      </c>
      <c r="F70" s="39">
        <v>21760</v>
      </c>
      <c r="G70" s="39">
        <f t="shared" si="62"/>
        <v>261120</v>
      </c>
      <c r="H70" s="39">
        <v>1090</v>
      </c>
      <c r="I70" s="28">
        <f t="shared" si="63"/>
        <v>22850</v>
      </c>
      <c r="J70" s="39">
        <f t="shared" si="64"/>
        <v>13080</v>
      </c>
      <c r="K70" s="39">
        <v>750</v>
      </c>
      <c r="L70" s="28">
        <f t="shared" si="65"/>
        <v>9000</v>
      </c>
      <c r="M70" s="39">
        <f t="shared" si="66"/>
        <v>0</v>
      </c>
      <c r="N70" s="28">
        <f t="shared" si="67"/>
        <v>0</v>
      </c>
      <c r="O70" s="28">
        <f t="shared" si="68"/>
        <v>46</v>
      </c>
      <c r="P70" s="28">
        <f t="shared" si="69"/>
        <v>552</v>
      </c>
      <c r="Q70" s="28">
        <f t="shared" si="70"/>
        <v>686</v>
      </c>
      <c r="R70" s="28">
        <f t="shared" si="71"/>
        <v>8232</v>
      </c>
      <c r="S70" s="75">
        <f t="shared" si="53"/>
        <v>282432</v>
      </c>
      <c r="T70" s="76">
        <f t="shared" si="54"/>
        <v>9552</v>
      </c>
      <c r="U70" s="77">
        <f t="shared" si="55"/>
        <v>291984</v>
      </c>
      <c r="V70" s="39">
        <v>17280</v>
      </c>
      <c r="W70" s="39">
        <v>0</v>
      </c>
      <c r="X70" s="39">
        <v>17280</v>
      </c>
      <c r="Y70" s="39">
        <v>207360</v>
      </c>
      <c r="Z70" s="39">
        <v>10368</v>
      </c>
      <c r="AB70" s="41"/>
      <c r="AC70" s="41"/>
      <c r="AD70" s="41">
        <f t="shared" si="20"/>
        <v>0</v>
      </c>
    </row>
    <row r="71" spans="1:30" s="29" customFormat="1" ht="15.95" customHeight="1">
      <c r="A71" s="98" t="s">
        <v>182</v>
      </c>
      <c r="B71" s="126" t="s">
        <v>172</v>
      </c>
      <c r="C71" s="98" t="s">
        <v>27</v>
      </c>
      <c r="D71" s="98" t="s">
        <v>183</v>
      </c>
      <c r="E71" s="105" t="s">
        <v>71</v>
      </c>
      <c r="F71" s="28">
        <v>16340</v>
      </c>
      <c r="G71" s="28">
        <f t="shared" si="62"/>
        <v>196080</v>
      </c>
      <c r="H71" s="28">
        <v>820</v>
      </c>
      <c r="I71" s="28">
        <f t="shared" si="63"/>
        <v>17160</v>
      </c>
      <c r="J71" s="39">
        <f t="shared" si="64"/>
        <v>9840</v>
      </c>
      <c r="K71" s="28">
        <v>750</v>
      </c>
      <c r="L71" s="28">
        <f t="shared" si="65"/>
        <v>9000</v>
      </c>
      <c r="M71" s="28">
        <f t="shared" si="66"/>
        <v>0</v>
      </c>
      <c r="N71" s="28">
        <f t="shared" si="67"/>
        <v>0</v>
      </c>
      <c r="O71" s="28">
        <f t="shared" si="68"/>
        <v>34</v>
      </c>
      <c r="P71" s="28">
        <f t="shared" si="69"/>
        <v>408</v>
      </c>
      <c r="Q71" s="28">
        <f t="shared" si="70"/>
        <v>515</v>
      </c>
      <c r="R71" s="28">
        <f t="shared" si="71"/>
        <v>6180</v>
      </c>
      <c r="S71" s="75">
        <f t="shared" si="53"/>
        <v>212100</v>
      </c>
      <c r="T71" s="76">
        <f t="shared" si="54"/>
        <v>9408</v>
      </c>
      <c r="U71" s="77">
        <f t="shared" si="55"/>
        <v>221508</v>
      </c>
      <c r="V71" s="28">
        <v>13760</v>
      </c>
      <c r="W71" s="28">
        <v>0</v>
      </c>
      <c r="X71" s="28">
        <v>13760</v>
      </c>
      <c r="Y71" s="28">
        <v>165120</v>
      </c>
      <c r="Z71" s="28">
        <v>8256</v>
      </c>
      <c r="AB71" s="30"/>
      <c r="AC71" s="30"/>
      <c r="AD71" s="30">
        <f t="shared" si="20"/>
        <v>0</v>
      </c>
    </row>
    <row r="72" spans="1:30" s="40" customFormat="1" ht="15.95" customHeight="1">
      <c r="A72" s="73" t="s">
        <v>184</v>
      </c>
      <c r="B72" s="126" t="s">
        <v>172</v>
      </c>
      <c r="C72" s="73" t="s">
        <v>27</v>
      </c>
      <c r="D72" s="73" t="s">
        <v>185</v>
      </c>
      <c r="E72" s="104" t="s">
        <v>71</v>
      </c>
      <c r="F72" s="39">
        <v>20480</v>
      </c>
      <c r="G72" s="39">
        <f t="shared" si="62"/>
        <v>245760</v>
      </c>
      <c r="H72" s="39">
        <v>1030</v>
      </c>
      <c r="I72" s="28">
        <f t="shared" si="63"/>
        <v>21510</v>
      </c>
      <c r="J72" s="39">
        <f t="shared" si="64"/>
        <v>12360</v>
      </c>
      <c r="K72" s="39">
        <v>750</v>
      </c>
      <c r="L72" s="28">
        <f t="shared" si="65"/>
        <v>9000</v>
      </c>
      <c r="M72" s="39">
        <f t="shared" si="66"/>
        <v>0</v>
      </c>
      <c r="N72" s="28">
        <f t="shared" si="67"/>
        <v>0</v>
      </c>
      <c r="O72" s="28">
        <f t="shared" si="68"/>
        <v>43</v>
      </c>
      <c r="P72" s="28">
        <f t="shared" si="69"/>
        <v>516</v>
      </c>
      <c r="Q72" s="28">
        <f t="shared" si="70"/>
        <v>645</v>
      </c>
      <c r="R72" s="28">
        <f t="shared" si="71"/>
        <v>7740</v>
      </c>
      <c r="S72" s="75">
        <f t="shared" si="53"/>
        <v>265860</v>
      </c>
      <c r="T72" s="76">
        <f t="shared" si="54"/>
        <v>9516</v>
      </c>
      <c r="U72" s="77">
        <f t="shared" si="55"/>
        <v>275376</v>
      </c>
      <c r="V72" s="39">
        <v>16470</v>
      </c>
      <c r="W72" s="39">
        <v>0</v>
      </c>
      <c r="X72" s="39">
        <v>16470</v>
      </c>
      <c r="Y72" s="39">
        <v>197640</v>
      </c>
      <c r="Z72" s="39">
        <v>9888</v>
      </c>
      <c r="AB72" s="41"/>
      <c r="AC72" s="41"/>
      <c r="AD72" s="41">
        <f t="shared" si="20"/>
        <v>0</v>
      </c>
    </row>
    <row r="73" spans="1:30" s="29" customFormat="1" ht="15.95" customHeight="1">
      <c r="A73" s="98" t="s">
        <v>186</v>
      </c>
      <c r="B73" s="126" t="s">
        <v>172</v>
      </c>
      <c r="C73" s="98" t="s">
        <v>27</v>
      </c>
      <c r="D73" s="98" t="s">
        <v>187</v>
      </c>
      <c r="E73" s="105" t="s">
        <v>71</v>
      </c>
      <c r="F73" s="28">
        <v>18850</v>
      </c>
      <c r="G73" s="28">
        <f t="shared" si="62"/>
        <v>226200</v>
      </c>
      <c r="H73" s="28">
        <v>950</v>
      </c>
      <c r="I73" s="28">
        <f t="shared" si="63"/>
        <v>19800</v>
      </c>
      <c r="J73" s="39">
        <f t="shared" si="64"/>
        <v>11400</v>
      </c>
      <c r="K73" s="39">
        <v>750</v>
      </c>
      <c r="L73" s="28">
        <f t="shared" si="65"/>
        <v>9000</v>
      </c>
      <c r="M73" s="28">
        <f t="shared" si="66"/>
        <v>0</v>
      </c>
      <c r="N73" s="28">
        <f t="shared" si="67"/>
        <v>0</v>
      </c>
      <c r="O73" s="28">
        <f t="shared" si="68"/>
        <v>40</v>
      </c>
      <c r="P73" s="28">
        <f t="shared" si="69"/>
        <v>480</v>
      </c>
      <c r="Q73" s="28">
        <f t="shared" si="70"/>
        <v>594</v>
      </c>
      <c r="R73" s="28">
        <f t="shared" si="71"/>
        <v>7128</v>
      </c>
      <c r="S73" s="75">
        <f t="shared" si="53"/>
        <v>244728</v>
      </c>
      <c r="T73" s="76">
        <f t="shared" si="54"/>
        <v>9480</v>
      </c>
      <c r="U73" s="77">
        <f t="shared" si="55"/>
        <v>254208</v>
      </c>
      <c r="V73" s="28">
        <v>15280</v>
      </c>
      <c r="W73" s="28">
        <v>0</v>
      </c>
      <c r="X73" s="28">
        <v>15280</v>
      </c>
      <c r="Y73" s="28">
        <v>183360</v>
      </c>
      <c r="Z73" s="28">
        <v>9168</v>
      </c>
      <c r="AB73" s="30"/>
      <c r="AC73" s="30"/>
      <c r="AD73" s="30">
        <f t="shared" si="20"/>
        <v>0</v>
      </c>
    </row>
    <row r="74" spans="1:30" s="40" customFormat="1" ht="15.95" customHeight="1">
      <c r="A74" s="73" t="s">
        <v>188</v>
      </c>
      <c r="B74" s="126" t="s">
        <v>172</v>
      </c>
      <c r="C74" s="73" t="s">
        <v>27</v>
      </c>
      <c r="D74" s="73" t="s">
        <v>189</v>
      </c>
      <c r="E74" s="104" t="s">
        <v>71</v>
      </c>
      <c r="F74" s="39">
        <v>17640</v>
      </c>
      <c r="G74" s="39">
        <f t="shared" si="62"/>
        <v>211680</v>
      </c>
      <c r="H74" s="39">
        <v>890</v>
      </c>
      <c r="I74" s="28">
        <f t="shared" si="63"/>
        <v>18530</v>
      </c>
      <c r="J74" s="39">
        <f t="shared" si="64"/>
        <v>10680</v>
      </c>
      <c r="K74" s="39">
        <v>750</v>
      </c>
      <c r="L74" s="28">
        <f t="shared" si="65"/>
        <v>9000</v>
      </c>
      <c r="M74" s="39">
        <f t="shared" si="66"/>
        <v>0</v>
      </c>
      <c r="N74" s="28">
        <f t="shared" si="67"/>
        <v>0</v>
      </c>
      <c r="O74" s="28">
        <f t="shared" si="68"/>
        <v>37</v>
      </c>
      <c r="P74" s="28">
        <f t="shared" si="69"/>
        <v>444</v>
      </c>
      <c r="Q74" s="28">
        <f t="shared" si="70"/>
        <v>556</v>
      </c>
      <c r="R74" s="28">
        <f t="shared" si="71"/>
        <v>6672</v>
      </c>
      <c r="S74" s="75">
        <f t="shared" si="53"/>
        <v>229032</v>
      </c>
      <c r="T74" s="76">
        <f t="shared" si="54"/>
        <v>9444</v>
      </c>
      <c r="U74" s="77">
        <f t="shared" si="55"/>
        <v>238476</v>
      </c>
      <c r="V74" s="39">
        <v>14490</v>
      </c>
      <c r="W74" s="39">
        <v>0</v>
      </c>
      <c r="X74" s="39">
        <v>14490</v>
      </c>
      <c r="Y74" s="39">
        <v>173880</v>
      </c>
      <c r="Z74" s="39">
        <v>8700</v>
      </c>
      <c r="AB74" s="41"/>
      <c r="AC74" s="41"/>
      <c r="AD74" s="41">
        <f t="shared" si="20"/>
        <v>0</v>
      </c>
    </row>
    <row r="75" spans="1:30" s="29" customFormat="1" ht="15.95" customHeight="1">
      <c r="A75" s="98" t="s">
        <v>190</v>
      </c>
      <c r="B75" s="126" t="s">
        <v>172</v>
      </c>
      <c r="C75" s="98" t="s">
        <v>27</v>
      </c>
      <c r="D75" s="98" t="s">
        <v>191</v>
      </c>
      <c r="E75" s="105" t="s">
        <v>71</v>
      </c>
      <c r="F75" s="28">
        <v>19210</v>
      </c>
      <c r="G75" s="28">
        <f t="shared" si="62"/>
        <v>230520</v>
      </c>
      <c r="H75" s="28">
        <v>970</v>
      </c>
      <c r="I75" s="28">
        <f t="shared" si="63"/>
        <v>20180</v>
      </c>
      <c r="J75" s="39">
        <f t="shared" si="64"/>
        <v>11640</v>
      </c>
      <c r="K75" s="39">
        <v>750</v>
      </c>
      <c r="L75" s="28">
        <f t="shared" si="65"/>
        <v>9000</v>
      </c>
      <c r="M75" s="28">
        <f t="shared" si="66"/>
        <v>0</v>
      </c>
      <c r="N75" s="28">
        <f t="shared" si="67"/>
        <v>0</v>
      </c>
      <c r="O75" s="28">
        <f t="shared" si="68"/>
        <v>40</v>
      </c>
      <c r="P75" s="28">
        <f t="shared" si="69"/>
        <v>480</v>
      </c>
      <c r="Q75" s="28">
        <f t="shared" si="70"/>
        <v>605</v>
      </c>
      <c r="R75" s="28">
        <f t="shared" si="71"/>
        <v>7260</v>
      </c>
      <c r="S75" s="75">
        <f t="shared" si="53"/>
        <v>249420</v>
      </c>
      <c r="T75" s="76">
        <f t="shared" si="54"/>
        <v>9480</v>
      </c>
      <c r="U75" s="77">
        <f t="shared" si="55"/>
        <v>258900</v>
      </c>
      <c r="V75" s="28">
        <v>15480</v>
      </c>
      <c r="W75" s="28">
        <v>0</v>
      </c>
      <c r="X75" s="28">
        <v>15480</v>
      </c>
      <c r="Y75" s="28">
        <v>185760</v>
      </c>
      <c r="Z75" s="28">
        <v>9288</v>
      </c>
      <c r="AB75" s="30"/>
      <c r="AC75" s="30"/>
      <c r="AD75" s="30">
        <f t="shared" si="20"/>
        <v>0</v>
      </c>
    </row>
    <row r="76" spans="1:30" s="40" customFormat="1" ht="15.95" customHeight="1">
      <c r="A76" s="73" t="s">
        <v>192</v>
      </c>
      <c r="B76" s="126" t="s">
        <v>172</v>
      </c>
      <c r="C76" s="73" t="s">
        <v>27</v>
      </c>
      <c r="D76" s="73" t="s">
        <v>193</v>
      </c>
      <c r="E76" s="104" t="s">
        <v>71</v>
      </c>
      <c r="F76" s="39">
        <v>12110</v>
      </c>
      <c r="G76" s="39">
        <f t="shared" si="62"/>
        <v>145320</v>
      </c>
      <c r="H76" s="39">
        <v>610</v>
      </c>
      <c r="I76" s="28">
        <f t="shared" si="63"/>
        <v>12720</v>
      </c>
      <c r="J76" s="39">
        <f t="shared" si="64"/>
        <v>7320</v>
      </c>
      <c r="K76" s="39">
        <v>636</v>
      </c>
      <c r="L76" s="28">
        <f t="shared" si="65"/>
        <v>7632</v>
      </c>
      <c r="M76" s="39">
        <f t="shared" si="66"/>
        <v>0</v>
      </c>
      <c r="N76" s="28">
        <f t="shared" si="67"/>
        <v>0</v>
      </c>
      <c r="O76" s="28">
        <f t="shared" si="68"/>
        <v>25</v>
      </c>
      <c r="P76" s="28">
        <f t="shared" si="69"/>
        <v>300</v>
      </c>
      <c r="Q76" s="28">
        <f t="shared" si="70"/>
        <v>382</v>
      </c>
      <c r="R76" s="28">
        <f t="shared" si="71"/>
        <v>4584</v>
      </c>
      <c r="S76" s="75">
        <f t="shared" si="53"/>
        <v>157224</v>
      </c>
      <c r="T76" s="76">
        <f t="shared" si="54"/>
        <v>7932</v>
      </c>
      <c r="U76" s="77">
        <f t="shared" si="55"/>
        <v>165156</v>
      </c>
      <c r="V76" s="39">
        <v>10750</v>
      </c>
      <c r="W76" s="39">
        <v>0</v>
      </c>
      <c r="X76" s="39">
        <v>10750</v>
      </c>
      <c r="Y76" s="39">
        <v>129000</v>
      </c>
      <c r="Z76" s="39">
        <v>6456</v>
      </c>
      <c r="AB76" s="41"/>
      <c r="AC76" s="41"/>
      <c r="AD76" s="41">
        <f t="shared" si="20"/>
        <v>0</v>
      </c>
    </row>
    <row r="77" spans="1:30" s="29" customFormat="1" ht="15.95" customHeight="1">
      <c r="A77" s="98" t="s">
        <v>194</v>
      </c>
      <c r="B77" s="126" t="s">
        <v>172</v>
      </c>
      <c r="C77" s="98" t="s">
        <v>27</v>
      </c>
      <c r="D77" s="98" t="s">
        <v>195</v>
      </c>
      <c r="E77" s="105" t="s">
        <v>71</v>
      </c>
      <c r="F77" s="28">
        <v>15930</v>
      </c>
      <c r="G77" s="28">
        <f t="shared" si="62"/>
        <v>191160</v>
      </c>
      <c r="H77" s="28">
        <v>800</v>
      </c>
      <c r="I77" s="28">
        <f t="shared" si="63"/>
        <v>16730</v>
      </c>
      <c r="J77" s="39">
        <f t="shared" si="64"/>
        <v>9600</v>
      </c>
      <c r="K77" s="28">
        <v>750</v>
      </c>
      <c r="L77" s="28">
        <f t="shared" si="65"/>
        <v>9000</v>
      </c>
      <c r="M77" s="28">
        <f t="shared" si="66"/>
        <v>0</v>
      </c>
      <c r="N77" s="28">
        <f t="shared" si="67"/>
        <v>0</v>
      </c>
      <c r="O77" s="28">
        <f t="shared" si="68"/>
        <v>33</v>
      </c>
      <c r="P77" s="28">
        <f t="shared" si="69"/>
        <v>396</v>
      </c>
      <c r="Q77" s="28">
        <f t="shared" si="70"/>
        <v>502</v>
      </c>
      <c r="R77" s="28">
        <f t="shared" si="71"/>
        <v>6024</v>
      </c>
      <c r="S77" s="75">
        <f t="shared" si="53"/>
        <v>206784</v>
      </c>
      <c r="T77" s="76">
        <f t="shared" si="54"/>
        <v>9396</v>
      </c>
      <c r="U77" s="77">
        <f t="shared" si="55"/>
        <v>216180</v>
      </c>
      <c r="V77" s="28">
        <v>13170</v>
      </c>
      <c r="W77" s="28">
        <v>0</v>
      </c>
      <c r="X77" s="28">
        <v>13170</v>
      </c>
      <c r="Y77" s="28">
        <v>158040</v>
      </c>
      <c r="Z77" s="28">
        <v>7908</v>
      </c>
      <c r="AB77" s="30"/>
      <c r="AC77" s="30"/>
      <c r="AD77" s="30">
        <f t="shared" si="20"/>
        <v>0</v>
      </c>
    </row>
    <row r="78" spans="1:30" s="40" customFormat="1" ht="15.95" customHeight="1">
      <c r="A78" s="73" t="s">
        <v>196</v>
      </c>
      <c r="B78" s="126" t="s">
        <v>172</v>
      </c>
      <c r="C78" s="73" t="s">
        <v>27</v>
      </c>
      <c r="D78" s="73" t="s">
        <v>197</v>
      </c>
      <c r="E78" s="104" t="s">
        <v>71</v>
      </c>
      <c r="F78" s="39">
        <v>15880</v>
      </c>
      <c r="G78" s="39">
        <f t="shared" si="62"/>
        <v>190560</v>
      </c>
      <c r="H78" s="39">
        <v>800</v>
      </c>
      <c r="I78" s="28">
        <f t="shared" si="63"/>
        <v>16680</v>
      </c>
      <c r="J78" s="39">
        <f t="shared" si="64"/>
        <v>9600</v>
      </c>
      <c r="K78" s="39">
        <v>750</v>
      </c>
      <c r="L78" s="28">
        <f t="shared" si="65"/>
        <v>9000</v>
      </c>
      <c r="M78" s="39">
        <f t="shared" si="66"/>
        <v>0</v>
      </c>
      <c r="N78" s="28">
        <f t="shared" si="67"/>
        <v>0</v>
      </c>
      <c r="O78" s="28">
        <f t="shared" si="68"/>
        <v>33</v>
      </c>
      <c r="P78" s="28">
        <f t="shared" si="69"/>
        <v>396</v>
      </c>
      <c r="Q78" s="28">
        <f t="shared" si="70"/>
        <v>500</v>
      </c>
      <c r="R78" s="28">
        <f t="shared" si="71"/>
        <v>6000</v>
      </c>
      <c r="S78" s="75">
        <f t="shared" si="53"/>
        <v>206160</v>
      </c>
      <c r="T78" s="76">
        <f t="shared" si="54"/>
        <v>9396</v>
      </c>
      <c r="U78" s="77">
        <f t="shared" si="55"/>
        <v>215556</v>
      </c>
      <c r="V78" s="39">
        <v>13200</v>
      </c>
      <c r="W78" s="39">
        <v>0</v>
      </c>
      <c r="X78" s="39">
        <v>13200</v>
      </c>
      <c r="Y78" s="39">
        <v>158400</v>
      </c>
      <c r="Z78" s="39">
        <v>7920</v>
      </c>
      <c r="AB78" s="41"/>
      <c r="AC78" s="41"/>
      <c r="AD78" s="41">
        <f t="shared" si="20"/>
        <v>0</v>
      </c>
    </row>
    <row r="79" spans="1:30" s="29" customFormat="1" ht="15.95" customHeight="1">
      <c r="A79" s="98" t="s">
        <v>198</v>
      </c>
      <c r="B79" s="126" t="s">
        <v>172</v>
      </c>
      <c r="C79" s="98" t="s">
        <v>27</v>
      </c>
      <c r="D79" s="98" t="s">
        <v>199</v>
      </c>
      <c r="E79" s="105" t="s">
        <v>126</v>
      </c>
      <c r="F79" s="28">
        <v>17250</v>
      </c>
      <c r="G79" s="28">
        <f t="shared" si="62"/>
        <v>207000</v>
      </c>
      <c r="H79" s="28">
        <v>870</v>
      </c>
      <c r="I79" s="28">
        <f t="shared" si="63"/>
        <v>18120</v>
      </c>
      <c r="J79" s="39">
        <f t="shared" si="64"/>
        <v>10440</v>
      </c>
      <c r="K79" s="28">
        <v>750</v>
      </c>
      <c r="L79" s="28">
        <f t="shared" si="65"/>
        <v>9000</v>
      </c>
      <c r="M79" s="28">
        <f t="shared" si="66"/>
        <v>0</v>
      </c>
      <c r="N79" s="28">
        <f t="shared" si="67"/>
        <v>0</v>
      </c>
      <c r="O79" s="28">
        <f t="shared" si="68"/>
        <v>36</v>
      </c>
      <c r="P79" s="28">
        <f t="shared" si="69"/>
        <v>432</v>
      </c>
      <c r="Q79" s="28">
        <f t="shared" si="70"/>
        <v>544</v>
      </c>
      <c r="R79" s="28">
        <f t="shared" si="71"/>
        <v>6528</v>
      </c>
      <c r="S79" s="75">
        <f t="shared" si="53"/>
        <v>223968</v>
      </c>
      <c r="T79" s="76">
        <f t="shared" si="54"/>
        <v>9432</v>
      </c>
      <c r="U79" s="77">
        <f t="shared" si="55"/>
        <v>233400</v>
      </c>
      <c r="V79" s="28">
        <v>14050</v>
      </c>
      <c r="W79" s="28">
        <v>0</v>
      </c>
      <c r="X79" s="28">
        <v>14050</v>
      </c>
      <c r="Y79" s="28">
        <v>168600</v>
      </c>
      <c r="Z79" s="28">
        <v>8436</v>
      </c>
      <c r="AB79" s="30"/>
      <c r="AC79" s="30"/>
      <c r="AD79" s="30">
        <f t="shared" si="20"/>
        <v>0</v>
      </c>
    </row>
    <row r="80" spans="1:30" s="40" customFormat="1" ht="15.95" customHeight="1">
      <c r="A80" s="73" t="s">
        <v>200</v>
      </c>
      <c r="B80" s="126" t="s">
        <v>172</v>
      </c>
      <c r="C80" s="73" t="s">
        <v>27</v>
      </c>
      <c r="D80" s="73" t="s">
        <v>201</v>
      </c>
      <c r="E80" s="104" t="s">
        <v>126</v>
      </c>
      <c r="F80" s="39">
        <v>16370</v>
      </c>
      <c r="G80" s="39">
        <f t="shared" si="62"/>
        <v>196440</v>
      </c>
      <c r="H80" s="39">
        <v>820</v>
      </c>
      <c r="I80" s="28">
        <f t="shared" si="63"/>
        <v>17190</v>
      </c>
      <c r="J80" s="39">
        <f t="shared" si="64"/>
        <v>9840</v>
      </c>
      <c r="K80" s="39">
        <v>750</v>
      </c>
      <c r="L80" s="28">
        <f t="shared" si="65"/>
        <v>9000</v>
      </c>
      <c r="M80" s="39">
        <f t="shared" si="66"/>
        <v>0</v>
      </c>
      <c r="N80" s="28">
        <f t="shared" si="67"/>
        <v>0</v>
      </c>
      <c r="O80" s="28">
        <f t="shared" si="68"/>
        <v>34</v>
      </c>
      <c r="P80" s="28">
        <f t="shared" si="69"/>
        <v>408</v>
      </c>
      <c r="Q80" s="28">
        <f t="shared" si="70"/>
        <v>516</v>
      </c>
      <c r="R80" s="28">
        <f t="shared" si="71"/>
        <v>6192</v>
      </c>
      <c r="S80" s="75">
        <f t="shared" si="53"/>
        <v>212472</v>
      </c>
      <c r="T80" s="76">
        <f t="shared" si="54"/>
        <v>9408</v>
      </c>
      <c r="U80" s="77">
        <f t="shared" si="55"/>
        <v>221880</v>
      </c>
      <c r="V80" s="39">
        <v>13510</v>
      </c>
      <c r="W80" s="39">
        <v>0</v>
      </c>
      <c r="X80" s="39">
        <v>13510</v>
      </c>
      <c r="Y80" s="39">
        <v>162120</v>
      </c>
      <c r="Z80" s="39">
        <v>8112</v>
      </c>
      <c r="AB80" s="41"/>
      <c r="AC80" s="41"/>
      <c r="AD80" s="41">
        <f t="shared" ref="AD80:AD131" si="72">AB80+AC80</f>
        <v>0</v>
      </c>
    </row>
    <row r="81" spans="1:30" s="29" customFormat="1" ht="15.95" customHeight="1">
      <c r="A81" s="98" t="s">
        <v>202</v>
      </c>
      <c r="B81" s="126" t="s">
        <v>172</v>
      </c>
      <c r="C81" s="98" t="s">
        <v>27</v>
      </c>
      <c r="D81" s="98" t="s">
        <v>203</v>
      </c>
      <c r="E81" s="105" t="s">
        <v>126</v>
      </c>
      <c r="F81" s="28">
        <v>16110</v>
      </c>
      <c r="G81" s="28">
        <f t="shared" si="62"/>
        <v>193320</v>
      </c>
      <c r="H81" s="28">
        <v>810</v>
      </c>
      <c r="I81" s="28">
        <f t="shared" si="63"/>
        <v>16920</v>
      </c>
      <c r="J81" s="39">
        <f t="shared" si="64"/>
        <v>9720</v>
      </c>
      <c r="K81" s="28">
        <v>750</v>
      </c>
      <c r="L81" s="28">
        <f t="shared" si="65"/>
        <v>9000</v>
      </c>
      <c r="M81" s="28">
        <f t="shared" si="66"/>
        <v>0</v>
      </c>
      <c r="N81" s="28">
        <f t="shared" si="67"/>
        <v>0</v>
      </c>
      <c r="O81" s="28">
        <f t="shared" si="68"/>
        <v>34</v>
      </c>
      <c r="P81" s="28">
        <f t="shared" si="69"/>
        <v>408</v>
      </c>
      <c r="Q81" s="28">
        <f t="shared" si="70"/>
        <v>508</v>
      </c>
      <c r="R81" s="28">
        <f t="shared" si="71"/>
        <v>6096</v>
      </c>
      <c r="S81" s="75">
        <f t="shared" si="53"/>
        <v>209136</v>
      </c>
      <c r="T81" s="76">
        <f t="shared" si="54"/>
        <v>9408</v>
      </c>
      <c r="U81" s="77">
        <f t="shared" si="55"/>
        <v>218544</v>
      </c>
      <c r="V81" s="28">
        <v>13340</v>
      </c>
      <c r="W81" s="28">
        <v>0</v>
      </c>
      <c r="X81" s="28">
        <v>13340</v>
      </c>
      <c r="Y81" s="28">
        <v>160080</v>
      </c>
      <c r="Z81" s="28">
        <v>8004</v>
      </c>
      <c r="AB81" s="30"/>
      <c r="AC81" s="30"/>
      <c r="AD81" s="30">
        <f t="shared" si="72"/>
        <v>0</v>
      </c>
    </row>
    <row r="82" spans="1:30" s="40" customFormat="1" ht="15.95" customHeight="1">
      <c r="A82" s="73" t="s">
        <v>204</v>
      </c>
      <c r="B82" s="126" t="s">
        <v>172</v>
      </c>
      <c r="C82" s="73" t="s">
        <v>27</v>
      </c>
      <c r="D82" s="73" t="s">
        <v>205</v>
      </c>
      <c r="E82" s="104" t="s">
        <v>126</v>
      </c>
      <c r="F82" s="39">
        <v>11920</v>
      </c>
      <c r="G82" s="39">
        <f t="shared" si="62"/>
        <v>143040</v>
      </c>
      <c r="H82" s="39">
        <v>600</v>
      </c>
      <c r="I82" s="28">
        <f t="shared" si="63"/>
        <v>12520</v>
      </c>
      <c r="J82" s="39">
        <f t="shared" si="64"/>
        <v>7200</v>
      </c>
      <c r="K82" s="39">
        <v>626</v>
      </c>
      <c r="L82" s="28">
        <f t="shared" si="65"/>
        <v>7512</v>
      </c>
      <c r="M82" s="39">
        <f t="shared" si="66"/>
        <v>0</v>
      </c>
      <c r="N82" s="28">
        <f t="shared" si="67"/>
        <v>0</v>
      </c>
      <c r="O82" s="28">
        <f t="shared" si="68"/>
        <v>25</v>
      </c>
      <c r="P82" s="28">
        <f t="shared" si="69"/>
        <v>300</v>
      </c>
      <c r="Q82" s="28">
        <f t="shared" si="70"/>
        <v>376</v>
      </c>
      <c r="R82" s="28">
        <f t="shared" si="71"/>
        <v>4512</v>
      </c>
      <c r="S82" s="75">
        <f t="shared" si="53"/>
        <v>154752</v>
      </c>
      <c r="T82" s="76">
        <f t="shared" si="54"/>
        <v>7812</v>
      </c>
      <c r="U82" s="77">
        <f t="shared" si="55"/>
        <v>162564</v>
      </c>
      <c r="V82" s="39">
        <v>10770</v>
      </c>
      <c r="W82" s="39">
        <v>0</v>
      </c>
      <c r="X82" s="39">
        <v>10770</v>
      </c>
      <c r="Y82" s="39">
        <v>129240</v>
      </c>
      <c r="Z82" s="39">
        <v>6468</v>
      </c>
      <c r="AB82" s="41"/>
      <c r="AC82" s="41"/>
      <c r="AD82" s="41">
        <f t="shared" si="72"/>
        <v>0</v>
      </c>
    </row>
    <row r="83" spans="1:30" s="29" customFormat="1" ht="15.95" customHeight="1">
      <c r="A83" s="98" t="s">
        <v>206</v>
      </c>
      <c r="B83" s="126" t="s">
        <v>172</v>
      </c>
      <c r="C83" s="98" t="s">
        <v>27</v>
      </c>
      <c r="D83" s="98" t="s">
        <v>207</v>
      </c>
      <c r="E83" s="105" t="s">
        <v>126</v>
      </c>
      <c r="F83" s="28">
        <v>13570</v>
      </c>
      <c r="G83" s="28">
        <f t="shared" si="62"/>
        <v>162840</v>
      </c>
      <c r="H83" s="28">
        <v>680</v>
      </c>
      <c r="I83" s="28">
        <f t="shared" si="63"/>
        <v>14250</v>
      </c>
      <c r="J83" s="39">
        <f t="shared" si="64"/>
        <v>8160</v>
      </c>
      <c r="K83" s="28">
        <v>713</v>
      </c>
      <c r="L83" s="28">
        <f t="shared" si="65"/>
        <v>8556</v>
      </c>
      <c r="M83" s="28">
        <f t="shared" si="66"/>
        <v>0</v>
      </c>
      <c r="N83" s="28">
        <f t="shared" si="67"/>
        <v>0</v>
      </c>
      <c r="O83" s="28">
        <f t="shared" si="68"/>
        <v>29</v>
      </c>
      <c r="P83" s="28">
        <f t="shared" si="69"/>
        <v>348</v>
      </c>
      <c r="Q83" s="28">
        <f t="shared" si="70"/>
        <v>428</v>
      </c>
      <c r="R83" s="28">
        <f t="shared" si="71"/>
        <v>5136</v>
      </c>
      <c r="S83" s="75">
        <f t="shared" si="53"/>
        <v>176136</v>
      </c>
      <c r="T83" s="76">
        <f t="shared" si="54"/>
        <v>8904</v>
      </c>
      <c r="U83" s="77">
        <f t="shared" si="55"/>
        <v>185040</v>
      </c>
      <c r="V83" s="28">
        <v>11640</v>
      </c>
      <c r="W83" s="28">
        <v>0</v>
      </c>
      <c r="X83" s="28">
        <v>11640</v>
      </c>
      <c r="Y83" s="28">
        <v>139680</v>
      </c>
      <c r="Z83" s="28">
        <v>6984</v>
      </c>
      <c r="AB83" s="30"/>
      <c r="AC83" s="30"/>
      <c r="AD83" s="30">
        <f t="shared" si="72"/>
        <v>0</v>
      </c>
    </row>
    <row r="84" spans="1:30" s="40" customFormat="1" ht="15.95" customHeight="1">
      <c r="A84" s="95" t="s">
        <v>208</v>
      </c>
      <c r="B84" s="126" t="s">
        <v>172</v>
      </c>
      <c r="C84" s="95" t="s">
        <v>27</v>
      </c>
      <c r="D84" s="95" t="s">
        <v>209</v>
      </c>
      <c r="E84" s="106" t="s">
        <v>71</v>
      </c>
      <c r="F84" s="49">
        <v>9560</v>
      </c>
      <c r="G84" s="49">
        <f t="shared" si="62"/>
        <v>114720</v>
      </c>
      <c r="H84" s="49">
        <v>480</v>
      </c>
      <c r="I84" s="49">
        <f t="shared" si="63"/>
        <v>10040</v>
      </c>
      <c r="J84" s="49">
        <f t="shared" si="64"/>
        <v>5760</v>
      </c>
      <c r="K84" s="49">
        <v>502</v>
      </c>
      <c r="L84" s="49">
        <f t="shared" si="65"/>
        <v>6024</v>
      </c>
      <c r="M84" s="49">
        <f t="shared" si="66"/>
        <v>0</v>
      </c>
      <c r="N84" s="49">
        <f t="shared" si="67"/>
        <v>0</v>
      </c>
      <c r="O84" s="49">
        <f t="shared" si="68"/>
        <v>20</v>
      </c>
      <c r="P84" s="49">
        <f t="shared" si="69"/>
        <v>240</v>
      </c>
      <c r="Q84" s="49">
        <f t="shared" si="70"/>
        <v>301</v>
      </c>
      <c r="R84" s="49">
        <f t="shared" si="71"/>
        <v>3612</v>
      </c>
      <c r="S84" s="49">
        <f t="shared" si="53"/>
        <v>124092</v>
      </c>
      <c r="T84" s="76">
        <f t="shared" si="54"/>
        <v>6264</v>
      </c>
      <c r="U84" s="127">
        <f t="shared" si="55"/>
        <v>130356</v>
      </c>
      <c r="V84" s="39">
        <v>9130</v>
      </c>
      <c r="W84" s="39">
        <v>0</v>
      </c>
      <c r="X84" s="39">
        <v>9130</v>
      </c>
      <c r="Y84" s="39">
        <v>109560</v>
      </c>
      <c r="Z84" s="39">
        <v>5484</v>
      </c>
      <c r="AB84" s="128" t="s">
        <v>210</v>
      </c>
      <c r="AC84" s="41"/>
      <c r="AD84" s="41" t="e">
        <f t="shared" si="72"/>
        <v>#VALUE!</v>
      </c>
    </row>
    <row r="85" spans="1:30" s="29" customFormat="1" ht="15.95" customHeight="1">
      <c r="A85" s="95" t="s">
        <v>211</v>
      </c>
      <c r="B85" s="126" t="s">
        <v>172</v>
      </c>
      <c r="C85" s="95" t="s">
        <v>27</v>
      </c>
      <c r="D85" s="95" t="s">
        <v>212</v>
      </c>
      <c r="E85" s="106" t="s">
        <v>71</v>
      </c>
      <c r="F85" s="49">
        <v>10090</v>
      </c>
      <c r="G85" s="49">
        <f t="shared" si="62"/>
        <v>121080</v>
      </c>
      <c r="H85" s="49">
        <v>510</v>
      </c>
      <c r="I85" s="49">
        <f t="shared" si="63"/>
        <v>10600</v>
      </c>
      <c r="J85" s="49">
        <f t="shared" si="64"/>
        <v>6120</v>
      </c>
      <c r="K85" s="49">
        <v>530</v>
      </c>
      <c r="L85" s="49">
        <f t="shared" si="65"/>
        <v>6360</v>
      </c>
      <c r="M85" s="49">
        <f t="shared" si="66"/>
        <v>0</v>
      </c>
      <c r="N85" s="49">
        <f t="shared" si="67"/>
        <v>0</v>
      </c>
      <c r="O85" s="49">
        <f t="shared" si="68"/>
        <v>21</v>
      </c>
      <c r="P85" s="49">
        <f t="shared" si="69"/>
        <v>252</v>
      </c>
      <c r="Q85" s="49">
        <f t="shared" si="70"/>
        <v>318</v>
      </c>
      <c r="R85" s="49">
        <f t="shared" si="71"/>
        <v>3816</v>
      </c>
      <c r="S85" s="75">
        <f t="shared" si="53"/>
        <v>131016</v>
      </c>
      <c r="T85" s="76">
        <f t="shared" si="54"/>
        <v>6612</v>
      </c>
      <c r="U85" s="77">
        <f t="shared" si="55"/>
        <v>137628</v>
      </c>
      <c r="V85" s="28">
        <v>9130</v>
      </c>
      <c r="W85" s="28">
        <v>0</v>
      </c>
      <c r="X85" s="28">
        <v>9130</v>
      </c>
      <c r="Y85" s="28">
        <v>109560</v>
      </c>
      <c r="Z85" s="28">
        <v>5484</v>
      </c>
      <c r="AB85" s="30"/>
      <c r="AC85" s="30"/>
      <c r="AD85" s="30">
        <f t="shared" si="72"/>
        <v>0</v>
      </c>
    </row>
    <row r="86" spans="1:30" s="40" customFormat="1" ht="15.95" customHeight="1">
      <c r="A86" s="95" t="s">
        <v>213</v>
      </c>
      <c r="B86" s="129" t="s">
        <v>172</v>
      </c>
      <c r="C86" s="95" t="s">
        <v>27</v>
      </c>
      <c r="D86" s="95" t="s">
        <v>214</v>
      </c>
      <c r="E86" s="106" t="s">
        <v>126</v>
      </c>
      <c r="F86" s="49">
        <v>9950</v>
      </c>
      <c r="G86" s="49">
        <f t="shared" si="62"/>
        <v>119400</v>
      </c>
      <c r="H86" s="49">
        <v>500</v>
      </c>
      <c r="I86" s="49">
        <f t="shared" si="63"/>
        <v>10450</v>
      </c>
      <c r="J86" s="49">
        <f t="shared" si="64"/>
        <v>6000</v>
      </c>
      <c r="K86" s="49">
        <v>523</v>
      </c>
      <c r="L86" s="49">
        <f t="shared" si="65"/>
        <v>6276</v>
      </c>
      <c r="M86" s="49">
        <f t="shared" si="66"/>
        <v>0</v>
      </c>
      <c r="N86" s="49">
        <f t="shared" si="67"/>
        <v>0</v>
      </c>
      <c r="O86" s="49">
        <f t="shared" si="68"/>
        <v>21</v>
      </c>
      <c r="P86" s="49">
        <f t="shared" si="69"/>
        <v>252</v>
      </c>
      <c r="Q86" s="49">
        <f t="shared" si="70"/>
        <v>314</v>
      </c>
      <c r="R86" s="49">
        <f t="shared" si="71"/>
        <v>3768</v>
      </c>
      <c r="S86" s="75">
        <f t="shared" si="53"/>
        <v>129168</v>
      </c>
      <c r="T86" s="76">
        <f t="shared" si="54"/>
        <v>6528</v>
      </c>
      <c r="U86" s="107">
        <f t="shared" si="55"/>
        <v>135696</v>
      </c>
      <c r="V86" s="39">
        <v>8690</v>
      </c>
      <c r="W86" s="39">
        <v>0</v>
      </c>
      <c r="X86" s="39">
        <v>8690</v>
      </c>
      <c r="Y86" s="39">
        <v>104280</v>
      </c>
      <c r="Z86" s="39">
        <v>5220</v>
      </c>
      <c r="AB86" s="41"/>
      <c r="AC86" s="41"/>
      <c r="AD86" s="41">
        <f t="shared" si="72"/>
        <v>0</v>
      </c>
    </row>
    <row r="87" spans="1:30" s="40" customFormat="1" ht="15.95" customHeight="1">
      <c r="A87" s="95" t="s">
        <v>215</v>
      </c>
      <c r="B87" s="129" t="s">
        <v>172</v>
      </c>
      <c r="C87" s="95" t="s">
        <v>27</v>
      </c>
      <c r="D87" s="95" t="s">
        <v>216</v>
      </c>
      <c r="E87" s="106" t="s">
        <v>126</v>
      </c>
      <c r="F87" s="49">
        <v>9950</v>
      </c>
      <c r="G87" s="49">
        <f t="shared" si="62"/>
        <v>119400</v>
      </c>
      <c r="H87" s="49">
        <v>500</v>
      </c>
      <c r="I87" s="49">
        <f t="shared" si="63"/>
        <v>10450</v>
      </c>
      <c r="J87" s="49">
        <f t="shared" si="64"/>
        <v>6000</v>
      </c>
      <c r="K87" s="49">
        <v>523</v>
      </c>
      <c r="L87" s="49">
        <f t="shared" si="65"/>
        <v>6276</v>
      </c>
      <c r="M87" s="49">
        <f t="shared" si="66"/>
        <v>0</v>
      </c>
      <c r="N87" s="49">
        <f t="shared" si="67"/>
        <v>0</v>
      </c>
      <c r="O87" s="49">
        <f t="shared" si="68"/>
        <v>21</v>
      </c>
      <c r="P87" s="49">
        <f t="shared" si="69"/>
        <v>252</v>
      </c>
      <c r="Q87" s="49">
        <f t="shared" si="70"/>
        <v>314</v>
      </c>
      <c r="R87" s="49">
        <f t="shared" si="71"/>
        <v>3768</v>
      </c>
      <c r="S87" s="75">
        <f t="shared" si="53"/>
        <v>129168</v>
      </c>
      <c r="T87" s="76">
        <f t="shared" si="54"/>
        <v>6528</v>
      </c>
      <c r="U87" s="107">
        <f t="shared" si="55"/>
        <v>135696</v>
      </c>
      <c r="V87" s="39">
        <v>8690</v>
      </c>
      <c r="W87" s="39">
        <v>0</v>
      </c>
      <c r="X87" s="39">
        <v>8690</v>
      </c>
      <c r="Y87" s="39">
        <v>104280</v>
      </c>
      <c r="Z87" s="39">
        <v>5220</v>
      </c>
      <c r="AB87" s="41"/>
      <c r="AC87" s="41"/>
      <c r="AD87" s="41">
        <f t="shared" si="72"/>
        <v>0</v>
      </c>
    </row>
    <row r="88" spans="1:30" s="20" customFormat="1" ht="15.95" customHeight="1">
      <c r="A88" s="196" t="s">
        <v>217</v>
      </c>
      <c r="B88" s="197"/>
      <c r="C88" s="16"/>
      <c r="D88" s="16"/>
      <c r="E88" s="17"/>
      <c r="F88" s="18">
        <f t="shared" ref="F88:R88" si="73">SUM(F89:F89)</f>
        <v>21210</v>
      </c>
      <c r="G88" s="18">
        <f t="shared" si="73"/>
        <v>254520</v>
      </c>
      <c r="H88" s="18">
        <f t="shared" si="73"/>
        <v>1070</v>
      </c>
      <c r="I88" s="18">
        <f t="shared" si="73"/>
        <v>22280</v>
      </c>
      <c r="J88" s="18">
        <f t="shared" si="73"/>
        <v>12840</v>
      </c>
      <c r="K88" s="18">
        <f t="shared" si="73"/>
        <v>750</v>
      </c>
      <c r="L88" s="18">
        <f t="shared" si="73"/>
        <v>9000</v>
      </c>
      <c r="M88" s="18">
        <f t="shared" si="73"/>
        <v>0</v>
      </c>
      <c r="N88" s="18">
        <f t="shared" si="73"/>
        <v>0</v>
      </c>
      <c r="O88" s="18">
        <f t="shared" si="73"/>
        <v>45</v>
      </c>
      <c r="P88" s="18">
        <f t="shared" si="73"/>
        <v>540</v>
      </c>
      <c r="Q88" s="18">
        <f t="shared" si="73"/>
        <v>668</v>
      </c>
      <c r="R88" s="18">
        <f t="shared" si="73"/>
        <v>8016</v>
      </c>
      <c r="S88" s="18">
        <f t="shared" si="53"/>
        <v>275376</v>
      </c>
      <c r="T88" s="18">
        <f t="shared" si="54"/>
        <v>9540</v>
      </c>
      <c r="U88" s="18">
        <f t="shared" si="55"/>
        <v>284916</v>
      </c>
      <c r="V88" s="19">
        <v>19370</v>
      </c>
      <c r="W88" s="19">
        <v>0</v>
      </c>
      <c r="X88" s="19">
        <v>19370</v>
      </c>
      <c r="Y88" s="19">
        <v>232440</v>
      </c>
      <c r="Z88" s="19">
        <v>11628</v>
      </c>
      <c r="AB88" s="21">
        <v>2</v>
      </c>
      <c r="AC88" s="21"/>
      <c r="AD88" s="21">
        <f t="shared" si="72"/>
        <v>2</v>
      </c>
    </row>
    <row r="89" spans="1:30" s="40" customFormat="1" ht="15.95" customHeight="1">
      <c r="A89" s="95" t="s">
        <v>218</v>
      </c>
      <c r="B89" s="95" t="s">
        <v>219</v>
      </c>
      <c r="C89" s="95" t="s">
        <v>27</v>
      </c>
      <c r="D89" s="95" t="s">
        <v>220</v>
      </c>
      <c r="E89" s="130" t="s">
        <v>34</v>
      </c>
      <c r="F89" s="49">
        <v>21210</v>
      </c>
      <c r="G89" s="49">
        <f>F89*12</f>
        <v>254520</v>
      </c>
      <c r="H89" s="49">
        <v>1070</v>
      </c>
      <c r="I89" s="49">
        <f>F89+H89</f>
        <v>22280</v>
      </c>
      <c r="J89" s="49">
        <f>H89*12</f>
        <v>12840</v>
      </c>
      <c r="K89" s="49">
        <v>750</v>
      </c>
      <c r="L89" s="49">
        <f>K89*12</f>
        <v>9000</v>
      </c>
      <c r="M89" s="49">
        <f>IF(IF(B89="คนงาน",IF((10000-I89)&gt;1500,1500,10000-I89),IF(B89="เจ้าหน้าที่รักษาความปลอดภัย",IF((10000-I89)&gt;1500,1500,10000-I89),IF(B89="พนักงานขับรถยนต์",IF((10000-I89)&gt;1500,1500,10000-I89),IF(E89="ปริญญาตรี",IF((15000-I89)&gt;1500,1500,15000-I89),IF((13285-I89)&gt;1500,1500,13285-I89)))))&gt;0,IF(B89="คนงาน",IF((10000-I89)&gt;1500,1500,10000-I89),IF(B89="เจ้าหน้าที่รักษาความปลอดภัย",IF((10000-I89)&gt;1500,1500,10000-I89),IF(B89="พนักงานขับรถยนต์",IF((10000-I89)&gt;1500,1500,10000-I89),IF(E89="ปริญญาตรี",IF((15000-I89)&gt;1500,1500,15000-I89),IF((13285-I89)&gt;1500,1500,13285-I89))))),0)</f>
        <v>0</v>
      </c>
      <c r="N89" s="49">
        <f>M89*12</f>
        <v>0</v>
      </c>
      <c r="O89" s="49">
        <f>ROUND(I89*0.2%,0)</f>
        <v>45</v>
      </c>
      <c r="P89" s="49">
        <f>O89*12</f>
        <v>540</v>
      </c>
      <c r="Q89" s="49">
        <f>ROUND(I89*3%,0)</f>
        <v>668</v>
      </c>
      <c r="R89" s="49">
        <f>Q89*12</f>
        <v>8016</v>
      </c>
      <c r="S89" s="49">
        <f t="shared" si="53"/>
        <v>275376</v>
      </c>
      <c r="T89" s="76">
        <f t="shared" si="54"/>
        <v>9540</v>
      </c>
      <c r="U89" s="127">
        <f t="shared" si="55"/>
        <v>284916</v>
      </c>
      <c r="V89" s="39">
        <v>19370</v>
      </c>
      <c r="W89" s="39">
        <v>0</v>
      </c>
      <c r="X89" s="39">
        <v>19370</v>
      </c>
      <c r="Y89" s="39">
        <v>232440</v>
      </c>
      <c r="Z89" s="39">
        <v>11628</v>
      </c>
      <c r="AB89" s="41"/>
      <c r="AC89" s="41"/>
      <c r="AD89" s="41">
        <f t="shared" si="72"/>
        <v>0</v>
      </c>
    </row>
    <row r="90" spans="1:30" s="20" customFormat="1" ht="15.95" customHeight="1">
      <c r="A90" s="196" t="s">
        <v>221</v>
      </c>
      <c r="B90" s="197"/>
      <c r="C90" s="16"/>
      <c r="D90" s="16"/>
      <c r="E90" s="103"/>
      <c r="F90" s="18">
        <f>SUM(F91:F158)</f>
        <v>944320</v>
      </c>
      <c r="G90" s="18">
        <f t="shared" ref="G90:U90" si="74">SUM(G91:G158)</f>
        <v>11331840</v>
      </c>
      <c r="H90" s="18">
        <f t="shared" si="74"/>
        <v>47490</v>
      </c>
      <c r="I90" s="18">
        <f t="shared" si="74"/>
        <v>991810</v>
      </c>
      <c r="J90" s="18">
        <f t="shared" si="74"/>
        <v>569880</v>
      </c>
      <c r="K90" s="18">
        <f t="shared" si="74"/>
        <v>44376</v>
      </c>
      <c r="L90" s="18">
        <f t="shared" si="74"/>
        <v>532512</v>
      </c>
      <c r="M90" s="18">
        <f t="shared" si="74"/>
        <v>10370</v>
      </c>
      <c r="N90" s="18">
        <f t="shared" si="74"/>
        <v>124440</v>
      </c>
      <c r="O90" s="18">
        <f t="shared" si="74"/>
        <v>1978</v>
      </c>
      <c r="P90" s="18">
        <f t="shared" si="74"/>
        <v>23736</v>
      </c>
      <c r="Q90" s="18">
        <f t="shared" si="74"/>
        <v>29762</v>
      </c>
      <c r="R90" s="18">
        <f t="shared" si="74"/>
        <v>357144</v>
      </c>
      <c r="S90" s="18">
        <f t="shared" si="74"/>
        <v>12383304</v>
      </c>
      <c r="T90" s="18">
        <f t="shared" si="74"/>
        <v>556248</v>
      </c>
      <c r="U90" s="18">
        <f t="shared" si="74"/>
        <v>12939552</v>
      </c>
      <c r="V90" s="19">
        <v>340600</v>
      </c>
      <c r="W90" s="19">
        <v>0</v>
      </c>
      <c r="X90" s="19">
        <v>340600</v>
      </c>
      <c r="Y90" s="19">
        <v>4087200</v>
      </c>
      <c r="Z90" s="19">
        <v>204456</v>
      </c>
      <c r="AB90" s="21">
        <v>31</v>
      </c>
      <c r="AC90" s="21"/>
      <c r="AD90" s="21">
        <f t="shared" si="72"/>
        <v>31</v>
      </c>
    </row>
    <row r="91" spans="1:30" s="29" customFormat="1" ht="15.95" customHeight="1">
      <c r="A91" s="131" t="s">
        <v>222</v>
      </c>
      <c r="B91" s="98" t="s">
        <v>69</v>
      </c>
      <c r="C91" s="98" t="s">
        <v>27</v>
      </c>
      <c r="D91" s="98" t="s">
        <v>223</v>
      </c>
      <c r="E91" s="105" t="s">
        <v>71</v>
      </c>
      <c r="F91" s="28">
        <v>19550</v>
      </c>
      <c r="G91" s="28">
        <f t="shared" ref="G91:G124" si="75">F91*12</f>
        <v>234600</v>
      </c>
      <c r="H91" s="28">
        <v>980</v>
      </c>
      <c r="I91" s="28">
        <f t="shared" ref="I91:I124" si="76">F91+H91</f>
        <v>20530</v>
      </c>
      <c r="J91" s="39">
        <f t="shared" ref="J91:J124" si="77">H91*12</f>
        <v>11760</v>
      </c>
      <c r="K91" s="39">
        <v>750</v>
      </c>
      <c r="L91" s="28">
        <f t="shared" ref="L91:L124" si="78">K91*12</f>
        <v>9000</v>
      </c>
      <c r="M91" s="28">
        <f t="shared" ref="M91:M124" si="79">IF(IF(B91="คนงาน",IF((10000-I91)&gt;1500,1500,10000-I91),IF(B91="เจ้าหน้าที่รักษาความปลอดภัย",IF((10000-I91)&gt;1500,1500,10000-I91),IF(B91="พนักงานขับรถยนต์",IF((10000-I91)&gt;1500,1500,10000-I91),IF(E91="ปริญญาตรี",IF((15000-I91)&gt;1500,1500,15000-I91),IF((13285-I91)&gt;1500,1500,13285-I91)))))&gt;0,IF(B91="คนงาน",IF((10000-I91)&gt;1500,1500,10000-I91),IF(B91="เจ้าหน้าที่รักษาความปลอดภัย",IF((10000-I91)&gt;1500,1500,10000-I91),IF(B91="พนักงานขับรถยนต์",IF((10000-I91)&gt;1500,1500,10000-I91),IF(E91="ปริญญาตรี",IF((15000-I91)&gt;1500,1500,15000-I91),IF((13285-I91)&gt;1500,1500,13285-I91))))),0)</f>
        <v>0</v>
      </c>
      <c r="N91" s="28">
        <f t="shared" ref="N91:N124" si="80">M91*12</f>
        <v>0</v>
      </c>
      <c r="O91" s="28">
        <f t="shared" ref="O91:O124" si="81">ROUND(I91*0.2%,0)</f>
        <v>41</v>
      </c>
      <c r="P91" s="28">
        <f t="shared" ref="P91:P124" si="82">O91*12</f>
        <v>492</v>
      </c>
      <c r="Q91" s="28">
        <f t="shared" ref="Q91:Q124" si="83">ROUND(I91*3%,0)</f>
        <v>616</v>
      </c>
      <c r="R91" s="28">
        <f t="shared" ref="R91:R124" si="84">Q91*12</f>
        <v>7392</v>
      </c>
      <c r="S91" s="75">
        <f t="shared" ref="S91:S159" si="85">G91+J91+N91+R91</f>
        <v>253752</v>
      </c>
      <c r="T91" s="76">
        <f t="shared" ref="T91:T159" si="86">L91+P91</f>
        <v>9492</v>
      </c>
      <c r="U91" s="77">
        <f t="shared" ref="U91:U159" si="87">T91+S91</f>
        <v>263244</v>
      </c>
      <c r="V91" s="28">
        <v>15940</v>
      </c>
      <c r="W91" s="28">
        <v>0</v>
      </c>
      <c r="X91" s="28">
        <v>15940</v>
      </c>
      <c r="Y91" s="28">
        <v>191280</v>
      </c>
      <c r="Z91" s="28">
        <v>9564</v>
      </c>
      <c r="AB91" s="30"/>
      <c r="AC91" s="30"/>
      <c r="AD91" s="30">
        <f t="shared" si="72"/>
        <v>0</v>
      </c>
    </row>
    <row r="92" spans="1:30" s="120" customFormat="1" ht="15.95" customHeight="1">
      <c r="A92" s="132" t="s">
        <v>224</v>
      </c>
      <c r="B92" s="118" t="s">
        <v>69</v>
      </c>
      <c r="C92" s="118" t="s">
        <v>27</v>
      </c>
      <c r="D92" s="118" t="s">
        <v>225</v>
      </c>
      <c r="E92" s="119" t="s">
        <v>71</v>
      </c>
      <c r="F92" s="112">
        <v>19620</v>
      </c>
      <c r="G92" s="112">
        <f t="shared" si="75"/>
        <v>235440</v>
      </c>
      <c r="H92" s="112">
        <v>990</v>
      </c>
      <c r="I92" s="111">
        <f t="shared" si="76"/>
        <v>20610</v>
      </c>
      <c r="J92" s="112">
        <f t="shared" si="77"/>
        <v>11880</v>
      </c>
      <c r="K92" s="112">
        <v>750</v>
      </c>
      <c r="L92" s="111">
        <f t="shared" si="78"/>
        <v>9000</v>
      </c>
      <c r="M92" s="112">
        <f t="shared" si="79"/>
        <v>0</v>
      </c>
      <c r="N92" s="111">
        <f t="shared" si="80"/>
        <v>0</v>
      </c>
      <c r="O92" s="111">
        <f t="shared" si="81"/>
        <v>41</v>
      </c>
      <c r="P92" s="111">
        <f t="shared" si="82"/>
        <v>492</v>
      </c>
      <c r="Q92" s="111">
        <f t="shared" si="83"/>
        <v>618</v>
      </c>
      <c r="R92" s="111">
        <f t="shared" si="84"/>
        <v>7416</v>
      </c>
      <c r="S92" s="113">
        <f t="shared" si="85"/>
        <v>254736</v>
      </c>
      <c r="T92" s="114">
        <f t="shared" si="86"/>
        <v>9492</v>
      </c>
      <c r="U92" s="115">
        <f t="shared" si="87"/>
        <v>264228</v>
      </c>
      <c r="V92" s="112">
        <v>16040</v>
      </c>
      <c r="W92" s="112">
        <v>0</v>
      </c>
      <c r="X92" s="112">
        <v>16040</v>
      </c>
      <c r="Y92" s="112">
        <v>192480</v>
      </c>
      <c r="Z92" s="112">
        <v>9624</v>
      </c>
      <c r="AB92" s="121" t="s">
        <v>153</v>
      </c>
      <c r="AC92" s="122"/>
      <c r="AD92" s="122" t="e">
        <f t="shared" si="72"/>
        <v>#VALUE!</v>
      </c>
    </row>
    <row r="93" spans="1:30" s="40" customFormat="1" ht="15.95" customHeight="1">
      <c r="A93" s="73" t="s">
        <v>226</v>
      </c>
      <c r="B93" s="73" t="s">
        <v>69</v>
      </c>
      <c r="C93" s="73" t="s">
        <v>27</v>
      </c>
      <c r="D93" s="73" t="s">
        <v>227</v>
      </c>
      <c r="E93" s="104" t="s">
        <v>71</v>
      </c>
      <c r="F93" s="39">
        <v>19700</v>
      </c>
      <c r="G93" s="39">
        <f t="shared" si="75"/>
        <v>236400</v>
      </c>
      <c r="H93" s="39">
        <v>990</v>
      </c>
      <c r="I93" s="28">
        <f t="shared" si="76"/>
        <v>20690</v>
      </c>
      <c r="J93" s="39">
        <f t="shared" si="77"/>
        <v>11880</v>
      </c>
      <c r="K93" s="39">
        <v>750</v>
      </c>
      <c r="L93" s="28">
        <f t="shared" si="78"/>
        <v>9000</v>
      </c>
      <c r="M93" s="39">
        <f t="shared" si="79"/>
        <v>0</v>
      </c>
      <c r="N93" s="28">
        <f t="shared" si="80"/>
        <v>0</v>
      </c>
      <c r="O93" s="28">
        <f t="shared" si="81"/>
        <v>41</v>
      </c>
      <c r="P93" s="28">
        <f t="shared" si="82"/>
        <v>492</v>
      </c>
      <c r="Q93" s="28">
        <f t="shared" si="83"/>
        <v>621</v>
      </c>
      <c r="R93" s="28">
        <f t="shared" si="84"/>
        <v>7452</v>
      </c>
      <c r="S93" s="75">
        <f t="shared" si="85"/>
        <v>255732</v>
      </c>
      <c r="T93" s="76">
        <f t="shared" si="86"/>
        <v>9492</v>
      </c>
      <c r="U93" s="77">
        <f t="shared" si="87"/>
        <v>265224</v>
      </c>
      <c r="V93" s="39">
        <v>16130</v>
      </c>
      <c r="W93" s="39">
        <v>0</v>
      </c>
      <c r="X93" s="39">
        <v>16130</v>
      </c>
      <c r="Y93" s="39">
        <v>193560</v>
      </c>
      <c r="Z93" s="39">
        <v>9684</v>
      </c>
      <c r="AB93" s="41"/>
      <c r="AC93" s="41"/>
      <c r="AD93" s="41">
        <f t="shared" si="72"/>
        <v>0</v>
      </c>
    </row>
    <row r="94" spans="1:30" s="29" customFormat="1" ht="15.95" customHeight="1">
      <c r="A94" s="98" t="s">
        <v>228</v>
      </c>
      <c r="B94" s="98" t="s">
        <v>69</v>
      </c>
      <c r="C94" s="98" t="s">
        <v>27</v>
      </c>
      <c r="D94" s="98" t="s">
        <v>229</v>
      </c>
      <c r="E94" s="105" t="s">
        <v>71</v>
      </c>
      <c r="F94" s="28">
        <v>19510</v>
      </c>
      <c r="G94" s="28">
        <f t="shared" si="75"/>
        <v>234120</v>
      </c>
      <c r="H94" s="28">
        <v>980</v>
      </c>
      <c r="I94" s="28">
        <f t="shared" si="76"/>
        <v>20490</v>
      </c>
      <c r="J94" s="39">
        <f t="shared" si="77"/>
        <v>11760</v>
      </c>
      <c r="K94" s="39">
        <v>750</v>
      </c>
      <c r="L94" s="28">
        <f t="shared" si="78"/>
        <v>9000</v>
      </c>
      <c r="M94" s="28">
        <f t="shared" si="79"/>
        <v>0</v>
      </c>
      <c r="N94" s="28">
        <f t="shared" si="80"/>
        <v>0</v>
      </c>
      <c r="O94" s="28">
        <f t="shared" si="81"/>
        <v>41</v>
      </c>
      <c r="P94" s="28">
        <f t="shared" si="82"/>
        <v>492</v>
      </c>
      <c r="Q94" s="28">
        <f t="shared" si="83"/>
        <v>615</v>
      </c>
      <c r="R94" s="28">
        <f t="shared" si="84"/>
        <v>7380</v>
      </c>
      <c r="S94" s="75">
        <f t="shared" si="85"/>
        <v>253260</v>
      </c>
      <c r="T94" s="76">
        <f t="shared" si="86"/>
        <v>9492</v>
      </c>
      <c r="U94" s="77">
        <f t="shared" si="87"/>
        <v>262752</v>
      </c>
      <c r="V94" s="28">
        <v>15830</v>
      </c>
      <c r="W94" s="28">
        <v>0</v>
      </c>
      <c r="X94" s="28">
        <v>15830</v>
      </c>
      <c r="Y94" s="28">
        <v>189960</v>
      </c>
      <c r="Z94" s="28">
        <v>9504</v>
      </c>
      <c r="AB94" s="30"/>
      <c r="AC94" s="30"/>
      <c r="AD94" s="30">
        <f t="shared" si="72"/>
        <v>0</v>
      </c>
    </row>
    <row r="95" spans="1:30" s="40" customFormat="1" ht="15.95" customHeight="1">
      <c r="A95" s="73" t="s">
        <v>230</v>
      </c>
      <c r="B95" s="73" t="s">
        <v>69</v>
      </c>
      <c r="C95" s="73" t="s">
        <v>27</v>
      </c>
      <c r="D95" s="73" t="s">
        <v>231</v>
      </c>
      <c r="E95" s="104" t="s">
        <v>71</v>
      </c>
      <c r="F95" s="39">
        <v>19700</v>
      </c>
      <c r="G95" s="39">
        <f t="shared" si="75"/>
        <v>236400</v>
      </c>
      <c r="H95" s="39">
        <v>990</v>
      </c>
      <c r="I95" s="28">
        <f t="shared" si="76"/>
        <v>20690</v>
      </c>
      <c r="J95" s="39">
        <f t="shared" si="77"/>
        <v>11880</v>
      </c>
      <c r="K95" s="39">
        <v>750</v>
      </c>
      <c r="L95" s="28">
        <f t="shared" si="78"/>
        <v>9000</v>
      </c>
      <c r="M95" s="39">
        <f t="shared" si="79"/>
        <v>0</v>
      </c>
      <c r="N95" s="28">
        <f t="shared" si="80"/>
        <v>0</v>
      </c>
      <c r="O95" s="28">
        <f t="shared" si="81"/>
        <v>41</v>
      </c>
      <c r="P95" s="28">
        <f t="shared" si="82"/>
        <v>492</v>
      </c>
      <c r="Q95" s="28">
        <f t="shared" si="83"/>
        <v>621</v>
      </c>
      <c r="R95" s="28">
        <f t="shared" si="84"/>
        <v>7452</v>
      </c>
      <c r="S95" s="75">
        <f t="shared" si="85"/>
        <v>255732</v>
      </c>
      <c r="T95" s="76">
        <f t="shared" si="86"/>
        <v>9492</v>
      </c>
      <c r="U95" s="77">
        <f t="shared" si="87"/>
        <v>265224</v>
      </c>
      <c r="V95" s="39">
        <v>15820</v>
      </c>
      <c r="W95" s="39">
        <v>0</v>
      </c>
      <c r="X95" s="39">
        <v>15820</v>
      </c>
      <c r="Y95" s="39">
        <v>189840</v>
      </c>
      <c r="Z95" s="39">
        <v>9492</v>
      </c>
      <c r="AB95" s="41"/>
      <c r="AC95" s="41"/>
      <c r="AD95" s="41">
        <f t="shared" si="72"/>
        <v>0</v>
      </c>
    </row>
    <row r="96" spans="1:30" s="29" customFormat="1" ht="15.95" customHeight="1">
      <c r="A96" s="98" t="s">
        <v>232</v>
      </c>
      <c r="B96" s="98" t="s">
        <v>69</v>
      </c>
      <c r="C96" s="98" t="s">
        <v>27</v>
      </c>
      <c r="D96" s="98" t="s">
        <v>233</v>
      </c>
      <c r="E96" s="105" t="s">
        <v>71</v>
      </c>
      <c r="F96" s="28">
        <v>19730</v>
      </c>
      <c r="G96" s="28">
        <f t="shared" si="75"/>
        <v>236760</v>
      </c>
      <c r="H96" s="28">
        <v>990</v>
      </c>
      <c r="I96" s="28">
        <f t="shared" si="76"/>
        <v>20720</v>
      </c>
      <c r="J96" s="39">
        <f t="shared" si="77"/>
        <v>11880</v>
      </c>
      <c r="K96" s="39">
        <v>750</v>
      </c>
      <c r="L96" s="28">
        <f t="shared" si="78"/>
        <v>9000</v>
      </c>
      <c r="M96" s="28">
        <f t="shared" si="79"/>
        <v>0</v>
      </c>
      <c r="N96" s="28">
        <f t="shared" si="80"/>
        <v>0</v>
      </c>
      <c r="O96" s="28">
        <f t="shared" si="81"/>
        <v>41</v>
      </c>
      <c r="P96" s="28">
        <f t="shared" si="82"/>
        <v>492</v>
      </c>
      <c r="Q96" s="28">
        <f t="shared" si="83"/>
        <v>622</v>
      </c>
      <c r="R96" s="28">
        <f t="shared" si="84"/>
        <v>7464</v>
      </c>
      <c r="S96" s="75">
        <f t="shared" si="85"/>
        <v>256104</v>
      </c>
      <c r="T96" s="76">
        <f t="shared" si="86"/>
        <v>9492</v>
      </c>
      <c r="U96" s="77">
        <f t="shared" si="87"/>
        <v>265596</v>
      </c>
      <c r="V96" s="28">
        <v>16200</v>
      </c>
      <c r="W96" s="28">
        <v>0</v>
      </c>
      <c r="X96" s="28">
        <v>16200</v>
      </c>
      <c r="Y96" s="28">
        <v>194400</v>
      </c>
      <c r="Z96" s="28">
        <v>9720</v>
      </c>
      <c r="AB96" s="30"/>
      <c r="AC96" s="30"/>
      <c r="AD96" s="30">
        <f t="shared" si="72"/>
        <v>0</v>
      </c>
    </row>
    <row r="97" spans="1:30" s="40" customFormat="1" ht="15.95" customHeight="1">
      <c r="A97" s="73" t="s">
        <v>234</v>
      </c>
      <c r="B97" s="73" t="s">
        <v>69</v>
      </c>
      <c r="C97" s="73" t="s">
        <v>27</v>
      </c>
      <c r="D97" s="73" t="s">
        <v>235</v>
      </c>
      <c r="E97" s="104" t="s">
        <v>71</v>
      </c>
      <c r="F97" s="39">
        <v>19510</v>
      </c>
      <c r="G97" s="39">
        <f t="shared" si="75"/>
        <v>234120</v>
      </c>
      <c r="H97" s="39">
        <v>980</v>
      </c>
      <c r="I97" s="28">
        <f t="shared" si="76"/>
        <v>20490</v>
      </c>
      <c r="J97" s="39">
        <f t="shared" si="77"/>
        <v>11760</v>
      </c>
      <c r="K97" s="39">
        <v>750</v>
      </c>
      <c r="L97" s="28">
        <f t="shared" si="78"/>
        <v>9000</v>
      </c>
      <c r="M97" s="39">
        <f t="shared" si="79"/>
        <v>0</v>
      </c>
      <c r="N97" s="28">
        <f t="shared" si="80"/>
        <v>0</v>
      </c>
      <c r="O97" s="28">
        <f t="shared" si="81"/>
        <v>41</v>
      </c>
      <c r="P97" s="28">
        <f t="shared" si="82"/>
        <v>492</v>
      </c>
      <c r="Q97" s="28">
        <f t="shared" si="83"/>
        <v>615</v>
      </c>
      <c r="R97" s="28">
        <f t="shared" si="84"/>
        <v>7380</v>
      </c>
      <c r="S97" s="75">
        <f t="shared" si="85"/>
        <v>253260</v>
      </c>
      <c r="T97" s="76">
        <f t="shared" si="86"/>
        <v>9492</v>
      </c>
      <c r="U97" s="77">
        <f t="shared" si="87"/>
        <v>262752</v>
      </c>
      <c r="V97" s="39">
        <v>16080</v>
      </c>
      <c r="W97" s="39">
        <v>0</v>
      </c>
      <c r="X97" s="39">
        <v>16080</v>
      </c>
      <c r="Y97" s="39">
        <v>192960</v>
      </c>
      <c r="Z97" s="39">
        <v>9648</v>
      </c>
      <c r="AB97" s="41"/>
      <c r="AC97" s="41"/>
      <c r="AD97" s="41">
        <f t="shared" si="72"/>
        <v>0</v>
      </c>
    </row>
    <row r="98" spans="1:30" s="29" customFormat="1" ht="15.95" customHeight="1">
      <c r="A98" s="98" t="s">
        <v>236</v>
      </c>
      <c r="B98" s="98" t="s">
        <v>69</v>
      </c>
      <c r="C98" s="98" t="s">
        <v>27</v>
      </c>
      <c r="D98" s="98" t="s">
        <v>237</v>
      </c>
      <c r="E98" s="105" t="s">
        <v>71</v>
      </c>
      <c r="F98" s="28">
        <v>19730</v>
      </c>
      <c r="G98" s="28">
        <f t="shared" si="75"/>
        <v>236760</v>
      </c>
      <c r="H98" s="28">
        <v>990</v>
      </c>
      <c r="I98" s="28">
        <f t="shared" si="76"/>
        <v>20720</v>
      </c>
      <c r="J98" s="39">
        <f t="shared" si="77"/>
        <v>11880</v>
      </c>
      <c r="K98" s="39">
        <v>750</v>
      </c>
      <c r="L98" s="28">
        <f t="shared" si="78"/>
        <v>9000</v>
      </c>
      <c r="M98" s="28">
        <f t="shared" si="79"/>
        <v>0</v>
      </c>
      <c r="N98" s="28">
        <f t="shared" si="80"/>
        <v>0</v>
      </c>
      <c r="O98" s="28">
        <f t="shared" si="81"/>
        <v>41</v>
      </c>
      <c r="P98" s="28">
        <f t="shared" si="82"/>
        <v>492</v>
      </c>
      <c r="Q98" s="28">
        <f t="shared" si="83"/>
        <v>622</v>
      </c>
      <c r="R98" s="28">
        <f t="shared" si="84"/>
        <v>7464</v>
      </c>
      <c r="S98" s="75">
        <f t="shared" si="85"/>
        <v>256104</v>
      </c>
      <c r="T98" s="76">
        <f t="shared" si="86"/>
        <v>9492</v>
      </c>
      <c r="U98" s="77">
        <f t="shared" si="87"/>
        <v>265596</v>
      </c>
      <c r="V98" s="28">
        <v>16190</v>
      </c>
      <c r="W98" s="28">
        <v>0</v>
      </c>
      <c r="X98" s="28">
        <v>16190</v>
      </c>
      <c r="Y98" s="28">
        <v>194280</v>
      </c>
      <c r="Z98" s="28">
        <v>9720</v>
      </c>
      <c r="AB98" s="30"/>
      <c r="AC98" s="30"/>
      <c r="AD98" s="30">
        <f t="shared" si="72"/>
        <v>0</v>
      </c>
    </row>
    <row r="99" spans="1:30" s="40" customFormat="1" ht="15.95" customHeight="1">
      <c r="A99" s="73" t="s">
        <v>238</v>
      </c>
      <c r="B99" s="73" t="s">
        <v>69</v>
      </c>
      <c r="C99" s="73" t="s">
        <v>27</v>
      </c>
      <c r="D99" s="73" t="s">
        <v>239</v>
      </c>
      <c r="E99" s="104" t="s">
        <v>71</v>
      </c>
      <c r="F99" s="39">
        <v>19700</v>
      </c>
      <c r="G99" s="39">
        <f t="shared" si="75"/>
        <v>236400</v>
      </c>
      <c r="H99" s="39">
        <v>990</v>
      </c>
      <c r="I99" s="28">
        <f t="shared" si="76"/>
        <v>20690</v>
      </c>
      <c r="J99" s="39">
        <f t="shared" si="77"/>
        <v>11880</v>
      </c>
      <c r="K99" s="39">
        <v>750</v>
      </c>
      <c r="L99" s="28">
        <f t="shared" si="78"/>
        <v>9000</v>
      </c>
      <c r="M99" s="39">
        <f t="shared" si="79"/>
        <v>0</v>
      </c>
      <c r="N99" s="28">
        <f t="shared" si="80"/>
        <v>0</v>
      </c>
      <c r="O99" s="28">
        <f t="shared" si="81"/>
        <v>41</v>
      </c>
      <c r="P99" s="28">
        <f t="shared" si="82"/>
        <v>492</v>
      </c>
      <c r="Q99" s="28">
        <f t="shared" si="83"/>
        <v>621</v>
      </c>
      <c r="R99" s="28">
        <f t="shared" si="84"/>
        <v>7452</v>
      </c>
      <c r="S99" s="75">
        <f t="shared" si="85"/>
        <v>255732</v>
      </c>
      <c r="T99" s="76">
        <f t="shared" si="86"/>
        <v>9492</v>
      </c>
      <c r="U99" s="77">
        <f t="shared" si="87"/>
        <v>265224</v>
      </c>
      <c r="V99" s="39">
        <v>15630</v>
      </c>
      <c r="W99" s="39">
        <v>0</v>
      </c>
      <c r="X99" s="39">
        <v>15630</v>
      </c>
      <c r="Y99" s="39">
        <v>187560</v>
      </c>
      <c r="Z99" s="39">
        <v>9384</v>
      </c>
      <c r="AB99" s="41"/>
      <c r="AC99" s="41"/>
      <c r="AD99" s="41">
        <f t="shared" si="72"/>
        <v>0</v>
      </c>
    </row>
    <row r="100" spans="1:30" s="29" customFormat="1" ht="15.95" customHeight="1">
      <c r="A100" s="98" t="s">
        <v>240</v>
      </c>
      <c r="B100" s="98" t="s">
        <v>69</v>
      </c>
      <c r="C100" s="98" t="s">
        <v>27</v>
      </c>
      <c r="D100" s="98" t="s">
        <v>241</v>
      </c>
      <c r="E100" s="105" t="s">
        <v>71</v>
      </c>
      <c r="F100" s="28">
        <v>16100</v>
      </c>
      <c r="G100" s="28">
        <f t="shared" si="75"/>
        <v>193200</v>
      </c>
      <c r="H100" s="28">
        <v>810</v>
      </c>
      <c r="I100" s="28">
        <f t="shared" si="76"/>
        <v>16910</v>
      </c>
      <c r="J100" s="39">
        <f t="shared" si="77"/>
        <v>9720</v>
      </c>
      <c r="K100" s="28">
        <v>750</v>
      </c>
      <c r="L100" s="28">
        <f t="shared" si="78"/>
        <v>9000</v>
      </c>
      <c r="M100" s="28">
        <f t="shared" si="79"/>
        <v>0</v>
      </c>
      <c r="N100" s="28">
        <f t="shared" si="80"/>
        <v>0</v>
      </c>
      <c r="O100" s="28">
        <f t="shared" si="81"/>
        <v>34</v>
      </c>
      <c r="P100" s="28">
        <f t="shared" si="82"/>
        <v>408</v>
      </c>
      <c r="Q100" s="28">
        <f t="shared" si="83"/>
        <v>507</v>
      </c>
      <c r="R100" s="28">
        <f t="shared" si="84"/>
        <v>6084</v>
      </c>
      <c r="S100" s="75">
        <f t="shared" si="85"/>
        <v>209004</v>
      </c>
      <c r="T100" s="76">
        <f t="shared" si="86"/>
        <v>9408</v>
      </c>
      <c r="U100" s="77">
        <f t="shared" si="87"/>
        <v>218412</v>
      </c>
      <c r="V100" s="28">
        <v>13160</v>
      </c>
      <c r="W100" s="28">
        <v>0</v>
      </c>
      <c r="X100" s="28">
        <v>13160</v>
      </c>
      <c r="Y100" s="28">
        <v>157920</v>
      </c>
      <c r="Z100" s="28">
        <v>7896</v>
      </c>
      <c r="AB100" s="30"/>
      <c r="AC100" s="30"/>
      <c r="AD100" s="30">
        <f t="shared" si="72"/>
        <v>0</v>
      </c>
    </row>
    <row r="101" spans="1:30" s="29" customFormat="1" ht="16.350000000000001" customHeight="1">
      <c r="A101" s="98" t="s">
        <v>242</v>
      </c>
      <c r="B101" s="98" t="s">
        <v>69</v>
      </c>
      <c r="C101" s="98" t="s">
        <v>27</v>
      </c>
      <c r="D101" s="98" t="s">
        <v>243</v>
      </c>
      <c r="E101" s="105" t="s">
        <v>126</v>
      </c>
      <c r="F101" s="28">
        <v>17420</v>
      </c>
      <c r="G101" s="28">
        <f t="shared" si="75"/>
        <v>209040</v>
      </c>
      <c r="H101" s="28">
        <v>880</v>
      </c>
      <c r="I101" s="28">
        <f t="shared" si="76"/>
        <v>18300</v>
      </c>
      <c r="J101" s="39">
        <f t="shared" si="77"/>
        <v>10560</v>
      </c>
      <c r="K101" s="28">
        <v>750</v>
      </c>
      <c r="L101" s="28">
        <f t="shared" si="78"/>
        <v>9000</v>
      </c>
      <c r="M101" s="28">
        <f t="shared" si="79"/>
        <v>0</v>
      </c>
      <c r="N101" s="28">
        <f t="shared" si="80"/>
        <v>0</v>
      </c>
      <c r="O101" s="28">
        <f t="shared" si="81"/>
        <v>37</v>
      </c>
      <c r="P101" s="28">
        <f t="shared" si="82"/>
        <v>444</v>
      </c>
      <c r="Q101" s="28">
        <f t="shared" si="83"/>
        <v>549</v>
      </c>
      <c r="R101" s="28">
        <f t="shared" si="84"/>
        <v>6588</v>
      </c>
      <c r="S101" s="75">
        <f t="shared" si="85"/>
        <v>226188</v>
      </c>
      <c r="T101" s="76">
        <f t="shared" si="86"/>
        <v>9444</v>
      </c>
      <c r="U101" s="77">
        <f t="shared" si="87"/>
        <v>235632</v>
      </c>
      <c r="V101" s="28">
        <v>14200</v>
      </c>
      <c r="W101" s="28">
        <v>0</v>
      </c>
      <c r="X101" s="28">
        <v>14200</v>
      </c>
      <c r="Y101" s="28">
        <v>170400</v>
      </c>
      <c r="Z101" s="28">
        <v>8520</v>
      </c>
      <c r="AB101" s="30"/>
      <c r="AC101" s="30"/>
      <c r="AD101" s="30">
        <f t="shared" si="72"/>
        <v>0</v>
      </c>
    </row>
    <row r="102" spans="1:30" s="40" customFormat="1" ht="16.350000000000001" customHeight="1">
      <c r="A102" s="73" t="s">
        <v>244</v>
      </c>
      <c r="B102" s="73" t="s">
        <v>69</v>
      </c>
      <c r="C102" s="73" t="s">
        <v>27</v>
      </c>
      <c r="D102" s="73" t="s">
        <v>245</v>
      </c>
      <c r="E102" s="104" t="s">
        <v>71</v>
      </c>
      <c r="F102" s="39">
        <v>9250</v>
      </c>
      <c r="G102" s="39">
        <f t="shared" si="75"/>
        <v>111000</v>
      </c>
      <c r="H102" s="39">
        <v>470</v>
      </c>
      <c r="I102" s="28">
        <f t="shared" si="76"/>
        <v>9720</v>
      </c>
      <c r="J102" s="28">
        <f t="shared" si="77"/>
        <v>5640</v>
      </c>
      <c r="K102" s="39">
        <v>486</v>
      </c>
      <c r="L102" s="28">
        <f t="shared" si="78"/>
        <v>5832</v>
      </c>
      <c r="M102" s="39">
        <f t="shared" si="79"/>
        <v>280</v>
      </c>
      <c r="N102" s="28">
        <f t="shared" si="80"/>
        <v>3360</v>
      </c>
      <c r="O102" s="28">
        <f t="shared" si="81"/>
        <v>19</v>
      </c>
      <c r="P102" s="28">
        <f t="shared" si="82"/>
        <v>228</v>
      </c>
      <c r="Q102" s="28">
        <f t="shared" si="83"/>
        <v>292</v>
      </c>
      <c r="R102" s="28">
        <f t="shared" si="84"/>
        <v>3504</v>
      </c>
      <c r="S102" s="75">
        <f t="shared" si="85"/>
        <v>123504</v>
      </c>
      <c r="T102" s="76">
        <f t="shared" si="86"/>
        <v>6060</v>
      </c>
      <c r="U102" s="77">
        <f t="shared" si="87"/>
        <v>129564</v>
      </c>
      <c r="V102" s="39">
        <v>8230</v>
      </c>
      <c r="W102" s="39">
        <v>0</v>
      </c>
      <c r="X102" s="39">
        <v>8230</v>
      </c>
      <c r="Y102" s="39">
        <v>98760</v>
      </c>
      <c r="Z102" s="39">
        <v>4944</v>
      </c>
      <c r="AB102" s="41"/>
      <c r="AC102" s="41"/>
      <c r="AD102" s="41">
        <f t="shared" si="72"/>
        <v>0</v>
      </c>
    </row>
    <row r="103" spans="1:30" s="29" customFormat="1" ht="15.95" customHeight="1">
      <c r="A103" s="98" t="s">
        <v>246</v>
      </c>
      <c r="B103" s="98" t="s">
        <v>69</v>
      </c>
      <c r="C103" s="98" t="s">
        <v>27</v>
      </c>
      <c r="D103" s="98" t="s">
        <v>247</v>
      </c>
      <c r="E103" s="105" t="s">
        <v>71</v>
      </c>
      <c r="F103" s="28">
        <v>10510</v>
      </c>
      <c r="G103" s="28">
        <f t="shared" si="75"/>
        <v>126120</v>
      </c>
      <c r="H103" s="28">
        <v>530</v>
      </c>
      <c r="I103" s="28">
        <f t="shared" si="76"/>
        <v>11040</v>
      </c>
      <c r="J103" s="39">
        <f t="shared" si="77"/>
        <v>6360</v>
      </c>
      <c r="K103" s="28">
        <v>552</v>
      </c>
      <c r="L103" s="28">
        <f t="shared" si="78"/>
        <v>6624</v>
      </c>
      <c r="M103" s="28">
        <f t="shared" si="79"/>
        <v>0</v>
      </c>
      <c r="N103" s="28">
        <f t="shared" si="80"/>
        <v>0</v>
      </c>
      <c r="O103" s="28">
        <f t="shared" si="81"/>
        <v>22</v>
      </c>
      <c r="P103" s="28">
        <f t="shared" si="82"/>
        <v>264</v>
      </c>
      <c r="Q103" s="28">
        <f t="shared" si="83"/>
        <v>331</v>
      </c>
      <c r="R103" s="28">
        <f t="shared" si="84"/>
        <v>3972</v>
      </c>
      <c r="S103" s="75">
        <f t="shared" si="85"/>
        <v>136452</v>
      </c>
      <c r="T103" s="76">
        <f t="shared" si="86"/>
        <v>6888</v>
      </c>
      <c r="U103" s="77">
        <f t="shared" si="87"/>
        <v>143340</v>
      </c>
      <c r="V103" s="28">
        <v>9370</v>
      </c>
      <c r="W103" s="28">
        <v>0</v>
      </c>
      <c r="X103" s="28">
        <v>9370</v>
      </c>
      <c r="Y103" s="28">
        <v>112440</v>
      </c>
      <c r="Z103" s="28">
        <v>5628</v>
      </c>
      <c r="AB103" s="30"/>
      <c r="AC103" s="30"/>
      <c r="AD103" s="30">
        <f t="shared" si="72"/>
        <v>0</v>
      </c>
    </row>
    <row r="104" spans="1:30" s="40" customFormat="1" ht="15.95" customHeight="1">
      <c r="A104" s="73" t="s">
        <v>248</v>
      </c>
      <c r="B104" s="73" t="s">
        <v>69</v>
      </c>
      <c r="C104" s="73" t="s">
        <v>27</v>
      </c>
      <c r="D104" s="73" t="s">
        <v>249</v>
      </c>
      <c r="E104" s="104" t="s">
        <v>120</v>
      </c>
      <c r="F104" s="39">
        <v>14000</v>
      </c>
      <c r="G104" s="39">
        <f t="shared" si="75"/>
        <v>168000</v>
      </c>
      <c r="H104" s="39">
        <v>700</v>
      </c>
      <c r="I104" s="28">
        <f t="shared" si="76"/>
        <v>14700</v>
      </c>
      <c r="J104" s="39">
        <f t="shared" si="77"/>
        <v>8400</v>
      </c>
      <c r="K104" s="39">
        <v>735</v>
      </c>
      <c r="L104" s="28">
        <f t="shared" si="78"/>
        <v>8820</v>
      </c>
      <c r="M104" s="39">
        <f t="shared" si="79"/>
        <v>0</v>
      </c>
      <c r="N104" s="28">
        <f t="shared" si="80"/>
        <v>0</v>
      </c>
      <c r="O104" s="28">
        <f t="shared" si="81"/>
        <v>29</v>
      </c>
      <c r="P104" s="28">
        <f t="shared" si="82"/>
        <v>348</v>
      </c>
      <c r="Q104" s="28">
        <f t="shared" si="83"/>
        <v>441</v>
      </c>
      <c r="R104" s="28">
        <f t="shared" si="84"/>
        <v>5292</v>
      </c>
      <c r="S104" s="75">
        <f t="shared" si="85"/>
        <v>181692</v>
      </c>
      <c r="T104" s="76">
        <f t="shared" si="86"/>
        <v>9168</v>
      </c>
      <c r="U104" s="77">
        <f t="shared" si="87"/>
        <v>190860</v>
      </c>
      <c r="V104" s="39">
        <v>11700</v>
      </c>
      <c r="W104" s="39">
        <v>0</v>
      </c>
      <c r="X104" s="39">
        <v>11700</v>
      </c>
      <c r="Y104" s="39">
        <v>140400</v>
      </c>
      <c r="Z104" s="39">
        <v>7020</v>
      </c>
      <c r="AB104" s="41"/>
      <c r="AC104" s="41"/>
      <c r="AD104" s="41">
        <f t="shared" si="72"/>
        <v>0</v>
      </c>
    </row>
    <row r="105" spans="1:30" s="29" customFormat="1" ht="15.95" customHeight="1">
      <c r="A105" s="98" t="s">
        <v>250</v>
      </c>
      <c r="B105" s="98" t="s">
        <v>69</v>
      </c>
      <c r="C105" s="98" t="s">
        <v>27</v>
      </c>
      <c r="D105" s="98" t="s">
        <v>251</v>
      </c>
      <c r="E105" s="105" t="s">
        <v>120</v>
      </c>
      <c r="F105" s="28">
        <v>15180</v>
      </c>
      <c r="G105" s="28">
        <f t="shared" si="75"/>
        <v>182160</v>
      </c>
      <c r="H105" s="28">
        <v>760</v>
      </c>
      <c r="I105" s="28">
        <f t="shared" si="76"/>
        <v>15940</v>
      </c>
      <c r="J105" s="39">
        <f t="shared" si="77"/>
        <v>9120</v>
      </c>
      <c r="K105" s="28">
        <v>750</v>
      </c>
      <c r="L105" s="28">
        <f t="shared" si="78"/>
        <v>9000</v>
      </c>
      <c r="M105" s="28">
        <f t="shared" si="79"/>
        <v>0</v>
      </c>
      <c r="N105" s="28">
        <f t="shared" si="80"/>
        <v>0</v>
      </c>
      <c r="O105" s="28">
        <f t="shared" si="81"/>
        <v>32</v>
      </c>
      <c r="P105" s="28">
        <f t="shared" si="82"/>
        <v>384</v>
      </c>
      <c r="Q105" s="28">
        <f t="shared" si="83"/>
        <v>478</v>
      </c>
      <c r="R105" s="28">
        <f t="shared" si="84"/>
        <v>5736</v>
      </c>
      <c r="S105" s="75">
        <f t="shared" si="85"/>
        <v>197016</v>
      </c>
      <c r="T105" s="76">
        <f t="shared" si="86"/>
        <v>9384</v>
      </c>
      <c r="U105" s="77">
        <f t="shared" si="87"/>
        <v>206400</v>
      </c>
      <c r="V105" s="28">
        <v>12440</v>
      </c>
      <c r="W105" s="28">
        <v>0</v>
      </c>
      <c r="X105" s="28">
        <v>12440</v>
      </c>
      <c r="Y105" s="28">
        <v>149280</v>
      </c>
      <c r="Z105" s="28">
        <v>7464</v>
      </c>
      <c r="AB105" s="30"/>
      <c r="AC105" s="30"/>
      <c r="AD105" s="30">
        <f t="shared" si="72"/>
        <v>0</v>
      </c>
    </row>
    <row r="106" spans="1:30" s="40" customFormat="1" ht="15.95" customHeight="1">
      <c r="A106" s="73" t="s">
        <v>252</v>
      </c>
      <c r="B106" s="73" t="s">
        <v>69</v>
      </c>
      <c r="C106" s="73" t="s">
        <v>27</v>
      </c>
      <c r="D106" s="73" t="s">
        <v>253</v>
      </c>
      <c r="E106" s="104" t="s">
        <v>120</v>
      </c>
      <c r="F106" s="39">
        <v>15450</v>
      </c>
      <c r="G106" s="39">
        <f t="shared" si="75"/>
        <v>185400</v>
      </c>
      <c r="H106" s="39">
        <v>780</v>
      </c>
      <c r="I106" s="28">
        <f t="shared" si="76"/>
        <v>16230</v>
      </c>
      <c r="J106" s="39">
        <f t="shared" si="77"/>
        <v>9360</v>
      </c>
      <c r="K106" s="39">
        <v>750</v>
      </c>
      <c r="L106" s="28">
        <f t="shared" si="78"/>
        <v>9000</v>
      </c>
      <c r="M106" s="39">
        <f t="shared" si="79"/>
        <v>0</v>
      </c>
      <c r="N106" s="28">
        <f t="shared" si="80"/>
        <v>0</v>
      </c>
      <c r="O106" s="28">
        <f t="shared" si="81"/>
        <v>32</v>
      </c>
      <c r="P106" s="28">
        <f t="shared" si="82"/>
        <v>384</v>
      </c>
      <c r="Q106" s="28">
        <f t="shared" si="83"/>
        <v>487</v>
      </c>
      <c r="R106" s="28">
        <f t="shared" si="84"/>
        <v>5844</v>
      </c>
      <c r="S106" s="75">
        <f t="shared" si="85"/>
        <v>200604</v>
      </c>
      <c r="T106" s="76">
        <f t="shared" si="86"/>
        <v>9384</v>
      </c>
      <c r="U106" s="77">
        <f t="shared" si="87"/>
        <v>209988</v>
      </c>
      <c r="V106" s="39">
        <v>12600</v>
      </c>
      <c r="W106" s="39">
        <v>0</v>
      </c>
      <c r="X106" s="39">
        <v>12600</v>
      </c>
      <c r="Y106" s="39">
        <v>151200</v>
      </c>
      <c r="Z106" s="39">
        <v>7560</v>
      </c>
      <c r="AB106" s="41"/>
      <c r="AC106" s="41"/>
      <c r="AD106" s="41">
        <f t="shared" si="72"/>
        <v>0</v>
      </c>
    </row>
    <row r="107" spans="1:30" s="29" customFormat="1" ht="15.95" customHeight="1">
      <c r="A107" s="98" t="s">
        <v>254</v>
      </c>
      <c r="B107" s="98" t="s">
        <v>69</v>
      </c>
      <c r="C107" s="98" t="s">
        <v>27</v>
      </c>
      <c r="D107" s="98" t="s">
        <v>255</v>
      </c>
      <c r="E107" s="105" t="s">
        <v>256</v>
      </c>
      <c r="F107" s="28">
        <v>13920</v>
      </c>
      <c r="G107" s="28">
        <f t="shared" si="75"/>
        <v>167040</v>
      </c>
      <c r="H107" s="28">
        <v>700</v>
      </c>
      <c r="I107" s="28">
        <f t="shared" si="76"/>
        <v>14620</v>
      </c>
      <c r="J107" s="39">
        <f t="shared" si="77"/>
        <v>8400</v>
      </c>
      <c r="K107" s="28">
        <v>731</v>
      </c>
      <c r="L107" s="28">
        <f t="shared" si="78"/>
        <v>8772</v>
      </c>
      <c r="M107" s="28">
        <f t="shared" si="79"/>
        <v>0</v>
      </c>
      <c r="N107" s="28">
        <f t="shared" si="80"/>
        <v>0</v>
      </c>
      <c r="O107" s="28">
        <f t="shared" si="81"/>
        <v>29</v>
      </c>
      <c r="P107" s="28">
        <f t="shared" si="82"/>
        <v>348</v>
      </c>
      <c r="Q107" s="28">
        <f t="shared" si="83"/>
        <v>439</v>
      </c>
      <c r="R107" s="28">
        <f t="shared" si="84"/>
        <v>5268</v>
      </c>
      <c r="S107" s="75">
        <f t="shared" si="85"/>
        <v>180708</v>
      </c>
      <c r="T107" s="76">
        <f t="shared" si="86"/>
        <v>9120</v>
      </c>
      <c r="U107" s="77">
        <f t="shared" si="87"/>
        <v>189828</v>
      </c>
      <c r="V107" s="28">
        <v>11580</v>
      </c>
      <c r="W107" s="28">
        <v>0</v>
      </c>
      <c r="X107" s="28">
        <v>11580</v>
      </c>
      <c r="Y107" s="28">
        <v>138960</v>
      </c>
      <c r="Z107" s="28">
        <v>6948</v>
      </c>
      <c r="AB107" s="30"/>
      <c r="AC107" s="30"/>
      <c r="AD107" s="30">
        <f t="shared" si="72"/>
        <v>0</v>
      </c>
    </row>
    <row r="108" spans="1:30" s="29" customFormat="1" ht="15.95" customHeight="1">
      <c r="A108" s="95" t="s">
        <v>257</v>
      </c>
      <c r="B108" s="95" t="s">
        <v>69</v>
      </c>
      <c r="C108" s="95" t="s">
        <v>27</v>
      </c>
      <c r="D108" s="95" t="s">
        <v>258</v>
      </c>
      <c r="E108" s="106" t="s">
        <v>120</v>
      </c>
      <c r="F108" s="49">
        <v>8970</v>
      </c>
      <c r="G108" s="49">
        <f t="shared" si="75"/>
        <v>107640</v>
      </c>
      <c r="H108" s="49">
        <v>450</v>
      </c>
      <c r="I108" s="49">
        <f t="shared" si="76"/>
        <v>9420</v>
      </c>
      <c r="J108" s="49">
        <f t="shared" si="77"/>
        <v>5400</v>
      </c>
      <c r="K108" s="49">
        <v>471</v>
      </c>
      <c r="L108" s="49">
        <f t="shared" si="78"/>
        <v>5652</v>
      </c>
      <c r="M108" s="49">
        <f t="shared" si="79"/>
        <v>580</v>
      </c>
      <c r="N108" s="49">
        <f t="shared" si="80"/>
        <v>6960</v>
      </c>
      <c r="O108" s="49">
        <f t="shared" si="81"/>
        <v>19</v>
      </c>
      <c r="P108" s="49">
        <f t="shared" si="82"/>
        <v>228</v>
      </c>
      <c r="Q108" s="49">
        <f t="shared" si="83"/>
        <v>283</v>
      </c>
      <c r="R108" s="49">
        <f t="shared" si="84"/>
        <v>3396</v>
      </c>
      <c r="S108" s="49">
        <f t="shared" si="85"/>
        <v>123396</v>
      </c>
      <c r="T108" s="49">
        <f t="shared" si="86"/>
        <v>5880</v>
      </c>
      <c r="U108" s="108">
        <f t="shared" si="87"/>
        <v>129276</v>
      </c>
      <c r="V108" s="28">
        <v>11090</v>
      </c>
      <c r="W108" s="28">
        <v>0</v>
      </c>
      <c r="X108" s="28">
        <v>11090</v>
      </c>
      <c r="Y108" s="28">
        <v>133080</v>
      </c>
      <c r="Z108" s="28">
        <v>6660</v>
      </c>
      <c r="AB108" s="88" t="s">
        <v>259</v>
      </c>
      <c r="AC108" s="30"/>
      <c r="AD108" s="30" t="e">
        <f t="shared" si="72"/>
        <v>#VALUE!</v>
      </c>
    </row>
    <row r="109" spans="1:30" s="40" customFormat="1" ht="15.95" customHeight="1">
      <c r="A109" s="73" t="s">
        <v>260</v>
      </c>
      <c r="B109" s="73" t="s">
        <v>69</v>
      </c>
      <c r="C109" s="73" t="s">
        <v>27</v>
      </c>
      <c r="D109" s="73" t="s">
        <v>261</v>
      </c>
      <c r="E109" s="104" t="s">
        <v>120</v>
      </c>
      <c r="F109" s="39">
        <v>14480</v>
      </c>
      <c r="G109" s="39">
        <f t="shared" si="75"/>
        <v>173760</v>
      </c>
      <c r="H109" s="39">
        <v>730</v>
      </c>
      <c r="I109" s="28">
        <f t="shared" si="76"/>
        <v>15210</v>
      </c>
      <c r="J109" s="39">
        <f t="shared" si="77"/>
        <v>8760</v>
      </c>
      <c r="K109" s="39">
        <v>750</v>
      </c>
      <c r="L109" s="28">
        <f t="shared" si="78"/>
        <v>9000</v>
      </c>
      <c r="M109" s="39">
        <f t="shared" si="79"/>
        <v>0</v>
      </c>
      <c r="N109" s="28">
        <f t="shared" si="80"/>
        <v>0</v>
      </c>
      <c r="O109" s="28">
        <f t="shared" si="81"/>
        <v>30</v>
      </c>
      <c r="P109" s="28">
        <f t="shared" si="82"/>
        <v>360</v>
      </c>
      <c r="Q109" s="28">
        <f t="shared" si="83"/>
        <v>456</v>
      </c>
      <c r="R109" s="28">
        <f t="shared" si="84"/>
        <v>5472</v>
      </c>
      <c r="S109" s="75">
        <f t="shared" si="85"/>
        <v>187992</v>
      </c>
      <c r="T109" s="76">
        <f t="shared" si="86"/>
        <v>9360</v>
      </c>
      <c r="U109" s="77">
        <f t="shared" si="87"/>
        <v>197352</v>
      </c>
      <c r="V109" s="39">
        <v>11940</v>
      </c>
      <c r="W109" s="39">
        <v>0</v>
      </c>
      <c r="X109" s="39">
        <v>11940</v>
      </c>
      <c r="Y109" s="39">
        <v>143280</v>
      </c>
      <c r="Z109" s="39">
        <v>7164</v>
      </c>
      <c r="AB109" s="41"/>
      <c r="AC109" s="41"/>
      <c r="AD109" s="41">
        <f t="shared" si="72"/>
        <v>0</v>
      </c>
    </row>
    <row r="110" spans="1:30" s="29" customFormat="1" ht="15.95" customHeight="1">
      <c r="A110" s="98" t="s">
        <v>262</v>
      </c>
      <c r="B110" s="98" t="s">
        <v>69</v>
      </c>
      <c r="C110" s="98" t="s">
        <v>27</v>
      </c>
      <c r="D110" s="98" t="s">
        <v>263</v>
      </c>
      <c r="E110" s="105" t="s">
        <v>120</v>
      </c>
      <c r="F110" s="28">
        <v>9130</v>
      </c>
      <c r="G110" s="28">
        <f t="shared" si="75"/>
        <v>109560</v>
      </c>
      <c r="H110" s="28">
        <v>460</v>
      </c>
      <c r="I110" s="28">
        <f t="shared" si="76"/>
        <v>9590</v>
      </c>
      <c r="J110" s="39">
        <f t="shared" si="77"/>
        <v>5520</v>
      </c>
      <c r="K110" s="28">
        <v>480</v>
      </c>
      <c r="L110" s="28">
        <f t="shared" si="78"/>
        <v>5760</v>
      </c>
      <c r="M110" s="28">
        <f t="shared" si="79"/>
        <v>410</v>
      </c>
      <c r="N110" s="28">
        <f t="shared" si="80"/>
        <v>4920</v>
      </c>
      <c r="O110" s="28">
        <f t="shared" si="81"/>
        <v>19</v>
      </c>
      <c r="P110" s="28">
        <f t="shared" si="82"/>
        <v>228</v>
      </c>
      <c r="Q110" s="28">
        <f t="shared" si="83"/>
        <v>288</v>
      </c>
      <c r="R110" s="28">
        <f t="shared" si="84"/>
        <v>3456</v>
      </c>
      <c r="S110" s="75">
        <f t="shared" si="85"/>
        <v>123456</v>
      </c>
      <c r="T110" s="76">
        <f t="shared" si="86"/>
        <v>5988</v>
      </c>
      <c r="U110" s="77">
        <f t="shared" si="87"/>
        <v>129444</v>
      </c>
      <c r="V110" s="28">
        <v>8230</v>
      </c>
      <c r="W110" s="28">
        <v>0</v>
      </c>
      <c r="X110" s="28">
        <v>8230</v>
      </c>
      <c r="Y110" s="28">
        <v>98760</v>
      </c>
      <c r="Z110" s="28">
        <v>4944</v>
      </c>
      <c r="AB110" s="30"/>
      <c r="AC110" s="30"/>
      <c r="AD110" s="30">
        <f t="shared" si="72"/>
        <v>0</v>
      </c>
    </row>
    <row r="111" spans="1:30" s="29" customFormat="1" ht="15.95" customHeight="1">
      <c r="A111" s="98" t="s">
        <v>264</v>
      </c>
      <c r="B111" s="98" t="s">
        <v>69</v>
      </c>
      <c r="C111" s="98" t="s">
        <v>27</v>
      </c>
      <c r="D111" s="98" t="s">
        <v>265</v>
      </c>
      <c r="E111" s="105" t="s">
        <v>115</v>
      </c>
      <c r="F111" s="28">
        <v>12940</v>
      </c>
      <c r="G111" s="28">
        <f t="shared" si="75"/>
        <v>155280</v>
      </c>
      <c r="H111" s="28">
        <v>650</v>
      </c>
      <c r="I111" s="28">
        <f t="shared" si="76"/>
        <v>13590</v>
      </c>
      <c r="J111" s="39">
        <f t="shared" si="77"/>
        <v>7800</v>
      </c>
      <c r="K111" s="28">
        <v>680</v>
      </c>
      <c r="L111" s="28">
        <f t="shared" si="78"/>
        <v>8160</v>
      </c>
      <c r="M111" s="28">
        <f t="shared" si="79"/>
        <v>0</v>
      </c>
      <c r="N111" s="28">
        <f t="shared" si="80"/>
        <v>0</v>
      </c>
      <c r="O111" s="28">
        <f t="shared" si="81"/>
        <v>27</v>
      </c>
      <c r="P111" s="28">
        <f t="shared" si="82"/>
        <v>324</v>
      </c>
      <c r="Q111" s="28">
        <f t="shared" si="83"/>
        <v>408</v>
      </c>
      <c r="R111" s="28">
        <f t="shared" si="84"/>
        <v>4896</v>
      </c>
      <c r="S111" s="75">
        <f t="shared" si="85"/>
        <v>167976</v>
      </c>
      <c r="T111" s="76">
        <f t="shared" si="86"/>
        <v>8484</v>
      </c>
      <c r="U111" s="77">
        <f t="shared" si="87"/>
        <v>176460</v>
      </c>
      <c r="V111" s="28">
        <v>11000</v>
      </c>
      <c r="W111" s="28">
        <v>0</v>
      </c>
      <c r="X111" s="28">
        <v>11000</v>
      </c>
      <c r="Y111" s="28">
        <v>132000</v>
      </c>
      <c r="Z111" s="28">
        <v>6600</v>
      </c>
      <c r="AB111" s="30"/>
      <c r="AC111" s="30"/>
      <c r="AD111" s="30">
        <f t="shared" si="72"/>
        <v>0</v>
      </c>
    </row>
    <row r="112" spans="1:30" s="40" customFormat="1" ht="15.95" customHeight="1">
      <c r="A112" s="73" t="s">
        <v>266</v>
      </c>
      <c r="B112" s="73" t="s">
        <v>69</v>
      </c>
      <c r="C112" s="73" t="s">
        <v>27</v>
      </c>
      <c r="D112" s="73" t="s">
        <v>267</v>
      </c>
      <c r="E112" s="104" t="s">
        <v>126</v>
      </c>
      <c r="F112" s="39">
        <v>9110</v>
      </c>
      <c r="G112" s="39">
        <f t="shared" si="75"/>
        <v>109320</v>
      </c>
      <c r="H112" s="39">
        <v>460</v>
      </c>
      <c r="I112" s="28">
        <f t="shared" si="76"/>
        <v>9570</v>
      </c>
      <c r="J112" s="39">
        <f t="shared" si="77"/>
        <v>5520</v>
      </c>
      <c r="K112" s="39">
        <v>479</v>
      </c>
      <c r="L112" s="28">
        <f t="shared" si="78"/>
        <v>5748</v>
      </c>
      <c r="M112" s="39">
        <f t="shared" si="79"/>
        <v>430</v>
      </c>
      <c r="N112" s="28">
        <f t="shared" si="80"/>
        <v>5160</v>
      </c>
      <c r="O112" s="28">
        <f t="shared" si="81"/>
        <v>19</v>
      </c>
      <c r="P112" s="28">
        <f t="shared" si="82"/>
        <v>228</v>
      </c>
      <c r="Q112" s="28">
        <f t="shared" si="83"/>
        <v>287</v>
      </c>
      <c r="R112" s="28">
        <f t="shared" si="84"/>
        <v>3444</v>
      </c>
      <c r="S112" s="75">
        <f t="shared" si="85"/>
        <v>123444</v>
      </c>
      <c r="T112" s="76">
        <f t="shared" si="86"/>
        <v>5976</v>
      </c>
      <c r="U112" s="77">
        <f t="shared" si="87"/>
        <v>129420</v>
      </c>
      <c r="V112" s="39">
        <v>8230</v>
      </c>
      <c r="W112" s="39">
        <v>0</v>
      </c>
      <c r="X112" s="39">
        <v>8230</v>
      </c>
      <c r="Y112" s="39">
        <v>98760</v>
      </c>
      <c r="Z112" s="39">
        <v>4944</v>
      </c>
      <c r="AB112" s="41"/>
      <c r="AC112" s="41"/>
      <c r="AD112" s="41">
        <f t="shared" si="72"/>
        <v>0</v>
      </c>
    </row>
    <row r="113" spans="1:30" s="29" customFormat="1" ht="15.95" customHeight="1">
      <c r="A113" s="98" t="s">
        <v>268</v>
      </c>
      <c r="B113" s="98" t="s">
        <v>69</v>
      </c>
      <c r="C113" s="98" t="s">
        <v>27</v>
      </c>
      <c r="D113" s="98" t="s">
        <v>269</v>
      </c>
      <c r="E113" s="105" t="s">
        <v>71</v>
      </c>
      <c r="F113" s="28">
        <v>16500</v>
      </c>
      <c r="G113" s="28">
        <f t="shared" si="75"/>
        <v>198000</v>
      </c>
      <c r="H113" s="28">
        <v>830</v>
      </c>
      <c r="I113" s="28">
        <f t="shared" si="76"/>
        <v>17330</v>
      </c>
      <c r="J113" s="39">
        <f t="shared" si="77"/>
        <v>9960</v>
      </c>
      <c r="K113" s="28">
        <v>750</v>
      </c>
      <c r="L113" s="28">
        <f t="shared" si="78"/>
        <v>9000</v>
      </c>
      <c r="M113" s="28">
        <f t="shared" si="79"/>
        <v>0</v>
      </c>
      <c r="N113" s="28">
        <f t="shared" si="80"/>
        <v>0</v>
      </c>
      <c r="O113" s="28">
        <f t="shared" si="81"/>
        <v>35</v>
      </c>
      <c r="P113" s="28">
        <f t="shared" si="82"/>
        <v>420</v>
      </c>
      <c r="Q113" s="28">
        <f t="shared" si="83"/>
        <v>520</v>
      </c>
      <c r="R113" s="28">
        <f t="shared" si="84"/>
        <v>6240</v>
      </c>
      <c r="S113" s="75">
        <f t="shared" si="85"/>
        <v>214200</v>
      </c>
      <c r="T113" s="76">
        <f t="shared" si="86"/>
        <v>9420</v>
      </c>
      <c r="U113" s="77">
        <f t="shared" si="87"/>
        <v>223620</v>
      </c>
      <c r="V113" s="28">
        <v>9510</v>
      </c>
      <c r="W113" s="28">
        <v>0</v>
      </c>
      <c r="X113" s="28">
        <v>9510</v>
      </c>
      <c r="Y113" s="28">
        <v>114120</v>
      </c>
      <c r="Z113" s="28">
        <v>5712</v>
      </c>
      <c r="AB113" s="30"/>
      <c r="AC113" s="30"/>
      <c r="AD113" s="30">
        <f t="shared" si="72"/>
        <v>0</v>
      </c>
    </row>
    <row r="114" spans="1:30" s="40" customFormat="1" ht="15.95" customHeight="1">
      <c r="A114" s="95" t="s">
        <v>270</v>
      </c>
      <c r="B114" s="95" t="s">
        <v>69</v>
      </c>
      <c r="C114" s="95" t="s">
        <v>27</v>
      </c>
      <c r="D114" s="95" t="s">
        <v>271</v>
      </c>
      <c r="E114" s="106" t="s">
        <v>126</v>
      </c>
      <c r="F114" s="49">
        <v>8970</v>
      </c>
      <c r="G114" s="49">
        <f t="shared" si="75"/>
        <v>107640</v>
      </c>
      <c r="H114" s="49">
        <v>450</v>
      </c>
      <c r="I114" s="49">
        <f t="shared" si="76"/>
        <v>9420</v>
      </c>
      <c r="J114" s="49">
        <f t="shared" si="77"/>
        <v>5400</v>
      </c>
      <c r="K114" s="49">
        <v>471</v>
      </c>
      <c r="L114" s="49">
        <f t="shared" si="78"/>
        <v>5652</v>
      </c>
      <c r="M114" s="49">
        <f t="shared" si="79"/>
        <v>580</v>
      </c>
      <c r="N114" s="49">
        <f t="shared" si="80"/>
        <v>6960</v>
      </c>
      <c r="O114" s="49">
        <f t="shared" si="81"/>
        <v>19</v>
      </c>
      <c r="P114" s="49">
        <f t="shared" si="82"/>
        <v>228</v>
      </c>
      <c r="Q114" s="49">
        <f t="shared" si="83"/>
        <v>283</v>
      </c>
      <c r="R114" s="49">
        <f t="shared" si="84"/>
        <v>3396</v>
      </c>
      <c r="S114" s="76">
        <f t="shared" si="85"/>
        <v>123396</v>
      </c>
      <c r="T114" s="76">
        <f t="shared" si="86"/>
        <v>5880</v>
      </c>
      <c r="U114" s="127">
        <f t="shared" si="87"/>
        <v>129276</v>
      </c>
      <c r="V114" s="39">
        <v>8230</v>
      </c>
      <c r="W114" s="39">
        <v>0</v>
      </c>
      <c r="X114" s="39">
        <v>8230</v>
      </c>
      <c r="Y114" s="39">
        <v>98760</v>
      </c>
      <c r="Z114" s="39">
        <v>4944</v>
      </c>
      <c r="AB114" s="133" t="s">
        <v>272</v>
      </c>
      <c r="AC114" s="41"/>
      <c r="AD114" s="41" t="e">
        <f t="shared" si="72"/>
        <v>#VALUE!</v>
      </c>
    </row>
    <row r="115" spans="1:30" s="29" customFormat="1" ht="15.95" customHeight="1">
      <c r="A115" s="98" t="s">
        <v>273</v>
      </c>
      <c r="B115" s="98" t="s">
        <v>69</v>
      </c>
      <c r="C115" s="98" t="s">
        <v>27</v>
      </c>
      <c r="D115" s="98" t="s">
        <v>274</v>
      </c>
      <c r="E115" s="105" t="s">
        <v>120</v>
      </c>
      <c r="F115" s="28">
        <v>8620</v>
      </c>
      <c r="G115" s="28">
        <f t="shared" si="75"/>
        <v>103440</v>
      </c>
      <c r="H115" s="28">
        <v>440</v>
      </c>
      <c r="I115" s="28">
        <f t="shared" si="76"/>
        <v>9060</v>
      </c>
      <c r="J115" s="39">
        <f t="shared" si="77"/>
        <v>5280</v>
      </c>
      <c r="K115" s="28">
        <v>453</v>
      </c>
      <c r="L115" s="28">
        <f t="shared" si="78"/>
        <v>5436</v>
      </c>
      <c r="M115" s="28">
        <f t="shared" si="79"/>
        <v>940</v>
      </c>
      <c r="N115" s="28">
        <f t="shared" si="80"/>
        <v>11280</v>
      </c>
      <c r="O115" s="28">
        <f t="shared" si="81"/>
        <v>18</v>
      </c>
      <c r="P115" s="28">
        <f t="shared" si="82"/>
        <v>216</v>
      </c>
      <c r="Q115" s="28">
        <f t="shared" si="83"/>
        <v>272</v>
      </c>
      <c r="R115" s="28">
        <f t="shared" si="84"/>
        <v>3264</v>
      </c>
      <c r="S115" s="75">
        <f t="shared" si="85"/>
        <v>123264</v>
      </c>
      <c r="T115" s="76">
        <f t="shared" si="86"/>
        <v>5652</v>
      </c>
      <c r="U115" s="77">
        <f t="shared" si="87"/>
        <v>128916</v>
      </c>
      <c r="V115" s="28">
        <v>8230</v>
      </c>
      <c r="W115" s="28">
        <v>0</v>
      </c>
      <c r="X115" s="28">
        <v>8230</v>
      </c>
      <c r="Y115" s="28">
        <v>98760</v>
      </c>
      <c r="Z115" s="28">
        <v>4944</v>
      </c>
      <c r="AB115" s="30"/>
      <c r="AC115" s="30"/>
      <c r="AD115" s="30">
        <f t="shared" si="72"/>
        <v>0</v>
      </c>
    </row>
    <row r="116" spans="1:30" s="40" customFormat="1" ht="15.95" customHeight="1">
      <c r="A116" s="73" t="s">
        <v>275</v>
      </c>
      <c r="B116" s="73" t="s">
        <v>69</v>
      </c>
      <c r="C116" s="73" t="s">
        <v>27</v>
      </c>
      <c r="D116" s="73" t="s">
        <v>276</v>
      </c>
      <c r="E116" s="104" t="s">
        <v>115</v>
      </c>
      <c r="F116" s="39">
        <v>9080</v>
      </c>
      <c r="G116" s="39">
        <f t="shared" si="75"/>
        <v>108960</v>
      </c>
      <c r="H116" s="39">
        <v>460</v>
      </c>
      <c r="I116" s="28">
        <f t="shared" si="76"/>
        <v>9540</v>
      </c>
      <c r="J116" s="39">
        <f t="shared" si="77"/>
        <v>5520</v>
      </c>
      <c r="K116" s="39">
        <v>477</v>
      </c>
      <c r="L116" s="28">
        <f t="shared" si="78"/>
        <v>5724</v>
      </c>
      <c r="M116" s="39">
        <f t="shared" si="79"/>
        <v>460</v>
      </c>
      <c r="N116" s="28">
        <f t="shared" si="80"/>
        <v>5520</v>
      </c>
      <c r="O116" s="28">
        <f t="shared" si="81"/>
        <v>19</v>
      </c>
      <c r="P116" s="28">
        <f t="shared" si="82"/>
        <v>228</v>
      </c>
      <c r="Q116" s="28">
        <f t="shared" si="83"/>
        <v>286</v>
      </c>
      <c r="R116" s="28">
        <f t="shared" si="84"/>
        <v>3432</v>
      </c>
      <c r="S116" s="75">
        <f t="shared" si="85"/>
        <v>123432</v>
      </c>
      <c r="T116" s="76">
        <f t="shared" si="86"/>
        <v>5952</v>
      </c>
      <c r="U116" s="77">
        <f t="shared" si="87"/>
        <v>129384</v>
      </c>
      <c r="V116" s="39">
        <v>8230</v>
      </c>
      <c r="W116" s="39">
        <v>0</v>
      </c>
      <c r="X116" s="39">
        <v>8230</v>
      </c>
      <c r="Y116" s="39">
        <v>98760</v>
      </c>
      <c r="Z116" s="39">
        <v>4944</v>
      </c>
      <c r="AB116" s="41"/>
      <c r="AC116" s="41"/>
      <c r="AD116" s="41">
        <f t="shared" si="72"/>
        <v>0</v>
      </c>
    </row>
    <row r="117" spans="1:30" s="29" customFormat="1" ht="15.95" customHeight="1">
      <c r="A117" s="98" t="s">
        <v>277</v>
      </c>
      <c r="B117" s="98" t="s">
        <v>69</v>
      </c>
      <c r="C117" s="98" t="s">
        <v>27</v>
      </c>
      <c r="D117" s="98" t="s">
        <v>278</v>
      </c>
      <c r="E117" s="105" t="s">
        <v>120</v>
      </c>
      <c r="F117" s="28">
        <v>9900</v>
      </c>
      <c r="G117" s="28">
        <f t="shared" si="75"/>
        <v>118800</v>
      </c>
      <c r="H117" s="28">
        <v>500</v>
      </c>
      <c r="I117" s="28">
        <f t="shared" si="76"/>
        <v>10400</v>
      </c>
      <c r="J117" s="39">
        <f t="shared" si="77"/>
        <v>6000</v>
      </c>
      <c r="K117" s="28">
        <v>520</v>
      </c>
      <c r="L117" s="28">
        <f t="shared" si="78"/>
        <v>6240</v>
      </c>
      <c r="M117" s="28">
        <f t="shared" si="79"/>
        <v>0</v>
      </c>
      <c r="N117" s="28">
        <f t="shared" si="80"/>
        <v>0</v>
      </c>
      <c r="O117" s="28">
        <f t="shared" si="81"/>
        <v>21</v>
      </c>
      <c r="P117" s="28">
        <f t="shared" si="82"/>
        <v>252</v>
      </c>
      <c r="Q117" s="28">
        <f t="shared" si="83"/>
        <v>312</v>
      </c>
      <c r="R117" s="28">
        <f t="shared" si="84"/>
        <v>3744</v>
      </c>
      <c r="S117" s="75">
        <f t="shared" si="85"/>
        <v>128544</v>
      </c>
      <c r="T117" s="76">
        <f t="shared" si="86"/>
        <v>6492</v>
      </c>
      <c r="U117" s="77">
        <f t="shared" si="87"/>
        <v>135036</v>
      </c>
      <c r="V117" s="28">
        <v>9020</v>
      </c>
      <c r="W117" s="28">
        <v>0</v>
      </c>
      <c r="X117" s="28">
        <v>9020</v>
      </c>
      <c r="Y117" s="28">
        <v>108240</v>
      </c>
      <c r="Z117" s="28">
        <v>5412</v>
      </c>
      <c r="AB117" s="30"/>
      <c r="AC117" s="30"/>
      <c r="AD117" s="30">
        <f t="shared" si="72"/>
        <v>0</v>
      </c>
    </row>
    <row r="118" spans="1:30" s="40" customFormat="1" ht="15.95" customHeight="1">
      <c r="A118" s="73" t="s">
        <v>279</v>
      </c>
      <c r="B118" s="73" t="s">
        <v>69</v>
      </c>
      <c r="C118" s="73" t="s">
        <v>27</v>
      </c>
      <c r="D118" s="73" t="s">
        <v>280</v>
      </c>
      <c r="E118" s="104" t="s">
        <v>120</v>
      </c>
      <c r="F118" s="39">
        <v>10060</v>
      </c>
      <c r="G118" s="39">
        <f t="shared" si="75"/>
        <v>120720</v>
      </c>
      <c r="H118" s="39">
        <v>510</v>
      </c>
      <c r="I118" s="28">
        <f t="shared" si="76"/>
        <v>10570</v>
      </c>
      <c r="J118" s="39">
        <f t="shared" si="77"/>
        <v>6120</v>
      </c>
      <c r="K118" s="39">
        <v>529</v>
      </c>
      <c r="L118" s="28">
        <f t="shared" si="78"/>
        <v>6348</v>
      </c>
      <c r="M118" s="39">
        <f t="shared" si="79"/>
        <v>0</v>
      </c>
      <c r="N118" s="28">
        <f t="shared" si="80"/>
        <v>0</v>
      </c>
      <c r="O118" s="28">
        <f t="shared" si="81"/>
        <v>21</v>
      </c>
      <c r="P118" s="28">
        <f t="shared" si="82"/>
        <v>252</v>
      </c>
      <c r="Q118" s="28">
        <f t="shared" si="83"/>
        <v>317</v>
      </c>
      <c r="R118" s="28">
        <f t="shared" si="84"/>
        <v>3804</v>
      </c>
      <c r="S118" s="75">
        <f t="shared" si="85"/>
        <v>130644</v>
      </c>
      <c r="T118" s="76">
        <f t="shared" si="86"/>
        <v>6600</v>
      </c>
      <c r="U118" s="77">
        <f t="shared" si="87"/>
        <v>137244</v>
      </c>
      <c r="V118" s="39">
        <v>9070</v>
      </c>
      <c r="W118" s="39">
        <v>0</v>
      </c>
      <c r="X118" s="39">
        <v>9070</v>
      </c>
      <c r="Y118" s="39">
        <v>108840</v>
      </c>
      <c r="Z118" s="39">
        <v>5448</v>
      </c>
      <c r="AB118" s="41"/>
      <c r="AC118" s="41"/>
      <c r="AD118" s="41">
        <f t="shared" si="72"/>
        <v>0</v>
      </c>
    </row>
    <row r="119" spans="1:30" s="29" customFormat="1" ht="15.95" customHeight="1">
      <c r="A119" s="98" t="s">
        <v>281</v>
      </c>
      <c r="B119" s="98" t="s">
        <v>69</v>
      </c>
      <c r="C119" s="98" t="s">
        <v>27</v>
      </c>
      <c r="D119" s="98" t="s">
        <v>282</v>
      </c>
      <c r="E119" s="105" t="s">
        <v>120</v>
      </c>
      <c r="F119" s="28">
        <v>14450</v>
      </c>
      <c r="G119" s="28">
        <f t="shared" si="75"/>
        <v>173400</v>
      </c>
      <c r="H119" s="28">
        <v>730</v>
      </c>
      <c r="I119" s="28">
        <f t="shared" si="76"/>
        <v>15180</v>
      </c>
      <c r="J119" s="39">
        <f t="shared" si="77"/>
        <v>8760</v>
      </c>
      <c r="K119" s="28">
        <v>750</v>
      </c>
      <c r="L119" s="28">
        <f t="shared" si="78"/>
        <v>9000</v>
      </c>
      <c r="M119" s="28">
        <f t="shared" si="79"/>
        <v>0</v>
      </c>
      <c r="N119" s="28">
        <f t="shared" si="80"/>
        <v>0</v>
      </c>
      <c r="O119" s="28">
        <f t="shared" si="81"/>
        <v>30</v>
      </c>
      <c r="P119" s="28">
        <f t="shared" si="82"/>
        <v>360</v>
      </c>
      <c r="Q119" s="28">
        <f t="shared" si="83"/>
        <v>455</v>
      </c>
      <c r="R119" s="28">
        <f t="shared" si="84"/>
        <v>5460</v>
      </c>
      <c r="S119" s="75">
        <f t="shared" si="85"/>
        <v>187620</v>
      </c>
      <c r="T119" s="76">
        <f t="shared" si="86"/>
        <v>9360</v>
      </c>
      <c r="U119" s="77">
        <f t="shared" si="87"/>
        <v>196980</v>
      </c>
      <c r="V119" s="28">
        <v>12070</v>
      </c>
      <c r="W119" s="28">
        <v>0</v>
      </c>
      <c r="X119" s="28">
        <v>12070</v>
      </c>
      <c r="Y119" s="28">
        <v>144840</v>
      </c>
      <c r="Z119" s="28">
        <v>7248</v>
      </c>
      <c r="AB119" s="30"/>
      <c r="AC119" s="30"/>
      <c r="AD119" s="30">
        <f t="shared" si="72"/>
        <v>0</v>
      </c>
    </row>
    <row r="120" spans="1:30" s="40" customFormat="1" ht="15.95" customHeight="1">
      <c r="A120" s="73" t="s">
        <v>283</v>
      </c>
      <c r="B120" s="73" t="s">
        <v>69</v>
      </c>
      <c r="C120" s="73" t="s">
        <v>27</v>
      </c>
      <c r="D120" s="73" t="s">
        <v>284</v>
      </c>
      <c r="E120" s="104" t="s">
        <v>285</v>
      </c>
      <c r="F120" s="39">
        <v>9280</v>
      </c>
      <c r="G120" s="39">
        <f t="shared" si="75"/>
        <v>111360</v>
      </c>
      <c r="H120" s="39">
        <v>470</v>
      </c>
      <c r="I120" s="28">
        <f t="shared" si="76"/>
        <v>9750</v>
      </c>
      <c r="J120" s="39">
        <f t="shared" si="77"/>
        <v>5640</v>
      </c>
      <c r="K120" s="39">
        <v>488</v>
      </c>
      <c r="L120" s="28">
        <f t="shared" si="78"/>
        <v>5856</v>
      </c>
      <c r="M120" s="39">
        <f t="shared" si="79"/>
        <v>250</v>
      </c>
      <c r="N120" s="28">
        <f t="shared" si="80"/>
        <v>3000</v>
      </c>
      <c r="O120" s="28">
        <f t="shared" si="81"/>
        <v>20</v>
      </c>
      <c r="P120" s="28">
        <f t="shared" si="82"/>
        <v>240</v>
      </c>
      <c r="Q120" s="28">
        <f t="shared" si="83"/>
        <v>293</v>
      </c>
      <c r="R120" s="28">
        <f t="shared" si="84"/>
        <v>3516</v>
      </c>
      <c r="S120" s="75">
        <f t="shared" si="85"/>
        <v>123516</v>
      </c>
      <c r="T120" s="76">
        <f t="shared" si="86"/>
        <v>6096</v>
      </c>
      <c r="U120" s="77">
        <f t="shared" si="87"/>
        <v>129612</v>
      </c>
      <c r="V120" s="39">
        <v>8230</v>
      </c>
      <c r="W120" s="39">
        <v>0</v>
      </c>
      <c r="X120" s="39">
        <v>8230</v>
      </c>
      <c r="Y120" s="39">
        <v>98760</v>
      </c>
      <c r="Z120" s="39">
        <v>4944</v>
      </c>
      <c r="AB120" s="41"/>
      <c r="AC120" s="41"/>
      <c r="AD120" s="41">
        <f t="shared" si="72"/>
        <v>0</v>
      </c>
    </row>
    <row r="121" spans="1:30" s="29" customFormat="1" ht="15.95" customHeight="1">
      <c r="A121" s="98" t="s">
        <v>286</v>
      </c>
      <c r="B121" s="98" t="s">
        <v>69</v>
      </c>
      <c r="C121" s="98" t="s">
        <v>27</v>
      </c>
      <c r="D121" s="98" t="s">
        <v>287</v>
      </c>
      <c r="E121" s="105" t="s">
        <v>71</v>
      </c>
      <c r="F121" s="28">
        <v>9160</v>
      </c>
      <c r="G121" s="28">
        <f t="shared" si="75"/>
        <v>109920</v>
      </c>
      <c r="H121" s="28">
        <v>460</v>
      </c>
      <c r="I121" s="28">
        <f t="shared" si="76"/>
        <v>9620</v>
      </c>
      <c r="J121" s="39">
        <f t="shared" si="77"/>
        <v>5520</v>
      </c>
      <c r="K121" s="28">
        <v>481</v>
      </c>
      <c r="L121" s="28">
        <f t="shared" si="78"/>
        <v>5772</v>
      </c>
      <c r="M121" s="28">
        <f t="shared" si="79"/>
        <v>380</v>
      </c>
      <c r="N121" s="28">
        <f t="shared" si="80"/>
        <v>4560</v>
      </c>
      <c r="O121" s="28">
        <f t="shared" si="81"/>
        <v>19</v>
      </c>
      <c r="P121" s="28">
        <f t="shared" si="82"/>
        <v>228</v>
      </c>
      <c r="Q121" s="28">
        <f t="shared" si="83"/>
        <v>289</v>
      </c>
      <c r="R121" s="28">
        <f t="shared" si="84"/>
        <v>3468</v>
      </c>
      <c r="S121" s="75">
        <f t="shared" si="85"/>
        <v>123468</v>
      </c>
      <c r="T121" s="76">
        <f t="shared" si="86"/>
        <v>6000</v>
      </c>
      <c r="U121" s="77">
        <f t="shared" si="87"/>
        <v>129468</v>
      </c>
      <c r="V121" s="28">
        <v>8230</v>
      </c>
      <c r="W121" s="28">
        <v>0</v>
      </c>
      <c r="X121" s="28">
        <v>8230</v>
      </c>
      <c r="Y121" s="28">
        <v>98760</v>
      </c>
      <c r="Z121" s="28">
        <v>4944</v>
      </c>
      <c r="AB121" s="30"/>
      <c r="AC121" s="30"/>
      <c r="AD121" s="30">
        <f t="shared" si="72"/>
        <v>0</v>
      </c>
    </row>
    <row r="122" spans="1:30" s="29" customFormat="1" ht="15.95" customHeight="1">
      <c r="A122" s="98" t="s">
        <v>288</v>
      </c>
      <c r="B122" s="98" t="s">
        <v>69</v>
      </c>
      <c r="C122" s="98" t="s">
        <v>27</v>
      </c>
      <c r="D122" s="98" t="s">
        <v>289</v>
      </c>
      <c r="E122" s="105" t="s">
        <v>71</v>
      </c>
      <c r="F122" s="28">
        <v>8620</v>
      </c>
      <c r="G122" s="28">
        <f t="shared" si="75"/>
        <v>103440</v>
      </c>
      <c r="H122" s="28">
        <v>440</v>
      </c>
      <c r="I122" s="28">
        <f t="shared" si="76"/>
        <v>9060</v>
      </c>
      <c r="J122" s="39">
        <f t="shared" si="77"/>
        <v>5280</v>
      </c>
      <c r="K122" s="28">
        <v>453</v>
      </c>
      <c r="L122" s="28">
        <f t="shared" si="78"/>
        <v>5436</v>
      </c>
      <c r="M122" s="28">
        <f t="shared" si="79"/>
        <v>940</v>
      </c>
      <c r="N122" s="28">
        <f t="shared" si="80"/>
        <v>11280</v>
      </c>
      <c r="O122" s="28">
        <f t="shared" si="81"/>
        <v>18</v>
      </c>
      <c r="P122" s="28">
        <f t="shared" si="82"/>
        <v>216</v>
      </c>
      <c r="Q122" s="28">
        <f t="shared" si="83"/>
        <v>272</v>
      </c>
      <c r="R122" s="28">
        <f t="shared" si="84"/>
        <v>3264</v>
      </c>
      <c r="S122" s="75">
        <f t="shared" si="85"/>
        <v>123264</v>
      </c>
      <c r="T122" s="76">
        <f t="shared" si="86"/>
        <v>5652</v>
      </c>
      <c r="U122" s="77">
        <f t="shared" si="87"/>
        <v>128916</v>
      </c>
      <c r="V122" s="28">
        <v>8230</v>
      </c>
      <c r="W122" s="28">
        <v>0</v>
      </c>
      <c r="X122" s="28">
        <v>8230</v>
      </c>
      <c r="Y122" s="28">
        <v>98760</v>
      </c>
      <c r="Z122" s="28">
        <v>4944</v>
      </c>
      <c r="AB122" s="30"/>
      <c r="AC122" s="30"/>
      <c r="AD122" s="30">
        <f t="shared" si="72"/>
        <v>0</v>
      </c>
    </row>
    <row r="123" spans="1:30" s="29" customFormat="1" ht="15.95" customHeight="1">
      <c r="A123" s="98" t="s">
        <v>290</v>
      </c>
      <c r="B123" s="98" t="s">
        <v>69</v>
      </c>
      <c r="C123" s="98" t="s">
        <v>27</v>
      </c>
      <c r="D123" s="98" t="s">
        <v>291</v>
      </c>
      <c r="E123" s="105" t="s">
        <v>71</v>
      </c>
      <c r="F123" s="28">
        <v>8970</v>
      </c>
      <c r="G123" s="28">
        <f t="shared" si="75"/>
        <v>107640</v>
      </c>
      <c r="H123" s="28">
        <v>450</v>
      </c>
      <c r="I123" s="28">
        <f t="shared" si="76"/>
        <v>9420</v>
      </c>
      <c r="J123" s="39">
        <f t="shared" si="77"/>
        <v>5400</v>
      </c>
      <c r="K123" s="28">
        <v>471</v>
      </c>
      <c r="L123" s="28">
        <f t="shared" si="78"/>
        <v>5652</v>
      </c>
      <c r="M123" s="28">
        <f t="shared" si="79"/>
        <v>580</v>
      </c>
      <c r="N123" s="28">
        <f t="shared" si="80"/>
        <v>6960</v>
      </c>
      <c r="O123" s="28">
        <f t="shared" si="81"/>
        <v>19</v>
      </c>
      <c r="P123" s="28">
        <f t="shared" si="82"/>
        <v>228</v>
      </c>
      <c r="Q123" s="28">
        <f t="shared" si="83"/>
        <v>283</v>
      </c>
      <c r="R123" s="28">
        <f t="shared" si="84"/>
        <v>3396</v>
      </c>
      <c r="S123" s="75">
        <f t="shared" si="85"/>
        <v>123396</v>
      </c>
      <c r="T123" s="76">
        <f t="shared" si="86"/>
        <v>5880</v>
      </c>
      <c r="U123" s="77">
        <f t="shared" si="87"/>
        <v>129276</v>
      </c>
      <c r="V123" s="28">
        <v>8230</v>
      </c>
      <c r="W123" s="28">
        <v>0</v>
      </c>
      <c r="X123" s="28">
        <v>8230</v>
      </c>
      <c r="Y123" s="28">
        <v>98760</v>
      </c>
      <c r="Z123" s="28">
        <v>4944</v>
      </c>
      <c r="AB123" s="30"/>
      <c r="AC123" s="30"/>
      <c r="AD123" s="30">
        <f t="shared" si="72"/>
        <v>0</v>
      </c>
    </row>
    <row r="124" spans="1:30" s="29" customFormat="1" ht="15.95" customHeight="1">
      <c r="A124" s="98" t="s">
        <v>292</v>
      </c>
      <c r="B124" s="98" t="s">
        <v>69</v>
      </c>
      <c r="C124" s="98" t="s">
        <v>27</v>
      </c>
      <c r="D124" s="98" t="s">
        <v>293</v>
      </c>
      <c r="E124" s="105" t="s">
        <v>71</v>
      </c>
      <c r="F124" s="28">
        <v>8920</v>
      </c>
      <c r="G124" s="28">
        <f t="shared" si="75"/>
        <v>107040</v>
      </c>
      <c r="H124" s="28">
        <v>450</v>
      </c>
      <c r="I124" s="28">
        <f t="shared" si="76"/>
        <v>9370</v>
      </c>
      <c r="J124" s="39">
        <f t="shared" si="77"/>
        <v>5400</v>
      </c>
      <c r="K124" s="28">
        <v>469</v>
      </c>
      <c r="L124" s="28">
        <f t="shared" si="78"/>
        <v>5628</v>
      </c>
      <c r="M124" s="28">
        <f t="shared" si="79"/>
        <v>630</v>
      </c>
      <c r="N124" s="28">
        <f t="shared" si="80"/>
        <v>7560</v>
      </c>
      <c r="O124" s="28">
        <f t="shared" si="81"/>
        <v>19</v>
      </c>
      <c r="P124" s="28">
        <f t="shared" si="82"/>
        <v>228</v>
      </c>
      <c r="Q124" s="28">
        <f t="shared" si="83"/>
        <v>281</v>
      </c>
      <c r="R124" s="28">
        <f t="shared" si="84"/>
        <v>3372</v>
      </c>
      <c r="S124" s="75">
        <f t="shared" si="85"/>
        <v>123372</v>
      </c>
      <c r="T124" s="76">
        <f t="shared" si="86"/>
        <v>5856</v>
      </c>
      <c r="U124" s="77">
        <f t="shared" si="87"/>
        <v>129228</v>
      </c>
      <c r="V124" s="28">
        <v>8230</v>
      </c>
      <c r="W124" s="28">
        <v>0</v>
      </c>
      <c r="X124" s="28">
        <v>8230</v>
      </c>
      <c r="Y124" s="28">
        <v>98760</v>
      </c>
      <c r="Z124" s="28">
        <v>4944</v>
      </c>
      <c r="AB124" s="30"/>
      <c r="AC124" s="30"/>
      <c r="AD124" s="30">
        <f t="shared" si="72"/>
        <v>0</v>
      </c>
    </row>
    <row r="125" spans="1:30" s="141" customFormat="1" ht="16.7" customHeight="1">
      <c r="A125" s="134" t="s">
        <v>294</v>
      </c>
      <c r="B125" s="134" t="s">
        <v>69</v>
      </c>
      <c r="C125" s="134" t="s">
        <v>27</v>
      </c>
      <c r="D125" s="134" t="s">
        <v>295</v>
      </c>
      <c r="E125" s="135" t="s">
        <v>120</v>
      </c>
      <c r="F125" s="136">
        <v>13560</v>
      </c>
      <c r="G125" s="136">
        <f>F125*12</f>
        <v>162720</v>
      </c>
      <c r="H125" s="136">
        <v>680</v>
      </c>
      <c r="I125" s="137">
        <f>F125+H125</f>
        <v>14240</v>
      </c>
      <c r="J125" s="136">
        <f>H125*12</f>
        <v>8160</v>
      </c>
      <c r="K125" s="136">
        <v>712</v>
      </c>
      <c r="L125" s="137">
        <f>K125*12</f>
        <v>8544</v>
      </c>
      <c r="M125" s="136">
        <f>IF(IF(B125="คนงาน",IF((10000-I125)&gt;1500,1500,10000-I125),IF(B125="เจ้าหน้าที่รักษาความปลอดภัย",IF((10000-I125)&gt;1500,1500,10000-I125),IF(B125="พนักงานขับรถยนต์",IF((10000-I125)&gt;1500,1500,10000-I125),IF(E125="ปริญญาตรี",IF((15000-I125)&gt;1500,1500,15000-I125),IF((13285-I125)&gt;1500,1500,13285-I125)))))&gt;0,IF(B125="คนงาน",IF((10000-I125)&gt;1500,1500,10000-I125),IF(B125="เจ้าหน้าที่รักษาความปลอดภัย",IF((10000-I125)&gt;1500,1500,10000-I125),IF(B125="พนักงานขับรถยนต์",IF((10000-I125)&gt;1500,1500,10000-I125),IF(E125="ปริญญาตรี",IF((15000-I125)&gt;1500,1500,15000-I125),IF((13285-I125)&gt;1500,1500,13285-I125))))),0)</f>
        <v>0</v>
      </c>
      <c r="N125" s="137">
        <f>M125*12</f>
        <v>0</v>
      </c>
      <c r="O125" s="137">
        <f>ROUND(I125*0.2%,0)</f>
        <v>28</v>
      </c>
      <c r="P125" s="137">
        <f>O125*12</f>
        <v>336</v>
      </c>
      <c r="Q125" s="137">
        <f>ROUND(I125*3%,0)</f>
        <v>427</v>
      </c>
      <c r="R125" s="137">
        <f>Q125*12</f>
        <v>5124</v>
      </c>
      <c r="S125" s="138">
        <f>G125+J125+N125+R125</f>
        <v>176004</v>
      </c>
      <c r="T125" s="139">
        <f>L125+P125</f>
        <v>8880</v>
      </c>
      <c r="U125" s="140">
        <f>T125+S125</f>
        <v>184884</v>
      </c>
      <c r="V125" s="136">
        <v>11500</v>
      </c>
      <c r="W125" s="136">
        <v>0</v>
      </c>
      <c r="X125" s="136">
        <v>11500</v>
      </c>
      <c r="Y125" s="136">
        <v>138000</v>
      </c>
      <c r="Z125" s="136">
        <v>6900</v>
      </c>
      <c r="AB125" s="142"/>
      <c r="AC125" s="142"/>
      <c r="AD125" s="142">
        <f t="shared" si="72"/>
        <v>0</v>
      </c>
    </row>
    <row r="126" spans="1:30" s="145" customFormat="1" ht="16.7" customHeight="1">
      <c r="A126" s="143" t="s">
        <v>296</v>
      </c>
      <c r="B126" s="143" t="s">
        <v>69</v>
      </c>
      <c r="C126" s="143" t="s">
        <v>27</v>
      </c>
      <c r="D126" s="143" t="s">
        <v>297</v>
      </c>
      <c r="E126" s="144" t="s">
        <v>120</v>
      </c>
      <c r="F126" s="137">
        <v>8620</v>
      </c>
      <c r="G126" s="137">
        <f>F126*12</f>
        <v>103440</v>
      </c>
      <c r="H126" s="137">
        <v>440</v>
      </c>
      <c r="I126" s="137">
        <f>F126+H126</f>
        <v>9060</v>
      </c>
      <c r="J126" s="136">
        <f>H126*12</f>
        <v>5280</v>
      </c>
      <c r="K126" s="137">
        <v>453</v>
      </c>
      <c r="L126" s="137">
        <f>K126*12</f>
        <v>5436</v>
      </c>
      <c r="M126" s="137">
        <f>IF(IF(B126="คนงาน",IF((10000-I126)&gt;1500,1500,10000-I126),IF(B126="เจ้าหน้าที่รักษาความปลอดภัย",IF((10000-I126)&gt;1500,1500,10000-I126),IF(B126="พนักงานขับรถยนต์",IF((10000-I126)&gt;1500,1500,10000-I126),IF(E126="ปริญญาตรี",IF((15000-I126)&gt;1500,1500,15000-I126),IF((13285-I126)&gt;1500,1500,13285-I126)))))&gt;0,IF(B126="คนงาน",IF((10000-I126)&gt;1500,1500,10000-I126),IF(B126="เจ้าหน้าที่รักษาความปลอดภัย",IF((10000-I126)&gt;1500,1500,10000-I126),IF(B126="พนักงานขับรถยนต์",IF((10000-I126)&gt;1500,1500,10000-I126),IF(E126="ปริญญาตรี",IF((15000-I126)&gt;1500,1500,15000-I126),IF((13285-I126)&gt;1500,1500,13285-I126))))),0)</f>
        <v>940</v>
      </c>
      <c r="N126" s="137">
        <f>M126*12</f>
        <v>11280</v>
      </c>
      <c r="O126" s="137">
        <f>ROUND(I126*0.2%,0)</f>
        <v>18</v>
      </c>
      <c r="P126" s="137">
        <f>O126*12</f>
        <v>216</v>
      </c>
      <c r="Q126" s="137">
        <f>ROUND(I126*3%,0)</f>
        <v>272</v>
      </c>
      <c r="R126" s="137">
        <f>Q126*12</f>
        <v>3264</v>
      </c>
      <c r="S126" s="138">
        <f>G126+J126+N126+R126</f>
        <v>123264</v>
      </c>
      <c r="T126" s="139">
        <f>L126+P126</f>
        <v>5652</v>
      </c>
      <c r="U126" s="140">
        <f>T126+S126</f>
        <v>128916</v>
      </c>
      <c r="V126" s="137">
        <v>11360</v>
      </c>
      <c r="W126" s="137">
        <v>0</v>
      </c>
      <c r="X126" s="137">
        <v>11360</v>
      </c>
      <c r="Y126" s="137">
        <v>136320</v>
      </c>
      <c r="Z126" s="137">
        <v>6816</v>
      </c>
      <c r="AB126" s="146"/>
      <c r="AC126" s="146"/>
      <c r="AD126" s="146">
        <f t="shared" si="72"/>
        <v>0</v>
      </c>
    </row>
    <row r="127" spans="1:30" s="141" customFormat="1" ht="16.7" customHeight="1">
      <c r="A127" s="134" t="s">
        <v>298</v>
      </c>
      <c r="B127" s="134" t="s">
        <v>69</v>
      </c>
      <c r="C127" s="134" t="s">
        <v>27</v>
      </c>
      <c r="D127" s="134" t="s">
        <v>299</v>
      </c>
      <c r="E127" s="135" t="s">
        <v>126</v>
      </c>
      <c r="F127" s="136">
        <v>10660</v>
      </c>
      <c r="G127" s="136">
        <f>F127*12</f>
        <v>127920</v>
      </c>
      <c r="H127" s="136">
        <v>540</v>
      </c>
      <c r="I127" s="137">
        <f>F127+H127</f>
        <v>11200</v>
      </c>
      <c r="J127" s="136">
        <f>H127*12</f>
        <v>6480</v>
      </c>
      <c r="K127" s="136">
        <v>560</v>
      </c>
      <c r="L127" s="137">
        <f>K127*12</f>
        <v>6720</v>
      </c>
      <c r="M127" s="136">
        <f>IF(IF(B127="คนงาน",IF((10000-I127)&gt;1500,1500,10000-I127),IF(B127="เจ้าหน้าที่รักษาความปลอดภัย",IF((10000-I127)&gt;1500,1500,10000-I127),IF(B127="พนักงานขับรถยนต์",IF((10000-I127)&gt;1500,1500,10000-I127),IF(E127="ปริญญาตรี",IF((15000-I127)&gt;1500,1500,15000-I127),IF((13285-I127)&gt;1500,1500,13285-I127)))))&gt;0,IF(B127="คนงาน",IF((10000-I127)&gt;1500,1500,10000-I127),IF(B127="เจ้าหน้าที่รักษาความปลอดภัย",IF((10000-I127)&gt;1500,1500,10000-I127),IF(B127="พนักงานขับรถยนต์",IF((10000-I127)&gt;1500,1500,10000-I127),IF(E127="ปริญญาตรี",IF((15000-I127)&gt;1500,1500,15000-I127),IF((13285-I127)&gt;1500,1500,13285-I127))))),0)</f>
        <v>0</v>
      </c>
      <c r="N127" s="137">
        <f>M127*12</f>
        <v>0</v>
      </c>
      <c r="O127" s="137">
        <f>ROUND(I127*0.2%,0)</f>
        <v>22</v>
      </c>
      <c r="P127" s="137">
        <f>O127*12</f>
        <v>264</v>
      </c>
      <c r="Q127" s="137">
        <f>ROUND(I127*3%,0)</f>
        <v>336</v>
      </c>
      <c r="R127" s="137">
        <f>Q127*12</f>
        <v>4032</v>
      </c>
      <c r="S127" s="138">
        <f>G127+J127+N127+R127</f>
        <v>138432</v>
      </c>
      <c r="T127" s="139">
        <f>L127+P127</f>
        <v>6984</v>
      </c>
      <c r="U127" s="140">
        <f>T127+S127</f>
        <v>145416</v>
      </c>
      <c r="V127" s="136">
        <v>9470</v>
      </c>
      <c r="W127" s="136">
        <v>0</v>
      </c>
      <c r="X127" s="136">
        <v>9470</v>
      </c>
      <c r="Y127" s="136">
        <v>113640</v>
      </c>
      <c r="Z127" s="136">
        <v>5688</v>
      </c>
      <c r="AB127" s="142"/>
      <c r="AC127" s="142"/>
      <c r="AD127" s="142">
        <f t="shared" si="72"/>
        <v>0</v>
      </c>
    </row>
    <row r="128" spans="1:30" s="145" customFormat="1" ht="16.7" customHeight="1">
      <c r="A128" s="143" t="s">
        <v>300</v>
      </c>
      <c r="B128" s="143" t="s">
        <v>69</v>
      </c>
      <c r="C128" s="143" t="s">
        <v>27</v>
      </c>
      <c r="D128" s="143" t="s">
        <v>301</v>
      </c>
      <c r="E128" s="144" t="s">
        <v>120</v>
      </c>
      <c r="F128" s="137">
        <v>12820</v>
      </c>
      <c r="G128" s="137">
        <f>F128*12</f>
        <v>153840</v>
      </c>
      <c r="H128" s="137">
        <v>650</v>
      </c>
      <c r="I128" s="137">
        <f>F128+H128</f>
        <v>13470</v>
      </c>
      <c r="J128" s="136">
        <f>H128*12</f>
        <v>7800</v>
      </c>
      <c r="K128" s="137">
        <v>565</v>
      </c>
      <c r="L128" s="137">
        <f>K128*12</f>
        <v>6780</v>
      </c>
      <c r="M128" s="137">
        <f>IF(IF(B128="คนงาน",IF((10000-I128)&gt;1500,1500,10000-I128),IF(B128="เจ้าหน้าที่รักษาความปลอดภัย",IF((10000-I128)&gt;1500,1500,10000-I128),IF(B128="พนักงานขับรถยนต์",IF((10000-I128)&gt;1500,1500,10000-I128),IF(E128="ปริญญาตรี",IF((15000-I128)&gt;1500,1500,15000-I128),IF((13285-I128)&gt;1500,1500,13285-I128)))))&gt;0,IF(B128="คนงาน",IF((10000-I128)&gt;1500,1500,10000-I128),IF(B128="เจ้าหน้าที่รักษาความปลอดภัย",IF((10000-I128)&gt;1500,1500,10000-I128),IF(B128="พนักงานขับรถยนต์",IF((10000-I128)&gt;1500,1500,10000-I128),IF(E128="ปริญญาตรี",IF((15000-I128)&gt;1500,1500,15000-I128),IF((13285-I128)&gt;1500,1500,13285-I128))))),0)</f>
        <v>0</v>
      </c>
      <c r="N128" s="137">
        <f>M128*12</f>
        <v>0</v>
      </c>
      <c r="O128" s="137">
        <f>ROUND(I128*0.2%,0)</f>
        <v>27</v>
      </c>
      <c r="P128" s="137">
        <f>O128*12</f>
        <v>324</v>
      </c>
      <c r="Q128" s="137">
        <f>ROUND(I128*3%,0)</f>
        <v>404</v>
      </c>
      <c r="R128" s="137">
        <f>Q128*12</f>
        <v>4848</v>
      </c>
      <c r="S128" s="138">
        <f>G128+J128+N128+R128</f>
        <v>166488</v>
      </c>
      <c r="T128" s="139">
        <f>L128+P128</f>
        <v>7104</v>
      </c>
      <c r="U128" s="140">
        <f>T128+S128</f>
        <v>173592</v>
      </c>
      <c r="V128" s="137">
        <v>10870</v>
      </c>
      <c r="W128" s="137">
        <v>0</v>
      </c>
      <c r="X128" s="137">
        <v>10870</v>
      </c>
      <c r="Y128" s="137">
        <v>130440</v>
      </c>
      <c r="Z128" s="137">
        <v>6528</v>
      </c>
      <c r="AB128" s="146"/>
      <c r="AC128" s="146"/>
      <c r="AD128" s="146">
        <f t="shared" si="72"/>
        <v>0</v>
      </c>
    </row>
    <row r="129" spans="1:31" s="141" customFormat="1" ht="16.7" customHeight="1">
      <c r="A129" s="134" t="s">
        <v>302</v>
      </c>
      <c r="B129" s="134" t="s">
        <v>69</v>
      </c>
      <c r="C129" s="134" t="s">
        <v>27</v>
      </c>
      <c r="D129" s="134" t="s">
        <v>303</v>
      </c>
      <c r="E129" s="135" t="s">
        <v>120</v>
      </c>
      <c r="F129" s="136">
        <v>13530</v>
      </c>
      <c r="G129" s="136">
        <f t="shared" ref="G129:G156" si="88">F129*12</f>
        <v>162360</v>
      </c>
      <c r="H129" s="136">
        <v>680</v>
      </c>
      <c r="I129" s="137">
        <f t="shared" ref="I129:I156" si="89">F129+H129</f>
        <v>14210</v>
      </c>
      <c r="J129" s="136">
        <f t="shared" ref="J129:J156" si="90">H129*12</f>
        <v>8160</v>
      </c>
      <c r="K129" s="136">
        <v>711</v>
      </c>
      <c r="L129" s="137">
        <f t="shared" ref="L129:L156" si="91">K129*12</f>
        <v>8532</v>
      </c>
      <c r="M129" s="136">
        <f t="shared" ref="M129:M156" si="92">IF(IF(B129="คนงาน",IF((10000-I129)&gt;1500,1500,10000-I129),IF(B129="เจ้าหน้าที่รักษาความปลอดภัย",IF((10000-I129)&gt;1500,1500,10000-I129),IF(B129="พนักงานขับรถยนต์",IF((10000-I129)&gt;1500,1500,10000-I129),IF(E129="ปริญญาตรี",IF((15000-I129)&gt;1500,1500,15000-I129),IF((13285-I129)&gt;1500,1500,13285-I129)))))&gt;0,IF(B129="คนงาน",IF((10000-I129)&gt;1500,1500,10000-I129),IF(B129="เจ้าหน้าที่รักษาความปลอดภัย",IF((10000-I129)&gt;1500,1500,10000-I129),IF(B129="พนักงานขับรถยนต์",IF((10000-I129)&gt;1500,1500,10000-I129),IF(E129="ปริญญาตรี",IF((15000-I129)&gt;1500,1500,15000-I129),IF((13285-I129)&gt;1500,1500,13285-I129))))),0)</f>
        <v>0</v>
      </c>
      <c r="N129" s="137">
        <f t="shared" ref="N129:N156" si="93">M129*12</f>
        <v>0</v>
      </c>
      <c r="O129" s="137">
        <f t="shared" ref="O129:O156" si="94">ROUND(I129*0.2%,0)</f>
        <v>28</v>
      </c>
      <c r="P129" s="137">
        <f t="shared" ref="P129:P156" si="95">O129*12</f>
        <v>336</v>
      </c>
      <c r="Q129" s="137">
        <f t="shared" ref="Q129:Q156" si="96">ROUND(I129*3%,0)</f>
        <v>426</v>
      </c>
      <c r="R129" s="137">
        <f t="shared" ref="R129:R156" si="97">Q129*12</f>
        <v>5112</v>
      </c>
      <c r="S129" s="138">
        <f t="shared" ref="S129:S156" si="98">G129+J129+N129+R129</f>
        <v>175632</v>
      </c>
      <c r="T129" s="139">
        <f t="shared" ref="T129:T156" si="99">L129+P129</f>
        <v>8868</v>
      </c>
      <c r="U129" s="140">
        <f t="shared" ref="U129:U156" si="100">T129+S129</f>
        <v>184500</v>
      </c>
      <c r="V129" s="136">
        <v>11370</v>
      </c>
      <c r="W129" s="136">
        <v>0</v>
      </c>
      <c r="X129" s="136">
        <v>11370</v>
      </c>
      <c r="Y129" s="136">
        <v>136440</v>
      </c>
      <c r="Z129" s="136">
        <v>6828</v>
      </c>
      <c r="AB129" s="142"/>
      <c r="AC129" s="142"/>
      <c r="AD129" s="142">
        <f t="shared" si="72"/>
        <v>0</v>
      </c>
    </row>
    <row r="130" spans="1:31" s="145" customFormat="1" ht="16.7" customHeight="1">
      <c r="A130" s="143" t="s">
        <v>304</v>
      </c>
      <c r="B130" s="143" t="s">
        <v>69</v>
      </c>
      <c r="C130" s="143" t="s">
        <v>27</v>
      </c>
      <c r="D130" s="143" t="s">
        <v>305</v>
      </c>
      <c r="E130" s="144" t="s">
        <v>120</v>
      </c>
      <c r="F130" s="137">
        <v>19660</v>
      </c>
      <c r="G130" s="137">
        <f t="shared" si="88"/>
        <v>235920</v>
      </c>
      <c r="H130" s="137">
        <v>990</v>
      </c>
      <c r="I130" s="137">
        <f t="shared" si="89"/>
        <v>20650</v>
      </c>
      <c r="J130" s="136">
        <f t="shared" si="90"/>
        <v>11880</v>
      </c>
      <c r="K130" s="136">
        <v>750</v>
      </c>
      <c r="L130" s="137">
        <f t="shared" si="91"/>
        <v>9000</v>
      </c>
      <c r="M130" s="137">
        <f t="shared" si="92"/>
        <v>0</v>
      </c>
      <c r="N130" s="137">
        <f t="shared" si="93"/>
        <v>0</v>
      </c>
      <c r="O130" s="137">
        <f t="shared" si="94"/>
        <v>41</v>
      </c>
      <c r="P130" s="137">
        <f t="shared" si="95"/>
        <v>492</v>
      </c>
      <c r="Q130" s="137">
        <f t="shared" si="96"/>
        <v>620</v>
      </c>
      <c r="R130" s="137">
        <f t="shared" si="97"/>
        <v>7440</v>
      </c>
      <c r="S130" s="138">
        <f t="shared" si="98"/>
        <v>255240</v>
      </c>
      <c r="T130" s="139">
        <f t="shared" si="99"/>
        <v>9492</v>
      </c>
      <c r="U130" s="140">
        <f t="shared" si="100"/>
        <v>264732</v>
      </c>
      <c r="V130" s="137">
        <v>16080</v>
      </c>
      <c r="W130" s="137">
        <v>0</v>
      </c>
      <c r="X130" s="137">
        <v>16080</v>
      </c>
      <c r="Y130" s="137">
        <v>192960</v>
      </c>
      <c r="Z130" s="137">
        <v>9648</v>
      </c>
      <c r="AB130" s="146"/>
      <c r="AC130" s="146"/>
      <c r="AD130" s="146">
        <f t="shared" si="72"/>
        <v>0</v>
      </c>
    </row>
    <row r="131" spans="1:31" s="141" customFormat="1" ht="16.7" customHeight="1">
      <c r="A131" s="134" t="s">
        <v>306</v>
      </c>
      <c r="B131" s="134" t="s">
        <v>69</v>
      </c>
      <c r="C131" s="134" t="s">
        <v>27</v>
      </c>
      <c r="D131" s="134" t="s">
        <v>307</v>
      </c>
      <c r="E131" s="135" t="s">
        <v>120</v>
      </c>
      <c r="F131" s="136">
        <v>19200</v>
      </c>
      <c r="G131" s="136">
        <f t="shared" si="88"/>
        <v>230400</v>
      </c>
      <c r="H131" s="136">
        <v>960</v>
      </c>
      <c r="I131" s="137">
        <f t="shared" si="89"/>
        <v>20160</v>
      </c>
      <c r="J131" s="136">
        <f t="shared" si="90"/>
        <v>11520</v>
      </c>
      <c r="K131" s="136">
        <v>750</v>
      </c>
      <c r="L131" s="137">
        <f t="shared" si="91"/>
        <v>9000</v>
      </c>
      <c r="M131" s="136">
        <f t="shared" si="92"/>
        <v>0</v>
      </c>
      <c r="N131" s="137">
        <f t="shared" si="93"/>
        <v>0</v>
      </c>
      <c r="O131" s="137">
        <f t="shared" si="94"/>
        <v>40</v>
      </c>
      <c r="P131" s="137">
        <f t="shared" si="95"/>
        <v>480</v>
      </c>
      <c r="Q131" s="137">
        <f t="shared" si="96"/>
        <v>605</v>
      </c>
      <c r="R131" s="137">
        <f t="shared" si="97"/>
        <v>7260</v>
      </c>
      <c r="S131" s="138">
        <f t="shared" si="98"/>
        <v>249180</v>
      </c>
      <c r="T131" s="139">
        <f t="shared" si="99"/>
        <v>9480</v>
      </c>
      <c r="U131" s="140">
        <f t="shared" si="100"/>
        <v>258660</v>
      </c>
      <c r="V131" s="136">
        <v>15380</v>
      </c>
      <c r="W131" s="136">
        <v>0</v>
      </c>
      <c r="X131" s="136">
        <v>15380</v>
      </c>
      <c r="Y131" s="136">
        <v>184560</v>
      </c>
      <c r="Z131" s="136">
        <v>9228</v>
      </c>
      <c r="AB131" s="142"/>
      <c r="AC131" s="142"/>
      <c r="AD131" s="142">
        <f t="shared" si="72"/>
        <v>0</v>
      </c>
    </row>
    <row r="132" spans="1:31" s="152" customFormat="1" ht="37.5">
      <c r="A132" s="147" t="s">
        <v>308</v>
      </c>
      <c r="B132" s="147" t="s">
        <v>36</v>
      </c>
      <c r="C132" s="147" t="s">
        <v>27</v>
      </c>
      <c r="D132" s="147" t="s">
        <v>309</v>
      </c>
      <c r="E132" s="148" t="s">
        <v>115</v>
      </c>
      <c r="F132" s="149">
        <v>17840</v>
      </c>
      <c r="G132" s="149">
        <f t="shared" si="88"/>
        <v>214080</v>
      </c>
      <c r="H132" s="149">
        <v>900</v>
      </c>
      <c r="I132" s="149">
        <f t="shared" si="89"/>
        <v>18740</v>
      </c>
      <c r="J132" s="149">
        <f t="shared" si="90"/>
        <v>10800</v>
      </c>
      <c r="K132" s="149">
        <v>750</v>
      </c>
      <c r="L132" s="149">
        <f t="shared" si="91"/>
        <v>9000</v>
      </c>
      <c r="M132" s="149">
        <f t="shared" si="92"/>
        <v>0</v>
      </c>
      <c r="N132" s="149">
        <f t="shared" si="93"/>
        <v>0</v>
      </c>
      <c r="O132" s="149">
        <f t="shared" si="94"/>
        <v>37</v>
      </c>
      <c r="P132" s="149">
        <f t="shared" si="95"/>
        <v>444</v>
      </c>
      <c r="Q132" s="149">
        <f t="shared" si="96"/>
        <v>562</v>
      </c>
      <c r="R132" s="149">
        <f t="shared" si="97"/>
        <v>6744</v>
      </c>
      <c r="S132" s="149">
        <f t="shared" si="98"/>
        <v>231624</v>
      </c>
      <c r="T132" s="149">
        <f t="shared" si="99"/>
        <v>9444</v>
      </c>
      <c r="U132" s="149">
        <f t="shared" si="100"/>
        <v>241068</v>
      </c>
      <c r="V132" s="150"/>
      <c r="W132" s="151"/>
      <c r="X132" s="151"/>
      <c r="Y132" s="151"/>
      <c r="Z132" s="151"/>
      <c r="AB132" s="153"/>
      <c r="AC132" s="153"/>
      <c r="AD132" s="153"/>
    </row>
    <row r="133" spans="1:31" s="141" customFormat="1" ht="16.7" customHeight="1">
      <c r="A133" s="154" t="s">
        <v>310</v>
      </c>
      <c r="B133" s="154" t="s">
        <v>69</v>
      </c>
      <c r="C133" s="154" t="s">
        <v>27</v>
      </c>
      <c r="D133" s="154" t="s">
        <v>311</v>
      </c>
      <c r="E133" s="155" t="s">
        <v>115</v>
      </c>
      <c r="F133" s="156">
        <v>9440</v>
      </c>
      <c r="G133" s="156">
        <f t="shared" si="88"/>
        <v>113280</v>
      </c>
      <c r="H133" s="156">
        <v>480</v>
      </c>
      <c r="I133" s="157">
        <f t="shared" si="89"/>
        <v>9920</v>
      </c>
      <c r="J133" s="156">
        <f t="shared" si="90"/>
        <v>5760</v>
      </c>
      <c r="K133" s="156">
        <v>496</v>
      </c>
      <c r="L133" s="157">
        <f t="shared" si="91"/>
        <v>5952</v>
      </c>
      <c r="M133" s="156">
        <f t="shared" si="92"/>
        <v>80</v>
      </c>
      <c r="N133" s="157">
        <f t="shared" si="93"/>
        <v>960</v>
      </c>
      <c r="O133" s="157">
        <f t="shared" si="94"/>
        <v>20</v>
      </c>
      <c r="P133" s="157">
        <f t="shared" si="95"/>
        <v>240</v>
      </c>
      <c r="Q133" s="157">
        <f t="shared" si="96"/>
        <v>298</v>
      </c>
      <c r="R133" s="157">
        <f t="shared" si="97"/>
        <v>3576</v>
      </c>
      <c r="S133" s="158">
        <f t="shared" si="98"/>
        <v>123576</v>
      </c>
      <c r="T133" s="159">
        <f t="shared" si="99"/>
        <v>6192</v>
      </c>
      <c r="U133" s="160">
        <f t="shared" si="100"/>
        <v>129768</v>
      </c>
      <c r="V133" s="161">
        <v>8630</v>
      </c>
      <c r="W133" s="136">
        <v>0</v>
      </c>
      <c r="X133" s="136">
        <v>8630</v>
      </c>
      <c r="Y133" s="136">
        <v>103560</v>
      </c>
      <c r="Z133" s="136">
        <v>5184</v>
      </c>
      <c r="AB133" s="142"/>
      <c r="AC133" s="142"/>
      <c r="AD133" s="142">
        <f t="shared" ref="AD133:AD139" si="101">AB133+AC133</f>
        <v>0</v>
      </c>
      <c r="AE133" s="141" t="s">
        <v>312</v>
      </c>
    </row>
    <row r="134" spans="1:31" s="145" customFormat="1" ht="16.7" customHeight="1">
      <c r="A134" s="162" t="s">
        <v>313</v>
      </c>
      <c r="B134" s="162" t="s">
        <v>69</v>
      </c>
      <c r="C134" s="162" t="s">
        <v>27</v>
      </c>
      <c r="D134" s="162" t="s">
        <v>314</v>
      </c>
      <c r="E134" s="163" t="s">
        <v>115</v>
      </c>
      <c r="F134" s="164">
        <v>14740</v>
      </c>
      <c r="G134" s="164">
        <f t="shared" si="88"/>
        <v>176880</v>
      </c>
      <c r="H134" s="164">
        <v>740</v>
      </c>
      <c r="I134" s="164">
        <f t="shared" si="89"/>
        <v>15480</v>
      </c>
      <c r="J134" s="165">
        <f t="shared" si="90"/>
        <v>8880</v>
      </c>
      <c r="K134" s="164">
        <v>750</v>
      </c>
      <c r="L134" s="164">
        <f t="shared" si="91"/>
        <v>9000</v>
      </c>
      <c r="M134" s="164">
        <f t="shared" si="92"/>
        <v>0</v>
      </c>
      <c r="N134" s="164">
        <f t="shared" si="93"/>
        <v>0</v>
      </c>
      <c r="O134" s="164">
        <f t="shared" si="94"/>
        <v>31</v>
      </c>
      <c r="P134" s="164">
        <f t="shared" si="95"/>
        <v>372</v>
      </c>
      <c r="Q134" s="164">
        <f t="shared" si="96"/>
        <v>464</v>
      </c>
      <c r="R134" s="164">
        <f t="shared" si="97"/>
        <v>5568</v>
      </c>
      <c r="S134" s="166">
        <f t="shared" si="98"/>
        <v>191328</v>
      </c>
      <c r="T134" s="167">
        <f t="shared" si="99"/>
        <v>9372</v>
      </c>
      <c r="U134" s="168">
        <f t="shared" si="100"/>
        <v>200700</v>
      </c>
      <c r="V134" s="137">
        <v>12100</v>
      </c>
      <c r="W134" s="137">
        <v>0</v>
      </c>
      <c r="X134" s="137">
        <v>12100</v>
      </c>
      <c r="Y134" s="137">
        <v>145200</v>
      </c>
      <c r="Z134" s="137">
        <v>7260</v>
      </c>
      <c r="AB134" s="146"/>
      <c r="AC134" s="146"/>
      <c r="AD134" s="146">
        <f t="shared" si="101"/>
        <v>0</v>
      </c>
      <c r="AE134" s="145" t="s">
        <v>312</v>
      </c>
    </row>
    <row r="135" spans="1:31" s="145" customFormat="1" ht="16.7" customHeight="1">
      <c r="A135" s="143" t="s">
        <v>315</v>
      </c>
      <c r="B135" s="143" t="s">
        <v>69</v>
      </c>
      <c r="C135" s="143" t="s">
        <v>27</v>
      </c>
      <c r="D135" s="143" t="s">
        <v>316</v>
      </c>
      <c r="E135" s="144" t="s">
        <v>71</v>
      </c>
      <c r="F135" s="137">
        <v>18240</v>
      </c>
      <c r="G135" s="137">
        <f t="shared" si="88"/>
        <v>218880</v>
      </c>
      <c r="H135" s="137">
        <v>920</v>
      </c>
      <c r="I135" s="137">
        <f t="shared" si="89"/>
        <v>19160</v>
      </c>
      <c r="J135" s="136">
        <f t="shared" si="90"/>
        <v>11040</v>
      </c>
      <c r="K135" s="137">
        <v>750</v>
      </c>
      <c r="L135" s="137">
        <f t="shared" si="91"/>
        <v>9000</v>
      </c>
      <c r="M135" s="137">
        <f t="shared" si="92"/>
        <v>0</v>
      </c>
      <c r="N135" s="137">
        <f t="shared" si="93"/>
        <v>0</v>
      </c>
      <c r="O135" s="137">
        <f t="shared" si="94"/>
        <v>38</v>
      </c>
      <c r="P135" s="137">
        <f t="shared" si="95"/>
        <v>456</v>
      </c>
      <c r="Q135" s="137">
        <f t="shared" si="96"/>
        <v>575</v>
      </c>
      <c r="R135" s="137">
        <f t="shared" si="97"/>
        <v>6900</v>
      </c>
      <c r="S135" s="138">
        <f t="shared" si="98"/>
        <v>236820</v>
      </c>
      <c r="T135" s="139">
        <f t="shared" si="99"/>
        <v>9456</v>
      </c>
      <c r="U135" s="140">
        <f t="shared" si="100"/>
        <v>246276</v>
      </c>
      <c r="V135" s="137">
        <v>14890</v>
      </c>
      <c r="W135" s="137">
        <v>0</v>
      </c>
      <c r="X135" s="137">
        <v>14890</v>
      </c>
      <c r="Y135" s="137">
        <v>178680</v>
      </c>
      <c r="Z135" s="137">
        <v>8940</v>
      </c>
      <c r="AB135" s="146"/>
      <c r="AC135" s="146"/>
      <c r="AD135" s="146">
        <f t="shared" si="101"/>
        <v>0</v>
      </c>
    </row>
    <row r="136" spans="1:31" s="172" customFormat="1" ht="16.7" customHeight="1">
      <c r="A136" s="169" t="s">
        <v>317</v>
      </c>
      <c r="B136" s="169" t="s">
        <v>69</v>
      </c>
      <c r="C136" s="169" t="s">
        <v>27</v>
      </c>
      <c r="D136" s="169" t="s">
        <v>318</v>
      </c>
      <c r="E136" s="170" t="s">
        <v>120</v>
      </c>
      <c r="F136" s="171">
        <v>16510</v>
      </c>
      <c r="G136" s="171">
        <f t="shared" si="88"/>
        <v>198120</v>
      </c>
      <c r="H136" s="171">
        <v>830</v>
      </c>
      <c r="I136" s="171">
        <f t="shared" si="89"/>
        <v>17340</v>
      </c>
      <c r="J136" s="171">
        <f t="shared" si="90"/>
        <v>9960</v>
      </c>
      <c r="K136" s="171">
        <v>750</v>
      </c>
      <c r="L136" s="171">
        <f t="shared" si="91"/>
        <v>9000</v>
      </c>
      <c r="M136" s="171">
        <f t="shared" si="92"/>
        <v>0</v>
      </c>
      <c r="N136" s="171">
        <f t="shared" si="93"/>
        <v>0</v>
      </c>
      <c r="O136" s="171">
        <f t="shared" si="94"/>
        <v>35</v>
      </c>
      <c r="P136" s="171">
        <f t="shared" si="95"/>
        <v>420</v>
      </c>
      <c r="Q136" s="171">
        <f t="shared" si="96"/>
        <v>520</v>
      </c>
      <c r="R136" s="171">
        <f t="shared" si="97"/>
        <v>6240</v>
      </c>
      <c r="S136" s="171">
        <f t="shared" si="98"/>
        <v>214320</v>
      </c>
      <c r="T136" s="171">
        <f t="shared" si="99"/>
        <v>9420</v>
      </c>
      <c r="U136" s="140">
        <f t="shared" si="100"/>
        <v>223740</v>
      </c>
      <c r="V136" s="171">
        <v>13540</v>
      </c>
      <c r="W136" s="171">
        <v>0</v>
      </c>
      <c r="X136" s="171">
        <v>13540</v>
      </c>
      <c r="Y136" s="171">
        <v>162480</v>
      </c>
      <c r="Z136" s="171">
        <v>8124</v>
      </c>
      <c r="AB136" s="173"/>
      <c r="AC136" s="173"/>
      <c r="AD136" s="173">
        <f t="shared" si="101"/>
        <v>0</v>
      </c>
    </row>
    <row r="137" spans="1:31" s="172" customFormat="1" ht="16.7" customHeight="1">
      <c r="A137" s="169" t="s">
        <v>319</v>
      </c>
      <c r="B137" s="169" t="s">
        <v>69</v>
      </c>
      <c r="C137" s="169" t="s">
        <v>27</v>
      </c>
      <c r="D137" s="169" t="s">
        <v>320</v>
      </c>
      <c r="E137" s="170" t="s">
        <v>126</v>
      </c>
      <c r="F137" s="171">
        <v>15740</v>
      </c>
      <c r="G137" s="171">
        <f t="shared" si="88"/>
        <v>188880</v>
      </c>
      <c r="H137" s="171">
        <v>790</v>
      </c>
      <c r="I137" s="171">
        <f t="shared" si="89"/>
        <v>16530</v>
      </c>
      <c r="J137" s="171">
        <f t="shared" si="90"/>
        <v>9480</v>
      </c>
      <c r="K137" s="171">
        <v>750</v>
      </c>
      <c r="L137" s="171">
        <f t="shared" si="91"/>
        <v>9000</v>
      </c>
      <c r="M137" s="171">
        <f t="shared" si="92"/>
        <v>0</v>
      </c>
      <c r="N137" s="171">
        <f t="shared" si="93"/>
        <v>0</v>
      </c>
      <c r="O137" s="171">
        <f t="shared" si="94"/>
        <v>33</v>
      </c>
      <c r="P137" s="171">
        <f t="shared" si="95"/>
        <v>396</v>
      </c>
      <c r="Q137" s="171">
        <f t="shared" si="96"/>
        <v>496</v>
      </c>
      <c r="R137" s="171">
        <f t="shared" si="97"/>
        <v>5952</v>
      </c>
      <c r="S137" s="171">
        <f t="shared" si="98"/>
        <v>204312</v>
      </c>
      <c r="T137" s="171">
        <f t="shared" si="99"/>
        <v>9396</v>
      </c>
      <c r="U137" s="140">
        <f t="shared" si="100"/>
        <v>213708</v>
      </c>
      <c r="V137" s="171">
        <v>12880</v>
      </c>
      <c r="W137" s="171">
        <v>0</v>
      </c>
      <c r="X137" s="171">
        <v>12880</v>
      </c>
      <c r="Y137" s="171">
        <v>154560</v>
      </c>
      <c r="Z137" s="171">
        <v>7728</v>
      </c>
      <c r="AB137" s="173"/>
      <c r="AC137" s="173"/>
      <c r="AD137" s="173">
        <f t="shared" si="101"/>
        <v>0</v>
      </c>
    </row>
    <row r="138" spans="1:31" s="172" customFormat="1" ht="16.7" customHeight="1">
      <c r="A138" s="169" t="s">
        <v>321</v>
      </c>
      <c r="B138" s="169" t="s">
        <v>69</v>
      </c>
      <c r="C138" s="169" t="s">
        <v>27</v>
      </c>
      <c r="D138" s="169" t="s">
        <v>322</v>
      </c>
      <c r="E138" s="170" t="s">
        <v>115</v>
      </c>
      <c r="F138" s="171">
        <v>15290</v>
      </c>
      <c r="G138" s="171">
        <f t="shared" si="88"/>
        <v>183480</v>
      </c>
      <c r="H138" s="171">
        <v>770</v>
      </c>
      <c r="I138" s="171">
        <f t="shared" si="89"/>
        <v>16060</v>
      </c>
      <c r="J138" s="171">
        <f t="shared" si="90"/>
        <v>9240</v>
      </c>
      <c r="K138" s="171">
        <v>750</v>
      </c>
      <c r="L138" s="171">
        <f t="shared" si="91"/>
        <v>9000</v>
      </c>
      <c r="M138" s="171">
        <f t="shared" si="92"/>
        <v>0</v>
      </c>
      <c r="N138" s="171">
        <f t="shared" si="93"/>
        <v>0</v>
      </c>
      <c r="O138" s="171">
        <f t="shared" si="94"/>
        <v>32</v>
      </c>
      <c r="P138" s="171">
        <f t="shared" si="95"/>
        <v>384</v>
      </c>
      <c r="Q138" s="171">
        <f t="shared" si="96"/>
        <v>482</v>
      </c>
      <c r="R138" s="171">
        <f t="shared" si="97"/>
        <v>5784</v>
      </c>
      <c r="S138" s="171">
        <f t="shared" si="98"/>
        <v>198504</v>
      </c>
      <c r="T138" s="171">
        <f t="shared" si="99"/>
        <v>9384</v>
      </c>
      <c r="U138" s="140">
        <f t="shared" si="100"/>
        <v>207888</v>
      </c>
      <c r="V138" s="171">
        <v>12620</v>
      </c>
      <c r="W138" s="171">
        <v>0</v>
      </c>
      <c r="X138" s="171">
        <v>12620</v>
      </c>
      <c r="Y138" s="171">
        <v>151440</v>
      </c>
      <c r="Z138" s="171">
        <v>7572</v>
      </c>
      <c r="AB138" s="173"/>
      <c r="AC138" s="173"/>
      <c r="AD138" s="173">
        <f t="shared" si="101"/>
        <v>0</v>
      </c>
    </row>
    <row r="139" spans="1:31" s="172" customFormat="1" ht="16.7" customHeight="1">
      <c r="A139" s="169" t="s">
        <v>323</v>
      </c>
      <c r="B139" s="169" t="s">
        <v>69</v>
      </c>
      <c r="C139" s="169" t="s">
        <v>27</v>
      </c>
      <c r="D139" s="169" t="s">
        <v>324</v>
      </c>
      <c r="E139" s="170" t="s">
        <v>115</v>
      </c>
      <c r="F139" s="171">
        <v>13960</v>
      </c>
      <c r="G139" s="171">
        <f t="shared" si="88"/>
        <v>167520</v>
      </c>
      <c r="H139" s="171">
        <v>700</v>
      </c>
      <c r="I139" s="171">
        <f t="shared" si="89"/>
        <v>14660</v>
      </c>
      <c r="J139" s="171">
        <f t="shared" si="90"/>
        <v>8400</v>
      </c>
      <c r="K139" s="171">
        <v>733</v>
      </c>
      <c r="L139" s="171">
        <f t="shared" si="91"/>
        <v>8796</v>
      </c>
      <c r="M139" s="171">
        <f t="shared" si="92"/>
        <v>0</v>
      </c>
      <c r="N139" s="171">
        <f t="shared" si="93"/>
        <v>0</v>
      </c>
      <c r="O139" s="171">
        <f t="shared" si="94"/>
        <v>29</v>
      </c>
      <c r="P139" s="171">
        <f t="shared" si="95"/>
        <v>348</v>
      </c>
      <c r="Q139" s="171">
        <f t="shared" si="96"/>
        <v>440</v>
      </c>
      <c r="R139" s="171">
        <f t="shared" si="97"/>
        <v>5280</v>
      </c>
      <c r="S139" s="171">
        <f t="shared" si="98"/>
        <v>181200</v>
      </c>
      <c r="T139" s="171">
        <f t="shared" si="99"/>
        <v>9144</v>
      </c>
      <c r="U139" s="140">
        <f t="shared" si="100"/>
        <v>190344</v>
      </c>
      <c r="V139" s="171">
        <v>11780</v>
      </c>
      <c r="W139" s="171">
        <v>0</v>
      </c>
      <c r="X139" s="171">
        <v>11780</v>
      </c>
      <c r="Y139" s="171">
        <v>141360</v>
      </c>
      <c r="Z139" s="171">
        <v>7068</v>
      </c>
      <c r="AB139" s="173"/>
      <c r="AC139" s="173"/>
      <c r="AD139" s="173">
        <f t="shared" si="101"/>
        <v>0</v>
      </c>
    </row>
    <row r="140" spans="1:31" s="178" customFormat="1" ht="16.7" customHeight="1">
      <c r="A140" s="174" t="s">
        <v>325</v>
      </c>
      <c r="B140" s="174" t="s">
        <v>69</v>
      </c>
      <c r="C140" s="174" t="s">
        <v>27</v>
      </c>
      <c r="D140" s="174" t="s">
        <v>326</v>
      </c>
      <c r="E140" s="175" t="s">
        <v>126</v>
      </c>
      <c r="F140" s="176">
        <v>19550</v>
      </c>
      <c r="G140" s="176">
        <f t="shared" si="88"/>
        <v>234600</v>
      </c>
      <c r="H140" s="176">
        <v>980</v>
      </c>
      <c r="I140" s="176">
        <f t="shared" si="89"/>
        <v>20530</v>
      </c>
      <c r="J140" s="176">
        <f t="shared" si="90"/>
        <v>11760</v>
      </c>
      <c r="K140" s="176">
        <v>750</v>
      </c>
      <c r="L140" s="176">
        <f t="shared" si="91"/>
        <v>9000</v>
      </c>
      <c r="M140" s="176">
        <f t="shared" si="92"/>
        <v>0</v>
      </c>
      <c r="N140" s="176">
        <f t="shared" si="93"/>
        <v>0</v>
      </c>
      <c r="O140" s="176">
        <f t="shared" si="94"/>
        <v>41</v>
      </c>
      <c r="P140" s="176">
        <f t="shared" si="95"/>
        <v>492</v>
      </c>
      <c r="Q140" s="176">
        <f t="shared" si="96"/>
        <v>616</v>
      </c>
      <c r="R140" s="176">
        <f t="shared" si="97"/>
        <v>7392</v>
      </c>
      <c r="S140" s="176">
        <f t="shared" si="98"/>
        <v>253752</v>
      </c>
      <c r="T140" s="176">
        <f t="shared" si="99"/>
        <v>9492</v>
      </c>
      <c r="U140" s="177">
        <f t="shared" si="100"/>
        <v>263244</v>
      </c>
      <c r="V140" s="176">
        <v>15890</v>
      </c>
      <c r="W140" s="176">
        <v>0</v>
      </c>
      <c r="X140" s="176">
        <v>15890</v>
      </c>
      <c r="Y140" s="176">
        <v>190680</v>
      </c>
      <c r="Z140" s="176">
        <v>9540</v>
      </c>
      <c r="AB140" s="179"/>
      <c r="AC140" s="179"/>
      <c r="AD140" s="177">
        <f t="shared" ref="AD140:AD143" si="102">SUM(AB140+AC140)</f>
        <v>0</v>
      </c>
    </row>
    <row r="141" spans="1:31" s="178" customFormat="1" ht="16.7" customHeight="1">
      <c r="A141" s="174" t="s">
        <v>327</v>
      </c>
      <c r="B141" s="174" t="s">
        <v>69</v>
      </c>
      <c r="C141" s="174" t="s">
        <v>27</v>
      </c>
      <c r="D141" s="174" t="s">
        <v>291</v>
      </c>
      <c r="E141" s="175" t="s">
        <v>126</v>
      </c>
      <c r="F141" s="176">
        <v>8970</v>
      </c>
      <c r="G141" s="176">
        <f t="shared" si="88"/>
        <v>107640</v>
      </c>
      <c r="H141" s="176">
        <v>400</v>
      </c>
      <c r="I141" s="176">
        <f t="shared" si="89"/>
        <v>9370</v>
      </c>
      <c r="J141" s="176">
        <f t="shared" si="90"/>
        <v>4800</v>
      </c>
      <c r="K141" s="176">
        <v>412</v>
      </c>
      <c r="L141" s="176">
        <f t="shared" si="91"/>
        <v>4944</v>
      </c>
      <c r="M141" s="176">
        <f t="shared" si="92"/>
        <v>630</v>
      </c>
      <c r="N141" s="176">
        <f t="shared" si="93"/>
        <v>7560</v>
      </c>
      <c r="O141" s="176">
        <f t="shared" si="94"/>
        <v>19</v>
      </c>
      <c r="P141" s="176">
        <f t="shared" si="95"/>
        <v>228</v>
      </c>
      <c r="Q141" s="176">
        <f t="shared" si="96"/>
        <v>281</v>
      </c>
      <c r="R141" s="176">
        <f t="shared" si="97"/>
        <v>3372</v>
      </c>
      <c r="S141" s="176">
        <f t="shared" si="98"/>
        <v>123372</v>
      </c>
      <c r="T141" s="176">
        <f t="shared" si="99"/>
        <v>5172</v>
      </c>
      <c r="U141" s="177">
        <f t="shared" si="100"/>
        <v>128544</v>
      </c>
      <c r="V141" s="176">
        <v>8230</v>
      </c>
      <c r="W141" s="176">
        <v>0</v>
      </c>
      <c r="X141" s="176">
        <v>8230</v>
      </c>
      <c r="Y141" s="176">
        <v>98760</v>
      </c>
      <c r="Z141" s="176">
        <v>4944</v>
      </c>
      <c r="AB141" s="179" t="s">
        <v>328</v>
      </c>
      <c r="AC141" s="179"/>
      <c r="AD141" s="177" t="e">
        <f t="shared" si="102"/>
        <v>#VALUE!</v>
      </c>
    </row>
    <row r="142" spans="1:31" s="178" customFormat="1" ht="16.7" customHeight="1">
      <c r="A142" s="174" t="s">
        <v>329</v>
      </c>
      <c r="B142" s="174" t="s">
        <v>69</v>
      </c>
      <c r="C142" s="174" t="s">
        <v>27</v>
      </c>
      <c r="D142" s="174" t="s">
        <v>330</v>
      </c>
      <c r="E142" s="175" t="s">
        <v>120</v>
      </c>
      <c r="F142" s="176">
        <v>16780</v>
      </c>
      <c r="G142" s="176">
        <f t="shared" si="88"/>
        <v>201360</v>
      </c>
      <c r="H142" s="176">
        <v>840</v>
      </c>
      <c r="I142" s="176">
        <f t="shared" si="89"/>
        <v>17620</v>
      </c>
      <c r="J142" s="176">
        <f t="shared" si="90"/>
        <v>10080</v>
      </c>
      <c r="K142" s="176">
        <v>750</v>
      </c>
      <c r="L142" s="176">
        <f t="shared" si="91"/>
        <v>9000</v>
      </c>
      <c r="M142" s="176">
        <f t="shared" si="92"/>
        <v>0</v>
      </c>
      <c r="N142" s="176">
        <f t="shared" si="93"/>
        <v>0</v>
      </c>
      <c r="O142" s="176">
        <f t="shared" si="94"/>
        <v>35</v>
      </c>
      <c r="P142" s="176">
        <f t="shared" si="95"/>
        <v>420</v>
      </c>
      <c r="Q142" s="176">
        <f t="shared" si="96"/>
        <v>529</v>
      </c>
      <c r="R142" s="176">
        <f t="shared" si="97"/>
        <v>6348</v>
      </c>
      <c r="S142" s="176">
        <f t="shared" si="98"/>
        <v>217788</v>
      </c>
      <c r="T142" s="176">
        <f t="shared" si="99"/>
        <v>9420</v>
      </c>
      <c r="U142" s="177">
        <f t="shared" si="100"/>
        <v>227208</v>
      </c>
      <c r="V142" s="176">
        <v>13640</v>
      </c>
      <c r="W142" s="176">
        <v>0</v>
      </c>
      <c r="X142" s="176">
        <v>13640</v>
      </c>
      <c r="Y142" s="176">
        <v>163680</v>
      </c>
      <c r="Z142" s="176">
        <v>8184</v>
      </c>
      <c r="AB142" s="179"/>
      <c r="AC142" s="179"/>
      <c r="AD142" s="177">
        <f t="shared" si="102"/>
        <v>0</v>
      </c>
    </row>
    <row r="143" spans="1:31" s="178" customFormat="1" ht="16.7" customHeight="1">
      <c r="A143" s="174" t="s">
        <v>331</v>
      </c>
      <c r="B143" s="174" t="s">
        <v>69</v>
      </c>
      <c r="C143" s="174" t="s">
        <v>28</v>
      </c>
      <c r="D143" s="174" t="s">
        <v>293</v>
      </c>
      <c r="E143" s="175" t="s">
        <v>115</v>
      </c>
      <c r="F143" s="176">
        <v>7830</v>
      </c>
      <c r="G143" s="176">
        <f t="shared" si="88"/>
        <v>93960</v>
      </c>
      <c r="H143" s="176">
        <v>400</v>
      </c>
      <c r="I143" s="176">
        <f t="shared" si="89"/>
        <v>8230</v>
      </c>
      <c r="J143" s="176">
        <f t="shared" si="90"/>
        <v>4800</v>
      </c>
      <c r="K143" s="176">
        <v>412</v>
      </c>
      <c r="L143" s="176">
        <f t="shared" si="91"/>
        <v>4944</v>
      </c>
      <c r="M143" s="176">
        <f t="shared" si="92"/>
        <v>1500</v>
      </c>
      <c r="N143" s="176">
        <f t="shared" si="93"/>
        <v>18000</v>
      </c>
      <c r="O143" s="176">
        <f t="shared" si="94"/>
        <v>16</v>
      </c>
      <c r="P143" s="176">
        <f t="shared" si="95"/>
        <v>192</v>
      </c>
      <c r="Q143" s="176">
        <f t="shared" si="96"/>
        <v>247</v>
      </c>
      <c r="R143" s="176">
        <f t="shared" si="97"/>
        <v>2964</v>
      </c>
      <c r="S143" s="176">
        <f t="shared" si="98"/>
        <v>119724</v>
      </c>
      <c r="T143" s="176">
        <f t="shared" si="99"/>
        <v>5136</v>
      </c>
      <c r="U143" s="177">
        <f t="shared" si="100"/>
        <v>124860</v>
      </c>
      <c r="V143" s="176">
        <v>7830</v>
      </c>
      <c r="W143" s="176">
        <v>0</v>
      </c>
      <c r="X143" s="176">
        <v>7830</v>
      </c>
      <c r="Y143" s="176">
        <v>93960</v>
      </c>
      <c r="Z143" s="176">
        <v>4704</v>
      </c>
      <c r="AB143" s="179"/>
      <c r="AC143" s="179"/>
      <c r="AD143" s="177">
        <f t="shared" si="102"/>
        <v>0</v>
      </c>
    </row>
    <row r="144" spans="1:31" s="172" customFormat="1" ht="15.95" customHeight="1">
      <c r="A144" s="169" t="s">
        <v>332</v>
      </c>
      <c r="B144" s="169" t="s">
        <v>69</v>
      </c>
      <c r="C144" s="169" t="s">
        <v>27</v>
      </c>
      <c r="D144" s="169" t="s">
        <v>333</v>
      </c>
      <c r="E144" s="170" t="s">
        <v>115</v>
      </c>
      <c r="F144" s="171">
        <v>13970</v>
      </c>
      <c r="G144" s="171">
        <f t="shared" si="88"/>
        <v>167640</v>
      </c>
      <c r="H144" s="171">
        <v>700</v>
      </c>
      <c r="I144" s="171">
        <f t="shared" si="89"/>
        <v>14670</v>
      </c>
      <c r="J144" s="171">
        <f t="shared" si="90"/>
        <v>8400</v>
      </c>
      <c r="K144" s="171">
        <v>734</v>
      </c>
      <c r="L144" s="171">
        <f t="shared" si="91"/>
        <v>8808</v>
      </c>
      <c r="M144" s="171">
        <f t="shared" si="92"/>
        <v>0</v>
      </c>
      <c r="N144" s="171">
        <f t="shared" si="93"/>
        <v>0</v>
      </c>
      <c r="O144" s="171">
        <f t="shared" si="94"/>
        <v>29</v>
      </c>
      <c r="P144" s="171">
        <f t="shared" si="95"/>
        <v>348</v>
      </c>
      <c r="Q144" s="171">
        <f t="shared" si="96"/>
        <v>440</v>
      </c>
      <c r="R144" s="171">
        <f t="shared" si="97"/>
        <v>5280</v>
      </c>
      <c r="S144" s="171">
        <f t="shared" si="98"/>
        <v>181320</v>
      </c>
      <c r="T144" s="171">
        <f t="shared" si="99"/>
        <v>9156</v>
      </c>
      <c r="U144" s="140">
        <f t="shared" si="100"/>
        <v>190476</v>
      </c>
      <c r="V144" s="171">
        <v>11740</v>
      </c>
      <c r="W144" s="171">
        <v>0</v>
      </c>
      <c r="X144" s="171">
        <v>11740</v>
      </c>
      <c r="Y144" s="171">
        <v>140880</v>
      </c>
      <c r="Z144" s="171">
        <v>7044</v>
      </c>
      <c r="AB144" s="173"/>
      <c r="AC144" s="173"/>
      <c r="AD144" s="173">
        <f t="shared" ref="AD144:AD177" si="103">AB144+AC144</f>
        <v>0</v>
      </c>
    </row>
    <row r="145" spans="1:30" s="172" customFormat="1" ht="15.95" customHeight="1">
      <c r="A145" s="169" t="s">
        <v>334</v>
      </c>
      <c r="B145" s="169" t="s">
        <v>69</v>
      </c>
      <c r="C145" s="169" t="s">
        <v>27</v>
      </c>
      <c r="D145" s="169" t="s">
        <v>335</v>
      </c>
      <c r="E145" s="170" t="s">
        <v>120</v>
      </c>
      <c r="F145" s="171">
        <v>13320</v>
      </c>
      <c r="G145" s="171">
        <f t="shared" si="88"/>
        <v>159840</v>
      </c>
      <c r="H145" s="171">
        <v>670</v>
      </c>
      <c r="I145" s="171">
        <f t="shared" si="89"/>
        <v>13990</v>
      </c>
      <c r="J145" s="171">
        <f t="shared" si="90"/>
        <v>8040</v>
      </c>
      <c r="K145" s="171">
        <v>700</v>
      </c>
      <c r="L145" s="171">
        <f t="shared" si="91"/>
        <v>8400</v>
      </c>
      <c r="M145" s="171">
        <f t="shared" si="92"/>
        <v>0</v>
      </c>
      <c r="N145" s="171">
        <f t="shared" si="93"/>
        <v>0</v>
      </c>
      <c r="O145" s="171">
        <f t="shared" si="94"/>
        <v>28</v>
      </c>
      <c r="P145" s="171">
        <f t="shared" si="95"/>
        <v>336</v>
      </c>
      <c r="Q145" s="171">
        <f t="shared" si="96"/>
        <v>420</v>
      </c>
      <c r="R145" s="171">
        <f t="shared" si="97"/>
        <v>5040</v>
      </c>
      <c r="S145" s="171">
        <f t="shared" si="98"/>
        <v>172920</v>
      </c>
      <c r="T145" s="171">
        <f t="shared" si="99"/>
        <v>8736</v>
      </c>
      <c r="U145" s="140">
        <f t="shared" si="100"/>
        <v>181656</v>
      </c>
      <c r="V145" s="171">
        <v>11200</v>
      </c>
      <c r="W145" s="171">
        <v>0</v>
      </c>
      <c r="X145" s="171">
        <v>11200</v>
      </c>
      <c r="Y145" s="171">
        <v>134400</v>
      </c>
      <c r="Z145" s="171">
        <v>6720</v>
      </c>
      <c r="AB145" s="173"/>
      <c r="AC145" s="173"/>
      <c r="AD145" s="173">
        <f t="shared" si="103"/>
        <v>0</v>
      </c>
    </row>
    <row r="146" spans="1:30" s="178" customFormat="1" ht="16.7" customHeight="1">
      <c r="A146" s="174" t="s">
        <v>336</v>
      </c>
      <c r="B146" s="174" t="s">
        <v>69</v>
      </c>
      <c r="C146" s="174" t="s">
        <v>27</v>
      </c>
      <c r="D146" s="174" t="s">
        <v>337</v>
      </c>
      <c r="E146" s="180" t="s">
        <v>120</v>
      </c>
      <c r="F146" s="176">
        <v>10530</v>
      </c>
      <c r="G146" s="176">
        <f t="shared" si="88"/>
        <v>126360</v>
      </c>
      <c r="H146" s="176">
        <v>530</v>
      </c>
      <c r="I146" s="176">
        <f t="shared" si="89"/>
        <v>11060</v>
      </c>
      <c r="J146" s="176">
        <f t="shared" si="90"/>
        <v>6360</v>
      </c>
      <c r="K146" s="176">
        <v>553</v>
      </c>
      <c r="L146" s="176">
        <f t="shared" si="91"/>
        <v>6636</v>
      </c>
      <c r="M146" s="176">
        <f t="shared" si="92"/>
        <v>0</v>
      </c>
      <c r="N146" s="176">
        <f t="shared" si="93"/>
        <v>0</v>
      </c>
      <c r="O146" s="176">
        <f t="shared" si="94"/>
        <v>22</v>
      </c>
      <c r="P146" s="176">
        <f t="shared" si="95"/>
        <v>264</v>
      </c>
      <c r="Q146" s="176">
        <f t="shared" si="96"/>
        <v>332</v>
      </c>
      <c r="R146" s="176">
        <f t="shared" si="97"/>
        <v>3984</v>
      </c>
      <c r="S146" s="176">
        <f t="shared" si="98"/>
        <v>136704</v>
      </c>
      <c r="T146" s="176">
        <f t="shared" si="99"/>
        <v>6900</v>
      </c>
      <c r="U146" s="177">
        <f t="shared" si="100"/>
        <v>143604</v>
      </c>
      <c r="V146" s="176">
        <v>9420</v>
      </c>
      <c r="W146" s="176">
        <v>0</v>
      </c>
      <c r="X146" s="176">
        <v>9420</v>
      </c>
      <c r="Y146" s="176">
        <v>113040</v>
      </c>
      <c r="Z146" s="176">
        <v>5652</v>
      </c>
      <c r="AB146" s="179"/>
      <c r="AC146" s="179"/>
      <c r="AD146" s="179">
        <f t="shared" si="103"/>
        <v>0</v>
      </c>
    </row>
    <row r="147" spans="1:30" s="178" customFormat="1" ht="16.7" customHeight="1">
      <c r="A147" s="174" t="s">
        <v>338</v>
      </c>
      <c r="B147" s="174" t="s">
        <v>69</v>
      </c>
      <c r="C147" s="174" t="s">
        <v>27</v>
      </c>
      <c r="D147" s="174" t="s">
        <v>339</v>
      </c>
      <c r="E147" s="180" t="s">
        <v>115</v>
      </c>
      <c r="F147" s="176">
        <v>8920</v>
      </c>
      <c r="G147" s="176">
        <f t="shared" si="88"/>
        <v>107040</v>
      </c>
      <c r="H147" s="176">
        <v>450</v>
      </c>
      <c r="I147" s="176">
        <f t="shared" si="89"/>
        <v>9370</v>
      </c>
      <c r="J147" s="176">
        <f t="shared" si="90"/>
        <v>5400</v>
      </c>
      <c r="K147" s="176">
        <v>469</v>
      </c>
      <c r="L147" s="176">
        <f t="shared" si="91"/>
        <v>5628</v>
      </c>
      <c r="M147" s="176">
        <f t="shared" si="92"/>
        <v>630</v>
      </c>
      <c r="N147" s="176">
        <f t="shared" si="93"/>
        <v>7560</v>
      </c>
      <c r="O147" s="176">
        <f t="shared" si="94"/>
        <v>19</v>
      </c>
      <c r="P147" s="176">
        <f t="shared" si="95"/>
        <v>228</v>
      </c>
      <c r="Q147" s="176">
        <f t="shared" si="96"/>
        <v>281</v>
      </c>
      <c r="R147" s="176">
        <f t="shared" si="97"/>
        <v>3372</v>
      </c>
      <c r="S147" s="176">
        <f t="shared" si="98"/>
        <v>123372</v>
      </c>
      <c r="T147" s="176">
        <f t="shared" si="99"/>
        <v>5856</v>
      </c>
      <c r="U147" s="177">
        <f t="shared" si="100"/>
        <v>129228</v>
      </c>
      <c r="V147" s="176">
        <v>12710</v>
      </c>
      <c r="W147" s="176">
        <v>0</v>
      </c>
      <c r="X147" s="176">
        <v>12710</v>
      </c>
      <c r="Y147" s="176">
        <v>152520</v>
      </c>
      <c r="Z147" s="176">
        <v>7632</v>
      </c>
      <c r="AB147" s="181" t="s">
        <v>340</v>
      </c>
      <c r="AC147" s="179"/>
      <c r="AD147" s="179" t="e">
        <f t="shared" si="103"/>
        <v>#VALUE!</v>
      </c>
    </row>
    <row r="148" spans="1:30" s="178" customFormat="1" ht="16.7" customHeight="1">
      <c r="A148" s="174" t="s">
        <v>341</v>
      </c>
      <c r="B148" s="174" t="s">
        <v>69</v>
      </c>
      <c r="C148" s="174" t="s">
        <v>27</v>
      </c>
      <c r="D148" s="174" t="s">
        <v>342</v>
      </c>
      <c r="E148" s="180" t="s">
        <v>126</v>
      </c>
      <c r="F148" s="176">
        <v>14600</v>
      </c>
      <c r="G148" s="176">
        <f t="shared" si="88"/>
        <v>175200</v>
      </c>
      <c r="H148" s="176">
        <v>730</v>
      </c>
      <c r="I148" s="176">
        <f t="shared" si="89"/>
        <v>15330</v>
      </c>
      <c r="J148" s="176">
        <f t="shared" si="90"/>
        <v>8760</v>
      </c>
      <c r="K148" s="176">
        <v>750</v>
      </c>
      <c r="L148" s="176">
        <f t="shared" si="91"/>
        <v>9000</v>
      </c>
      <c r="M148" s="176">
        <f t="shared" si="92"/>
        <v>0</v>
      </c>
      <c r="N148" s="176">
        <f t="shared" si="93"/>
        <v>0</v>
      </c>
      <c r="O148" s="176">
        <f t="shared" si="94"/>
        <v>31</v>
      </c>
      <c r="P148" s="176">
        <f t="shared" si="95"/>
        <v>372</v>
      </c>
      <c r="Q148" s="176">
        <f t="shared" si="96"/>
        <v>460</v>
      </c>
      <c r="R148" s="176">
        <f t="shared" si="97"/>
        <v>5520</v>
      </c>
      <c r="S148" s="176">
        <f t="shared" si="98"/>
        <v>189480</v>
      </c>
      <c r="T148" s="176">
        <f t="shared" si="99"/>
        <v>9372</v>
      </c>
      <c r="U148" s="177">
        <f t="shared" si="100"/>
        <v>198852</v>
      </c>
      <c r="V148" s="176">
        <v>12070</v>
      </c>
      <c r="W148" s="176">
        <v>0</v>
      </c>
      <c r="X148" s="176">
        <v>12070</v>
      </c>
      <c r="Y148" s="176">
        <v>144840</v>
      </c>
      <c r="Z148" s="176">
        <v>7248</v>
      </c>
      <c r="AB148" s="179"/>
      <c r="AC148" s="179"/>
      <c r="AD148" s="179">
        <f t="shared" si="103"/>
        <v>0</v>
      </c>
    </row>
    <row r="149" spans="1:30" s="178" customFormat="1" ht="16.7" customHeight="1">
      <c r="A149" s="174" t="s">
        <v>343</v>
      </c>
      <c r="B149" s="174" t="s">
        <v>69</v>
      </c>
      <c r="C149" s="174" t="s">
        <v>27</v>
      </c>
      <c r="D149" s="174" t="s">
        <v>344</v>
      </c>
      <c r="E149" s="180" t="s">
        <v>120</v>
      </c>
      <c r="F149" s="176">
        <v>14710</v>
      </c>
      <c r="G149" s="176">
        <f t="shared" si="88"/>
        <v>176520</v>
      </c>
      <c r="H149" s="176">
        <v>740</v>
      </c>
      <c r="I149" s="176">
        <f t="shared" si="89"/>
        <v>15450</v>
      </c>
      <c r="J149" s="176">
        <f t="shared" si="90"/>
        <v>8880</v>
      </c>
      <c r="K149" s="176">
        <v>750</v>
      </c>
      <c r="L149" s="176">
        <f t="shared" si="91"/>
        <v>9000</v>
      </c>
      <c r="M149" s="176">
        <f t="shared" si="92"/>
        <v>0</v>
      </c>
      <c r="N149" s="176">
        <f t="shared" si="93"/>
        <v>0</v>
      </c>
      <c r="O149" s="176">
        <f t="shared" si="94"/>
        <v>31</v>
      </c>
      <c r="P149" s="176">
        <f t="shared" si="95"/>
        <v>372</v>
      </c>
      <c r="Q149" s="176">
        <f t="shared" si="96"/>
        <v>464</v>
      </c>
      <c r="R149" s="176">
        <f t="shared" si="97"/>
        <v>5568</v>
      </c>
      <c r="S149" s="176">
        <f t="shared" si="98"/>
        <v>190968</v>
      </c>
      <c r="T149" s="176">
        <f t="shared" si="99"/>
        <v>9372</v>
      </c>
      <c r="U149" s="177">
        <f t="shared" si="100"/>
        <v>200340</v>
      </c>
      <c r="V149" s="176">
        <v>12170</v>
      </c>
      <c r="W149" s="176">
        <v>0</v>
      </c>
      <c r="X149" s="176">
        <v>12170</v>
      </c>
      <c r="Y149" s="176">
        <v>146040</v>
      </c>
      <c r="Z149" s="176">
        <v>7308</v>
      </c>
      <c r="AB149" s="179"/>
      <c r="AC149" s="179"/>
      <c r="AD149" s="179">
        <f t="shared" si="103"/>
        <v>0</v>
      </c>
    </row>
    <row r="150" spans="1:30" s="178" customFormat="1" ht="16.7" customHeight="1">
      <c r="A150" s="174" t="s">
        <v>345</v>
      </c>
      <c r="B150" s="174" t="s">
        <v>69</v>
      </c>
      <c r="C150" s="174" t="s">
        <v>27</v>
      </c>
      <c r="D150" s="174" t="s">
        <v>346</v>
      </c>
      <c r="E150" s="180" t="s">
        <v>126</v>
      </c>
      <c r="F150" s="176">
        <v>14560</v>
      </c>
      <c r="G150" s="176">
        <f t="shared" si="88"/>
        <v>174720</v>
      </c>
      <c r="H150" s="176">
        <v>730</v>
      </c>
      <c r="I150" s="176">
        <f t="shared" si="89"/>
        <v>15290</v>
      </c>
      <c r="J150" s="176">
        <f t="shared" si="90"/>
        <v>8760</v>
      </c>
      <c r="K150" s="176">
        <v>750</v>
      </c>
      <c r="L150" s="176">
        <f t="shared" si="91"/>
        <v>9000</v>
      </c>
      <c r="M150" s="176">
        <f t="shared" si="92"/>
        <v>0</v>
      </c>
      <c r="N150" s="176">
        <f t="shared" si="93"/>
        <v>0</v>
      </c>
      <c r="O150" s="176">
        <f t="shared" si="94"/>
        <v>31</v>
      </c>
      <c r="P150" s="176">
        <f t="shared" si="95"/>
        <v>372</v>
      </c>
      <c r="Q150" s="176">
        <f t="shared" si="96"/>
        <v>459</v>
      </c>
      <c r="R150" s="176">
        <f t="shared" si="97"/>
        <v>5508</v>
      </c>
      <c r="S150" s="176">
        <f t="shared" si="98"/>
        <v>188988</v>
      </c>
      <c r="T150" s="176">
        <f t="shared" si="99"/>
        <v>9372</v>
      </c>
      <c r="U150" s="177">
        <f t="shared" si="100"/>
        <v>198360</v>
      </c>
      <c r="V150" s="176">
        <v>11990</v>
      </c>
      <c r="W150" s="176">
        <v>0</v>
      </c>
      <c r="X150" s="176">
        <v>11990</v>
      </c>
      <c r="Y150" s="176">
        <v>143880</v>
      </c>
      <c r="Z150" s="176">
        <v>7200</v>
      </c>
      <c r="AB150" s="179"/>
      <c r="AC150" s="179"/>
      <c r="AD150" s="179">
        <f t="shared" si="103"/>
        <v>0</v>
      </c>
    </row>
    <row r="151" spans="1:30" s="178" customFormat="1" ht="16.7" customHeight="1">
      <c r="A151" s="174" t="s">
        <v>347</v>
      </c>
      <c r="B151" s="174" t="s">
        <v>69</v>
      </c>
      <c r="C151" s="174" t="s">
        <v>27</v>
      </c>
      <c r="D151" s="174" t="s">
        <v>348</v>
      </c>
      <c r="E151" s="180" t="s">
        <v>115</v>
      </c>
      <c r="F151" s="176">
        <v>14010</v>
      </c>
      <c r="G151" s="176">
        <f t="shared" si="88"/>
        <v>168120</v>
      </c>
      <c r="H151" s="176">
        <v>710</v>
      </c>
      <c r="I151" s="176">
        <f t="shared" si="89"/>
        <v>14720</v>
      </c>
      <c r="J151" s="176">
        <f t="shared" si="90"/>
        <v>8520</v>
      </c>
      <c r="K151" s="176">
        <v>736</v>
      </c>
      <c r="L151" s="176">
        <f t="shared" si="91"/>
        <v>8832</v>
      </c>
      <c r="M151" s="176">
        <f t="shared" si="92"/>
        <v>0</v>
      </c>
      <c r="N151" s="176">
        <f t="shared" si="93"/>
        <v>0</v>
      </c>
      <c r="O151" s="176">
        <f t="shared" si="94"/>
        <v>29</v>
      </c>
      <c r="P151" s="176">
        <f t="shared" si="95"/>
        <v>348</v>
      </c>
      <c r="Q151" s="176">
        <f t="shared" si="96"/>
        <v>442</v>
      </c>
      <c r="R151" s="176">
        <f t="shared" si="97"/>
        <v>5304</v>
      </c>
      <c r="S151" s="176">
        <f t="shared" si="98"/>
        <v>181944</v>
      </c>
      <c r="T151" s="176">
        <f t="shared" si="99"/>
        <v>9180</v>
      </c>
      <c r="U151" s="177">
        <f t="shared" si="100"/>
        <v>191124</v>
      </c>
      <c r="V151" s="176">
        <v>11590</v>
      </c>
      <c r="W151" s="176">
        <v>0</v>
      </c>
      <c r="X151" s="176">
        <v>11590</v>
      </c>
      <c r="Y151" s="176">
        <v>139080</v>
      </c>
      <c r="Z151" s="176">
        <v>6960</v>
      </c>
      <c r="AB151" s="179"/>
      <c r="AC151" s="179"/>
      <c r="AD151" s="179">
        <f t="shared" si="103"/>
        <v>0</v>
      </c>
    </row>
    <row r="152" spans="1:30" s="116" customFormat="1" ht="16.7" customHeight="1">
      <c r="A152" s="109" t="s">
        <v>349</v>
      </c>
      <c r="B152" s="109" t="s">
        <v>350</v>
      </c>
      <c r="C152" s="109" t="s">
        <v>27</v>
      </c>
      <c r="D152" s="109" t="s">
        <v>351</v>
      </c>
      <c r="E152" s="182" t="s">
        <v>115</v>
      </c>
      <c r="F152" s="111">
        <v>16490</v>
      </c>
      <c r="G152" s="111">
        <f t="shared" si="88"/>
        <v>197880</v>
      </c>
      <c r="H152" s="111">
        <v>830</v>
      </c>
      <c r="I152" s="111">
        <f t="shared" si="89"/>
        <v>17320</v>
      </c>
      <c r="J152" s="112">
        <f t="shared" si="90"/>
        <v>9960</v>
      </c>
      <c r="K152" s="111">
        <v>750</v>
      </c>
      <c r="L152" s="111">
        <f t="shared" si="91"/>
        <v>9000</v>
      </c>
      <c r="M152" s="111">
        <f t="shared" si="92"/>
        <v>0</v>
      </c>
      <c r="N152" s="111">
        <f t="shared" si="93"/>
        <v>0</v>
      </c>
      <c r="O152" s="111">
        <f t="shared" si="94"/>
        <v>35</v>
      </c>
      <c r="P152" s="111">
        <f t="shared" si="95"/>
        <v>420</v>
      </c>
      <c r="Q152" s="111">
        <f t="shared" si="96"/>
        <v>520</v>
      </c>
      <c r="R152" s="111">
        <f t="shared" si="97"/>
        <v>6240</v>
      </c>
      <c r="S152" s="113">
        <f t="shared" si="98"/>
        <v>214080</v>
      </c>
      <c r="T152" s="114">
        <f t="shared" si="99"/>
        <v>9420</v>
      </c>
      <c r="U152" s="115">
        <f t="shared" si="100"/>
        <v>223500</v>
      </c>
      <c r="V152" s="111">
        <v>13380</v>
      </c>
      <c r="W152" s="111">
        <v>0</v>
      </c>
      <c r="X152" s="111">
        <v>13380</v>
      </c>
      <c r="Y152" s="111">
        <v>160560</v>
      </c>
      <c r="Z152" s="111">
        <v>8028</v>
      </c>
      <c r="AB152" s="117"/>
      <c r="AC152" s="117"/>
      <c r="AD152" s="117">
        <f t="shared" si="103"/>
        <v>0</v>
      </c>
    </row>
    <row r="153" spans="1:30" s="120" customFormat="1" ht="16.7" customHeight="1">
      <c r="A153" s="118" t="s">
        <v>352</v>
      </c>
      <c r="B153" s="118" t="s">
        <v>69</v>
      </c>
      <c r="C153" s="118" t="s">
        <v>27</v>
      </c>
      <c r="D153" s="118" t="s">
        <v>353</v>
      </c>
      <c r="E153" s="183" t="s">
        <v>120</v>
      </c>
      <c r="F153" s="112">
        <v>15220</v>
      </c>
      <c r="G153" s="112">
        <f t="shared" si="88"/>
        <v>182640</v>
      </c>
      <c r="H153" s="112">
        <v>770</v>
      </c>
      <c r="I153" s="111">
        <f t="shared" si="89"/>
        <v>15990</v>
      </c>
      <c r="J153" s="112">
        <f t="shared" si="90"/>
        <v>9240</v>
      </c>
      <c r="K153" s="112">
        <v>750</v>
      </c>
      <c r="L153" s="111">
        <f t="shared" si="91"/>
        <v>9000</v>
      </c>
      <c r="M153" s="112">
        <f t="shared" si="92"/>
        <v>0</v>
      </c>
      <c r="N153" s="111">
        <f t="shared" si="93"/>
        <v>0</v>
      </c>
      <c r="O153" s="111">
        <f t="shared" si="94"/>
        <v>32</v>
      </c>
      <c r="P153" s="111">
        <f t="shared" si="95"/>
        <v>384</v>
      </c>
      <c r="Q153" s="111">
        <f t="shared" si="96"/>
        <v>480</v>
      </c>
      <c r="R153" s="111">
        <f t="shared" si="97"/>
        <v>5760</v>
      </c>
      <c r="S153" s="113">
        <f t="shared" si="98"/>
        <v>197640</v>
      </c>
      <c r="T153" s="114">
        <f t="shared" si="99"/>
        <v>9384</v>
      </c>
      <c r="U153" s="115">
        <f t="shared" si="100"/>
        <v>207024</v>
      </c>
      <c r="V153" s="112">
        <v>12510</v>
      </c>
      <c r="W153" s="112">
        <v>0</v>
      </c>
      <c r="X153" s="112">
        <v>12510</v>
      </c>
      <c r="Y153" s="112">
        <v>150120</v>
      </c>
      <c r="Z153" s="112">
        <v>7512</v>
      </c>
      <c r="AB153" s="122"/>
      <c r="AC153" s="122"/>
      <c r="AD153" s="122">
        <f t="shared" si="103"/>
        <v>0</v>
      </c>
    </row>
    <row r="154" spans="1:30" s="116" customFormat="1" ht="16.7" customHeight="1">
      <c r="A154" s="109" t="s">
        <v>354</v>
      </c>
      <c r="B154" s="109" t="s">
        <v>69</v>
      </c>
      <c r="C154" s="109" t="s">
        <v>27</v>
      </c>
      <c r="D154" s="109" t="s">
        <v>355</v>
      </c>
      <c r="E154" s="182" t="s">
        <v>120</v>
      </c>
      <c r="F154" s="111">
        <v>14410</v>
      </c>
      <c r="G154" s="111">
        <f t="shared" si="88"/>
        <v>172920</v>
      </c>
      <c r="H154" s="111">
        <v>730</v>
      </c>
      <c r="I154" s="111">
        <f t="shared" si="89"/>
        <v>15140</v>
      </c>
      <c r="J154" s="112">
        <f t="shared" si="90"/>
        <v>8760</v>
      </c>
      <c r="K154" s="111">
        <v>750</v>
      </c>
      <c r="L154" s="111">
        <f t="shared" si="91"/>
        <v>9000</v>
      </c>
      <c r="M154" s="111">
        <f t="shared" si="92"/>
        <v>0</v>
      </c>
      <c r="N154" s="111">
        <f t="shared" si="93"/>
        <v>0</v>
      </c>
      <c r="O154" s="111">
        <f t="shared" si="94"/>
        <v>30</v>
      </c>
      <c r="P154" s="111">
        <f t="shared" si="95"/>
        <v>360</v>
      </c>
      <c r="Q154" s="111">
        <f t="shared" si="96"/>
        <v>454</v>
      </c>
      <c r="R154" s="111">
        <f t="shared" si="97"/>
        <v>5448</v>
      </c>
      <c r="S154" s="113">
        <f t="shared" si="98"/>
        <v>187128</v>
      </c>
      <c r="T154" s="114">
        <f t="shared" si="99"/>
        <v>9360</v>
      </c>
      <c r="U154" s="115">
        <f t="shared" si="100"/>
        <v>196488</v>
      </c>
      <c r="V154" s="111">
        <v>12050</v>
      </c>
      <c r="W154" s="111">
        <v>0</v>
      </c>
      <c r="X154" s="111">
        <v>12050</v>
      </c>
      <c r="Y154" s="111">
        <v>144600</v>
      </c>
      <c r="Z154" s="111">
        <v>7236</v>
      </c>
      <c r="AB154" s="117"/>
      <c r="AC154" s="117"/>
      <c r="AD154" s="117">
        <f t="shared" si="103"/>
        <v>0</v>
      </c>
    </row>
    <row r="155" spans="1:30" s="120" customFormat="1" ht="16.7" customHeight="1">
      <c r="A155" s="118" t="s">
        <v>356</v>
      </c>
      <c r="B155" s="118" t="s">
        <v>69</v>
      </c>
      <c r="C155" s="118" t="s">
        <v>27</v>
      </c>
      <c r="D155" s="118" t="s">
        <v>357</v>
      </c>
      <c r="E155" s="183" t="s">
        <v>120</v>
      </c>
      <c r="F155" s="112">
        <v>14180</v>
      </c>
      <c r="G155" s="112">
        <f t="shared" si="88"/>
        <v>170160</v>
      </c>
      <c r="H155" s="112">
        <v>710</v>
      </c>
      <c r="I155" s="111">
        <f t="shared" si="89"/>
        <v>14890</v>
      </c>
      <c r="J155" s="112">
        <f t="shared" si="90"/>
        <v>8520</v>
      </c>
      <c r="K155" s="112">
        <v>745</v>
      </c>
      <c r="L155" s="111">
        <f t="shared" si="91"/>
        <v>8940</v>
      </c>
      <c r="M155" s="112">
        <f t="shared" si="92"/>
        <v>0</v>
      </c>
      <c r="N155" s="111">
        <f t="shared" si="93"/>
        <v>0</v>
      </c>
      <c r="O155" s="111">
        <f t="shared" si="94"/>
        <v>30</v>
      </c>
      <c r="P155" s="111">
        <f t="shared" si="95"/>
        <v>360</v>
      </c>
      <c r="Q155" s="111">
        <f t="shared" si="96"/>
        <v>447</v>
      </c>
      <c r="R155" s="111">
        <f t="shared" si="97"/>
        <v>5364</v>
      </c>
      <c r="S155" s="113">
        <f t="shared" si="98"/>
        <v>184044</v>
      </c>
      <c r="T155" s="114">
        <f t="shared" si="99"/>
        <v>9300</v>
      </c>
      <c r="U155" s="115">
        <f t="shared" si="100"/>
        <v>193344</v>
      </c>
      <c r="V155" s="112">
        <v>11800</v>
      </c>
      <c r="W155" s="112">
        <v>0</v>
      </c>
      <c r="X155" s="112">
        <v>11800</v>
      </c>
      <c r="Y155" s="112">
        <v>141600</v>
      </c>
      <c r="Z155" s="112">
        <v>7080</v>
      </c>
      <c r="AB155" s="122"/>
      <c r="AC155" s="122"/>
      <c r="AD155" s="122">
        <f t="shared" si="103"/>
        <v>0</v>
      </c>
    </row>
    <row r="156" spans="1:30" s="116" customFormat="1" ht="16.7" customHeight="1">
      <c r="A156" s="109" t="s">
        <v>358</v>
      </c>
      <c r="B156" s="109" t="s">
        <v>69</v>
      </c>
      <c r="C156" s="109" t="s">
        <v>27</v>
      </c>
      <c r="D156" s="109" t="s">
        <v>359</v>
      </c>
      <c r="E156" s="182" t="s">
        <v>115</v>
      </c>
      <c r="F156" s="111">
        <v>9400</v>
      </c>
      <c r="G156" s="111">
        <f t="shared" si="88"/>
        <v>112800</v>
      </c>
      <c r="H156" s="111">
        <v>470</v>
      </c>
      <c r="I156" s="111">
        <f t="shared" si="89"/>
        <v>9870</v>
      </c>
      <c r="J156" s="112">
        <f t="shared" si="90"/>
        <v>5640</v>
      </c>
      <c r="K156" s="111">
        <v>494</v>
      </c>
      <c r="L156" s="111">
        <f t="shared" si="91"/>
        <v>5928</v>
      </c>
      <c r="M156" s="111">
        <f t="shared" si="92"/>
        <v>130</v>
      </c>
      <c r="N156" s="111">
        <f t="shared" si="93"/>
        <v>1560</v>
      </c>
      <c r="O156" s="111">
        <f t="shared" si="94"/>
        <v>20</v>
      </c>
      <c r="P156" s="111">
        <f t="shared" si="95"/>
        <v>240</v>
      </c>
      <c r="Q156" s="111">
        <f t="shared" si="96"/>
        <v>296</v>
      </c>
      <c r="R156" s="111">
        <f t="shared" si="97"/>
        <v>3552</v>
      </c>
      <c r="S156" s="113">
        <f t="shared" si="98"/>
        <v>123552</v>
      </c>
      <c r="T156" s="114">
        <f t="shared" si="99"/>
        <v>6168</v>
      </c>
      <c r="U156" s="115">
        <f t="shared" si="100"/>
        <v>129720</v>
      </c>
      <c r="V156" s="111">
        <v>8530</v>
      </c>
      <c r="W156" s="111">
        <v>0</v>
      </c>
      <c r="X156" s="111">
        <v>8530</v>
      </c>
      <c r="Y156" s="111">
        <v>102360</v>
      </c>
      <c r="Z156" s="111">
        <v>5124</v>
      </c>
      <c r="AB156" s="117"/>
      <c r="AC156" s="117"/>
      <c r="AD156" s="117">
        <f t="shared" si="103"/>
        <v>0</v>
      </c>
    </row>
    <row r="157" spans="1:30" s="116" customFormat="1" ht="16.7" customHeight="1">
      <c r="A157" s="109" t="s">
        <v>360</v>
      </c>
      <c r="B157" s="109" t="s">
        <v>69</v>
      </c>
      <c r="C157" s="109" t="s">
        <v>27</v>
      </c>
      <c r="D157" s="109" t="s">
        <v>361</v>
      </c>
      <c r="E157" s="182" t="s">
        <v>120</v>
      </c>
      <c r="F157" s="111">
        <v>17710</v>
      </c>
      <c r="G157" s="111">
        <f>F157*12</f>
        <v>212520</v>
      </c>
      <c r="H157" s="111">
        <v>890</v>
      </c>
      <c r="I157" s="111">
        <f>F157+H157</f>
        <v>18600</v>
      </c>
      <c r="J157" s="112">
        <f>H157*12</f>
        <v>10680</v>
      </c>
      <c r="K157" s="111">
        <v>750</v>
      </c>
      <c r="L157" s="111">
        <f>K157*12</f>
        <v>9000</v>
      </c>
      <c r="M157" s="111">
        <f>IF(IF(B157="คนงาน",IF((10000-I157)&gt;1500,1500,10000-I157),IF(B157="เจ้าหน้าที่รักษาความปลอดภัย",IF((10000-I157)&gt;1500,1500,10000-I157),IF(B157="พนักงานขับรถยนต์",IF((10000-I157)&gt;1500,1500,10000-I157),IF(E157="ปริญญาตรี",IF((15000-I157)&gt;1500,1500,15000-I157),IF((13285-I157)&gt;1500,1500,13285-I157)))))&gt;0,IF(B157="คนงาน",IF((10000-I157)&gt;1500,1500,10000-I157),IF(B157="เจ้าหน้าที่รักษาความปลอดภัย",IF((10000-I157)&gt;1500,1500,10000-I157),IF(B157="พนักงานขับรถยนต์",IF((10000-I157)&gt;1500,1500,10000-I157),IF(E157="ปริญญาตรี",IF((15000-I157)&gt;1500,1500,15000-I157),IF((13285-I157)&gt;1500,1500,13285-I157))))),0)</f>
        <v>0</v>
      </c>
      <c r="N157" s="111">
        <f>M157*12</f>
        <v>0</v>
      </c>
      <c r="O157" s="111">
        <f>ROUND(I157*0.2%,0)</f>
        <v>37</v>
      </c>
      <c r="P157" s="111">
        <f>O157*12</f>
        <v>444</v>
      </c>
      <c r="Q157" s="111">
        <f>ROUND(I157*3%,0)</f>
        <v>558</v>
      </c>
      <c r="R157" s="111">
        <f>Q157*12</f>
        <v>6696</v>
      </c>
      <c r="S157" s="113">
        <f>G157+J157+N157+R157</f>
        <v>229896</v>
      </c>
      <c r="T157" s="114">
        <f>L157+P157</f>
        <v>9444</v>
      </c>
      <c r="U157" s="115">
        <f>T157+S157</f>
        <v>239340</v>
      </c>
      <c r="V157" s="111">
        <v>14450</v>
      </c>
      <c r="W157" s="111">
        <v>0</v>
      </c>
      <c r="X157" s="111">
        <v>14450</v>
      </c>
      <c r="Y157" s="111">
        <v>173400</v>
      </c>
      <c r="Z157" s="111">
        <v>8676</v>
      </c>
      <c r="AB157" s="117"/>
      <c r="AC157" s="117"/>
      <c r="AD157" s="117">
        <f t="shared" si="103"/>
        <v>0</v>
      </c>
    </row>
    <row r="158" spans="1:30" s="120" customFormat="1" ht="16.7" customHeight="1">
      <c r="A158" s="118" t="s">
        <v>362</v>
      </c>
      <c r="B158" s="118" t="s">
        <v>69</v>
      </c>
      <c r="C158" s="118" t="s">
        <v>27</v>
      </c>
      <c r="D158" s="118" t="s">
        <v>363</v>
      </c>
      <c r="E158" s="183" t="s">
        <v>120</v>
      </c>
      <c r="F158" s="112">
        <v>13610</v>
      </c>
      <c r="G158" s="112">
        <f>F158*12</f>
        <v>163320</v>
      </c>
      <c r="H158" s="112">
        <v>690</v>
      </c>
      <c r="I158" s="111">
        <f>F158+H158</f>
        <v>14300</v>
      </c>
      <c r="J158" s="112">
        <f>H158*12</f>
        <v>8280</v>
      </c>
      <c r="K158" s="112">
        <v>715</v>
      </c>
      <c r="L158" s="111">
        <f>K158*12</f>
        <v>8580</v>
      </c>
      <c r="M158" s="112">
        <f>IF(IF(B158="คนงาน",IF((10000-I158)&gt;1500,1500,10000-I158),IF(B158="เจ้าหน้าที่รักษาความปลอดภัย",IF((10000-I158)&gt;1500,1500,10000-I158),IF(B158="พนักงานขับรถยนต์",IF((10000-I158)&gt;1500,1500,10000-I158),IF(E158="ปริญญาตรี",IF((15000-I158)&gt;1500,1500,15000-I158),IF((13285-I158)&gt;1500,1500,13285-I158)))))&gt;0,IF(B158="คนงาน",IF((10000-I158)&gt;1500,1500,10000-I158),IF(B158="เจ้าหน้าที่รักษาความปลอดภัย",IF((10000-I158)&gt;1500,1500,10000-I158),IF(B158="พนักงานขับรถยนต์",IF((10000-I158)&gt;1500,1500,10000-I158),IF(E158="ปริญญาตรี",IF((15000-I158)&gt;1500,1500,15000-I158),IF((13285-I158)&gt;1500,1500,13285-I158))))),0)</f>
        <v>0</v>
      </c>
      <c r="N158" s="111">
        <f>M158*12</f>
        <v>0</v>
      </c>
      <c r="O158" s="111">
        <f>ROUND(I158*0.2%,0)</f>
        <v>29</v>
      </c>
      <c r="P158" s="111">
        <f>O158*12</f>
        <v>348</v>
      </c>
      <c r="Q158" s="111">
        <f>ROUND(I158*3%,0)</f>
        <v>429</v>
      </c>
      <c r="R158" s="111">
        <f>Q158*12</f>
        <v>5148</v>
      </c>
      <c r="S158" s="113">
        <f>G158+J158+N158+R158</f>
        <v>176748</v>
      </c>
      <c r="T158" s="114">
        <f>L158+P158</f>
        <v>8928</v>
      </c>
      <c r="U158" s="115">
        <f>T158+S158</f>
        <v>185676</v>
      </c>
      <c r="V158" s="112">
        <v>11490</v>
      </c>
      <c r="W158" s="112">
        <v>0</v>
      </c>
      <c r="X158" s="112">
        <v>11490</v>
      </c>
      <c r="Y158" s="112">
        <v>137880</v>
      </c>
      <c r="Z158" s="112">
        <v>6900</v>
      </c>
      <c r="AB158" s="122"/>
      <c r="AC158" s="122"/>
      <c r="AD158" s="122">
        <f t="shared" si="103"/>
        <v>0</v>
      </c>
    </row>
    <row r="159" spans="1:30" s="20" customFormat="1" ht="15.95" customHeight="1">
      <c r="A159" s="196" t="s">
        <v>364</v>
      </c>
      <c r="B159" s="197"/>
      <c r="C159" s="16"/>
      <c r="D159" s="16"/>
      <c r="E159" s="124"/>
      <c r="F159" s="18">
        <f>SUM(F160:F174)</f>
        <v>211530</v>
      </c>
      <c r="G159" s="18">
        <f t="shared" ref="G159:R159" si="104">SUM(G160:G174)</f>
        <v>2538360</v>
      </c>
      <c r="H159" s="18">
        <f t="shared" si="104"/>
        <v>10640</v>
      </c>
      <c r="I159" s="18">
        <f t="shared" si="104"/>
        <v>222170</v>
      </c>
      <c r="J159" s="18">
        <f t="shared" si="104"/>
        <v>127680</v>
      </c>
      <c r="K159" s="18">
        <f t="shared" si="104"/>
        <v>10182</v>
      </c>
      <c r="L159" s="18">
        <f t="shared" si="104"/>
        <v>122184</v>
      </c>
      <c r="M159" s="18">
        <f t="shared" si="104"/>
        <v>0</v>
      </c>
      <c r="N159" s="18">
        <f t="shared" si="104"/>
        <v>0</v>
      </c>
      <c r="O159" s="18">
        <f t="shared" si="104"/>
        <v>442</v>
      </c>
      <c r="P159" s="18">
        <f t="shared" si="104"/>
        <v>5304</v>
      </c>
      <c r="Q159" s="18">
        <f t="shared" si="104"/>
        <v>6612</v>
      </c>
      <c r="R159" s="18">
        <f t="shared" si="104"/>
        <v>79344</v>
      </c>
      <c r="S159" s="18">
        <f t="shared" si="85"/>
        <v>2745384</v>
      </c>
      <c r="T159" s="18">
        <f t="shared" si="86"/>
        <v>127488</v>
      </c>
      <c r="U159" s="18">
        <f t="shared" si="87"/>
        <v>2872872</v>
      </c>
      <c r="V159" s="19">
        <v>212510</v>
      </c>
      <c r="W159" s="19">
        <v>0</v>
      </c>
      <c r="X159" s="19">
        <v>212510</v>
      </c>
      <c r="Y159" s="19">
        <v>2550120</v>
      </c>
      <c r="Z159" s="19">
        <v>127560</v>
      </c>
      <c r="AB159" s="21">
        <v>15</v>
      </c>
      <c r="AC159" s="21"/>
      <c r="AD159" s="21">
        <f t="shared" si="103"/>
        <v>15</v>
      </c>
    </row>
    <row r="160" spans="1:30" s="40" customFormat="1" ht="15.95" customHeight="1">
      <c r="A160" s="73" t="s">
        <v>365</v>
      </c>
      <c r="B160" s="73" t="s">
        <v>366</v>
      </c>
      <c r="C160" s="73" t="s">
        <v>27</v>
      </c>
      <c r="D160" s="73" t="s">
        <v>367</v>
      </c>
      <c r="E160" s="104" t="s">
        <v>71</v>
      </c>
      <c r="F160" s="39">
        <v>21110</v>
      </c>
      <c r="G160" s="39">
        <f t="shared" ref="G160:G174" si="105">F160*12</f>
        <v>253320</v>
      </c>
      <c r="H160" s="39">
        <v>1060</v>
      </c>
      <c r="I160" s="28">
        <f t="shared" ref="I160:I174" si="106">F160+H160</f>
        <v>22170</v>
      </c>
      <c r="J160" s="39">
        <f t="shared" ref="J160:J174" si="107">H160*12</f>
        <v>12720</v>
      </c>
      <c r="K160" s="39">
        <v>750</v>
      </c>
      <c r="L160" s="28">
        <f t="shared" ref="L160:L174" si="108">K160*12</f>
        <v>9000</v>
      </c>
      <c r="M160" s="39">
        <f>IF(IF(B160="คนงาน",IF((10000-I160)&gt;1500,1500,10000-I160),IF(B160="เจ้าหน้าที่รักษาความปลอดภัย",IF((10000-I160)&gt;1500,1500,10000-I160),IF(B160="พนักงานขับรถยนต์",IF((10000-I160)&gt;1500,1500,10000-I160),IF(E160="ปริญญาตรี",IF((15000-I160)&gt;1500,1500,15000-I160),IF((13285-I160)&gt;1500,1500,13285-I160)))))&gt;0,IF(B160="คนงาน",IF((10000-I160)&gt;1500,1500,10000-I160),IF(B160="เจ้าหน้าที่รักษาความปลอดภัย",IF((10000-I160)&gt;1500,1500,10000-I160),IF(B160="พนักงานขับรถยนต์",IF((10000-I160)&gt;1500,1500,10000-I160),IF(E160="ปริญญาตรี",IF((15000-I160)&gt;1500,1500,15000-I160),IF((13285-I160)&gt;1500,1500,13285-I160))))),0)</f>
        <v>0</v>
      </c>
      <c r="N160" s="28">
        <f>M160*12</f>
        <v>0</v>
      </c>
      <c r="O160" s="28">
        <f>ROUND(I160*0.2%,0)</f>
        <v>44</v>
      </c>
      <c r="P160" s="28">
        <f>O160*12</f>
        <v>528</v>
      </c>
      <c r="Q160" s="28">
        <f>ROUND(I160*3%,0)</f>
        <v>665</v>
      </c>
      <c r="R160" s="28">
        <f>Q160*12</f>
        <v>7980</v>
      </c>
      <c r="S160" s="75">
        <f t="shared" ref="S160:S177" si="109">G160+J160+N160+R160</f>
        <v>274020</v>
      </c>
      <c r="T160" s="76">
        <f t="shared" ref="T160:T177" si="110">L160+P160</f>
        <v>9528</v>
      </c>
      <c r="U160" s="77">
        <f t="shared" ref="U160:U177" si="111">T160+S160</f>
        <v>283548</v>
      </c>
      <c r="V160" s="39">
        <v>16780</v>
      </c>
      <c r="W160" s="39">
        <v>0</v>
      </c>
      <c r="X160" s="39">
        <v>16780</v>
      </c>
      <c r="Y160" s="39">
        <v>201360</v>
      </c>
      <c r="Z160" s="39">
        <v>10068</v>
      </c>
      <c r="AB160" s="41"/>
      <c r="AC160" s="41"/>
      <c r="AD160" s="41">
        <f t="shared" si="103"/>
        <v>0</v>
      </c>
    </row>
    <row r="161" spans="1:30" s="50" customFormat="1" ht="15.95" customHeight="1">
      <c r="A161" s="184" t="s">
        <v>368</v>
      </c>
      <c r="B161" s="95" t="s">
        <v>366</v>
      </c>
      <c r="C161" s="95" t="s">
        <v>27</v>
      </c>
      <c r="D161" s="95" t="s">
        <v>369</v>
      </c>
      <c r="E161" s="106" t="s">
        <v>71</v>
      </c>
      <c r="F161" s="49">
        <v>9560</v>
      </c>
      <c r="G161" s="49">
        <f t="shared" si="105"/>
        <v>114720</v>
      </c>
      <c r="H161" s="49">
        <v>480</v>
      </c>
      <c r="I161" s="49">
        <f t="shared" si="106"/>
        <v>10040</v>
      </c>
      <c r="J161" s="49">
        <f t="shared" si="107"/>
        <v>5760</v>
      </c>
      <c r="K161" s="49">
        <v>502</v>
      </c>
      <c r="L161" s="49">
        <f t="shared" si="108"/>
        <v>6024</v>
      </c>
      <c r="M161" s="49">
        <f>IF(IF(B161="คนงาน",IF((10000-I161)&gt;1500,1500,10000-I161),IF(B161="เจ้าหน้าที่รักษาความปลอดภัย",IF((10000-I161)&gt;1500,1500,10000-I161),IF(B161="พนักงานขับรถยนต์",IF((10000-I161)&gt;1500,1500,10000-I161),IF(E161="ปริญญาตรี",IF((15000-I161)&gt;1500,1500,15000-I161),IF((13285-I161)&gt;1500,1500,13285-I161)))))&gt;0,IF(B161="คนงาน",IF((10000-I161)&gt;1500,1500,10000-I161),IF(B161="เจ้าหน้าที่รักษาความปลอดภัย",IF((10000-I161)&gt;1500,1500,10000-I161),IF(B161="พนักงานขับรถยนต์",IF((10000-I161)&gt;1500,1500,10000-I161),IF(E161="ปริญญาตรี",IF((15000-I161)&gt;1500,1500,15000-I161),IF((13285-I161)&gt;1500,1500,13285-I161))))),0)</f>
        <v>0</v>
      </c>
      <c r="N161" s="49">
        <f>M161*12</f>
        <v>0</v>
      </c>
      <c r="O161" s="49">
        <f>ROUND(I161*0.2%,0)</f>
        <v>20</v>
      </c>
      <c r="P161" s="49">
        <f>O161*12</f>
        <v>240</v>
      </c>
      <c r="Q161" s="49">
        <f>ROUND(I161*3%,0)</f>
        <v>301</v>
      </c>
      <c r="R161" s="49">
        <f>Q161*12</f>
        <v>3612</v>
      </c>
      <c r="S161" s="49">
        <f t="shared" si="109"/>
        <v>124092</v>
      </c>
      <c r="T161" s="49">
        <f t="shared" si="110"/>
        <v>6264</v>
      </c>
      <c r="U161" s="108">
        <f t="shared" si="111"/>
        <v>130356</v>
      </c>
      <c r="V161" s="49">
        <v>17840</v>
      </c>
      <c r="W161" s="49">
        <v>0</v>
      </c>
      <c r="X161" s="49">
        <v>17840</v>
      </c>
      <c r="Y161" s="49">
        <v>214080</v>
      </c>
      <c r="Z161" s="49">
        <v>10704</v>
      </c>
      <c r="AB161" s="12" t="s">
        <v>370</v>
      </c>
      <c r="AC161" s="51"/>
      <c r="AD161" s="51" t="e">
        <f t="shared" si="103"/>
        <v>#VALUE!</v>
      </c>
    </row>
    <row r="162" spans="1:30" s="40" customFormat="1" ht="15.95" customHeight="1">
      <c r="A162" s="73" t="s">
        <v>371</v>
      </c>
      <c r="B162" s="73" t="s">
        <v>366</v>
      </c>
      <c r="C162" s="73" t="s">
        <v>27</v>
      </c>
      <c r="D162" s="73" t="s">
        <v>372</v>
      </c>
      <c r="E162" s="104" t="s">
        <v>71</v>
      </c>
      <c r="F162" s="39">
        <v>9950</v>
      </c>
      <c r="G162" s="39">
        <f t="shared" si="105"/>
        <v>119400</v>
      </c>
      <c r="H162" s="39">
        <v>500</v>
      </c>
      <c r="I162" s="28">
        <f t="shared" si="106"/>
        <v>10450</v>
      </c>
      <c r="J162" s="39">
        <f t="shared" si="107"/>
        <v>6000</v>
      </c>
      <c r="K162" s="39">
        <v>523</v>
      </c>
      <c r="L162" s="28">
        <f t="shared" si="108"/>
        <v>6276</v>
      </c>
      <c r="M162" s="39">
        <f>IF(IF(B162="คนงาน",IF((10000-I162)&gt;1500,1500,10000-I162),IF(B162="เจ้าหน้าที่รักษาความปลอดภัย",IF((10000-I162)&gt;1500,1500,10000-I162),IF(B162="พนักงานขับรถยนต์",IF((10000-I162)&gt;1500,1500,10000-I162),IF(E162="ปริญญาตรี",IF((15000-I162)&gt;1500,1500,15000-I162),IF((13285-I162)&gt;1500,1500,13285-I162)))))&gt;0,IF(B162="คนงาน",IF((10000-I162)&gt;1500,1500,10000-I162),IF(B162="เจ้าหน้าที่รักษาความปลอดภัย",IF((10000-I162)&gt;1500,1500,10000-I162),IF(B162="พนักงานขับรถยนต์",IF((10000-I162)&gt;1500,1500,10000-I162),IF(E162="ปริญญาตรี",IF((15000-I162)&gt;1500,1500,15000-I162),IF((13285-I162)&gt;1500,1500,13285-I162))))),0)</f>
        <v>0</v>
      </c>
      <c r="N162" s="28">
        <f>M162*12</f>
        <v>0</v>
      </c>
      <c r="O162" s="28">
        <v>17</v>
      </c>
      <c r="P162" s="28">
        <v>204</v>
      </c>
      <c r="Q162" s="28">
        <v>261</v>
      </c>
      <c r="R162" s="28">
        <v>3132</v>
      </c>
      <c r="S162" s="75">
        <f t="shared" si="109"/>
        <v>128532</v>
      </c>
      <c r="T162" s="76">
        <f t="shared" si="110"/>
        <v>6480</v>
      </c>
      <c r="U162" s="77">
        <f t="shared" si="111"/>
        <v>135012</v>
      </c>
      <c r="V162" s="39">
        <v>17360</v>
      </c>
      <c r="W162" s="39">
        <v>0</v>
      </c>
      <c r="X162" s="39">
        <v>17360</v>
      </c>
      <c r="Y162" s="39">
        <v>208320</v>
      </c>
      <c r="Z162" s="39">
        <v>10416</v>
      </c>
      <c r="AB162" s="41"/>
      <c r="AC162" s="41"/>
      <c r="AD162" s="41">
        <f t="shared" si="103"/>
        <v>0</v>
      </c>
    </row>
    <row r="163" spans="1:30" s="29" customFormat="1" ht="15.95" customHeight="1">
      <c r="A163" s="98" t="s">
        <v>373</v>
      </c>
      <c r="B163" s="98" t="s">
        <v>366</v>
      </c>
      <c r="C163" s="98" t="s">
        <v>27</v>
      </c>
      <c r="D163" s="98" t="s">
        <v>374</v>
      </c>
      <c r="E163" s="105" t="s">
        <v>71</v>
      </c>
      <c r="F163" s="28">
        <v>9560</v>
      </c>
      <c r="G163" s="28">
        <f t="shared" si="105"/>
        <v>114720</v>
      </c>
      <c r="H163" s="28">
        <v>480</v>
      </c>
      <c r="I163" s="28">
        <f t="shared" si="106"/>
        <v>10040</v>
      </c>
      <c r="J163" s="39">
        <f t="shared" si="107"/>
        <v>5760</v>
      </c>
      <c r="K163" s="39">
        <v>502</v>
      </c>
      <c r="L163" s="28">
        <f t="shared" si="108"/>
        <v>6024</v>
      </c>
      <c r="M163" s="28">
        <f t="shared" ref="M163:M174" si="112">IF(IF(B163="คนงาน",IF((10000-I163)&gt;1500,1500,10000-I163),IF(B163="เจ้าหน้าที่รักษาความปลอดภัย",IF((10000-I163)&gt;1500,1500,10000-I163),IF(B163="พนักงานขับรถยนต์",IF((10000-I163)&gt;1500,1500,10000-I163),IF(E163="ปริญญาตรี",IF((15000-I163)&gt;1500,1500,15000-I163),IF((13285-I163)&gt;1500,1500,13285-I163)))))&gt;0,IF(B163="คนงาน",IF((10000-I163)&gt;1500,1500,10000-I163),IF(B163="เจ้าหน้าที่รักษาความปลอดภัย",IF((10000-I163)&gt;1500,1500,10000-I163),IF(B163="พนักงานขับรถยนต์",IF((10000-I163)&gt;1500,1500,10000-I163),IF(E163="ปริญญาตรี",IF((15000-I163)&gt;1500,1500,15000-I163),IF((13285-I163)&gt;1500,1500,13285-I163))))),0)</f>
        <v>0</v>
      </c>
      <c r="N163" s="28">
        <f t="shared" ref="N163:N174" si="113">M163*12</f>
        <v>0</v>
      </c>
      <c r="O163" s="28">
        <f t="shared" ref="O163:O174" si="114">ROUND(I163*0.2%,0)</f>
        <v>20</v>
      </c>
      <c r="P163" s="28">
        <f t="shared" ref="P163:P174" si="115">O163*12</f>
        <v>240</v>
      </c>
      <c r="Q163" s="28">
        <f t="shared" ref="Q163:Q174" si="116">ROUND(I163*3%,0)</f>
        <v>301</v>
      </c>
      <c r="R163" s="28">
        <f t="shared" ref="R163:R174" si="117">Q163*12</f>
        <v>3612</v>
      </c>
      <c r="S163" s="75">
        <f t="shared" si="109"/>
        <v>124092</v>
      </c>
      <c r="T163" s="76">
        <f t="shared" si="110"/>
        <v>6264</v>
      </c>
      <c r="U163" s="77">
        <f t="shared" si="111"/>
        <v>130356</v>
      </c>
      <c r="V163" s="28">
        <v>15680</v>
      </c>
      <c r="W163" s="28">
        <v>0</v>
      </c>
      <c r="X163" s="28">
        <v>15680</v>
      </c>
      <c r="Y163" s="28">
        <v>188160</v>
      </c>
      <c r="Z163" s="28">
        <v>9408</v>
      </c>
      <c r="AB163" s="30"/>
      <c r="AC163" s="30"/>
      <c r="AD163" s="30">
        <f t="shared" si="103"/>
        <v>0</v>
      </c>
    </row>
    <row r="164" spans="1:30" s="40" customFormat="1" ht="15.95" customHeight="1">
      <c r="A164" s="73" t="s">
        <v>375</v>
      </c>
      <c r="B164" s="73" t="s">
        <v>366</v>
      </c>
      <c r="C164" s="73" t="s">
        <v>27</v>
      </c>
      <c r="D164" s="73" t="s">
        <v>376</v>
      </c>
      <c r="E164" s="104" t="s">
        <v>71</v>
      </c>
      <c r="F164" s="39">
        <v>16950</v>
      </c>
      <c r="G164" s="39">
        <f t="shared" si="105"/>
        <v>203400</v>
      </c>
      <c r="H164" s="39">
        <v>850</v>
      </c>
      <c r="I164" s="28">
        <f t="shared" si="106"/>
        <v>17800</v>
      </c>
      <c r="J164" s="39">
        <f t="shared" si="107"/>
        <v>10200</v>
      </c>
      <c r="K164" s="39">
        <v>750</v>
      </c>
      <c r="L164" s="28">
        <f t="shared" si="108"/>
        <v>9000</v>
      </c>
      <c r="M164" s="39">
        <f t="shared" si="112"/>
        <v>0</v>
      </c>
      <c r="N164" s="28">
        <f t="shared" si="113"/>
        <v>0</v>
      </c>
      <c r="O164" s="28">
        <f t="shared" si="114"/>
        <v>36</v>
      </c>
      <c r="P164" s="28">
        <f t="shared" si="115"/>
        <v>432</v>
      </c>
      <c r="Q164" s="28">
        <f t="shared" si="116"/>
        <v>534</v>
      </c>
      <c r="R164" s="28">
        <f t="shared" si="117"/>
        <v>6408</v>
      </c>
      <c r="S164" s="75">
        <f t="shared" si="109"/>
        <v>220008</v>
      </c>
      <c r="T164" s="76">
        <f t="shared" si="110"/>
        <v>9432</v>
      </c>
      <c r="U164" s="77">
        <f t="shared" si="111"/>
        <v>229440</v>
      </c>
      <c r="V164" s="39">
        <v>14140</v>
      </c>
      <c r="W164" s="39">
        <v>0</v>
      </c>
      <c r="X164" s="39">
        <v>14140</v>
      </c>
      <c r="Y164" s="39">
        <v>169680</v>
      </c>
      <c r="Z164" s="39">
        <v>8484</v>
      </c>
      <c r="AB164" s="41"/>
      <c r="AC164" s="41"/>
      <c r="AD164" s="41">
        <f t="shared" si="103"/>
        <v>0</v>
      </c>
    </row>
    <row r="165" spans="1:30" s="29" customFormat="1" ht="15.95" customHeight="1">
      <c r="A165" s="98" t="s">
        <v>377</v>
      </c>
      <c r="B165" s="98" t="s">
        <v>366</v>
      </c>
      <c r="C165" s="98" t="s">
        <v>27</v>
      </c>
      <c r="D165" s="98" t="s">
        <v>378</v>
      </c>
      <c r="E165" s="105" t="s">
        <v>71</v>
      </c>
      <c r="F165" s="28">
        <v>16930</v>
      </c>
      <c r="G165" s="28">
        <f t="shared" si="105"/>
        <v>203160</v>
      </c>
      <c r="H165" s="28">
        <v>850</v>
      </c>
      <c r="I165" s="28">
        <f t="shared" si="106"/>
        <v>17780</v>
      </c>
      <c r="J165" s="39">
        <f t="shared" si="107"/>
        <v>10200</v>
      </c>
      <c r="K165" s="28">
        <v>750</v>
      </c>
      <c r="L165" s="28">
        <f t="shared" si="108"/>
        <v>9000</v>
      </c>
      <c r="M165" s="28">
        <f t="shared" si="112"/>
        <v>0</v>
      </c>
      <c r="N165" s="28">
        <f t="shared" si="113"/>
        <v>0</v>
      </c>
      <c r="O165" s="28">
        <f t="shared" si="114"/>
        <v>36</v>
      </c>
      <c r="P165" s="28">
        <f t="shared" si="115"/>
        <v>432</v>
      </c>
      <c r="Q165" s="28">
        <f t="shared" si="116"/>
        <v>533</v>
      </c>
      <c r="R165" s="28">
        <f t="shared" si="117"/>
        <v>6396</v>
      </c>
      <c r="S165" s="75">
        <f t="shared" si="109"/>
        <v>219756</v>
      </c>
      <c r="T165" s="76">
        <f t="shared" si="110"/>
        <v>9432</v>
      </c>
      <c r="U165" s="77">
        <f t="shared" si="111"/>
        <v>229188</v>
      </c>
      <c r="V165" s="28">
        <v>13910</v>
      </c>
      <c r="W165" s="28">
        <v>0</v>
      </c>
      <c r="X165" s="28">
        <v>13910</v>
      </c>
      <c r="Y165" s="28">
        <v>166920</v>
      </c>
      <c r="Z165" s="28">
        <v>8352</v>
      </c>
      <c r="AB165" s="30"/>
      <c r="AC165" s="30"/>
      <c r="AD165" s="30">
        <f t="shared" si="103"/>
        <v>0</v>
      </c>
    </row>
    <row r="166" spans="1:30" s="40" customFormat="1" ht="15.95" customHeight="1">
      <c r="A166" s="73" t="s">
        <v>379</v>
      </c>
      <c r="B166" s="73" t="s">
        <v>366</v>
      </c>
      <c r="C166" s="73" t="s">
        <v>27</v>
      </c>
      <c r="D166" s="73" t="s">
        <v>380</v>
      </c>
      <c r="E166" s="104" t="s">
        <v>120</v>
      </c>
      <c r="F166" s="39">
        <v>16260</v>
      </c>
      <c r="G166" s="39">
        <f t="shared" si="105"/>
        <v>195120</v>
      </c>
      <c r="H166" s="39">
        <v>820</v>
      </c>
      <c r="I166" s="28">
        <f t="shared" si="106"/>
        <v>17080</v>
      </c>
      <c r="J166" s="39">
        <f t="shared" si="107"/>
        <v>9840</v>
      </c>
      <c r="K166" s="39">
        <v>750</v>
      </c>
      <c r="L166" s="28">
        <f t="shared" si="108"/>
        <v>9000</v>
      </c>
      <c r="M166" s="39">
        <f t="shared" si="112"/>
        <v>0</v>
      </c>
      <c r="N166" s="28">
        <f t="shared" si="113"/>
        <v>0</v>
      </c>
      <c r="O166" s="28">
        <f t="shared" si="114"/>
        <v>34</v>
      </c>
      <c r="P166" s="28">
        <f t="shared" si="115"/>
        <v>408</v>
      </c>
      <c r="Q166" s="28">
        <f t="shared" si="116"/>
        <v>512</v>
      </c>
      <c r="R166" s="28">
        <f t="shared" si="117"/>
        <v>6144</v>
      </c>
      <c r="S166" s="75">
        <f t="shared" si="109"/>
        <v>211104</v>
      </c>
      <c r="T166" s="76">
        <f t="shared" si="110"/>
        <v>9408</v>
      </c>
      <c r="U166" s="77">
        <f t="shared" si="111"/>
        <v>220512</v>
      </c>
      <c r="V166" s="39">
        <v>13570</v>
      </c>
      <c r="W166" s="39">
        <v>0</v>
      </c>
      <c r="X166" s="39">
        <v>13570</v>
      </c>
      <c r="Y166" s="39">
        <v>162840</v>
      </c>
      <c r="Z166" s="39">
        <v>8148</v>
      </c>
      <c r="AB166" s="41"/>
      <c r="AC166" s="41"/>
      <c r="AD166" s="41">
        <f t="shared" si="103"/>
        <v>0</v>
      </c>
    </row>
    <row r="167" spans="1:30" s="29" customFormat="1" ht="15.95" customHeight="1">
      <c r="A167" s="98" t="s">
        <v>381</v>
      </c>
      <c r="B167" s="98" t="s">
        <v>366</v>
      </c>
      <c r="C167" s="98" t="s">
        <v>27</v>
      </c>
      <c r="D167" s="98" t="s">
        <v>382</v>
      </c>
      <c r="E167" s="105" t="s">
        <v>71</v>
      </c>
      <c r="F167" s="28">
        <v>15990</v>
      </c>
      <c r="G167" s="28">
        <f t="shared" si="105"/>
        <v>191880</v>
      </c>
      <c r="H167" s="28">
        <v>800</v>
      </c>
      <c r="I167" s="28">
        <f t="shared" si="106"/>
        <v>16790</v>
      </c>
      <c r="J167" s="39">
        <f t="shared" si="107"/>
        <v>9600</v>
      </c>
      <c r="K167" s="28">
        <v>750</v>
      </c>
      <c r="L167" s="28">
        <f t="shared" si="108"/>
        <v>9000</v>
      </c>
      <c r="M167" s="28">
        <f t="shared" si="112"/>
        <v>0</v>
      </c>
      <c r="N167" s="28">
        <f t="shared" si="113"/>
        <v>0</v>
      </c>
      <c r="O167" s="28">
        <f t="shared" si="114"/>
        <v>34</v>
      </c>
      <c r="P167" s="28">
        <f t="shared" si="115"/>
        <v>408</v>
      </c>
      <c r="Q167" s="28">
        <f t="shared" si="116"/>
        <v>504</v>
      </c>
      <c r="R167" s="28">
        <f t="shared" si="117"/>
        <v>6048</v>
      </c>
      <c r="S167" s="75">
        <f t="shared" si="109"/>
        <v>207528</v>
      </c>
      <c r="T167" s="76">
        <f t="shared" si="110"/>
        <v>9408</v>
      </c>
      <c r="U167" s="77">
        <f t="shared" si="111"/>
        <v>216936</v>
      </c>
      <c r="V167" s="28">
        <v>13270</v>
      </c>
      <c r="W167" s="28">
        <v>0</v>
      </c>
      <c r="X167" s="28">
        <v>13270</v>
      </c>
      <c r="Y167" s="28">
        <v>159240</v>
      </c>
      <c r="Z167" s="28">
        <v>7968</v>
      </c>
      <c r="AB167" s="30"/>
      <c r="AC167" s="30"/>
      <c r="AD167" s="30">
        <f t="shared" si="103"/>
        <v>0</v>
      </c>
    </row>
    <row r="168" spans="1:30" s="40" customFormat="1" ht="15.95" customHeight="1">
      <c r="A168" s="73" t="s">
        <v>383</v>
      </c>
      <c r="B168" s="73" t="s">
        <v>366</v>
      </c>
      <c r="C168" s="73" t="s">
        <v>27</v>
      </c>
      <c r="D168" s="73" t="s">
        <v>384</v>
      </c>
      <c r="E168" s="104" t="s">
        <v>71</v>
      </c>
      <c r="F168" s="39">
        <v>15840</v>
      </c>
      <c r="G168" s="39">
        <f t="shared" si="105"/>
        <v>190080</v>
      </c>
      <c r="H168" s="39">
        <v>800</v>
      </c>
      <c r="I168" s="28">
        <f t="shared" si="106"/>
        <v>16640</v>
      </c>
      <c r="J168" s="39">
        <f t="shared" si="107"/>
        <v>9600</v>
      </c>
      <c r="K168" s="39">
        <v>750</v>
      </c>
      <c r="L168" s="28">
        <f t="shared" si="108"/>
        <v>9000</v>
      </c>
      <c r="M168" s="39">
        <f t="shared" si="112"/>
        <v>0</v>
      </c>
      <c r="N168" s="28">
        <f t="shared" si="113"/>
        <v>0</v>
      </c>
      <c r="O168" s="28">
        <f t="shared" si="114"/>
        <v>33</v>
      </c>
      <c r="P168" s="28">
        <f t="shared" si="115"/>
        <v>396</v>
      </c>
      <c r="Q168" s="28">
        <f t="shared" si="116"/>
        <v>499</v>
      </c>
      <c r="R168" s="28">
        <f t="shared" si="117"/>
        <v>5988</v>
      </c>
      <c r="S168" s="75">
        <f t="shared" si="109"/>
        <v>205668</v>
      </c>
      <c r="T168" s="76">
        <f t="shared" si="110"/>
        <v>9396</v>
      </c>
      <c r="U168" s="77">
        <f t="shared" si="111"/>
        <v>215064</v>
      </c>
      <c r="V168" s="39">
        <v>13230</v>
      </c>
      <c r="W168" s="39">
        <v>0</v>
      </c>
      <c r="X168" s="39">
        <v>13230</v>
      </c>
      <c r="Y168" s="39">
        <v>158760</v>
      </c>
      <c r="Z168" s="39">
        <v>7944</v>
      </c>
      <c r="AB168" s="41"/>
      <c r="AC168" s="41"/>
      <c r="AD168" s="41">
        <f t="shared" si="103"/>
        <v>0</v>
      </c>
    </row>
    <row r="169" spans="1:30" s="29" customFormat="1" ht="15.95" customHeight="1">
      <c r="A169" s="98" t="s">
        <v>385</v>
      </c>
      <c r="B169" s="98" t="s">
        <v>366</v>
      </c>
      <c r="C169" s="98" t="s">
        <v>27</v>
      </c>
      <c r="D169" s="98" t="s">
        <v>386</v>
      </c>
      <c r="E169" s="105" t="s">
        <v>71</v>
      </c>
      <c r="F169" s="28">
        <v>14240</v>
      </c>
      <c r="G169" s="28">
        <f t="shared" si="105"/>
        <v>170880</v>
      </c>
      <c r="H169" s="28">
        <v>720</v>
      </c>
      <c r="I169" s="28">
        <f t="shared" si="106"/>
        <v>14960</v>
      </c>
      <c r="J169" s="39">
        <f t="shared" si="107"/>
        <v>8640</v>
      </c>
      <c r="K169" s="28">
        <v>748</v>
      </c>
      <c r="L169" s="28">
        <f t="shared" si="108"/>
        <v>8976</v>
      </c>
      <c r="M169" s="28">
        <f t="shared" si="112"/>
        <v>0</v>
      </c>
      <c r="N169" s="28">
        <f t="shared" si="113"/>
        <v>0</v>
      </c>
      <c r="O169" s="28">
        <f t="shared" si="114"/>
        <v>30</v>
      </c>
      <c r="P169" s="28">
        <f t="shared" si="115"/>
        <v>360</v>
      </c>
      <c r="Q169" s="28">
        <f t="shared" si="116"/>
        <v>449</v>
      </c>
      <c r="R169" s="28">
        <f t="shared" si="117"/>
        <v>5388</v>
      </c>
      <c r="S169" s="75">
        <f t="shared" si="109"/>
        <v>184908</v>
      </c>
      <c r="T169" s="76">
        <f t="shared" si="110"/>
        <v>9336</v>
      </c>
      <c r="U169" s="77">
        <f t="shared" si="111"/>
        <v>194244</v>
      </c>
      <c r="V169" s="28">
        <v>12120</v>
      </c>
      <c r="W169" s="28">
        <v>0</v>
      </c>
      <c r="X169" s="28">
        <v>12120</v>
      </c>
      <c r="Y169" s="28">
        <v>145440</v>
      </c>
      <c r="Z169" s="28">
        <v>7272</v>
      </c>
      <c r="AB169" s="30"/>
      <c r="AC169" s="30"/>
      <c r="AD169" s="30">
        <f t="shared" si="103"/>
        <v>0</v>
      </c>
    </row>
    <row r="170" spans="1:30" s="40" customFormat="1" ht="15.95" customHeight="1">
      <c r="A170" s="73" t="s">
        <v>387</v>
      </c>
      <c r="B170" s="73" t="s">
        <v>366</v>
      </c>
      <c r="C170" s="73" t="s">
        <v>27</v>
      </c>
      <c r="D170" s="73" t="s">
        <v>388</v>
      </c>
      <c r="E170" s="104" t="s">
        <v>126</v>
      </c>
      <c r="F170" s="39">
        <v>14570</v>
      </c>
      <c r="G170" s="39">
        <f t="shared" si="105"/>
        <v>174840</v>
      </c>
      <c r="H170" s="39">
        <v>730</v>
      </c>
      <c r="I170" s="28">
        <f t="shared" si="106"/>
        <v>15300</v>
      </c>
      <c r="J170" s="39">
        <f t="shared" si="107"/>
        <v>8760</v>
      </c>
      <c r="K170" s="39">
        <v>750</v>
      </c>
      <c r="L170" s="28">
        <f t="shared" si="108"/>
        <v>9000</v>
      </c>
      <c r="M170" s="39">
        <f t="shared" si="112"/>
        <v>0</v>
      </c>
      <c r="N170" s="28">
        <f t="shared" si="113"/>
        <v>0</v>
      </c>
      <c r="O170" s="28">
        <f t="shared" si="114"/>
        <v>31</v>
      </c>
      <c r="P170" s="28">
        <f t="shared" si="115"/>
        <v>372</v>
      </c>
      <c r="Q170" s="28">
        <f t="shared" si="116"/>
        <v>459</v>
      </c>
      <c r="R170" s="28">
        <f t="shared" si="117"/>
        <v>5508</v>
      </c>
      <c r="S170" s="75">
        <f t="shared" si="109"/>
        <v>189108</v>
      </c>
      <c r="T170" s="76">
        <f t="shared" si="110"/>
        <v>9372</v>
      </c>
      <c r="U170" s="77">
        <f t="shared" si="111"/>
        <v>198480</v>
      </c>
      <c r="V170" s="39">
        <v>12260</v>
      </c>
      <c r="W170" s="39">
        <v>0</v>
      </c>
      <c r="X170" s="39">
        <v>12260</v>
      </c>
      <c r="Y170" s="39">
        <v>147120</v>
      </c>
      <c r="Z170" s="39">
        <v>7356</v>
      </c>
      <c r="AB170" s="41"/>
      <c r="AC170" s="41"/>
      <c r="AD170" s="41">
        <f t="shared" si="103"/>
        <v>0</v>
      </c>
    </row>
    <row r="171" spans="1:30" s="29" customFormat="1" ht="15.95" customHeight="1">
      <c r="A171" s="98" t="s">
        <v>389</v>
      </c>
      <c r="B171" s="98" t="s">
        <v>366</v>
      </c>
      <c r="C171" s="98" t="s">
        <v>27</v>
      </c>
      <c r="D171" s="98" t="s">
        <v>390</v>
      </c>
      <c r="E171" s="105" t="s">
        <v>126</v>
      </c>
      <c r="F171" s="28">
        <v>14250</v>
      </c>
      <c r="G171" s="28">
        <f t="shared" si="105"/>
        <v>171000</v>
      </c>
      <c r="H171" s="28">
        <v>720</v>
      </c>
      <c r="I171" s="28">
        <f t="shared" si="106"/>
        <v>14970</v>
      </c>
      <c r="J171" s="39">
        <f t="shared" si="107"/>
        <v>8640</v>
      </c>
      <c r="K171" s="28">
        <v>749</v>
      </c>
      <c r="L171" s="28">
        <f t="shared" si="108"/>
        <v>8988</v>
      </c>
      <c r="M171" s="28">
        <f t="shared" si="112"/>
        <v>0</v>
      </c>
      <c r="N171" s="28">
        <f t="shared" si="113"/>
        <v>0</v>
      </c>
      <c r="O171" s="28">
        <f t="shared" si="114"/>
        <v>30</v>
      </c>
      <c r="P171" s="28">
        <f t="shared" si="115"/>
        <v>360</v>
      </c>
      <c r="Q171" s="28">
        <f t="shared" si="116"/>
        <v>449</v>
      </c>
      <c r="R171" s="28">
        <f t="shared" si="117"/>
        <v>5388</v>
      </c>
      <c r="S171" s="75">
        <f t="shared" si="109"/>
        <v>185028</v>
      </c>
      <c r="T171" s="76">
        <f t="shared" si="110"/>
        <v>9348</v>
      </c>
      <c r="U171" s="77">
        <f t="shared" si="111"/>
        <v>194376</v>
      </c>
      <c r="V171" s="28">
        <v>12070</v>
      </c>
      <c r="W171" s="28">
        <v>0</v>
      </c>
      <c r="X171" s="28">
        <v>12070</v>
      </c>
      <c r="Y171" s="28">
        <v>144840</v>
      </c>
      <c r="Z171" s="28">
        <v>7248</v>
      </c>
      <c r="AB171" s="30"/>
      <c r="AC171" s="30"/>
      <c r="AD171" s="30">
        <f t="shared" si="103"/>
        <v>0</v>
      </c>
    </row>
    <row r="172" spans="1:30" s="40" customFormat="1" ht="15.95" customHeight="1">
      <c r="A172" s="73" t="s">
        <v>391</v>
      </c>
      <c r="B172" s="73" t="s">
        <v>366</v>
      </c>
      <c r="C172" s="73" t="s">
        <v>27</v>
      </c>
      <c r="D172" s="73" t="s">
        <v>392</v>
      </c>
      <c r="E172" s="104" t="s">
        <v>71</v>
      </c>
      <c r="F172" s="39">
        <v>13630</v>
      </c>
      <c r="G172" s="39">
        <f t="shared" si="105"/>
        <v>163560</v>
      </c>
      <c r="H172" s="39">
        <v>690</v>
      </c>
      <c r="I172" s="28">
        <f t="shared" si="106"/>
        <v>14320</v>
      </c>
      <c r="J172" s="39">
        <f t="shared" si="107"/>
        <v>8280</v>
      </c>
      <c r="K172" s="39">
        <v>716</v>
      </c>
      <c r="L172" s="28">
        <f t="shared" si="108"/>
        <v>8592</v>
      </c>
      <c r="M172" s="39">
        <f t="shared" si="112"/>
        <v>0</v>
      </c>
      <c r="N172" s="28">
        <f t="shared" si="113"/>
        <v>0</v>
      </c>
      <c r="O172" s="28">
        <f t="shared" si="114"/>
        <v>29</v>
      </c>
      <c r="P172" s="28">
        <f t="shared" si="115"/>
        <v>348</v>
      </c>
      <c r="Q172" s="28">
        <f t="shared" si="116"/>
        <v>430</v>
      </c>
      <c r="R172" s="28">
        <f t="shared" si="117"/>
        <v>5160</v>
      </c>
      <c r="S172" s="75">
        <f t="shared" si="109"/>
        <v>177000</v>
      </c>
      <c r="T172" s="76">
        <f t="shared" si="110"/>
        <v>8940</v>
      </c>
      <c r="U172" s="77">
        <f t="shared" si="111"/>
        <v>185940</v>
      </c>
      <c r="V172" s="39">
        <v>11710</v>
      </c>
      <c r="W172" s="39">
        <v>0</v>
      </c>
      <c r="X172" s="39">
        <v>11710</v>
      </c>
      <c r="Y172" s="39">
        <v>140520</v>
      </c>
      <c r="Z172" s="39">
        <v>7032</v>
      </c>
      <c r="AB172" s="41"/>
      <c r="AC172" s="41"/>
      <c r="AD172" s="41">
        <f t="shared" si="103"/>
        <v>0</v>
      </c>
    </row>
    <row r="173" spans="1:30" s="29" customFormat="1" ht="15.95" customHeight="1">
      <c r="A173" s="98" t="s">
        <v>393</v>
      </c>
      <c r="B173" s="98" t="s">
        <v>366</v>
      </c>
      <c r="C173" s="98" t="s">
        <v>27</v>
      </c>
      <c r="D173" s="98" t="s">
        <v>394</v>
      </c>
      <c r="E173" s="105" t="s">
        <v>71</v>
      </c>
      <c r="F173" s="28">
        <v>12740</v>
      </c>
      <c r="G173" s="28">
        <f t="shared" si="105"/>
        <v>152880</v>
      </c>
      <c r="H173" s="28">
        <v>640</v>
      </c>
      <c r="I173" s="28">
        <f t="shared" si="106"/>
        <v>13380</v>
      </c>
      <c r="J173" s="39">
        <f t="shared" si="107"/>
        <v>7680</v>
      </c>
      <c r="K173" s="28">
        <v>669</v>
      </c>
      <c r="L173" s="28">
        <f t="shared" si="108"/>
        <v>8028</v>
      </c>
      <c r="M173" s="28">
        <f t="shared" si="112"/>
        <v>0</v>
      </c>
      <c r="N173" s="28">
        <f t="shared" si="113"/>
        <v>0</v>
      </c>
      <c r="O173" s="28">
        <f t="shared" si="114"/>
        <v>27</v>
      </c>
      <c r="P173" s="28">
        <f t="shared" si="115"/>
        <v>324</v>
      </c>
      <c r="Q173" s="28">
        <f t="shared" si="116"/>
        <v>401</v>
      </c>
      <c r="R173" s="28">
        <f t="shared" si="117"/>
        <v>4812</v>
      </c>
      <c r="S173" s="75">
        <f t="shared" si="109"/>
        <v>165372</v>
      </c>
      <c r="T173" s="76">
        <f t="shared" si="110"/>
        <v>8352</v>
      </c>
      <c r="U173" s="77">
        <f t="shared" si="111"/>
        <v>173724</v>
      </c>
      <c r="V173" s="28">
        <v>11190</v>
      </c>
      <c r="W173" s="28">
        <v>0</v>
      </c>
      <c r="X173" s="28">
        <v>11190</v>
      </c>
      <c r="Y173" s="28">
        <v>134280</v>
      </c>
      <c r="Z173" s="28">
        <v>6720</v>
      </c>
      <c r="AB173" s="30"/>
      <c r="AC173" s="30"/>
      <c r="AD173" s="30">
        <f t="shared" si="103"/>
        <v>0</v>
      </c>
    </row>
    <row r="174" spans="1:30" s="40" customFormat="1" ht="15.95" customHeight="1">
      <c r="A174" s="95" t="s">
        <v>395</v>
      </c>
      <c r="B174" s="95" t="s">
        <v>366</v>
      </c>
      <c r="C174" s="95" t="s">
        <v>27</v>
      </c>
      <c r="D174" s="95" t="s">
        <v>396</v>
      </c>
      <c r="E174" s="106" t="s">
        <v>71</v>
      </c>
      <c r="F174" s="49">
        <v>9950</v>
      </c>
      <c r="G174" s="49">
        <f t="shared" si="105"/>
        <v>119400</v>
      </c>
      <c r="H174" s="49">
        <v>500</v>
      </c>
      <c r="I174" s="49">
        <f t="shared" si="106"/>
        <v>10450</v>
      </c>
      <c r="J174" s="49">
        <f t="shared" si="107"/>
        <v>6000</v>
      </c>
      <c r="K174" s="49">
        <v>523</v>
      </c>
      <c r="L174" s="49">
        <f t="shared" si="108"/>
        <v>6276</v>
      </c>
      <c r="M174" s="49">
        <f t="shared" si="112"/>
        <v>0</v>
      </c>
      <c r="N174" s="49">
        <f t="shared" si="113"/>
        <v>0</v>
      </c>
      <c r="O174" s="49">
        <f t="shared" si="114"/>
        <v>21</v>
      </c>
      <c r="P174" s="49">
        <f t="shared" si="115"/>
        <v>252</v>
      </c>
      <c r="Q174" s="49">
        <f t="shared" si="116"/>
        <v>314</v>
      </c>
      <c r="R174" s="49">
        <f t="shared" si="117"/>
        <v>3768</v>
      </c>
      <c r="S174" s="185">
        <f t="shared" si="109"/>
        <v>129168</v>
      </c>
      <c r="T174" s="185">
        <f t="shared" si="110"/>
        <v>6528</v>
      </c>
      <c r="U174" s="186">
        <f t="shared" si="111"/>
        <v>135696</v>
      </c>
      <c r="V174" s="39">
        <v>8690</v>
      </c>
      <c r="W174" s="39">
        <v>0</v>
      </c>
      <c r="X174" s="39">
        <v>8690</v>
      </c>
      <c r="Y174" s="39">
        <v>104280</v>
      </c>
      <c r="Z174" s="39">
        <v>5220</v>
      </c>
      <c r="AB174" s="41"/>
      <c r="AC174" s="41"/>
      <c r="AD174" s="41">
        <f t="shared" si="103"/>
        <v>0</v>
      </c>
    </row>
    <row r="175" spans="1:30" s="20" customFormat="1" ht="15.95" customHeight="1">
      <c r="A175" s="196" t="s">
        <v>397</v>
      </c>
      <c r="B175" s="197"/>
      <c r="C175" s="16"/>
      <c r="D175" s="16"/>
      <c r="E175" s="124"/>
      <c r="F175" s="18">
        <f>SUM(F176:F177)</f>
        <v>17240</v>
      </c>
      <c r="G175" s="18">
        <f t="shared" ref="G175:R175" si="118">SUM(G176:G177)</f>
        <v>206880</v>
      </c>
      <c r="H175" s="18">
        <f t="shared" si="118"/>
        <v>880</v>
      </c>
      <c r="I175" s="18">
        <f t="shared" si="118"/>
        <v>18120</v>
      </c>
      <c r="J175" s="18">
        <f t="shared" si="118"/>
        <v>10560</v>
      </c>
      <c r="K175" s="18">
        <f t="shared" si="118"/>
        <v>906</v>
      </c>
      <c r="L175" s="18">
        <f t="shared" si="118"/>
        <v>10872</v>
      </c>
      <c r="M175" s="18">
        <f t="shared" si="118"/>
        <v>1880</v>
      </c>
      <c r="N175" s="18">
        <f t="shared" si="118"/>
        <v>22560</v>
      </c>
      <c r="O175" s="18">
        <f t="shared" si="118"/>
        <v>36</v>
      </c>
      <c r="P175" s="18">
        <f t="shared" si="118"/>
        <v>432</v>
      </c>
      <c r="Q175" s="18">
        <f t="shared" si="118"/>
        <v>544</v>
      </c>
      <c r="R175" s="18">
        <f t="shared" si="118"/>
        <v>6528</v>
      </c>
      <c r="S175" s="18">
        <f t="shared" si="109"/>
        <v>246528</v>
      </c>
      <c r="T175" s="18">
        <f t="shared" si="110"/>
        <v>11304</v>
      </c>
      <c r="U175" s="18">
        <f t="shared" si="111"/>
        <v>257832</v>
      </c>
      <c r="V175" s="19">
        <v>57660</v>
      </c>
      <c r="W175" s="19">
        <v>0</v>
      </c>
      <c r="X175" s="19">
        <v>57660</v>
      </c>
      <c r="Y175" s="19">
        <v>691920</v>
      </c>
      <c r="Z175" s="19">
        <v>34608</v>
      </c>
      <c r="AB175" s="21">
        <v>2</v>
      </c>
      <c r="AC175" s="21"/>
      <c r="AD175" s="21">
        <f t="shared" si="103"/>
        <v>2</v>
      </c>
    </row>
    <row r="176" spans="1:30" s="40" customFormat="1" ht="15.95" customHeight="1">
      <c r="A176" s="73" t="s">
        <v>398</v>
      </c>
      <c r="B176" s="73" t="s">
        <v>69</v>
      </c>
      <c r="C176" s="73" t="s">
        <v>27</v>
      </c>
      <c r="D176" s="73" t="s">
        <v>399</v>
      </c>
      <c r="E176" s="104" t="s">
        <v>126</v>
      </c>
      <c r="F176" s="39">
        <v>8620</v>
      </c>
      <c r="G176" s="39">
        <f>F176*12</f>
        <v>103440</v>
      </c>
      <c r="H176" s="39">
        <v>440</v>
      </c>
      <c r="I176" s="28">
        <f>F176+H176</f>
        <v>9060</v>
      </c>
      <c r="J176" s="39">
        <f>H176*12</f>
        <v>5280</v>
      </c>
      <c r="K176" s="39">
        <v>453</v>
      </c>
      <c r="L176" s="28">
        <f>K176*12</f>
        <v>5436</v>
      </c>
      <c r="M176" s="39">
        <f>IF(IF(B176="คนงาน",IF((10000-I176)&gt;1500,1500,10000-I176),IF(B176="เจ้าหน้าที่รักษาความปลอดภัย",IF((10000-I176)&gt;1500,1500,10000-I176),IF(B176="พนักงานขับรถยนต์",IF((10000-I176)&gt;1500,1500,10000-I176),IF(E176="ปริญญาตรี",IF((15000-I176)&gt;1500,1500,15000-I176),IF((13285-I176)&gt;1500,1500,13285-I176)))))&gt;0,IF(B176="คนงาน",IF((10000-I176)&gt;1500,1500,10000-I176),IF(B176="เจ้าหน้าที่รักษาความปลอดภัย",IF((10000-I176)&gt;1500,1500,10000-I176),IF(B176="พนักงานขับรถยนต์",IF((10000-I176)&gt;1500,1500,10000-I176),IF(E176="ปริญญาตรี",IF((15000-I176)&gt;1500,1500,15000-I176),IF((13285-I176)&gt;1500,1500,13285-I176))))),0)</f>
        <v>940</v>
      </c>
      <c r="N176" s="28">
        <f>M176*12</f>
        <v>11280</v>
      </c>
      <c r="O176" s="28">
        <f>ROUND(I176*0.2%,0)</f>
        <v>18</v>
      </c>
      <c r="P176" s="28">
        <f>O176*12</f>
        <v>216</v>
      </c>
      <c r="Q176" s="28">
        <f>ROUND(I176*3%,0)</f>
        <v>272</v>
      </c>
      <c r="R176" s="28">
        <f>Q176*12</f>
        <v>3264</v>
      </c>
      <c r="S176" s="75">
        <f t="shared" si="109"/>
        <v>123264</v>
      </c>
      <c r="T176" s="76">
        <f t="shared" si="110"/>
        <v>5652</v>
      </c>
      <c r="U176" s="77">
        <f t="shared" si="111"/>
        <v>128916</v>
      </c>
      <c r="V176" s="39">
        <v>17260</v>
      </c>
      <c r="W176" s="39">
        <v>0</v>
      </c>
      <c r="X176" s="39">
        <v>17260</v>
      </c>
      <c r="Y176" s="39">
        <v>207120</v>
      </c>
      <c r="Z176" s="39">
        <v>10356</v>
      </c>
      <c r="AB176" s="41"/>
      <c r="AC176" s="41"/>
      <c r="AD176" s="41">
        <f t="shared" si="103"/>
        <v>0</v>
      </c>
    </row>
    <row r="177" spans="1:30" s="40" customFormat="1" ht="15.95" customHeight="1">
      <c r="A177" s="187" t="s">
        <v>400</v>
      </c>
      <c r="B177" s="188" t="s">
        <v>69</v>
      </c>
      <c r="C177" s="187" t="s">
        <v>27</v>
      </c>
      <c r="D177" s="187" t="s">
        <v>401</v>
      </c>
      <c r="E177" s="189" t="s">
        <v>256</v>
      </c>
      <c r="F177" s="190">
        <v>8620</v>
      </c>
      <c r="G177" s="190">
        <f>F177*12</f>
        <v>103440</v>
      </c>
      <c r="H177" s="190">
        <v>440</v>
      </c>
      <c r="I177" s="190">
        <f>F177+H177</f>
        <v>9060</v>
      </c>
      <c r="J177" s="190">
        <f>H177*12</f>
        <v>5280</v>
      </c>
      <c r="K177" s="190">
        <v>453</v>
      </c>
      <c r="L177" s="190">
        <f>K177*12</f>
        <v>5436</v>
      </c>
      <c r="M177" s="190">
        <f>IF(IF(B177="คนงาน",IF((10000-I177)&gt;1500,1500,10000-I177),IF(B177="เจ้าหน้าที่รักษาความปลอดภัย",IF((10000-I177)&gt;1500,1500,10000-I177),IF(B177="พนักงานขับรถยนต์",IF((10000-I177)&gt;1500,1500,10000-I177),IF(E177="ปริญญาตรี",IF((15000-I177)&gt;1500,1500,15000-I177),IF((13285-I177)&gt;1500,1500,13285-I177)))))&gt;0,IF(B177="คนงาน",IF((10000-I177)&gt;1500,1500,10000-I177),IF(B177="เจ้าหน้าที่รักษาความปลอดภัย",IF((10000-I177)&gt;1500,1500,10000-I177),IF(B177="พนักงานขับรถยนต์",IF((10000-I177)&gt;1500,1500,10000-I177),IF(E177="ปริญญาตรี",IF((15000-I177)&gt;1500,1500,15000-I177),IF((13285-I177)&gt;1500,1500,13285-I177))))),0)</f>
        <v>940</v>
      </c>
      <c r="N177" s="190">
        <f>M177*12</f>
        <v>11280</v>
      </c>
      <c r="O177" s="190">
        <f>ROUND(I177*0.2%,0)</f>
        <v>18</v>
      </c>
      <c r="P177" s="190">
        <f>O177*12</f>
        <v>216</v>
      </c>
      <c r="Q177" s="190">
        <f>ROUND(I177*3%,0)</f>
        <v>272</v>
      </c>
      <c r="R177" s="190">
        <f>Q177*12</f>
        <v>3264</v>
      </c>
      <c r="S177" s="190">
        <f t="shared" si="109"/>
        <v>123264</v>
      </c>
      <c r="T177" s="190">
        <f t="shared" si="110"/>
        <v>5652</v>
      </c>
      <c r="U177" s="190">
        <f t="shared" si="111"/>
        <v>128916</v>
      </c>
      <c r="V177" s="39">
        <v>11950</v>
      </c>
      <c r="W177" s="39">
        <v>0</v>
      </c>
      <c r="X177" s="39">
        <v>11950</v>
      </c>
      <c r="Y177" s="39">
        <v>143400</v>
      </c>
      <c r="Z177" s="39">
        <v>7176</v>
      </c>
      <c r="AB177" s="41" t="s">
        <v>402</v>
      </c>
      <c r="AC177" s="41"/>
      <c r="AD177" s="41" t="e">
        <f t="shared" si="103"/>
        <v>#VALUE!</v>
      </c>
    </row>
    <row r="178" spans="1:30" s="50" customFormat="1" ht="15.95" customHeight="1">
      <c r="F178" s="191"/>
      <c r="G178" s="191"/>
      <c r="H178" s="191"/>
      <c r="I178" s="191"/>
      <c r="J178" s="191"/>
      <c r="K178" s="191"/>
      <c r="L178" s="191"/>
      <c r="M178" s="191"/>
      <c r="N178" s="191"/>
      <c r="O178" s="191"/>
      <c r="P178" s="191"/>
      <c r="Q178" s="191"/>
      <c r="R178" s="191"/>
      <c r="S178" s="191"/>
      <c r="T178" s="191"/>
      <c r="U178" s="192"/>
      <c r="V178" s="191"/>
      <c r="W178" s="191"/>
      <c r="X178" s="191"/>
      <c r="Y178" s="191"/>
      <c r="Z178" s="191"/>
      <c r="AB178" s="193">
        <f>SUM(AB3)</f>
        <v>124</v>
      </c>
      <c r="AC178" s="193">
        <f>SUM(AC3)</f>
        <v>1</v>
      </c>
      <c r="AD178" s="193">
        <f>SUM(AD3)</f>
        <v>125</v>
      </c>
    </row>
  </sheetData>
  <autoFilter ref="D1:D178" xr:uid="{00000000-0009-0000-0000-000009000000}"/>
  <mergeCells count="14">
    <mergeCell ref="A20:B20"/>
    <mergeCell ref="A1:U1"/>
    <mergeCell ref="A3:D3"/>
    <mergeCell ref="A4:B4"/>
    <mergeCell ref="A10:B10"/>
    <mergeCell ref="A16:B16"/>
    <mergeCell ref="A159:B159"/>
    <mergeCell ref="A175:B175"/>
    <mergeCell ref="A25:B25"/>
    <mergeCell ref="A29:B29"/>
    <mergeCell ref="A36:B36"/>
    <mergeCell ref="A65:B65"/>
    <mergeCell ref="A88:B88"/>
    <mergeCell ref="A90:B90"/>
  </mergeCells>
  <printOptions horizontalCentered="1"/>
  <pageMargins left="0.19685039370078741" right="0" top="0.39370078740157483" bottom="0.39370078740157483" header="0.19685039370078741" footer="0.19685039370078741"/>
  <pageSetup paperSize="9" scale="65" orientation="landscape" horizontalDpi="300" verticalDpi="300" r:id="rId1"/>
  <headerFooter>
    <oddFooter>&amp;Cหน้าที่ &amp;P จาก &amp;N</oddFooter>
  </headerFooter>
  <rowBreaks count="2" manualBreakCount="2">
    <brk id="141" max="20" man="1"/>
    <brk id="177" max="2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สรุป69กองกลาง</vt:lpstr>
      <vt:lpstr>สรุป69กองกลาง!Print_Area</vt:lpstr>
      <vt:lpstr>สรุป69กองกลาง!Print_Titles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tonplan</dc:creator>
  <cp:lastModifiedBy>tonplan</cp:lastModifiedBy>
  <dcterms:created xsi:type="dcterms:W3CDTF">2025-07-14T04:09:50Z</dcterms:created>
  <dcterms:modified xsi:type="dcterms:W3CDTF">2025-07-21T04:46:24Z</dcterms:modified>
</cp:coreProperties>
</file>