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 เครื่องเก่า\บันทึกข้อความ+โครงการ\บันทึกข้อความ+โครงการ 68\รายงานผลตามแผนฯ 67 รอบ 12 เดือน\"/>
    </mc:Choice>
  </mc:AlternateContent>
  <bookViews>
    <workbookView xWindow="0" yWindow="0" windowWidth="28800" windowHeight="12240"/>
  </bookViews>
  <sheets>
    <sheet name="00 ปก" sheetId="28" r:id="rId1"/>
    <sheet name="01สรุปผลตัวชี้วัด " sheetId="42" r:id="rId2"/>
    <sheet name="02 ผลการเบิกจ่าย" sheetId="43" r:id="rId3"/>
  </sheets>
  <definedNames>
    <definedName name="_xlnm.Print_Area" localSheetId="1">'01สรุปผลตัวชี้วัด '!$A$1:$T$84</definedName>
    <definedName name="_xlnm.Print_Titles" localSheetId="1">'01สรุปผลตัวชี้วัด '!$6:$7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3" i="42" l="1"/>
  <c r="S57" i="42"/>
  <c r="S45" i="42"/>
  <c r="S34" i="42" l="1"/>
  <c r="S84" i="42" s="1"/>
  <c r="P82" i="42"/>
  <c r="P81" i="42"/>
  <c r="P78" i="42"/>
  <c r="P75" i="42"/>
  <c r="P73" i="42"/>
  <c r="P72" i="42"/>
  <c r="P61" i="42"/>
  <c r="P60" i="42"/>
  <c r="P52" i="42"/>
  <c r="P50" i="42"/>
  <c r="P51" i="42"/>
  <c r="P49" i="42"/>
  <c r="P42" i="42"/>
  <c r="P43" i="42"/>
  <c r="P44" i="42"/>
  <c r="P38" i="42" l="1"/>
  <c r="P45" i="42" s="1"/>
  <c r="P33" i="42"/>
  <c r="P64" i="42"/>
  <c r="P57" i="42" l="1"/>
  <c r="P56" i="42"/>
  <c r="P54" i="42"/>
  <c r="P53" i="42"/>
  <c r="P65" i="42" l="1"/>
  <c r="P68" i="42" s="1"/>
  <c r="P67" i="42"/>
  <c r="P66" i="42"/>
  <c r="P74" i="42" l="1"/>
  <c r="P83" i="42" s="1"/>
  <c r="P29" i="42" l="1"/>
  <c r="P30" i="42"/>
  <c r="P25" i="42"/>
  <c r="P18" i="42"/>
  <c r="P15" i="42"/>
  <c r="P16" i="42"/>
  <c r="P17" i="42"/>
  <c r="P14" i="42"/>
  <c r="P13" i="42"/>
  <c r="P11" i="42"/>
  <c r="P12" i="42"/>
  <c r="P24" i="42" l="1"/>
  <c r="P23" i="42"/>
  <c r="P22" i="42"/>
  <c r="P21" i="42"/>
  <c r="P26" i="42" l="1"/>
  <c r="P34" i="42" s="1"/>
  <c r="P84" i="42" s="1"/>
  <c r="M26" i="42"/>
  <c r="M14" i="42" l="1"/>
  <c r="M82" i="42"/>
  <c r="M81" i="42"/>
  <c r="M78" i="42"/>
  <c r="M75" i="42"/>
  <c r="M74" i="42"/>
  <c r="M73" i="42"/>
  <c r="M72" i="42"/>
  <c r="M67" i="42"/>
  <c r="M66" i="42"/>
  <c r="M65" i="42"/>
  <c r="M64" i="42"/>
  <c r="M61" i="42"/>
  <c r="M60" i="42"/>
  <c r="M57" i="42"/>
  <c r="M56" i="42"/>
  <c r="M54" i="42"/>
  <c r="M53" i="42"/>
  <c r="M52" i="42"/>
  <c r="M51" i="42"/>
  <c r="M50" i="42"/>
  <c r="M49" i="42"/>
  <c r="M44" i="42"/>
  <c r="M43" i="42"/>
  <c r="M42" i="42"/>
  <c r="M38" i="42"/>
  <c r="M33" i="42"/>
  <c r="M30" i="42"/>
  <c r="M29" i="42"/>
  <c r="M25" i="42"/>
  <c r="M24" i="42"/>
  <c r="M23" i="42"/>
  <c r="M22" i="42"/>
  <c r="M21" i="42"/>
  <c r="M18" i="42"/>
  <c r="M17" i="42"/>
  <c r="M16" i="42"/>
  <c r="M15" i="42"/>
  <c r="M13" i="42"/>
  <c r="M12" i="42"/>
  <c r="M11" i="42"/>
  <c r="M45" i="42" l="1"/>
  <c r="M68" i="42"/>
  <c r="M83" i="42"/>
  <c r="M34" i="42"/>
  <c r="M84" i="42" s="1"/>
  <c r="M10" i="42"/>
  <c r="D80" i="42"/>
  <c r="D79" i="42" s="1"/>
  <c r="D77" i="42"/>
  <c r="D76" i="42" s="1"/>
  <c r="D71" i="42"/>
  <c r="D70" i="42" s="1"/>
  <c r="D63" i="42"/>
  <c r="D62" i="42" s="1"/>
  <c r="D59" i="42"/>
  <c r="D58" i="42" s="1"/>
  <c r="D55" i="42"/>
  <c r="D48" i="42"/>
  <c r="D40" i="42"/>
  <c r="D39" i="42" s="1"/>
  <c r="D37" i="42"/>
  <c r="D36" i="42" s="1"/>
  <c r="D32" i="42"/>
  <c r="D31" i="42"/>
  <c r="D28" i="42"/>
  <c r="D27" i="42" s="1"/>
  <c r="D20" i="42"/>
  <c r="D19" i="42" s="1"/>
  <c r="D10" i="42"/>
  <c r="D9" i="42" s="1"/>
  <c r="D45" i="42" l="1"/>
  <c r="D34" i="42"/>
  <c r="D83" i="42"/>
  <c r="D47" i="42"/>
  <c r="D68" i="42" s="1"/>
  <c r="D84" i="42" s="1"/>
</calcChain>
</file>

<file path=xl/sharedStrings.xml><?xml version="1.0" encoding="utf-8"?>
<sst xmlns="http://schemas.openxmlformats.org/spreadsheetml/2006/main" count="508" uniqueCount="309">
  <si>
    <t>ผลการดำเนินการ</t>
  </si>
  <si>
    <t>แบบรายงานผลการดำเนินงานตามแผนปฏิบัติราชการและงบประมาณรายจ่าย</t>
  </si>
  <si>
    <t>กลยุทธ์ที่ 1.1.1: พัฒนางานวิจัยและงานสร้างสรรค์และนวัตกรรม</t>
  </si>
  <si>
    <t>กลยุทธ์ที่ 2.1.1: ส่งเสริมการบัณฑิตครูฐานสมรรถนะ</t>
  </si>
  <si>
    <t>เป้าประสงค์เชิงยุทธศาสตร์ 2.2 ครูและบุคลากรทางการศึกษามีความเชี่ยวชาญและมีคุณภาพตามมาตรฐานวิชาชีพ</t>
  </si>
  <si>
    <t>เป้าประสงค์เชิงยุทธศาสตร์ 3.1 : นักศึกษา บัณฑิตและประชาชนได้รับการพัฒนาศักยภาพและทักษะวิชาชีพตามมาตรฐาน</t>
  </si>
  <si>
    <t>เป้าประสงค์เชิงยุทธศาสตร์ 3.2 : บัณฑิตเป็นคนดีมีจิตสาธารณะ</t>
  </si>
  <si>
    <t>เป้าประสงค์เชิงยุทธศาสตร์ 4.1 : มหาวิทยาลัยมีการบริหารจัดการที่ดีมีคุณภาพเป็นไปตามหลักธรรมาภิบาล</t>
  </si>
  <si>
    <t>กลยุทธ์ที่ 4.1.1 : ยกระดับการบริหารจัดการให้มีคุณภาพ</t>
  </si>
  <si>
    <t>ยุทธศาสตร์ที่ 1 การพัฒนาท้องถิ่นอย่างยั่งยืนด้วยการวิจัยและนวัตกรรม</t>
  </si>
  <si>
    <t>น้ำหนัก</t>
  </si>
  <si>
    <t>เกณฑ์การให้คะแนน</t>
  </si>
  <si>
    <t>เป้าหมาย</t>
  </si>
  <si>
    <t>ยุทธศาสตร์/เป้าประสงค์/ตัวชี้วัด</t>
  </si>
  <si>
    <t>คะแนน</t>
  </si>
  <si>
    <t>กลยุทธ์ที่ 2.2.1 : การยกระดับการจัดการเรียนรู้ของครูและบุคลากรทางการศึกษาให้ทันต่อสภาวการณ์การเปลี่ยนแปลง</t>
  </si>
  <si>
    <t>กลยุทธ์ที่ 3.1.1 : ส่งเสริมการจัดการเรียนรู้ในศตวรรษที่ 21</t>
  </si>
  <si>
    <t>กลยุทธ์ที่ 4.3.1 : การบริหารจัดการเชิงรุก</t>
  </si>
  <si>
    <t>ผลการดำเนินการ รอบ 6 เดือน (ไตรมาส 1-2)</t>
  </si>
  <si>
    <t>กลยุทธ์ที่ 3.3.1: การส่งเสริมให้อาจารย์มีความเป็นมืออาชีพ</t>
  </si>
  <si>
    <t>รวม 14 ตัวชี้วัด</t>
  </si>
  <si>
    <t>(รอบ 6 เดือน ณ วันที่ 31 มีนาคม 2567)</t>
  </si>
  <si>
    <t>(รอบ 9 เดือน ณ วันที่ 30 มิถุนายน 2567)</t>
  </si>
  <si>
    <t>(รอบ 12 เดือน ณ วันที่ 30 กันยายน 2567)</t>
  </si>
  <si>
    <t>ของมหาวิทยาลัยราชภัฏสกลนคร ประจำปีงบประมาณ พ.ศ. 2567</t>
  </si>
  <si>
    <t>เป้าประสงค์เชิงยุทธศาสตร์ 1.1 : มีผลงานวิจัย งานสร้างสรรค์ สิ่งประดิษฐ์คิดค้นนวัตกรรม เทคโนโลยีและต่อยอดสู่เชิงพาณิชย์ พัฒนาการวิจัยเชิงพื้นที่ร่วมกับชุมชน การสร้างเครือข่ายความร่วมมือด้านการวิจัย ที่มีคุณค่าต่อสังคมและได้รับการยอมรับในระดับสากล</t>
  </si>
  <si>
    <t>เป้าประสงค์เชิงยุทธศาสตร์ 1.2 : ท้องถิ่นมีความรู้จากงานวิจัย งานสร้างสรรค์ และนวัตกรรมถ่ายทอดสู่การพัฒนาตนเองอย่างยั่งยืน</t>
  </si>
  <si>
    <t xml:space="preserve">กลยุทธ์ที่ 1.2.1 : ส่งเสริมการนำองค์ความรู้วิทยาศาสตร์ วิจัยและนวัตกรรมสู่การรับใช้สังคม </t>
  </si>
  <si>
    <t xml:space="preserve">กลยุทธ์ที่ 1.3.1 : บูรณาการพันธกิจสัมพันธ์กับการรับใช้สังคม </t>
  </si>
  <si>
    <t>กลยุทธ์ที่ 1.4.1 : บูรณาการและยกระดับงานด้านภาษา ศาสนา ศิลปะ วัฒนธรรมและภูมิปัญญาท้องถิ่น</t>
  </si>
  <si>
    <t>ยุทธศาสตร์ที่ 2: การผลิตบัณฑิตและพัฒนาครูให้มีคุณภาพตามมาตรฐานวิชาชีพ</t>
  </si>
  <si>
    <t>เป้าประสงค์เชิงยุทธศาสตร์ 2.1 : บัณฑิตครูมีมาตรฐานวิชาชีพและมีคุณภาพตามมาตรฐานวิชาชีพ</t>
  </si>
  <si>
    <t>กลยุทธ์ที่ 2.2.2 : พัฒนาแพลตฟอร์มร่วมพัฒนาวิชาชีพครู</t>
  </si>
  <si>
    <t>ยุทธศาสตร์ที่ 3 : การยกระดับคุณภาพการศึกษา</t>
  </si>
  <si>
    <t>กลยุทธ์ที่ 3.1.2 : พัฒนาหลักสูตรให้สอดคล้องกับสถานการณ์</t>
  </si>
  <si>
    <t>กลยุทธ์ที่ 3.2.1 : สนับสนุนและส่งเสริมการจัดกิจกรรมการพัฒนานักศึกษาและการสร้างเครือข่ายศิษย์เก่า</t>
  </si>
  <si>
    <t>เป้าประสงค์เชิงยุทธศาสตร์ : 3.3 อาจารย์ได้รับการพัฒนาศักยภาพทั้งด้านคุณวุฒิการศึกษาตำแหน่งทางวิชาการและสมรรถนะวิชาชีพ</t>
  </si>
  <si>
    <t>ยุทธศาสตร์ที่ 4 : การพัฒนาระบบบริหารจัดการให้มีประสิทธิภาพ</t>
  </si>
  <si>
    <t>กลยุทธ์ที่ 4.2.1 : พัฒนาบุคลากรสายสนับสนุน</t>
  </si>
  <si>
    <t>เป้าประสงค์เชิงยุทธศาสตร์ 4.3 : การบริหารจัดการเชิงรุก</t>
  </si>
  <si>
    <t>รวม 4 ตัวชี้วัด</t>
  </si>
  <si>
    <t>รวม 17 ตัวชี้วัด</t>
  </si>
  <si>
    <t>เป้าประสงค์เชิงยุทธศาสตร์ 4.2 : มหาวิทยาลัยมีระบบพัฒนาบุคลากรที่มีคุณภาพ</t>
  </si>
  <si>
    <t>รวม 7 ตัวชี้วัด</t>
  </si>
  <si>
    <t>รวมทั้งสิ้น 42 ตัวชี้วัด</t>
  </si>
  <si>
    <t>คะแนนถ่วงน้ำหนัก</t>
  </si>
  <si>
    <t xml:space="preserve">1. ผลงานวิชาการของอาจารย์ประจําและนักวิจัย (สกอ. 2.3)
สูตรการคำนวณ : </t>
  </si>
  <si>
    <t>4.90 คะแนน</t>
  </si>
  <si>
    <t>4.50
คะแนน</t>
  </si>
  <si>
    <t>4.60
คะแนน</t>
  </si>
  <si>
    <t>4.70
คะแนน</t>
  </si>
  <si>
    <t>4.80
คะแนน</t>
  </si>
  <si>
    <t>4.90
คะแนน</t>
  </si>
  <si>
    <t>2. จำนวนผลงานวิจัย นวัตกรรม และงานสร้างสรรค์ที่ได้ยื่นจดทะเบียนทรัพย์สินทางปัญญา
 (มรสน.)</t>
  </si>
  <si>
    <t>7 เรื่อง</t>
  </si>
  <si>
    <t>3 เรื่อง</t>
  </si>
  <si>
    <t>4 เรื่อง</t>
  </si>
  <si>
    <t>5 เรื่อง</t>
  </si>
  <si>
    <t>6 เรื่อง</t>
  </si>
  <si>
    <t>3. จำนวนงานวิจัย งานสร้างสรรค์ และนวัตกรรม ที่พัฒนาต่อยอดเชิงพาณิชย์และอุตสาหกรรม  (มรสน.)</t>
  </si>
  <si>
    <t>2 เรื่อง</t>
  </si>
  <si>
    <t>4. จำนวนนวัตกรรมสิ่งประดิษฐ์ องค์ความรู้ที่เกิดขึ้น (มรสน.)</t>
  </si>
  <si>
    <t>5 ชิ้นงาน</t>
  </si>
  <si>
    <t>1 ชิ้นงาน</t>
  </si>
  <si>
    <t>2 ชิ้นงาน</t>
  </si>
  <si>
    <t>3 ชิ้นงาน</t>
  </si>
  <si>
    <t>4 ชิ้นงาน</t>
  </si>
  <si>
    <t>5. จำนวนผลงานวิจัย ผลงานสร้างสรรค์ นวัตกรรมในเวทีการประกวด (มรสน.)</t>
  </si>
  <si>
    <t xml:space="preserve"> - เรื่อง</t>
  </si>
  <si>
    <t>1 เรื่อง</t>
  </si>
  <si>
    <t>6. การใช้ประโยชน์จากงานวิจัยให้เกิดจำนวน Start up และ SME ที่ใช้เทคโนโลยีในการประกอบธุรกิจ (มรสน.)</t>
  </si>
  <si>
    <t>4 ราย</t>
  </si>
  <si>
    <t xml:space="preserve"> - ราย</t>
  </si>
  <si>
    <t>1 ราย</t>
  </si>
  <si>
    <t>2 ราย</t>
  </si>
  <si>
    <t>3 ราย</t>
  </si>
  <si>
    <t>7. จำนวนเครือข่ายความร่วมมือด้านการวิจัยและนวัตกรรม (มรสน.)</t>
  </si>
  <si>
    <t>7
เครือข่าย</t>
  </si>
  <si>
    <t>3
เครือข่าย</t>
  </si>
  <si>
    <t>4
เครือข่าย</t>
  </si>
  <si>
    <t>5
เครือข่าย</t>
  </si>
  <si>
    <t>6
เครือข่าย</t>
  </si>
  <si>
    <t xml:space="preserve">8. ประชาชนหลุดพ้นจากความยากจนของจังหวัดเพิ่มขึ้น (มรสน.)
สูตรการคำนวณ : </t>
  </si>
  <si>
    <t>ร้อยละ 10</t>
  </si>
  <si>
    <t>ร้อยละ 6</t>
  </si>
  <si>
    <t>ร้อยละ 8</t>
  </si>
  <si>
    <t>ร้อยละ 12</t>
  </si>
  <si>
    <t>ร้อยละ 14</t>
  </si>
  <si>
    <t>1. จำนวนชุมชนที่สามารถจัดการตนเองได้จากการถ่ายทอดองค์ความรู้และนวัตกรรม (มรสน.)</t>
  </si>
  <si>
    <t>6 ชุมชน</t>
  </si>
  <si>
    <t>2 ชุมชน</t>
  </si>
  <si>
    <t>3 ชุมชน</t>
  </si>
  <si>
    <t>4 ชุมชน</t>
  </si>
  <si>
    <t>5 ชุมชน</t>
  </si>
  <si>
    <t>2. นวัตกรรมชุมชนที่มหาวิทยาลัยพัฒนาขึ้นที่สามารถช่วยเพิ่มรายได้ หรือพัฒนาคุณภาพ ชีวิตให้แก่ชุมชน (มรสน.)</t>
  </si>
  <si>
    <t>6 นวัตกรรม</t>
  </si>
  <si>
    <t>2 นวัตกรรม</t>
  </si>
  <si>
    <t>3 นวัตกรรม</t>
  </si>
  <si>
    <t>4 นวัตกรรม</t>
  </si>
  <si>
    <t>5 นวัตกรรม</t>
  </si>
  <si>
    <t>3. จำนวนผลงานวิจัย องค์ความรู้ นวัตกรรม หรือเทคโนโลยี ที่ชุมชนนำไปใช้ประโยชน์ หรือ ต่อยอดเพื่อการพัฒนาเชิงพื้นที่ (มรสน.)</t>
  </si>
  <si>
    <t>4. จำนวนนวัตกรรมการใช้ประโยชน์จากพืช/สัตว์และวัฒนธรรมเพื่อเศรษฐกิจ (สงป.)</t>
  </si>
  <si>
    <t>10
นวัตกรรม</t>
  </si>
  <si>
    <t>6
นวัตกรรม</t>
  </si>
  <si>
    <t>7
นวัตกรรม</t>
  </si>
  <si>
    <t>8
นวัตกรรม</t>
  </si>
  <si>
    <t>9
นวัตกรรม</t>
  </si>
  <si>
    <t xml:space="preserve">5. ยกระดับรายได้ของกลุ่มเป้าหมายโครงการพัฒนาคุณภาพชีวิต และยกระดับเศรษฐกิจฐานราก (สงป.)
สูตรการคำนวณ : </t>
  </si>
  <si>
    <t>ร้อยละ 30</t>
  </si>
  <si>
    <t>ร้อยละ 15</t>
  </si>
  <si>
    <t>ร้อยละ 20</t>
  </si>
  <si>
    <t>ร้อยละ 25</t>
  </si>
  <si>
    <t>6. ยกระดับการรับรองมาตรฐานผลิตภัณฑ์ชุมชนมูลค่าสูงด้วยอย่างน้อย 1 ระดับ (สงป.)</t>
  </si>
  <si>
    <t>25 ผลิตภัณฑ์</t>
  </si>
  <si>
    <t>21
ผลิตภัณฑ์</t>
  </si>
  <si>
    <t>22 ผลิตภัณฑ์</t>
  </si>
  <si>
    <t>23 ผลิตภัณฑ์</t>
  </si>
  <si>
    <t>24 ผลิตภัณฑ์</t>
  </si>
  <si>
    <t>1. จำนวนโครงการบูรณาการพันธกิจมหาวิทยาลัยเพื่อยกระดับคุณภาพชีวิต (มรสน.)</t>
  </si>
  <si>
    <t>70
โครงการ</t>
  </si>
  <si>
    <t>62
โครงการ</t>
  </si>
  <si>
    <t>64
โครงการ</t>
  </si>
  <si>
    <t>66
โครงการ</t>
  </si>
  <si>
    <t>68
โครงการ</t>
  </si>
  <si>
    <t>2. จำนวนแหล่งเรียนรู้ภายนอกมหาวิทยาลัยที่สามารถจัดการตนเองได้บนฐานทรัพยากรท้องถิ่นด้วยกระบวนการวิจัยและพัฒนาเชิงพื้นที่ (มรสน.)</t>
  </si>
  <si>
    <t>3 แห่ง</t>
  </si>
  <si>
    <t>1 แห่ง</t>
  </si>
  <si>
    <t>2 แห่ง</t>
  </si>
  <si>
    <t>4 แห่ง</t>
  </si>
  <si>
    <t>5 แห่ง</t>
  </si>
  <si>
    <t>1. ผลลัพธ์ด้านศิลปะและวัฒนธรรมไทย (สกอ.4.2)</t>
  </si>
  <si>
    <t>6
องค์ความรู้</t>
  </si>
  <si>
    <t>5
องค์ความรู้</t>
  </si>
  <si>
    <t xml:space="preserve">1. ร้อยละของบัณฑิตครูที่จบจากมหาวิทยาลัยราชภัฏสกลนครที่สอบบรรจุได้และขึ้นบัญชี 
(มรภ.38)
สูตรการคำนวณ : </t>
  </si>
  <si>
    <t>ร้อยละ 50</t>
  </si>
  <si>
    <t>ร้อยละ 42</t>
  </si>
  <si>
    <t>ร้อยละ 44</t>
  </si>
  <si>
    <t>ร้อยละ 46</t>
  </si>
  <si>
    <t>ร้อยละ 48</t>
  </si>
  <si>
    <t>1. จำนวนบุคลากรทางการศึกษาท้องถิ่นที่ได้รับการพัฒนา re-skill up-skill and new-skill จากมหาวิทยาลัยราชภัฏสกลนคร (สงป.)</t>
  </si>
  <si>
    <t>250 คน</t>
  </si>
  <si>
    <t>210 คน</t>
  </si>
  <si>
    <t>220 คน</t>
  </si>
  <si>
    <t>230 คน</t>
  </si>
  <si>
    <t>240 คน</t>
  </si>
  <si>
    <t xml:space="preserve">2. ร้อยละของโรงเรียนเครือข่ายภายในและภายนอกมหาวิทยาลัยที่นำความรู้จากมหาวิทยาลัย
ราชภัฏสกลนครไปใช้ประโยชน์ในการจัดการเรียนการสอน (มรสน.)
สูตรการคำนวณ : </t>
  </si>
  <si>
    <t>ร้อยละ 84</t>
  </si>
  <si>
    <t>ร้อยละ 76</t>
  </si>
  <si>
    <t>ร้อยละ 78</t>
  </si>
  <si>
    <t>ร้อยละ 80</t>
  </si>
  <si>
    <t>ร้อยละ 82</t>
  </si>
  <si>
    <t xml:space="preserve">3. ร้อยละของนักเรียนในโรงเรียนสังกัด สพฐ. โรงเรียน ตชด.และโรงเรียนกองทุนการศึกษา 
มีพัฒนาการที่สูงขึ้น (สงป.)
สูตรการคำนวณ : </t>
  </si>
  <si>
    <t>ร้อยละ 5</t>
  </si>
  <si>
    <t>ร้อยละ 1</t>
  </si>
  <si>
    <t>ร้อยละ 2</t>
  </si>
  <si>
    <t>ร้อยละ 3</t>
  </si>
  <si>
    <t>ร้อยละ 4</t>
  </si>
  <si>
    <t>1. ร้อยละของบัณฑิตปริญญาตรีที่ได้งานทำหรือประกอบอาชีพอิสระภายใน 1 ปี (สกอ.)</t>
  </si>
  <si>
    <t>ร้อยละ 92</t>
  </si>
  <si>
    <t>ร้อยละ 86</t>
  </si>
  <si>
    <t>ร้อยละ 88</t>
  </si>
  <si>
    <t>ร้อยละ 90</t>
  </si>
  <si>
    <t>2. ร้อยละของนักศึกษาระดับปริญญาตรีชั้นปีสุดท้ายที่ผ่านการทดสอบทักษะด้านภาษาอังกฤษ CEFR ในระดับ B1 ขึ้นไป (มรภ.38)</t>
  </si>
  <si>
    <t>ร้อยละ 60</t>
  </si>
  <si>
    <t>ร้อยละ 40</t>
  </si>
  <si>
    <t>ร้อยละ 45</t>
  </si>
  <si>
    <t>ร้อยละ 55</t>
  </si>
  <si>
    <t xml:space="preserve">3. ร้อยละนักศึกษาครู สาขาวิชาภาษาอังกฤษมีความสามารถทางภาษาอังกฤษที่ระดับ B2  
(สงป.)
สูตรการคำนวณ : </t>
  </si>
  <si>
    <t>ร้อยละ 35</t>
  </si>
  <si>
    <t xml:space="preserve">4. นักศึกษาไม่ใช่ครูชั้นปีที่ 4 สาขาอื่นที่ไม่ใช่สาขาวิชาภาษาอังกฤษ มีความสามารถทางภาษา อังกฤษที่ ระดับ B1 (สงป.)
สูตรการคำนวณ : </t>
  </si>
  <si>
    <t xml:space="preserve">5. ร้อยละของนักศึกษาชั้นปีที่ 4 ผ่านเกณฑ์ทดสอบทักษะดิจิทัล IC 3 หรือมาตรฐานสากลอื่น (สงป.) 
สูตรการคำนวณ : </t>
  </si>
  <si>
    <t>ร้อยละ 65</t>
  </si>
  <si>
    <t>ร้อยละ 70</t>
  </si>
  <si>
    <t>ร้อยละ 75</t>
  </si>
  <si>
    <t xml:space="preserve">6. ร้อยละของนักศึกษาชั้นปีที่ 1 - 3  มีผลการทดสอบทักษะ Digital literacy ผ่านเกณฑ์มาตรฐานที่กำหนด (ตั้งแต่ 60 คะแนนขึ้นไป) (สงป.)
สูตรการคำนวณ : </t>
  </si>
  <si>
    <t xml:space="preserve">7. ร้อยละของผู้เข้าร่วมหลักสูตรระยะสั้น แบบไม่ได้รับปริญญา (Non degree Program) ที่นำความรู้ไปใช้ประโยชน์ (มรสน.)
สูตรการคำนวณ : </t>
  </si>
  <si>
    <t>ร้อยละ 85</t>
  </si>
  <si>
    <t xml:space="preserve">8. ร้อยละของหลักสูตรที่ตอบสนองต่อการพัฒนาเชิงพื้นที่  (มรสน.)
สูตรการคำนวณ : </t>
  </si>
  <si>
    <t>ร้อยละ 72</t>
  </si>
  <si>
    <t>ร้อยละ 74</t>
  </si>
  <si>
    <t>5 คะแนน</t>
  </si>
  <si>
    <t>1 คะแนน</t>
  </si>
  <si>
    <t>2 คะแนน</t>
  </si>
  <si>
    <t>3 คะแนน</t>
  </si>
  <si>
    <t>4 คะแนน</t>
  </si>
  <si>
    <t>2. ชุมชนได้รับการขับเคลื่อนและขยายผลด้านวิศวกรสังคม (สงป.)</t>
  </si>
  <si>
    <t>20 ชุมชน</t>
  </si>
  <si>
    <t>16 ชุมชน</t>
  </si>
  <si>
    <t>17 ชุมชน</t>
  </si>
  <si>
    <t>18 ชุมชน</t>
  </si>
  <si>
    <t>19 ชุมชน</t>
  </si>
  <si>
    <t>1. ร้อยละความพึงพอใจของนักศึกษาต่อรายวิชา (มรสน.)</t>
  </si>
  <si>
    <t xml:space="preserve">2. ร้อยละอาจารย์ประจำสถาบันที่มีคุณวุฒิปริญญาเอก (สกอ.1.2)
สูตรการคำนวณ : </t>
  </si>
  <si>
    <t>ร้อยละ 38</t>
  </si>
  <si>
    <t>ร้อยละ 32</t>
  </si>
  <si>
    <t>ร้อยละ 34</t>
  </si>
  <si>
    <t>ร้อยละ 36</t>
  </si>
  <si>
    <t xml:space="preserve">3. ร้อยละอาจารย์ประจำสถาบันที่ดำรงตำแหน่งทางวิชาการ (สกอ.1.3)
สูตรการคำนวณ : </t>
  </si>
  <si>
    <t xml:space="preserve">4. ร้อยละของอาจารย์ประจำสถาบันที่นำภาษาต่างประเทศไปใช้ในการจัดการเรียนการสอน 
 (มรสน.)
สูตรการคำนวณ : </t>
  </si>
  <si>
    <t>ร้อยละ 16</t>
  </si>
  <si>
    <t>ร้อยละ 13</t>
  </si>
  <si>
    <t>1. พัฒนาระบบการบริหารจัดการหน่วยงาน (มรสน.)</t>
  </si>
  <si>
    <t>2 ระบบ</t>
  </si>
  <si>
    <t xml:space="preserve"> -</t>
  </si>
  <si>
    <t>1 ระบบ</t>
  </si>
  <si>
    <t>2. ระดับคุณธรรมและความโปร่งใสในการดำเนินงาน (มรสน.)</t>
  </si>
  <si>
    <t>ร้อยละ 91</t>
  </si>
  <si>
    <t>ร้อยละ
0 - 69.99</t>
  </si>
  <si>
    <t>ร้อยละ
 70.00 - 84.99</t>
  </si>
  <si>
    <t xml:space="preserve">เครื่องมือใดเครื่องมือหนึ่งมีผลคะแนนน้อยกว่า 85 คะแนน ขึ้นไป
</t>
  </si>
  <si>
    <t xml:space="preserve">ผลคะแนนทุกเครื่องมือ 85 
คะแนน ขึ้นไป
</t>
  </si>
  <si>
    <t>95.00 - 100</t>
  </si>
  <si>
    <t xml:space="preserve">3. ระดับความพึงพอใจของผู้มีส่วนได้ส่วนเสียที่มีต่อการบริหารงานของมหาวิทยาลัย (มรสน.)
สูตรการคำนวณ : </t>
  </si>
  <si>
    <t>4. จำนวนฐานข้อมูลที่มีการบูรณาการร่วมกันภายในมหาวิทยาลัย (มรสน.)</t>
  </si>
  <si>
    <t>4 ฐานข้อมูล</t>
  </si>
  <si>
    <t xml:space="preserve"> - ฐานข้อมูล</t>
  </si>
  <si>
    <t>1 ฐานข้อมูล</t>
  </si>
  <si>
    <t>2 ฐานข้อมูล</t>
  </si>
  <si>
    <t xml:space="preserve">1. ร้อยละบุคลากรสายสนับสนุนวิชาการที่ได้รับความก้าวหน้าตามสายงานประเภทวิชาชีพเฉพาะเชี่ยวชาญเฉพาะ (มรสน.)
สูตรการคำนวณ : </t>
  </si>
  <si>
    <t>1. ศูนย์การเรียนรู้ต้นแบบเพื่อเป้าหมายการพัฒนาที่ยั่งยืนสำหรับการบริหารจัดการทรัพยากรชุมชน (สงป.)</t>
  </si>
  <si>
    <r>
      <t>£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R</t>
    </r>
    <r>
      <rPr>
        <sz val="12"/>
        <rFont val="TH SarabunPSK"/>
        <family val="2"/>
      </rPr>
      <t xml:space="preserve">ไม่บรรลุเป้าหมาย
ผลการดำเนินงาน N/A
 - อยู่ระหว่างการเก็บรวบรมข้อมูลตามเกณฑ์การประกันคุณภาพการศึกษาภายใน ปีการศึกษา 2566
ตัวบงชี้ที่ 2.3 : ผลงานทางวิชาการของอาจารยประจําและนักวิจัย  </t>
    </r>
  </si>
  <si>
    <r>
      <t>R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£</t>
    </r>
    <r>
      <rPr>
        <sz val="12"/>
        <rFont val="TH SarabunPSK"/>
        <family val="2"/>
      </rPr>
      <t xml:space="preserve">ไม่บรรลุเป้าหมาย
จำนวนผลงานวิจัย นวัตกรรม และงานสร้างสรรค์ที่
ได้ยื่นจดทะเบียนทรัพย์สินทางปัญญา ในปีงบประมาณ พ.ศ. 2567 จำนวน  15 ชิ้น ได้แก่ 
1. ลิขสิทธิ์ จำนวน 12 ชิ้น
2. อนุสิทธิบัตร จำนวน 3 ชิ้น </t>
    </r>
  </si>
  <si>
    <r>
      <t>R</t>
    </r>
    <r>
      <rPr>
        <sz val="12"/>
        <rFont val="TH SarabunPSK"/>
        <family val="2"/>
      </rPr>
      <t xml:space="preserve">บรรลุเป้าหมาย </t>
    </r>
    <r>
      <rPr>
        <sz val="12"/>
        <rFont val="Wingdings 2"/>
        <family val="1"/>
        <charset val="2"/>
      </rPr>
      <t>£</t>
    </r>
    <r>
      <rPr>
        <sz val="17.399999999999999"/>
        <rFont val="TH SarabunPSK"/>
        <family val="2"/>
      </rPr>
      <t xml:space="preserve"> </t>
    </r>
    <r>
      <rPr>
        <sz val="12"/>
        <rFont val="TH SarabunPSK"/>
        <family val="2"/>
      </rPr>
      <t xml:space="preserve">ไม่บรรลุเป้าหมาย
จำนวนงานวิจัย งานสร้างสรรค์ และนวัตกรรม ที่ได้ยื่นจดทะเบียนทรัพย์สินทางปัญญา  ที่พัฒนาต่อยอดเชิงพาณิชย์และอุตสาหกรรม  ในปีงบประมาณ พ.ศ. 2567 จำนวน 11 ชิ้น (ประเภทลิขสิทธิ์)
</t>
    </r>
  </si>
  <si>
    <r>
      <t>R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£</t>
    </r>
    <r>
      <rPr>
        <sz val="12"/>
        <rFont val="TH SarabunPSK"/>
        <family val="2"/>
      </rPr>
      <t xml:space="preserve">ไม่บรรลุเป้าหมาย
จำนวนนวัตกรรมสิ่งประดิษฐ์ องค์ความรู้ที่เกิดขึ้นที่
ได้ยื่นจดทะเบียนทรัพย์สินทางปัญญา ปีงบประมาณ 
พ.ศ. 2567 จำนวน 6 ชิ้นงาน
1. ลิขสิทธิ์ จำนวน 3 ชิ้น
2. อนุสิทธิบัตร จำนวน 3 ชิ้น </t>
    </r>
  </si>
  <si>
    <r>
      <t>£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R</t>
    </r>
    <r>
      <rPr>
        <sz val="12"/>
        <rFont val="TH SarabunPSK"/>
        <family val="2"/>
      </rPr>
      <t>ไม่บรรลุเป้าหมาย
 - ผลการดำเนินงาน N/A
   อยู่ระหว่างการรวบรวมข้อมูลผลการดำเนินงาน</t>
    </r>
  </si>
  <si>
    <r>
      <t>£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R</t>
    </r>
    <r>
      <rPr>
        <sz val="12"/>
        <rFont val="TH SarabunPSK"/>
        <family val="2"/>
      </rPr>
      <t>ไม่บรรลุเป้าหมาย
 - ผลการดำเนินงาน N/A อยู่ระหว่างการรวบรวมข้อมูลผลการดำเนินงาน</t>
    </r>
  </si>
  <si>
    <r>
      <t>£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R</t>
    </r>
    <r>
      <rPr>
        <sz val="12"/>
        <rFont val="TH SarabunPSK"/>
        <family val="2"/>
      </rPr>
      <t xml:space="preserve">ไม่บรรลุเป้าหมาย
 - ผลการดำเนินงาน N/A อยู่ระหว่างการรวบรวมข้อมูลผลการดำเนินงาน </t>
    </r>
  </si>
  <si>
    <r>
      <t>£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R</t>
    </r>
    <r>
      <rPr>
        <sz val="12"/>
        <rFont val="TH SarabunPSK"/>
        <family val="2"/>
      </rPr>
      <t>ไม่บรรลุเป้าหมาย
ผลการดำเนินงาน N/A
 - อยู่ระหว่างการเก็บรวบรมข้อมูลตามเกณฑ์การประกันคุณภาพการศึกษาภายใน ปีการศึกษา 2566
ตัวบงชี้ที่ 4.2 ผลลัพธ์ด้านศิลปะและวัฒนธรรมไทย</t>
    </r>
  </si>
  <si>
    <r>
      <t>£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R</t>
    </r>
    <r>
      <rPr>
        <sz val="12"/>
        <rFont val="TH SarabunPSK"/>
        <family val="2"/>
      </rPr>
      <t>ไม่บรรลุเป้าหมาย
- อยู่ระหว่างการเก็บรวบรมข้อมูลตามเกณฑ์การประกันคุณภาพการศึกษาภายใน ปีการศึกษา 2566
ตัวบงชี้ที่ 1.10  ร้อยละของบัณฑิตปริญญาตรีที่ได้งานทำหรือประกอบอาชีพอิสระภายใน 1 ปี</t>
    </r>
  </si>
  <si>
    <t xml:space="preserve">1. คุณภาพบัณฑิตตามกรอบมาตรฐานคุณวุฒิ ระดับอุดมศึกษาแห่งชาติ (สกอ. 1.9)
สูตรการคำนวณ : </t>
  </si>
  <si>
    <r>
      <t>£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R</t>
    </r>
    <r>
      <rPr>
        <sz val="12"/>
        <rFont val="TH SarabunPSK"/>
        <family val="2"/>
      </rPr>
      <t xml:space="preserve">ไม่บรรลุเป้าหมาย
- อยู่ระหว่างการเก็บรวบรมข้อมูลตามเกณฑ์การประกันคุณภาพการศึกษาภายใน ปีการศึกษา 2566
ตัวบงชี้ที่ 1.9 คุณภาพบัณฑิตตามกรอบมาตรฐานคุณวุฒิ ระดับอุดมศึกษาแห่งชาติ </t>
    </r>
  </si>
  <si>
    <t xml:space="preserve"> - ทุกคณะ
 - สถาบันวิจัยฯ*</t>
  </si>
  <si>
    <t xml:space="preserve"> - ทุกคณะ
 - กองนโยบายและแผน*</t>
  </si>
  <si>
    <t xml:space="preserve"> - ทุกหน่วยงาน
 - กองนโยบายและแผน*</t>
  </si>
  <si>
    <t xml:space="preserve"> - ทุกคณะ
 - สถาบัน
ภาษาฯ*</t>
  </si>
  <si>
    <t>คณะครุศาสตร์*</t>
  </si>
  <si>
    <t xml:space="preserve"> - ทุกคณะ
 - สำนักวิทยฯ*</t>
  </si>
  <si>
    <t xml:space="preserve"> - ทุกคณะ
 - สำนัก
ส่งเสริมฯ*</t>
  </si>
  <si>
    <t xml:space="preserve"> - ทุกคณะ
 - งานประกันฯ*</t>
  </si>
  <si>
    <t xml:space="preserve"> - ทุกคณะ
 - กองพัฒฯ*</t>
  </si>
  <si>
    <t xml:space="preserve"> - ทุกคณะ
 - งานบริหารบุคคลฯ*</t>
  </si>
  <si>
    <t xml:space="preserve"> - ทุกหน่วยงาน
 - สำนักวิทยฯ*</t>
  </si>
  <si>
    <t xml:space="preserve"> - ทุกหน่วยงาน
 - กองนโยบาบและแผน*</t>
  </si>
  <si>
    <t xml:space="preserve"> - ทุกหน่วยงาน
 - งานบริหารบุคคลฯ*</t>
  </si>
  <si>
    <t xml:space="preserve"> - สถาบันวิจัยฯ*</t>
  </si>
  <si>
    <t>สรุปข้อมูลผลการดำเนินการตามตัวชี้วัด และเป้าหมาย</t>
  </si>
  <si>
    <t>ผลการดำเนินการ รอบ 9 เดือน (ไตรมาส 1-3)</t>
  </si>
  <si>
    <t xml:space="preserve">ตามแผนปฏิบัติราชการและงบประมาณรายจ่ายของมหาวิทยาลัยราชภัฏสกลนคร ประจำปีงบประมาณ พ.ศ 2567 </t>
  </si>
  <si>
    <t>หน่วยงานรับผิดชอบ</t>
  </si>
  <si>
    <t>เป้าประสงค์เชิงยุทธศาสตร์ 1.3 : เป็นศูนย์กลางการเรียนรู้ศาสตร์หลากหลายแขนงทั้ง
องค์ความรู้ระดับท้องถิ่นและระดับสากล</t>
  </si>
  <si>
    <r>
      <t>R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£</t>
    </r>
    <r>
      <rPr>
        <sz val="12"/>
        <rFont val="TH SarabunPSK"/>
        <family val="2"/>
      </rPr>
      <t>ไม่บรรลุเป้าหมาย
 -  มหาวิทยาลัยราชภัฏสกลนครได้รับผลการประเมินคุณธรรมและความโปร่งใสการดำเนินงานของหน่วยงานภาครัฐ ได้รับคะแนน 94.10 อยู่ในระดับ ผ่านดี</t>
    </r>
  </si>
  <si>
    <t xml:space="preserve">2. ผลการจัดอันดับ Impact Rankings โดย Times Higher Education Impact Ranking ของมหาวิทยาลัย (มรสน.)
</t>
  </si>
  <si>
    <t>1 ศูนย์</t>
  </si>
  <si>
    <t>ได้รับการจัดอันดับอยู่ในอันดับตั้งแต่ 401 ของโลกขึ้นไป</t>
  </si>
  <si>
    <t xml:space="preserve"> ได้รับการจัดอันดับอยู่ในอันดับตั้งแต่ 401 ของโลกขึ้นไป</t>
  </si>
  <si>
    <t>เป้าประสงค์เชิงยุทธศาสตร์ 1.4 : นักศึกษา บุคลากรและประชาชนอนุรักษ์ ฟื้นฟู 
สืบสาน ส่งเสริมภาษา ศิลปะวัฒนธรรม ภูมิปัญญาท้องถิ่น และรู้เท่าทันการเปลี่ยนแปลงทางวัฒนธรรม</t>
  </si>
  <si>
    <r>
      <t>R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R</t>
    </r>
    <r>
      <rPr>
        <sz val="12"/>
        <rFont val="TH SarabunPSK"/>
        <family val="2"/>
      </rPr>
      <t>ไม่บรรลุเป้าหมาย
จำนวน 7 เรื่อง
1.ผ้าทอดงอิด่อย
2. Tropical Cloud Model to Enhance the Efficiency of Artificial Rainmaking for Drought Mitigation in Agricultural Areas. 
3. เกมจำลองวิถีชีวิตเพื่อส่งเสริมการเรียนรู้ภูมิปัญญาย้อมคราม
4. เครื่องตัดหญ้าไฟฟ้าแบบสะพายข้างพลังงานเซลล์แสงอาทิตย์
5. The Innovation of Intramuscular Injection Models with the Virtual Voice System
6. PM2.5 Abosorber for Use in the Standard Classroom
7. A Low-cost PM2.5 Monitoring on AirSync Mobile Alert System</t>
    </r>
  </si>
  <si>
    <r>
      <t>R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£</t>
    </r>
    <r>
      <rPr>
        <sz val="12"/>
        <rFont val="TH SarabunPSK"/>
        <family val="2"/>
      </rPr>
      <t>ไม่บรรลุเป้าหมาย
 -  มหาวิทยาลัยราชภัฏสกลนครมีฐานข้อมูลที่มีการบูรณาการร่วมกันภายในมหาวิทยาลัย จำนวน 4 ฐาน ได้แก่ 1) ฐานข้อมูลนักศึกษา 2)ฐานข้อมูลการเงิน 
3) ฐานข้อมูลพัสดุ ครุภัณฑ์  4) ฐานข้อมูลบุคลากร</t>
    </r>
  </si>
  <si>
    <r>
      <rPr>
        <sz val="12"/>
        <rFont val="Wingdings 2"/>
        <family val="1"/>
        <charset val="2"/>
      </rPr>
      <t>R</t>
    </r>
    <r>
      <rPr>
        <sz val="12"/>
        <rFont val="TH SarabunPSK"/>
        <family val="2"/>
      </rPr>
      <t xml:space="preserve">บรรลุเป้าหมาย  </t>
    </r>
    <r>
      <rPr>
        <sz val="12"/>
        <rFont val="Wingdings 2"/>
        <family val="1"/>
        <charset val="2"/>
      </rPr>
      <t xml:space="preserve">£ </t>
    </r>
    <r>
      <rPr>
        <sz val="12"/>
        <rFont val="TH SarabunPSK"/>
        <family val="2"/>
      </rPr>
      <t xml:space="preserve">ไม่บรรลุเป้าหมาย
บุคลากรสายสนับสนุนวิชาการที่ได้รับความห้าวหน้าตามสายงาน ตำแหน่งประเภทวิชาชีพเฉพาะหรือเชี่ยวชาญเฉพาะ ระดับชำนาญการ จำนวน 36 คน จากพนักงานสายสนับสนุนทั้งหมด 227 คน คิดเป็น ร้อยละ 15.85 </t>
    </r>
  </si>
  <si>
    <r>
      <rPr>
        <sz val="12"/>
        <rFont val="Wingdings 2"/>
        <family val="1"/>
        <charset val="2"/>
      </rPr>
      <t>R</t>
    </r>
    <r>
      <rPr>
        <sz val="12"/>
        <rFont val="TH SarabunPSK"/>
        <family val="2"/>
      </rPr>
      <t>บรรลุเป้าหมาย</t>
    </r>
    <r>
      <rPr>
        <sz val="12"/>
        <rFont val="Wingdings 2"/>
        <family val="1"/>
        <charset val="2"/>
      </rPr>
      <t>£</t>
    </r>
    <r>
      <rPr>
        <sz val="12"/>
        <rFont val="TH SarabunPSK"/>
        <family val="2"/>
      </rPr>
      <t>ไม่บรรลุเป้าหมาย
มหาวิทยาลัยราชภัฏสกลนคร ได้ดำเนินการจัดตั้งศูนย์ควงามเป็นเลิศด้านต่างๆ 
ทั้งหมด 8 ศูนย์ ได้แก่ 
1. ศูนย์ความเป็นเลิศด้านพลังงานทางเลือก
2. ศูนย์ความเป็นเลิศด้านเกษตรสมัยใหม่
3. ศูนย์ความเป็นเลิศด้านคราม
4. ศูนย์ความเป็นเลิศด้านหนองหาร
5. ศูนย์ความเป็นเลิศด้านการท่องเที่ยวและบริการ
6. ศูนย์ความเป็นเลิศด้านเทคโนโลยีอุตสาหกรรม
7. ศูนย์ความเป็นเลิศด้านวิทยาศาสตร์บรรยากาศและอวกาศ
8. ศูนย์เทคโนโลยีการเกษตรและนวัตกรรมจังหวัดสกลนคร
เพื่อเป็นศูนย์การเรียนรู้ต้นแบบเพื่อเป้าหมายการพัฒนาที่ยั่งยืนสำหรับการบริหารจัดการทรัพยากรชุมชน</t>
    </r>
  </si>
  <si>
    <r>
      <t>£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R</t>
    </r>
    <r>
      <rPr>
        <sz val="12"/>
        <rFont val="TH SarabunPSK"/>
        <family val="2"/>
      </rPr>
      <t xml:space="preserve">ไม่บรรลุเป้าหมาย
 - ผลการดำเนินงาน N/A มหาวิทยาลัยได้ดำเนินการกรอกข้อมูลและยืนยันข้อมูลการจัดอันดับในระบบ WUR Portal (timeshighereducation.com)  ในวันที่ 10 พฤศจิกายน พ.ศ. 2566 และซึ่งจะประกาศผลการจัดอันดับ 
The Impact Ranking 2024 ประมาณ เดือน มิถุนายน พ.ศ. 2567 </t>
    </r>
  </si>
  <si>
    <r>
      <t>R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£</t>
    </r>
    <r>
      <rPr>
        <sz val="12"/>
        <rFont val="TH SarabunPSK"/>
        <family val="2"/>
      </rPr>
      <t xml:space="preserve">ไม่บรรลุเป้าหมาย
 -  มหาวิทยาลัยราชภัฏสกลนครได้รับผลการประเมินการจัดอันดับ  THE Impact Rankings 2024 ประเมินจากบทบาทของมหาวิทยาลัยทั้งในด้านงานวิจัย การบริหารหน่วยงาน งานบริการวิชาการ และการเรียนการสอนที่ตอบสนองต่อเป้าหมายการพัฒนาอย่างยั่งยืนขององค์การสหประชาชาติ (Sustainable Development Goals: SDGs ) มีสถาบันอุดมศึกษาทั่วโลกเข้าร่วมการจัดอันดับทั้งสิ้น 2,152 แห่ง จาก 125 ประเทศ  ซึ่งในปี 2024 มหาวิทยาลัยราชภัฏสกลนคร ได้ส่งข้อมูลให้ THE Impact Rankings พิจารณา จำนวน 4 เป้าหมายSDGs ประกอบด้วย SDG2 : Zero Hunger (ขจัดความหิวโหย) , SDG7 : Affordable and Clean Energy (พลังงานสะอาดที่ทุกคนเข้าถึงได้) , SDG15 : Life on Land (การใช้ประโยชน์จากระบบนิเวศทางบก) , SDG17 : Partnerships for the Goals (ความร่วมมือเพื่อการพัฒนาที่ยั่งยืน)
     ทั้งนี้ ผลการจัดอันดับในปีนี้ โดยภาพรวมมหาวิทยาลัยราชภัฏสกลนครได้คะแนนรวม 46.6 คะแนน จัดอยู่ในกลุ่มอันดับที่ 1001+ ของโลก จาก 2,152 มหาวิทยาลัยทั่วโลก และกลุ่มอันดับที่ 23 ร่วมของไทย </t>
    </r>
  </si>
  <si>
    <r>
      <t>R</t>
    </r>
    <r>
      <rPr>
        <sz val="12"/>
        <rFont val="TH SarabunPSK"/>
        <family val="2"/>
      </rPr>
      <t xml:space="preserve">บรรลุเป้าหมาย   </t>
    </r>
    <r>
      <rPr>
        <sz val="12"/>
        <rFont val="Wingdings 2"/>
        <family val="1"/>
        <charset val="2"/>
      </rPr>
      <t>£</t>
    </r>
    <r>
      <rPr>
        <sz val="12"/>
        <rFont val="TH SarabunPSK"/>
        <family val="2"/>
      </rPr>
      <t>ไม่บรรลุเป้าหมาย
 - มหาวิทยาลัยราชภัฏสกลนคร สามารถยกระดับมาตรฐานผลิตภัณฑ์ชุมชนยั่งยืนสู่แพลตฟอร์มออนไลน์ จำนวน 30 ผลิตภัณฑ์</t>
    </r>
  </si>
  <si>
    <r>
      <t>R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£</t>
    </r>
    <r>
      <rPr>
        <sz val="12"/>
        <rFont val="TH SarabunPSK"/>
        <family val="2"/>
      </rPr>
      <t>ไม่บรรลุเป้าหมาย
มหาวิทยาลัยจำนวนโครงการบูรณาการพันธกิจมหาวิทยาลัยเพื่อยกระดับคุณภาพชีวิต ประจปีงบประมาณ พ.ศ. 2567 จำนวนทั้งสิ้น 78 โครงการ</t>
    </r>
  </si>
  <si>
    <r>
      <t>R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£</t>
    </r>
    <r>
      <rPr>
        <sz val="12"/>
        <rFont val="TH SarabunPSK"/>
        <family val="2"/>
      </rPr>
      <t>ไม่บรรลุเป้าหมาย
มหาวิทยาลัยจำนวนโครงการบูรณาการพันธกิจมหาวิทยาลัยเพื่อยกระดับคุณภาพชีวิต ประจปีงบประมาณ พ.ศ. 2567 จำนวนทั้งสิ้น 79 โครงการ</t>
    </r>
  </si>
  <si>
    <r>
      <rPr>
        <sz val="12"/>
        <rFont val="Wingdings 2"/>
        <family val="1"/>
        <charset val="2"/>
      </rPr>
      <t>R</t>
    </r>
    <r>
      <rPr>
        <sz val="13.8"/>
        <rFont val="TH SarabunPSK"/>
        <family val="2"/>
      </rPr>
      <t xml:space="preserve"> </t>
    </r>
    <r>
      <rPr>
        <sz val="12"/>
        <rFont val="TH SarabunPSK"/>
        <family val="2"/>
      </rPr>
      <t xml:space="preserve">บรรลุเป้าหมาย   </t>
    </r>
    <r>
      <rPr>
        <sz val="12"/>
        <rFont val="Wingdings 2"/>
        <family val="1"/>
        <charset val="2"/>
      </rPr>
      <t>£</t>
    </r>
    <r>
      <rPr>
        <sz val="12"/>
        <rFont val="TH SarabunPSK"/>
        <family val="2"/>
      </rPr>
      <t xml:space="preserve"> ไม่บรรลุเป้าหมาย
จำนวนผลงานวิจัย นวัตกรรม และงานสร้างสรรค์ที่
ได้ยื่นจดทะเบียนทรัพย์สินทางปัญญา ในปีงบประมาณ พ.ศ. 2567 จำนวน  57 ชิ้น ได้แก่ 
1. ลิขสิทธิ์ จำนวน 20 ชิ้น
2. อนุสิทธิบัตร จำนวน 35 ชิ้น 
3. สิทธิบัตร จำนวน 2 เรื่อง</t>
    </r>
  </si>
  <si>
    <r>
      <t xml:space="preserve"> </t>
    </r>
    <r>
      <rPr>
        <sz val="12"/>
        <rFont val="Wingdings 2"/>
        <family val="1"/>
        <charset val="2"/>
      </rPr>
      <t>R</t>
    </r>
    <r>
      <rPr>
        <sz val="12"/>
        <rFont val="TH SarabunPSK"/>
        <family val="2"/>
      </rPr>
      <t xml:space="preserve">  บรรลุเป้าหมาย   </t>
    </r>
    <r>
      <rPr>
        <sz val="12"/>
        <rFont val="Wingdings 2"/>
        <family val="1"/>
        <charset val="2"/>
      </rPr>
      <t>£</t>
    </r>
    <r>
      <rPr>
        <sz val="13.8"/>
        <rFont val="TH SarabunPSK"/>
        <family val="2"/>
      </rPr>
      <t xml:space="preserve"> </t>
    </r>
    <r>
      <rPr>
        <sz val="12"/>
        <rFont val="TH SarabunPSK"/>
        <family val="2"/>
      </rPr>
      <t>ไม่บรรลุเป้าหมาย
จำนวนนวัตกรรมสิ่งประดิษฐ์ องค์ความรู้ที่เกิดขึ้นที่
ได้ยื่นจดทะเบียนทรัพย์สินทางปัญญา ปีงบประมาณ 
พ.ศ. 2567 จำนวน 55 ชิ้นงาน
1. ลิขสิทธิ์ จำนวน 18 ชิ้น
2. อนุสิทธิบัตร จำนวน 35 ชิ้น 
3. สิทธิบัตร จำนวน 2 ชิ้น</t>
    </r>
  </si>
  <si>
    <r>
      <rPr>
        <sz val="12"/>
        <rFont val="Wingdings 2"/>
        <family val="1"/>
        <charset val="2"/>
      </rPr>
      <t>R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£</t>
    </r>
    <r>
      <rPr>
        <sz val="12"/>
        <rFont val="TH SarabunPSK"/>
        <family val="2"/>
      </rPr>
      <t>ไม่บรรลุเป้าหมาย
จำนวนเครือข่ายความร่วมมือด้านการวิจัยและนวัตกรรม จำนวน 7 เครือข่าย
1. บันทึกความร่วมมือทางวิชาการ ระหว่าง บริษัท ไพรซีวาร์ จำกัด และมหาวิทยาลัยราชภัฏสกลนคร
2. บันทึกข้อตกลงความร่วมมือ ระหว่าง สถาบันวิทยาศาสตร์และเทคโนโลยีแห่งประเทศไทย กับ มหาวิทยาลัยราชภัฏสกลนคร องค์การบริหารส่วนจังหวัดสกลนคร
3. บันทึกข้อตกลงความร่วมมือการส่งเสริมและสนับสนุนการวิจัยเพื่อการพัฒนาท้องถิ่น ระหว่าง สถาบันวิจัยและพัฒนา มหาวิทยาลัยราชภัฏ ๓๘ แห่ง
4. MOU SNRU AND INSTITUT TEKNOLOGI SEPULUH NOPEMBER (ITS), INDONESIA
5. Institute of Aeronautical Engineering Dundrgal, Hyderabad – 500 0.13, Telangana INDIA and Sakon Nakhon Rajabhat University
6. มหาวิทยาราชภัฏสกลนคร กับ โรงเรียนธาตุนารายณ์วิทยา และ การลงนามบันทึกข้อตกลง (MOA) เพื่อร่วมกันพัฒนาการเรียนการสอนทั้งภาคทฤษฎีและภาคปฏิบัติในบางเนื้อหา รวมทั้งการบริการวิชาการการถ่ายทอดเทคโนโลยี การอบรมและถ่ายทอดสื่อนวัตกรรมใหม่ ด้านวิทยาศาสตร์ คณิตศาสตร์และเทคโนโลยี 
7. MOU CBR เรื่อง บันทึกข้อตกลงความร่วมมือการบูรณาการความร่วมมือในการดำเนินงานวิจัยและบริการวิชาการเชิงพื้นที่สู่งานรับใช้สังคม เพื่อยกระดับเศรษฐกิจฐานราก ตำบลด่านม่วงคำ อำเภอโคกศรีสุพรรณ จังหวัดสกลนคร ระหว่าง มหาวิทยาลัยราชภัฏสกลนครกับ อำเภอโคกศรีสุพรรณ  สำนักงานเกษตรอำเภอโคกศรีสุพรรณ สำนักงานพัฒนาชุมชนอำเภอโคกศรีสุพรรณ องค์การบริหารส่วนตำบลด่านม่วงคำ</t>
    </r>
  </si>
  <si>
    <t>มหาวิทยาลัยราชภัฏสกลนคร โดยสถาบันภาษา ศิลปะและวัฒนธรรม ได้ดำเนินงานด้านศิลปะและวัฒนธรรม ได้ตีพิมพ์วารสาร สื่อสิ่งพิมพ์ เพื่อเผยแพร่ให้กับสาธารณชนได้นำไปใช้ประโยชน์กับผู้เรียน ครอบครัว  ท้องถิ่น  ชุมชน  สังคม  และประเทศชาติ จำนวน 8 องค์ความรู้ ได้แก่ 1) องค์ความรู้เกี่ยวกับอุรังคธาตุมรดกชาติสู่มรดกโลก 2)  หนังสือเรื่องตามรอยพระทศธรรมราชาในจังหวัดสกลนคร    3) สื่อวีดีโอการแสดงศิลปวัฒนธรรม ชุด“มหัศจรรย์สกลนครคราม”    4) องค์ความรู้เรื่องย่านชุมชนเก่าผู้ไทพรรณานิคม ต.พรรณา  อ.พรรณานิคม จ.สกลนคร  5) บทคัดย่อเรื่องอัตลักษณ์ลายผ้าไหมชาวญ้อ : การอนุรักษ์และออกแบบผลิตภัณฑ์ชุมชนเชิงพาณิชย์จังหวัดสกลนคร    6) บทคัดย่อเรื่องบทบาทและการปฏิบัติบูชาของข้าพระธาตุ : การสร้างสรรค์นวัตกรรมทางด้านศิลปะการแสดง    7) องค์ความรู้เรื่องปราสาทผึ้งสร้างสรรค์  8) งานสร้างสรรค์นวัตกรรมเชิงศิลป์ด้านศิลปะการแสดงฟ้อนเฉพาะกิจของจังหวัดสกลนคร ต้นแบบการแสดงชุด “ฟ้อนสกลนคราบูชาขวัญ”</t>
  </si>
  <si>
    <r>
      <t>£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R</t>
    </r>
    <r>
      <rPr>
        <sz val="12"/>
        <rFont val="TH SarabunPSK"/>
        <family val="2"/>
      </rPr>
      <t xml:space="preserve">ไม่บรรลุเป้าหมาย
-  ร้อยละของบัณฑิตปริญญาตรีที่ได้งานทำหรือประกอบอาชีพอิสระภายใน 1 ปี ภาพรวมมหาวิทยาลัย ร้อยละ 36.19 (ข้อมูล ณ 4 กรกฏาคม 2567) </t>
    </r>
  </si>
  <si>
    <t>2
องค์ความรู้</t>
  </si>
  <si>
    <t>3
องค์ความรู้</t>
  </si>
  <si>
    <t>4
องค์ความรู้</t>
  </si>
  <si>
    <t>ในปีการศึกษา 2566 มหาวิทยาลัยราชภัฏสกลนคร มีอาจารย์ประจำทั้งหมดรวมทั้งที่ปฏิบัติงานจริงและลาศึกษาต่อ จำนวน 390 คน มีอาจารยประจําที่ดํารงตําแหนงทางวิชาการ จํานวน 168 คน คิดเป็น รอยละ 43.08</t>
  </si>
  <si>
    <t xml:space="preserve">ในปีการศึกษา 2566 มหาวิทยาลัยราชภัฏสกลนคร มีอาจารย์ประจำทั้งหมดรวมทั้งที่ปฏิบัติงานจริงและลาศึกษาต่อ จำนวน 390 คน มีอาจารยประจําสถาบันทีมีคุณวุฒิปริญญาเอก จํานวน 168.5 คน คิดเป็นรอยละ 43.21
</t>
  </si>
  <si>
    <r>
      <t>£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R</t>
    </r>
    <r>
      <rPr>
        <sz val="12"/>
        <rFont val="TH SarabunPSK"/>
        <family val="2"/>
      </rPr>
      <t>ไม่บรรลุเป้าหมาย
 - ผลการดำเนินงาน N/A อยู่ระหว่างดำเนินการ
    มหาวิทยาลัยราชภัฏสกลนคร ดำเนินการสอบวัดสมรรถนะดิจิทัลนักศึกษา (ทักษะความเข้าใจและใช้เทคโนโลยีดิจิทัล หรือ Digital literacy) ชั้นปีที่ 4 ระหว่างวันที่ 15 ส.ค.- 19 ก.ย. 67</t>
    </r>
  </si>
  <si>
    <r>
      <t>£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R</t>
    </r>
    <r>
      <rPr>
        <sz val="12"/>
        <rFont val="TH SarabunPSK"/>
        <family val="2"/>
      </rPr>
      <t>ไม่บรรลุเป้าหมาย
 - ผลการดำเนินงาน N/A อยู่ระหว่างดำเนินการ
 มหาวิทยาลัยราชภัฏสกลนคร ดำเนินการสอบวัดสมรรถนะดิจิทัลนักศึกษา (ทักษะความเข้าใจและใช้เทคโนโลยีดิจิทัล หรือ Digital literacy) ชั้นปีที่ 1-3 ระหว่างวันที่ 13 ส.ค.- 25 ก.ย. 67</t>
    </r>
  </si>
  <si>
    <r>
      <rPr>
        <sz val="11"/>
        <rFont val="Wingdings 2"/>
        <family val="1"/>
        <charset val="2"/>
      </rPr>
      <t>R</t>
    </r>
    <r>
      <rPr>
        <sz val="11"/>
        <rFont val="TH SarabunPSK"/>
        <family val="2"/>
      </rPr>
      <t xml:space="preserve">บรรลุเป้าหมาย  </t>
    </r>
    <r>
      <rPr>
        <sz val="11"/>
        <rFont val="Wingdings 2"/>
        <family val="1"/>
        <charset val="2"/>
      </rPr>
      <t>£</t>
    </r>
    <r>
      <rPr>
        <sz val="11"/>
        <rFont val="TH SarabunPSK"/>
        <family val="2"/>
      </rPr>
      <t>ไม่บรรลุเป้าหมาย 
   ใช้ผลการประเมินความพึงพอใจของผูเรียนที่มีตอคุณภาพการจัดการเรียนการสอนและสิ่งสนับสนุนการเรียนรูทุกรายวิชา โดยผลประเมินการจัดการเรียนการสอนของอาจารยมหาวิทยาลัยราชภัฏสกลนคร ดังนี้
- ภาคเรียนที่ 1 ปการศึกษา 2566 จํานวน 941 รายวิชา ประเมินตามเกณฑมาตรฐาน 
มากกวา 3.51 จำนวน 906 รายวิชา คิดเป็นร้อยละ 96.28 
- ภาคเรียนที่ 2 ปการศึกษา 2566 จํานวน 824 รายวิชา ประเมินตามเกณฑมาตรฐาน 
มากกวา 3.51 จำนวน 805 รายวิชา คิดเป็นร้อยละ 97.69
   เฉลี่ยผลการประเมินความพึงพอใจปีการศึกษา 2566 คิดเป็นร้อยละ 96.99</t>
    </r>
  </si>
  <si>
    <t>ร้อยละ100</t>
  </si>
  <si>
    <t>ร้อยละ
90</t>
  </si>
  <si>
    <t>ร้อยละ 
80</t>
  </si>
  <si>
    <t>ร้อยละ 
70</t>
  </si>
  <si>
    <t>ร้อยละ 
60</t>
  </si>
  <si>
    <r>
      <t>R</t>
    </r>
    <r>
      <rPr>
        <sz val="12"/>
        <rFont val="TH SarabunPSK"/>
        <family val="2"/>
      </rPr>
      <t xml:space="preserve"> บรรลุเป้าหมาย </t>
    </r>
    <r>
      <rPr>
        <sz val="12"/>
        <rFont val="Wingdings 2"/>
        <family val="1"/>
        <charset val="2"/>
      </rPr>
      <t>£</t>
    </r>
    <r>
      <rPr>
        <sz val="12"/>
        <rFont val="TH SarabunPSK"/>
        <family val="2"/>
      </rPr>
      <t>ไม่บรรลุเป้าหมาย
 -  มหาวิทยาลัยราชภัฏสกลนครมีการพัฒนาระบบการบริหารจัดการหน่วยงาน 
จำนวน 4 ระบบ ได้แก่ 
1. ระบบประเมินผลการปฏิบัติราชการบุคลากรประเภท สายวิชาการ
สังกัดมหาวิทยาลัยราชภัฏสกลนคร
2. SNRU-UOC Big Data
3. ระบบใบรับรองดิจิทัล TUC เพื่อการใช้เอกสารอิเล็กทรอนิกส์และลงลายมือชื่อดิจิทัล
4. ระบบบริหารจัดการโครงการ</t>
    </r>
  </si>
  <si>
    <t>ผลการดำเนินการ
(ปรับข้อมูลผลการดำเนินงานเป็นรอบ 12 เดือน)</t>
  </si>
  <si>
    <t>ผลการดำเนินการ รอบ 12 เดือน (ไตรมาส 1-4)</t>
  </si>
  <si>
    <t>ประเด็นยุทธศาสตร์/กลยุทธ์/โครงการหลัก/โครงการรอง/กิจกรรม</t>
  </si>
  <si>
    <t>ผู้รับผิดชอบ</t>
  </si>
  <si>
    <t>งบประมาณ</t>
  </si>
  <si>
    <t>ร้อยละความสำเร็จ</t>
  </si>
  <si>
    <t>ระยะเวลาดำเนินงาน</t>
  </si>
  <si>
    <t>พื้นที่ดำเนินงาน</t>
  </si>
  <si>
    <t>ผลการดำเนินงานตามตัวชี้ว้ด</t>
  </si>
  <si>
    <t>ปัญหา/อุปสรรค/ข้อเสนอแนะ</t>
  </si>
  <si>
    <t>ประเภทงบประมาณ</t>
  </si>
  <si>
    <t>แผน</t>
  </si>
  <si>
    <t>ผล</t>
  </si>
  <si>
    <t>คงเหลือ</t>
  </si>
  <si>
    <t>(ว/ด/ปี เริ่ม-สิ้นสุด)</t>
  </si>
  <si>
    <t>ผลผลิต (Output)</t>
  </si>
  <si>
    <t>ผลลัพธ์ (OutCome)</t>
  </si>
  <si>
    <t xml:space="preserve">ประเด็นยุทธศาสตร์ : </t>
  </si>
  <si>
    <t xml:space="preserve">กลยุทธ์ : </t>
  </si>
  <si>
    <t xml:space="preserve">โครงการหลัก : </t>
  </si>
  <si>
    <t>โครงการหน่วยงาน :</t>
  </si>
  <si>
    <t xml:space="preserve">กิจกรรม : </t>
  </si>
  <si>
    <t>กลุ่มเป้าหมาย :
พื้นที่ดำเนินงาน : 
กลุ่มเป้าหมาย :</t>
  </si>
  <si>
    <t>ค่าเป้าหมาย :
ผลการดเนินงาน :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</si>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</sst>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00"/>
  </numFmts>
  <fonts count="30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4"/>
      <name val="Tahoma"/>
      <family val="2"/>
    </font>
    <font>
      <b/>
      <sz val="14"/>
      <name val="Tahoma"/>
      <family val="2"/>
    </font>
    <font>
      <sz val="14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26"/>
      <name val="TH SarabunPSK"/>
      <family val="2"/>
    </font>
    <font>
      <sz val="26"/>
      <name val="TH SarabunPSK"/>
      <family val="2"/>
    </font>
    <font>
      <b/>
      <i/>
      <sz val="1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"/>
      <name val="Wingdings 2"/>
      <family val="1"/>
      <charset val="2"/>
    </font>
    <font>
      <sz val="10"/>
      <name val="TH SarabunPSK"/>
      <family val="2"/>
    </font>
    <font>
      <sz val="10"/>
      <name val="Arial"/>
      <family val="2"/>
    </font>
    <font>
      <sz val="17.399999999999999"/>
      <name val="TH SarabunPSK"/>
      <family val="2"/>
    </font>
    <font>
      <sz val="11"/>
      <name val="TH SarabunPSK"/>
      <family val="2"/>
    </font>
    <font>
      <sz val="11"/>
      <name val="Wingdings 2"/>
      <family val="1"/>
      <charset val="2"/>
    </font>
    <font>
      <sz val="13.8"/>
      <name val="TH SarabunPSK"/>
      <family val="2"/>
    </font>
    <font>
      <sz val="12"/>
      <name val="Wingdings 2"/>
      <family val="1"/>
      <charset val="22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E1FFC4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E8E8"/>
        <bgColor indexed="64"/>
      </patternFill>
    </fill>
    <fill>
      <patternFill patternType="solid">
        <fgColor rgb="FFE8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3">
    <xf numFmtId="0" fontId="0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" fillId="0" borderId="0"/>
    <xf numFmtId="0" fontId="1" fillId="0" borderId="0"/>
  </cellStyleXfs>
  <cellXfs count="174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indent="18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indent="18"/>
    </xf>
    <xf numFmtId="0" fontId="15" fillId="0" borderId="0" xfId="1" applyFont="1" applyAlignment="1">
      <alignment horizontal="left"/>
    </xf>
    <xf numFmtId="0" fontId="15" fillId="0" borderId="0" xfId="1" applyFont="1"/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5" fillId="0" borderId="0" xfId="1" applyFont="1" applyAlignment="1">
      <alignment horizontal="center" vertical="top"/>
    </xf>
    <xf numFmtId="0" fontId="16" fillId="0" borderId="0" xfId="1" applyFont="1" applyAlignment="1">
      <alignment horizontal="center" vertical="top"/>
    </xf>
    <xf numFmtId="0" fontId="10" fillId="0" borderId="0" xfId="0" applyFont="1" applyAlignment="1">
      <alignment horizontal="left" vertical="center" indent="18"/>
    </xf>
    <xf numFmtId="0" fontId="19" fillId="0" borderId="0" xfId="1" applyFont="1" applyAlignment="1">
      <alignment horizontal="left" vertical="top"/>
    </xf>
    <xf numFmtId="0" fontId="19" fillId="0" borderId="0" xfId="1" applyFont="1" applyAlignment="1">
      <alignment vertical="top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1" applyFont="1" applyBorder="1" applyAlignment="1">
      <alignment horizontal="left" vertical="top" wrapText="1"/>
    </xf>
    <xf numFmtId="0" fontId="19" fillId="0" borderId="1" xfId="1" applyFont="1" applyBorder="1" applyAlignment="1">
      <alignment horizontal="center" vertical="top"/>
    </xf>
    <xf numFmtId="1" fontId="19" fillId="0" borderId="1" xfId="1" applyNumberFormat="1" applyFont="1" applyBorder="1" applyAlignment="1">
      <alignment horizontal="center" vertical="top"/>
    </xf>
    <xf numFmtId="0" fontId="18" fillId="0" borderId="0" xfId="1" applyFont="1" applyAlignment="1">
      <alignment horizontal="left" vertical="top"/>
    </xf>
    <xf numFmtId="0" fontId="18" fillId="0" borderId="0" xfId="1" applyFont="1" applyAlignment="1">
      <alignment vertical="top"/>
    </xf>
    <xf numFmtId="0" fontId="19" fillId="0" borderId="1" xfId="1" applyFont="1" applyBorder="1" applyAlignment="1">
      <alignment horizontal="center" vertical="top" wrapText="1"/>
    </xf>
    <xf numFmtId="0" fontId="18" fillId="0" borderId="0" xfId="1" applyFont="1" applyAlignment="1">
      <alignment horizontal="left" vertical="top" wrapText="1"/>
    </xf>
    <xf numFmtId="0" fontId="18" fillId="0" borderId="0" xfId="1" applyFont="1" applyAlignment="1">
      <alignment vertical="top" wrapText="1"/>
    </xf>
    <xf numFmtId="0" fontId="18" fillId="2" borderId="1" xfId="1" applyFont="1" applyFill="1" applyBorder="1" applyAlignment="1">
      <alignment vertical="top" wrapText="1"/>
    </xf>
    <xf numFmtId="0" fontId="18" fillId="3" borderId="1" xfId="1" applyFont="1" applyFill="1" applyBorder="1" applyAlignment="1">
      <alignment vertical="top" wrapText="1"/>
    </xf>
    <xf numFmtId="0" fontId="18" fillId="4" borderId="1" xfId="1" applyFont="1" applyFill="1" applyBorder="1" applyAlignment="1">
      <alignment vertical="top" wrapText="1"/>
    </xf>
    <xf numFmtId="0" fontId="18" fillId="4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4" borderId="1" xfId="1" applyFont="1" applyFill="1" applyBorder="1" applyAlignment="1">
      <alignment horizontal="left" vertical="top" wrapText="1"/>
    </xf>
    <xf numFmtId="0" fontId="19" fillId="4" borderId="1" xfId="1" applyFont="1" applyFill="1" applyBorder="1" applyAlignment="1">
      <alignment horizontal="center" vertical="top" wrapText="1"/>
    </xf>
    <xf numFmtId="0" fontId="19" fillId="4" borderId="1" xfId="1" applyFont="1" applyFill="1" applyBorder="1" applyAlignment="1">
      <alignment horizontal="left" vertical="top" wrapText="1"/>
    </xf>
    <xf numFmtId="0" fontId="18" fillId="2" borderId="1" xfId="1" applyFont="1" applyFill="1" applyBorder="1" applyAlignment="1">
      <alignment horizontal="left" vertical="top" wrapText="1"/>
    </xf>
    <xf numFmtId="0" fontId="19" fillId="2" borderId="1" xfId="1" applyFont="1" applyFill="1" applyBorder="1" applyAlignment="1">
      <alignment horizontal="center" vertical="top" wrapText="1"/>
    </xf>
    <xf numFmtId="0" fontId="19" fillId="2" borderId="1" xfId="1" applyFont="1" applyFill="1" applyBorder="1" applyAlignment="1">
      <alignment horizontal="left" vertical="top" wrapText="1"/>
    </xf>
    <xf numFmtId="0" fontId="19" fillId="6" borderId="1" xfId="0" applyFont="1" applyFill="1" applyBorder="1" applyAlignment="1">
      <alignment horizontal="center" vertical="top" wrapText="1"/>
    </xf>
    <xf numFmtId="0" fontId="18" fillId="6" borderId="1" xfId="1" applyFont="1" applyFill="1" applyBorder="1" applyAlignment="1">
      <alignment horizontal="center" vertical="top"/>
    </xf>
    <xf numFmtId="1" fontId="19" fillId="6" borderId="1" xfId="1" applyNumberFormat="1" applyFont="1" applyFill="1" applyBorder="1" applyAlignment="1">
      <alignment horizontal="center" vertical="top"/>
    </xf>
    <xf numFmtId="0" fontId="18" fillId="6" borderId="1" xfId="0" applyFont="1" applyFill="1" applyBorder="1" applyAlignment="1">
      <alignment horizontal="center" vertical="top" wrapText="1"/>
    </xf>
    <xf numFmtId="1" fontId="18" fillId="6" borderId="1" xfId="1" applyNumberFormat="1" applyFont="1" applyFill="1" applyBorder="1" applyAlignment="1">
      <alignment horizontal="center" vertical="top"/>
    </xf>
    <xf numFmtId="0" fontId="18" fillId="6" borderId="1" xfId="1" applyFont="1" applyFill="1" applyBorder="1" applyAlignment="1">
      <alignment horizontal="center" vertical="top" wrapText="1"/>
    </xf>
    <xf numFmtId="0" fontId="15" fillId="0" borderId="0" xfId="1" applyFont="1" applyAlignment="1">
      <alignment horizontal="center"/>
    </xf>
    <xf numFmtId="0" fontId="18" fillId="4" borderId="1" xfId="1" applyFont="1" applyFill="1" applyBorder="1" applyAlignment="1">
      <alignment horizontal="center" vertical="top" wrapText="1"/>
    </xf>
    <xf numFmtId="0" fontId="18" fillId="2" borderId="1" xfId="1" applyFont="1" applyFill="1" applyBorder="1" applyAlignment="1">
      <alignment horizontal="center" vertical="top" wrapText="1"/>
    </xf>
    <xf numFmtId="0" fontId="18" fillId="3" borderId="1" xfId="1" applyFont="1" applyFill="1" applyBorder="1" applyAlignment="1">
      <alignment horizontal="center" vertical="top" wrapText="1"/>
    </xf>
    <xf numFmtId="164" fontId="18" fillId="4" borderId="1" xfId="0" applyNumberFormat="1" applyFont="1" applyFill="1" applyBorder="1" applyAlignment="1">
      <alignment horizontal="center" vertical="top" wrapText="1"/>
    </xf>
    <xf numFmtId="2" fontId="19" fillId="0" borderId="1" xfId="0" applyNumberFormat="1" applyFont="1" applyBorder="1" applyAlignment="1">
      <alignment horizontal="center" vertical="top" wrapText="1"/>
    </xf>
    <xf numFmtId="2" fontId="18" fillId="2" borderId="1" xfId="0" applyNumberFormat="1" applyFont="1" applyFill="1" applyBorder="1" applyAlignment="1">
      <alignment horizontal="center" vertical="top" wrapText="1"/>
    </xf>
    <xf numFmtId="2" fontId="18" fillId="4" borderId="1" xfId="0" applyNumberFormat="1" applyFont="1" applyFill="1" applyBorder="1" applyAlignment="1">
      <alignment horizontal="center" vertical="top" wrapText="1"/>
    </xf>
    <xf numFmtId="165" fontId="18" fillId="4" borderId="1" xfId="0" applyNumberFormat="1" applyFont="1" applyFill="1" applyBorder="1" applyAlignment="1">
      <alignment horizontal="center" vertical="top" wrapText="1"/>
    </xf>
    <xf numFmtId="2" fontId="18" fillId="2" borderId="1" xfId="1" applyNumberFormat="1" applyFont="1" applyFill="1" applyBorder="1" applyAlignment="1">
      <alignment horizontal="center" vertical="top" wrapText="1"/>
    </xf>
    <xf numFmtId="2" fontId="18" fillId="4" borderId="1" xfId="1" applyNumberFormat="1" applyFont="1" applyFill="1" applyBorder="1" applyAlignment="1">
      <alignment horizontal="center" vertical="top" wrapText="1"/>
    </xf>
    <xf numFmtId="2" fontId="19" fillId="2" borderId="1" xfId="0" applyNumberFormat="1" applyFont="1" applyFill="1" applyBorder="1" applyAlignment="1">
      <alignment horizontal="center" vertical="top" wrapText="1"/>
    </xf>
    <xf numFmtId="2" fontId="18" fillId="6" borderId="1" xfId="0" applyNumberFormat="1" applyFont="1" applyFill="1" applyBorder="1" applyAlignment="1">
      <alignment horizontal="center" vertical="top" wrapText="1"/>
    </xf>
    <xf numFmtId="2" fontId="19" fillId="0" borderId="1" xfId="1" applyNumberFormat="1" applyFont="1" applyBorder="1" applyAlignment="1">
      <alignment horizontal="center" vertical="top" wrapText="1"/>
    </xf>
    <xf numFmtId="2" fontId="18" fillId="6" borderId="1" xfId="1" applyNumberFormat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 vertical="center"/>
    </xf>
    <xf numFmtId="0" fontId="18" fillId="5" borderId="1" xfId="1" applyFont="1" applyFill="1" applyBorder="1" applyAlignment="1">
      <alignment horizontal="center" vertical="center" wrapText="1"/>
    </xf>
    <xf numFmtId="164" fontId="18" fillId="4" borderId="1" xfId="1" applyNumberFormat="1" applyFont="1" applyFill="1" applyBorder="1" applyAlignment="1">
      <alignment horizontal="center" vertical="top" wrapText="1"/>
    </xf>
    <xf numFmtId="0" fontId="21" fillId="0" borderId="1" xfId="1" applyFont="1" applyBorder="1" applyAlignment="1">
      <alignment horizontal="center" vertical="top" wrapText="1"/>
    </xf>
    <xf numFmtId="0" fontId="20" fillId="0" borderId="1" xfId="1" applyFont="1" applyBorder="1" applyAlignment="1">
      <alignment vertical="top" wrapText="1"/>
    </xf>
    <xf numFmtId="0" fontId="24" fillId="0" borderId="1" xfId="11" applyFont="1" applyBorder="1" applyAlignment="1">
      <alignment horizontal="left" vertical="top" wrapText="1"/>
    </xf>
    <xf numFmtId="1" fontId="24" fillId="0" borderId="1" xfId="1" applyNumberFormat="1" applyFont="1" applyBorder="1" applyAlignment="1">
      <alignment horizontal="center" vertical="top"/>
    </xf>
    <xf numFmtId="43" fontId="19" fillId="0" borderId="1" xfId="10" applyFont="1" applyBorder="1" applyAlignment="1">
      <alignment horizontal="center" vertical="top"/>
    </xf>
    <xf numFmtId="43" fontId="18" fillId="2" borderId="1" xfId="1" applyNumberFormat="1" applyFont="1" applyFill="1" applyBorder="1" applyAlignment="1">
      <alignment vertical="top" wrapText="1"/>
    </xf>
    <xf numFmtId="43" fontId="19" fillId="0" borderId="1" xfId="10" applyFont="1" applyBorder="1" applyAlignment="1">
      <alignment horizontal="left" vertical="top" wrapText="1"/>
    </xf>
    <xf numFmtId="43" fontId="19" fillId="0" borderId="1" xfId="10" applyFont="1" applyBorder="1" applyAlignment="1">
      <alignment horizontal="center" vertical="top" wrapText="1"/>
    </xf>
    <xf numFmtId="43" fontId="19" fillId="2" borderId="1" xfId="1" applyNumberFormat="1" applyFont="1" applyFill="1" applyBorder="1" applyAlignment="1">
      <alignment horizontal="left" vertical="top" wrapText="1"/>
    </xf>
    <xf numFmtId="43" fontId="18" fillId="6" borderId="1" xfId="1" applyNumberFormat="1" applyFont="1" applyFill="1" applyBorder="1" applyAlignment="1">
      <alignment horizontal="center" vertical="top"/>
    </xf>
    <xf numFmtId="0" fontId="15" fillId="0" borderId="7" xfId="1" applyFont="1" applyBorder="1"/>
    <xf numFmtId="0" fontId="15" fillId="0" borderId="8" xfId="1" applyFont="1" applyBorder="1" applyAlignment="1">
      <alignment horizontal="center"/>
    </xf>
    <xf numFmtId="0" fontId="15" fillId="0" borderId="8" xfId="1" applyFont="1" applyBorder="1" applyAlignment="1">
      <alignment horizontal="center" vertical="top"/>
    </xf>
    <xf numFmtId="0" fontId="15" fillId="0" borderId="9" xfId="1" applyFont="1" applyBorder="1" applyAlignment="1">
      <alignment horizontal="center" vertical="top"/>
    </xf>
    <xf numFmtId="0" fontId="15" fillId="0" borderId="11" xfId="1" applyFont="1" applyBorder="1" applyAlignment="1">
      <alignment vertical="center"/>
    </xf>
    <xf numFmtId="0" fontId="15" fillId="0" borderId="12" xfId="1" applyFont="1" applyBorder="1" applyAlignment="1">
      <alignment vertical="center"/>
    </xf>
    <xf numFmtId="0" fontId="19" fillId="0" borderId="1" xfId="1" applyFont="1" applyBorder="1" applyAlignment="1">
      <alignment vertical="top" wrapText="1"/>
    </xf>
    <xf numFmtId="0" fontId="18" fillId="7" borderId="2" xfId="1" applyFont="1" applyFill="1" applyBorder="1" applyAlignment="1">
      <alignment horizontal="left" vertical="top" wrapText="1"/>
    </xf>
    <xf numFmtId="0" fontId="18" fillId="7" borderId="6" xfId="1" applyFont="1" applyFill="1" applyBorder="1" applyAlignment="1">
      <alignment horizontal="left" vertical="top" wrapText="1"/>
    </xf>
    <xf numFmtId="0" fontId="24" fillId="0" borderId="1" xfId="11" applyFont="1" applyBorder="1" applyAlignment="1">
      <alignment vertical="top" wrapText="1"/>
    </xf>
    <xf numFmtId="0" fontId="19" fillId="8" borderId="0" xfId="1" applyFont="1" applyFill="1" applyAlignment="1">
      <alignment horizontal="left" vertical="top"/>
    </xf>
    <xf numFmtId="0" fontId="19" fillId="8" borderId="1" xfId="1" applyFont="1" applyFill="1" applyBorder="1" applyAlignment="1">
      <alignment horizontal="left" vertical="top" wrapText="1"/>
    </xf>
    <xf numFmtId="2" fontId="19" fillId="8" borderId="1" xfId="0" applyNumberFormat="1" applyFont="1" applyFill="1" applyBorder="1" applyAlignment="1">
      <alignment horizontal="center" vertical="top" wrapText="1"/>
    </xf>
    <xf numFmtId="0" fontId="19" fillId="8" borderId="1" xfId="0" applyFont="1" applyFill="1" applyBorder="1" applyAlignment="1">
      <alignment horizontal="center" vertical="top" wrapText="1"/>
    </xf>
    <xf numFmtId="0" fontId="20" fillId="8" borderId="1" xfId="1" applyFont="1" applyFill="1" applyBorder="1" applyAlignment="1">
      <alignment vertical="top" wrapText="1"/>
    </xf>
    <xf numFmtId="0" fontId="19" fillId="8" borderId="1" xfId="1" applyFont="1" applyFill="1" applyBorder="1" applyAlignment="1">
      <alignment horizontal="center" vertical="top"/>
    </xf>
    <xf numFmtId="43" fontId="19" fillId="8" borderId="1" xfId="10" applyFont="1" applyFill="1" applyBorder="1" applyAlignment="1">
      <alignment horizontal="center" vertical="top"/>
    </xf>
    <xf numFmtId="0" fontId="24" fillId="8" borderId="1" xfId="11" applyFont="1" applyFill="1" applyBorder="1" applyAlignment="1">
      <alignment horizontal="left" vertical="top" wrapText="1"/>
    </xf>
    <xf numFmtId="0" fontId="19" fillId="8" borderId="1" xfId="1" applyFont="1" applyFill="1" applyBorder="1" applyAlignment="1">
      <alignment horizontal="center" vertical="top" wrapText="1"/>
    </xf>
    <xf numFmtId="43" fontId="19" fillId="8" borderId="1" xfId="10" applyFont="1" applyFill="1" applyBorder="1" applyAlignment="1">
      <alignment horizontal="center" vertical="top" wrapText="1"/>
    </xf>
    <xf numFmtId="0" fontId="19" fillId="8" borderId="1" xfId="1" applyFont="1" applyFill="1" applyBorder="1" applyAlignment="1">
      <alignment vertical="top" wrapText="1"/>
    </xf>
    <xf numFmtId="0" fontId="24" fillId="8" borderId="1" xfId="1" applyFont="1" applyFill="1" applyBorder="1" applyAlignment="1">
      <alignment horizontal="left" vertical="top" wrapText="1"/>
    </xf>
    <xf numFmtId="0" fontId="20" fillId="0" borderId="1" xfId="1" applyFont="1" applyBorder="1" applyAlignment="1">
      <alignment horizontal="left" vertical="top" wrapText="1"/>
    </xf>
    <xf numFmtId="0" fontId="19" fillId="8" borderId="1" xfId="0" applyFont="1" applyFill="1" applyBorder="1" applyAlignment="1">
      <alignment horizontal="left" vertical="top" wrapText="1"/>
    </xf>
    <xf numFmtId="43" fontId="19" fillId="8" borderId="1" xfId="10" applyFont="1" applyFill="1" applyBorder="1" applyAlignment="1">
      <alignment horizontal="left" vertical="top" wrapText="1"/>
    </xf>
    <xf numFmtId="0" fontId="19" fillId="8" borderId="0" xfId="1" applyFont="1" applyFill="1" applyAlignment="1">
      <alignment vertical="top"/>
    </xf>
    <xf numFmtId="0" fontId="27" fillId="0" borderId="1" xfId="1" applyFont="1" applyBorder="1" applyAlignment="1">
      <alignment vertical="top" wrapText="1"/>
    </xf>
    <xf numFmtId="164" fontId="18" fillId="6" borderId="1" xfId="1" applyNumberFormat="1" applyFont="1" applyFill="1" applyBorder="1" applyAlignment="1">
      <alignment horizontal="center" vertical="top" wrapText="1"/>
    </xf>
    <xf numFmtId="2" fontId="19" fillId="0" borderId="1" xfId="1" applyNumberFormat="1" applyFont="1" applyBorder="1" applyAlignment="1">
      <alignment horizontal="center" vertical="top"/>
    </xf>
    <xf numFmtId="0" fontId="18" fillId="7" borderId="6" xfId="1" applyFont="1" applyFill="1" applyBorder="1" applyAlignment="1">
      <alignment horizontal="left" vertical="top" wrapText="1"/>
    </xf>
    <xf numFmtId="0" fontId="18" fillId="5" borderId="1" xfId="1" applyFont="1" applyFill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18" fillId="7" borderId="0" xfId="0" applyFont="1" applyFill="1" applyBorder="1" applyAlignment="1">
      <alignment horizontal="left" vertical="top" wrapText="1"/>
    </xf>
    <xf numFmtId="0" fontId="18" fillId="7" borderId="0" xfId="1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 indent="18"/>
    </xf>
    <xf numFmtId="0" fontId="14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8" fillId="7" borderId="2" xfId="1" applyFont="1" applyFill="1" applyBorder="1" applyAlignment="1">
      <alignment horizontal="left" vertical="top" wrapText="1"/>
    </xf>
    <xf numFmtId="0" fontId="18" fillId="7" borderId="6" xfId="1" applyFont="1" applyFill="1" applyBorder="1" applyAlignment="1">
      <alignment horizontal="left" vertical="top" wrapText="1"/>
    </xf>
    <xf numFmtId="0" fontId="18" fillId="5" borderId="1" xfId="1" applyFont="1" applyFill="1" applyBorder="1" applyAlignment="1">
      <alignment horizontal="center" vertical="center" wrapText="1"/>
    </xf>
    <xf numFmtId="0" fontId="18" fillId="7" borderId="2" xfId="1" applyFont="1" applyFill="1" applyBorder="1" applyAlignment="1">
      <alignment horizontal="left" vertical="top"/>
    </xf>
    <xf numFmtId="0" fontId="18" fillId="7" borderId="6" xfId="1" applyFont="1" applyFill="1" applyBorder="1" applyAlignment="1">
      <alignment horizontal="left" vertical="top"/>
    </xf>
    <xf numFmtId="0" fontId="18" fillId="7" borderId="4" xfId="1" applyFont="1" applyFill="1" applyBorder="1" applyAlignment="1">
      <alignment horizontal="left" vertical="top"/>
    </xf>
    <xf numFmtId="2" fontId="18" fillId="2" borderId="5" xfId="1" applyNumberFormat="1" applyFont="1" applyFill="1" applyBorder="1" applyAlignment="1">
      <alignment horizontal="center" vertical="top" wrapText="1"/>
    </xf>
    <xf numFmtId="2" fontId="18" fillId="2" borderId="3" xfId="1" applyNumberFormat="1" applyFont="1" applyFill="1" applyBorder="1" applyAlignment="1">
      <alignment horizontal="center" vertical="top" wrapText="1"/>
    </xf>
    <xf numFmtId="0" fontId="16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left" vertical="top" wrapText="1"/>
    </xf>
    <xf numFmtId="0" fontId="18" fillId="7" borderId="6" xfId="0" applyFont="1" applyFill="1" applyBorder="1" applyAlignment="1">
      <alignment horizontal="left" vertical="top" wrapText="1"/>
    </xf>
    <xf numFmtId="0" fontId="28" fillId="9" borderId="15" xfId="12" applyFont="1" applyFill="1" applyBorder="1" applyAlignment="1">
      <alignment horizontal="center" wrapText="1"/>
    </xf>
    <xf numFmtId="0" fontId="28" fillId="9" borderId="16" xfId="12" applyFont="1" applyFill="1" applyBorder="1" applyAlignment="1">
      <alignment horizontal="center" wrapText="1"/>
    </xf>
    <xf numFmtId="0" fontId="28" fillId="9" borderId="17" xfId="12" applyFont="1" applyFill="1" applyBorder="1" applyAlignment="1">
      <alignment horizontal="center" wrapText="1"/>
    </xf>
    <xf numFmtId="0" fontId="28" fillId="9" borderId="18" xfId="12" applyFont="1" applyFill="1" applyBorder="1" applyAlignment="1">
      <alignment horizontal="center" wrapText="1"/>
    </xf>
    <xf numFmtId="0" fontId="28" fillId="9" borderId="19" xfId="12" applyFont="1" applyFill="1" applyBorder="1" applyAlignment="1">
      <alignment horizontal="center" wrapText="1"/>
    </xf>
    <xf numFmtId="0" fontId="29" fillId="0" borderId="0" xfId="12" applyFont="1"/>
    <xf numFmtId="0" fontId="28" fillId="9" borderId="20" xfId="12" applyFont="1" applyFill="1" applyBorder="1" applyAlignment="1">
      <alignment horizontal="center" wrapText="1"/>
    </xf>
    <xf numFmtId="0" fontId="28" fillId="10" borderId="19" xfId="12" applyFont="1" applyFill="1" applyBorder="1" applyAlignment="1">
      <alignment vertical="top" wrapText="1"/>
    </xf>
    <xf numFmtId="0" fontId="29" fillId="10" borderId="19" xfId="12" applyFont="1" applyFill="1" applyBorder="1" applyAlignment="1">
      <alignment vertical="top" wrapText="1"/>
    </xf>
    <xf numFmtId="4" fontId="28" fillId="10" borderId="19" xfId="12" applyNumberFormat="1" applyFont="1" applyFill="1" applyBorder="1" applyAlignment="1">
      <alignment vertical="top" wrapText="1"/>
    </xf>
    <xf numFmtId="0" fontId="28" fillId="11" borderId="15" xfId="12" applyFont="1" applyFill="1" applyBorder="1" applyAlignment="1">
      <alignment horizontal="left" vertical="top" wrapText="1" indent="1"/>
    </xf>
    <xf numFmtId="0" fontId="29" fillId="11" borderId="15" xfId="12" applyFont="1" applyFill="1" applyBorder="1" applyAlignment="1">
      <alignment vertical="top" wrapText="1"/>
    </xf>
    <xf numFmtId="4" fontId="28" fillId="11" borderId="15" xfId="12" applyNumberFormat="1" applyFont="1" applyFill="1" applyBorder="1" applyAlignment="1">
      <alignment vertical="top" wrapText="1"/>
    </xf>
    <xf numFmtId="0" fontId="28" fillId="11" borderId="15" xfId="12" applyFont="1" applyFill="1" applyBorder="1" applyAlignment="1">
      <alignment vertical="top" wrapText="1"/>
    </xf>
    <xf numFmtId="0" fontId="28" fillId="12" borderId="15" xfId="12" applyFont="1" applyFill="1" applyBorder="1" applyAlignment="1">
      <alignment horizontal="left" vertical="top" wrapText="1" indent="1"/>
    </xf>
    <xf numFmtId="0" fontId="29" fillId="12" borderId="15" xfId="12" applyFont="1" applyFill="1" applyBorder="1" applyAlignment="1">
      <alignment vertical="top" wrapText="1"/>
    </xf>
    <xf numFmtId="4" fontId="28" fillId="12" borderId="15" xfId="12" applyNumberFormat="1" applyFont="1" applyFill="1" applyBorder="1" applyAlignment="1">
      <alignment vertical="top" wrapText="1"/>
    </xf>
    <xf numFmtId="0" fontId="28" fillId="12" borderId="15" xfId="12" applyFont="1" applyFill="1" applyBorder="1" applyAlignment="1">
      <alignment vertical="top" wrapText="1"/>
    </xf>
    <xf numFmtId="0" fontId="28" fillId="13" borderId="15" xfId="12" applyFont="1" applyFill="1" applyBorder="1" applyAlignment="1">
      <alignment horizontal="left" vertical="top" wrapText="1" indent="2"/>
    </xf>
    <xf numFmtId="0" fontId="28" fillId="13" borderId="15" xfId="12" applyFont="1" applyFill="1" applyBorder="1" applyAlignment="1">
      <alignment vertical="top" wrapText="1"/>
    </xf>
    <xf numFmtId="4" fontId="28" fillId="13" borderId="15" xfId="12" applyNumberFormat="1" applyFont="1" applyFill="1" applyBorder="1" applyAlignment="1">
      <alignment vertical="top" wrapText="1"/>
    </xf>
    <xf numFmtId="0" fontId="29" fillId="13" borderId="15" xfId="12" applyFont="1" applyFill="1" applyBorder="1" applyAlignment="1">
      <alignment vertical="top" wrapText="1"/>
    </xf>
    <xf numFmtId="0" fontId="29" fillId="13" borderId="21" xfId="12" applyFont="1" applyFill="1" applyBorder="1" applyAlignment="1">
      <alignment vertical="top" wrapText="1"/>
    </xf>
    <xf numFmtId="0" fontId="29" fillId="13" borderId="1" xfId="12" applyFont="1" applyFill="1" applyBorder="1" applyAlignment="1">
      <alignment horizontal="left" vertical="top" wrapText="1" indent="1"/>
    </xf>
    <xf numFmtId="0" fontId="29" fillId="0" borderId="15" xfId="12" applyFont="1" applyBorder="1" applyAlignment="1">
      <alignment vertical="top" wrapText="1"/>
    </xf>
    <xf numFmtId="0" fontId="28" fillId="0" borderId="15" xfId="12" applyFont="1" applyBorder="1" applyAlignment="1">
      <alignment vertical="top" wrapText="1"/>
    </xf>
    <xf numFmtId="0" fontId="28" fillId="0" borderId="21" xfId="12" applyFont="1" applyBorder="1" applyAlignment="1">
      <alignment vertical="top" wrapText="1"/>
    </xf>
    <xf numFmtId="0" fontId="28" fillId="0" borderId="1" xfId="12" applyFont="1" applyBorder="1" applyAlignment="1">
      <alignment vertical="top" wrapText="1"/>
    </xf>
    <xf numFmtId="0" fontId="29" fillId="0" borderId="1" xfId="12" applyFont="1" applyFill="1" applyBorder="1" applyAlignment="1">
      <alignment vertical="top" wrapText="1"/>
    </xf>
    <xf numFmtId="0" fontId="29" fillId="0" borderId="1" xfId="12" applyFont="1" applyBorder="1" applyAlignment="1">
      <alignment vertical="top" wrapText="1"/>
    </xf>
    <xf numFmtId="4" fontId="29" fillId="0" borderId="1" xfId="12" applyNumberFormat="1" applyFont="1" applyBorder="1" applyAlignment="1">
      <alignment vertical="top" wrapText="1"/>
    </xf>
    <xf numFmtId="0" fontId="28" fillId="0" borderId="2" xfId="12" applyFont="1" applyBorder="1" applyAlignment="1">
      <alignment vertical="top" wrapText="1"/>
    </xf>
    <xf numFmtId="0" fontId="28" fillId="9" borderId="20" xfId="12" applyFont="1" applyFill="1" applyBorder="1" applyAlignment="1">
      <alignment vertical="top" wrapText="1"/>
    </xf>
    <xf numFmtId="0" fontId="29" fillId="9" borderId="20" xfId="12" applyFont="1" applyFill="1" applyBorder="1" applyAlignment="1">
      <alignment vertical="top" wrapText="1"/>
    </xf>
    <xf numFmtId="4" fontId="29" fillId="9" borderId="20" xfId="12" applyNumberFormat="1" applyFont="1" applyFill="1" applyBorder="1" applyAlignment="1">
      <alignment vertical="top" wrapText="1"/>
    </xf>
  </cellXfs>
  <cellStyles count="13">
    <cellStyle name="จุลภาค" xfId="10" builtinId="3"/>
    <cellStyle name="จุลภาค 2" xfId="9"/>
    <cellStyle name="ปกติ" xfId="0" builtinId="0"/>
    <cellStyle name="ปกติ 2" xfId="1"/>
    <cellStyle name="ปกติ 2 2" xfId="11"/>
    <cellStyle name="ปกติ 3" xfId="4"/>
    <cellStyle name="ปกติ 3 2" xfId="7"/>
    <cellStyle name="ปกติ 4" xfId="5"/>
    <cellStyle name="ปกติ 4 2" xfId="6"/>
    <cellStyle name="ปกติ 4 3" xfId="8"/>
    <cellStyle name="ปกติ 5" xfId="12"/>
    <cellStyle name="เปอร์เซ็นต์ 2" xfId="2"/>
    <cellStyle name="เปอร์เซ็นต์ 3" xfId="3"/>
  </cellStyles>
  <dxfs count="0"/>
  <tableStyles count="0" defaultTableStyle="TableStyleMedium9" defaultPivotStyle="PivotStyleLight16"/>
  <colors>
    <mruColors>
      <color rgb="FF99FFCC"/>
      <color rgb="FF33CCFF"/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168697</xdr:colOff>
      <xdr:row>9</xdr:row>
      <xdr:rowOff>39688</xdr:rowOff>
    </xdr:from>
    <xdr:to>
      <xdr:col>4</xdr:col>
      <xdr:colOff>456432</xdr:colOff>
      <xdr:row>9</xdr:row>
      <xdr:rowOff>248047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22525" y="5635626"/>
          <a:ext cx="287735" cy="208359"/>
        </a:xfrm>
        <a:prstGeom prst="rect">
          <a:avLst/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168697</xdr:colOff>
      <xdr:row>11</xdr:row>
      <xdr:rowOff>39688</xdr:rowOff>
    </xdr:from>
    <xdr:to>
      <xdr:col>4</xdr:col>
      <xdr:colOff>456432</xdr:colOff>
      <xdr:row>11</xdr:row>
      <xdr:rowOff>248047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22525" y="6111876"/>
          <a:ext cx="287735" cy="208359"/>
        </a:xfrm>
        <a:prstGeom prst="rect">
          <a:avLst/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 editAs="oneCell">
    <xdr:from>
      <xdr:col>7</xdr:col>
      <xdr:colOff>152399</xdr:colOff>
      <xdr:row>1</xdr:row>
      <xdr:rowOff>0</xdr:rowOff>
    </xdr:from>
    <xdr:to>
      <xdr:col>9</xdr:col>
      <xdr:colOff>104774</xdr:colOff>
      <xdr:row>1</xdr:row>
      <xdr:rowOff>1581150</xdr:rowOff>
    </xdr:to>
    <xdr:pic>
      <xdr:nvPicPr>
        <xdr:cNvPr id="4" name="Picture 5" descr="Logo University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4" y="381000"/>
          <a:ext cx="117157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168697</xdr:colOff>
      <xdr:row>7</xdr:row>
      <xdr:rowOff>39688</xdr:rowOff>
    </xdr:from>
    <xdr:to>
      <xdr:col>4</xdr:col>
      <xdr:colOff>456432</xdr:colOff>
      <xdr:row>7</xdr:row>
      <xdr:rowOff>248047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35622" y="6097588"/>
          <a:ext cx="287735" cy="208359"/>
        </a:xfrm>
        <a:prstGeom prst="rect">
          <a:avLst/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296000</xdr:colOff>
      <xdr:row>10</xdr:row>
      <xdr:rowOff>57978</xdr:rowOff>
    </xdr:from>
    <xdr:to>
      <xdr:col>4</xdr:col>
      <xdr:colOff>530087</xdr:colOff>
      <xdr:row>11</xdr:row>
      <xdr:rowOff>172209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99483293-BB95-4B39-8079-D541DCBA2910}"/>
            </a:ext>
          </a:extLst>
        </xdr:cNvPr>
        <xdr:cNvCxnSpPr/>
      </xdr:nvCxnSpPr>
      <xdr:spPr>
        <a:xfrm flipV="1">
          <a:off x="2366652" y="5242891"/>
          <a:ext cx="234087" cy="24675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162911</xdr:colOff>
      <xdr:row>10</xdr:row>
      <xdr:rowOff>483477</xdr:rowOff>
    </xdr:from>
    <xdr:to>
      <xdr:col>2</xdr:col>
      <xdr:colOff>3704897</xdr:colOff>
      <xdr:row>10</xdr:row>
      <xdr:rowOff>930166</xdr:rowOff>
    </xdr:to>
    <xdr:sp macro="" textlink="">
      <xdr:nvSpPr>
        <xdr:cNvPr id="2" name="Rectangle 195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72461" y="3379077"/>
          <a:ext cx="3541986" cy="44668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th-TH" sz="1000" u="sng">
              <a:effectLst/>
              <a:latin typeface="Cordia New" panose="020B0304020202020204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ผลรวมของคะแนนผลการประเมินผลงานทางวิชาการของทุกคณะและหน่วยงานวิจัย     </a:t>
          </a:r>
          <a:r>
            <a:rPr lang="en-US" sz="1000" u="sng">
              <a:effectLst/>
              <a:latin typeface="TH SarabunPSK" panose="020B0500040200020003" pitchFamily="34" charset="-34"/>
              <a:ea typeface="Calibri" panose="020F0502020204030204" pitchFamily="34" charset="0"/>
              <a:cs typeface="Cordia New" panose="020B0304020202020204" pitchFamily="34" charset="-34"/>
            </a:rPr>
            <a:t>X </a:t>
          </a:r>
          <a:r>
            <a:rPr lang="th-TH" sz="1000" u="sng">
              <a:effectLst/>
              <a:latin typeface="TH SarabunPSK" panose="020B0500040200020003" pitchFamily="34" charset="-34"/>
              <a:ea typeface="Calibri" panose="020F0502020204030204" pitchFamily="34" charset="0"/>
              <a:cs typeface="Cordia New" panose="020B0304020202020204" pitchFamily="34" charset="-34"/>
            </a:rPr>
            <a:t>100</a:t>
          </a:r>
          <a:r>
            <a:rPr lang="th-TH" sz="1000">
              <a:effectLst/>
              <a:latin typeface="TH SarabunPSK" panose="020B0500040200020003" pitchFamily="34" charset="-34"/>
              <a:ea typeface="Calibri" panose="020F0502020204030204" pitchFamily="34" charset="0"/>
              <a:cs typeface="Cordia New" panose="020B0304020202020204" pitchFamily="34" charset="-34"/>
            </a:rPr>
            <a:t>                                                                        </a:t>
          </a:r>
          <a:endParaRPr lang="en-US" sz="1000">
            <a:effectLst/>
            <a:latin typeface="Cordia New" panose="020B0304020202020204" pitchFamily="34" charset="-34"/>
            <a:ea typeface="Times New Roman" panose="02020603050405020304" pitchFamily="18" charset="0"/>
            <a:cs typeface="Cordia New" panose="020B0304020202020204" pitchFamily="34" charset="-34"/>
          </a:endParaRPr>
        </a:p>
        <a:p>
          <a:pPr marR="12700">
            <a:lnSpc>
              <a:spcPct val="115000"/>
            </a:lnSpc>
            <a:spcAft>
              <a:spcPts val="1000"/>
            </a:spcAft>
          </a:pPr>
          <a:r>
            <a:rPr lang="th-TH" sz="1000">
              <a:effectLst/>
              <a:latin typeface="Calibri" panose="020F0502020204030204" pitchFamily="34" charset="0"/>
              <a:ea typeface="Calibri" panose="020F0502020204030204" pitchFamily="34" charset="0"/>
              <a:cs typeface="TH SarabunPSK" panose="020B0500040200020003" pitchFamily="34" charset="-34"/>
            </a:rPr>
            <a:t>                      จํานวนคณะและหน่วยงานวิจัยทั้งหมดในสถาบัน</a:t>
          </a:r>
          <a:endParaRPr lang="en-US" sz="1000">
            <a:effectLst/>
            <a:latin typeface="Calibri" panose="020F0502020204030204" pitchFamily="34" charset="0"/>
            <a:ea typeface="Calibri" panose="020F0502020204030204" pitchFamily="34" charset="0"/>
            <a:cs typeface="Cordia New" panose="020B0304020202020204" pitchFamily="34" charset="-34"/>
          </a:endParaRPr>
        </a:p>
      </xdr:txBody>
    </xdr:sp>
    <xdr:clientData/>
  </xdr:twoCellAnchor>
  <xdr:twoCellAnchor>
    <xdr:from>
      <xdr:col>2</xdr:col>
      <xdr:colOff>115614</xdr:colOff>
      <xdr:row>17</xdr:row>
      <xdr:rowOff>525518</xdr:rowOff>
    </xdr:from>
    <xdr:to>
      <xdr:col>2</xdr:col>
      <xdr:colOff>3499945</xdr:colOff>
      <xdr:row>17</xdr:row>
      <xdr:rowOff>1014249</xdr:rowOff>
    </xdr:to>
    <xdr:sp macro="" textlink="">
      <xdr:nvSpPr>
        <xdr:cNvPr id="3" name="Rectangle 195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25164" y="7821668"/>
          <a:ext cx="3384331" cy="48873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th-TH" sz="1000" u="sng">
              <a:effectLst/>
              <a:latin typeface="Cordia New" panose="020B0304020202020204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(รายได้ครัวเรือนหลังเข้าร่วมโครงการ - รายได้ครัวเรือนก่อนเข้าร่วมโครงการ (บาท/ปี) </a:t>
          </a:r>
          <a:r>
            <a:rPr lang="en-US" sz="1000" u="sng">
              <a:effectLst/>
              <a:latin typeface="TH SarabunPSK" panose="020B0500040200020003" pitchFamily="34" charset="-34"/>
              <a:ea typeface="Calibri" panose="020F0502020204030204" pitchFamily="34" charset="0"/>
              <a:cs typeface="Cordia New" panose="020B0304020202020204" pitchFamily="34" charset="-34"/>
            </a:rPr>
            <a:t>X </a:t>
          </a:r>
          <a:r>
            <a:rPr lang="th-TH" sz="1000" u="sng">
              <a:effectLst/>
              <a:latin typeface="TH SarabunPSK" panose="020B0500040200020003" pitchFamily="34" charset="-34"/>
              <a:ea typeface="Calibri" panose="020F0502020204030204" pitchFamily="34" charset="0"/>
              <a:cs typeface="Cordia New" panose="020B0304020202020204" pitchFamily="34" charset="-34"/>
            </a:rPr>
            <a:t>100</a:t>
          </a:r>
          <a:r>
            <a:rPr lang="th-TH" sz="1000">
              <a:effectLst/>
              <a:latin typeface="TH SarabunPSK" panose="020B0500040200020003" pitchFamily="34" charset="-34"/>
              <a:ea typeface="Calibri" panose="020F0502020204030204" pitchFamily="34" charset="0"/>
              <a:cs typeface="Cordia New" panose="020B0304020202020204" pitchFamily="34" charset="-34"/>
            </a:rPr>
            <a:t>                                                                              </a:t>
          </a:r>
          <a:endParaRPr lang="en-US" sz="1000">
            <a:effectLst/>
            <a:latin typeface="Cordia New" panose="020B0304020202020204" pitchFamily="34" charset="-34"/>
            <a:ea typeface="Times New Roman" panose="02020603050405020304" pitchFamily="18" charset="0"/>
            <a:cs typeface="Cordia New" panose="020B0304020202020204" pitchFamily="34" charset="-34"/>
          </a:endParaRPr>
        </a:p>
        <a:p>
          <a:pPr marR="12700">
            <a:lnSpc>
              <a:spcPct val="115000"/>
            </a:lnSpc>
            <a:spcAft>
              <a:spcPts val="1000"/>
            </a:spcAft>
          </a:pPr>
          <a:r>
            <a:rPr lang="th-TH" sz="1000">
              <a:effectLst/>
              <a:latin typeface="Calibri" panose="020F0502020204030204" pitchFamily="34" charset="0"/>
              <a:ea typeface="Calibri" panose="020F0502020204030204" pitchFamily="34" charset="0"/>
              <a:cs typeface="TH SarabunPSK" panose="020B0500040200020003" pitchFamily="34" charset="-34"/>
            </a:rPr>
            <a:t>                     รายได้ครัวเรือนก่อนเข้าร่วมโครงการ  (บาท/ปี)</a:t>
          </a:r>
          <a:endParaRPr lang="en-US" sz="1000">
            <a:effectLst/>
            <a:latin typeface="Calibri" panose="020F0502020204030204" pitchFamily="34" charset="0"/>
            <a:ea typeface="Calibri" panose="020F0502020204030204" pitchFamily="34" charset="0"/>
            <a:cs typeface="Cordia New" panose="020B0304020202020204" pitchFamily="34" charset="-34"/>
          </a:endParaRPr>
        </a:p>
      </xdr:txBody>
    </xdr:sp>
    <xdr:clientData/>
  </xdr:twoCellAnchor>
  <xdr:twoCellAnchor>
    <xdr:from>
      <xdr:col>2</xdr:col>
      <xdr:colOff>228600</xdr:colOff>
      <xdr:row>24</xdr:row>
      <xdr:rowOff>756139</xdr:rowOff>
    </xdr:from>
    <xdr:to>
      <xdr:col>2</xdr:col>
      <xdr:colOff>3341077</xdr:colOff>
      <xdr:row>24</xdr:row>
      <xdr:rowOff>1266092</xdr:rowOff>
    </xdr:to>
    <xdr:sp macro="" textlink="">
      <xdr:nvSpPr>
        <xdr:cNvPr id="4" name="Rectangle 195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38150" y="11700364"/>
          <a:ext cx="3112477" cy="5099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th-TH" sz="1000">
              <a:effectLst/>
              <a:latin typeface="Cordia New" panose="020B0304020202020204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  </a:t>
          </a:r>
          <a:r>
            <a:rPr lang="th-TH" sz="1000" u="sng">
              <a:effectLst/>
              <a:latin typeface="Cordia New" panose="020B0304020202020204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(รายได้หลังเข้าร่วมโครงการ - รายได้ก่อนเข้าร่วมโครงการ (บาท) </a:t>
          </a:r>
          <a:r>
            <a:rPr lang="en-US" sz="1000" u="sng">
              <a:effectLst/>
              <a:latin typeface="TH SarabunPSK" panose="020B0500040200020003" pitchFamily="34" charset="-34"/>
              <a:ea typeface="Calibri" panose="020F0502020204030204" pitchFamily="34" charset="0"/>
              <a:cs typeface="Cordia New" panose="020B0304020202020204" pitchFamily="34" charset="-34"/>
            </a:rPr>
            <a:t>X </a:t>
          </a:r>
          <a:r>
            <a:rPr lang="th-TH" sz="1000" u="sng">
              <a:effectLst/>
              <a:latin typeface="TH SarabunPSK" panose="020B0500040200020003" pitchFamily="34" charset="-34"/>
              <a:ea typeface="Calibri" panose="020F0502020204030204" pitchFamily="34" charset="0"/>
              <a:cs typeface="Cordia New" panose="020B0304020202020204" pitchFamily="34" charset="-34"/>
            </a:rPr>
            <a:t>100 </a:t>
          </a:r>
          <a:r>
            <a:rPr lang="th-TH" sz="1000">
              <a:effectLst/>
              <a:latin typeface="TH SarabunPSK" panose="020B0500040200020003" pitchFamily="34" charset="-34"/>
              <a:ea typeface="Calibri" panose="020F0502020204030204" pitchFamily="34" charset="0"/>
              <a:cs typeface="Cordia New" panose="020B0304020202020204" pitchFamily="34" charset="-34"/>
            </a:rPr>
            <a:t>                                                                             </a:t>
          </a:r>
          <a:endParaRPr lang="en-US" sz="1000">
            <a:effectLst/>
            <a:latin typeface="Cordia New" panose="020B0304020202020204" pitchFamily="34" charset="-34"/>
            <a:ea typeface="Times New Roman" panose="02020603050405020304" pitchFamily="18" charset="0"/>
            <a:cs typeface="Cordia New" panose="020B0304020202020204" pitchFamily="34" charset="-34"/>
          </a:endParaRPr>
        </a:p>
        <a:p>
          <a:pPr marR="12700">
            <a:lnSpc>
              <a:spcPct val="115000"/>
            </a:lnSpc>
            <a:spcAft>
              <a:spcPts val="1000"/>
            </a:spcAft>
          </a:pPr>
          <a:r>
            <a:rPr lang="th-TH" sz="1000">
              <a:effectLst/>
              <a:latin typeface="Calibri" panose="020F0502020204030204" pitchFamily="34" charset="0"/>
              <a:ea typeface="Calibri" panose="020F0502020204030204" pitchFamily="34" charset="0"/>
              <a:cs typeface="TH SarabunPSK" panose="020B0500040200020003" pitchFamily="34" charset="-34"/>
            </a:rPr>
            <a:t>                             รายได้ก่อนเข้าร่วมโครงการ  (บาท)</a:t>
          </a:r>
          <a:endParaRPr lang="en-US" sz="1000">
            <a:effectLst/>
            <a:latin typeface="Calibri" panose="020F0502020204030204" pitchFamily="34" charset="0"/>
            <a:ea typeface="Calibri" panose="020F0502020204030204" pitchFamily="34" charset="0"/>
            <a:cs typeface="Cordia New" panose="020B0304020202020204" pitchFamily="34" charset="-34"/>
          </a:endParaRPr>
        </a:p>
      </xdr:txBody>
    </xdr:sp>
    <xdr:clientData/>
  </xdr:twoCellAnchor>
  <xdr:twoCellAnchor>
    <xdr:from>
      <xdr:col>2</xdr:col>
      <xdr:colOff>139148</xdr:colOff>
      <xdr:row>37</xdr:row>
      <xdr:rowOff>755375</xdr:rowOff>
    </xdr:from>
    <xdr:to>
      <xdr:col>2</xdr:col>
      <xdr:colOff>3776870</xdr:colOff>
      <xdr:row>37</xdr:row>
      <xdr:rowOff>1285461</xdr:rowOff>
    </xdr:to>
    <xdr:sp macro="" textlink="">
      <xdr:nvSpPr>
        <xdr:cNvPr id="5" name="Rectangle 195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48698" y="18329000"/>
          <a:ext cx="3637722" cy="5300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th-TH" sz="100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</a:t>
          </a:r>
          <a:r>
            <a:rPr lang="th-TH" sz="1000" u="sng" cap="small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จำนวนบัณฑิต</a:t>
          </a:r>
          <a:r>
            <a:rPr lang="th-TH" sz="1000" u="sng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ที่สอบบรรจุและขึ้นบัญชีผ่านเกณฑ์การคัดเลือกเป็นครู ภายในเวลา 1 ปี</a:t>
          </a:r>
          <a:r>
            <a:rPr lang="en-US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00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X </a:t>
          </a:r>
          <a:r>
            <a:rPr lang="th-TH" sz="100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100                                                                              </a:t>
          </a:r>
          <a:endParaRPr lang="en-US" sz="10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pPr marR="12700">
            <a:lnSpc>
              <a:spcPct val="115000"/>
            </a:lnSpc>
            <a:spcAft>
              <a:spcPts val="1000"/>
            </a:spcAft>
          </a:pPr>
          <a:r>
            <a:rPr lang="th-TH" sz="1000">
              <a:effectLst/>
              <a:latin typeface="Calibri" panose="020F0502020204030204" pitchFamily="34" charset="0"/>
              <a:ea typeface="Calibri" panose="020F0502020204030204" pitchFamily="34" charset="0"/>
              <a:cs typeface="TH SarabunPSK" panose="020B0500040200020003" pitchFamily="34" charset="-34"/>
            </a:rPr>
            <a:t>                      </a:t>
          </a:r>
          <a:r>
            <a:rPr lang="th-TH" sz="1100" cap="small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จำนวนบัณฑิตครูทั้งหมดที่สำเร็จการศึกษาในปีการศึกษานั้น</a:t>
          </a:r>
          <a:endParaRPr lang="en-US" sz="1000">
            <a:effectLst/>
            <a:latin typeface="TH SarabunPSK" panose="020B0500040200020003" pitchFamily="34" charset="-34"/>
            <a:ea typeface="Calibri" panose="020F0502020204030204" pitchFamily="34" charset="0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58104</xdr:colOff>
      <xdr:row>42</xdr:row>
      <xdr:rowOff>855785</xdr:rowOff>
    </xdr:from>
    <xdr:to>
      <xdr:col>2</xdr:col>
      <xdr:colOff>3678116</xdr:colOff>
      <xdr:row>42</xdr:row>
      <xdr:rowOff>1478637</xdr:rowOff>
    </xdr:to>
    <xdr:sp macro="" textlink="">
      <xdr:nvSpPr>
        <xdr:cNvPr id="6" name="Rectangle 195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270585" y="36999497"/>
          <a:ext cx="3620012" cy="62285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th-TH" sz="11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จำนวนโรงเรียนเครือข่ายที่นำความรู้จากมหาวิทยาลัยราชภัฏสกลนครไปใช้ประโยชน์</a:t>
          </a:r>
        </a:p>
        <a:p>
          <a:pPr algn="ctr">
            <a:spcAft>
              <a:spcPts val="0"/>
            </a:spcAft>
          </a:pPr>
          <a:r>
            <a:rPr lang="th-TH" sz="11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ในการจัดการเรียนการสอน    </a:t>
          </a:r>
          <a:r>
            <a:rPr lang="en-US" sz="11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100</a:t>
          </a:r>
          <a:r>
            <a:rPr lang="th-TH" sz="11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000" u="none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             </a:t>
          </a:r>
        </a:p>
        <a:p>
          <a:pPr algn="ctr">
            <a:spcAft>
              <a:spcPts val="0"/>
            </a:spcAft>
          </a:pPr>
          <a:r>
            <a:rPr lang="th-TH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จำนวนโรงเรียนเครือข่ายทั้งหมดที่เข้าร่วมโครงการฯ                                                  </a:t>
          </a:r>
          <a:endParaRPr lang="en-US" sz="1000">
            <a:effectLst/>
            <a:latin typeface="TH SarabunPSK" panose="020B0500040200020003" pitchFamily="34" charset="-34"/>
            <a:ea typeface="Calibri" panose="020F0502020204030204" pitchFamily="34" charset="0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95057</xdr:colOff>
      <xdr:row>43</xdr:row>
      <xdr:rowOff>695738</xdr:rowOff>
    </xdr:from>
    <xdr:to>
      <xdr:col>2</xdr:col>
      <xdr:colOff>3685760</xdr:colOff>
      <xdr:row>43</xdr:row>
      <xdr:rowOff>1325216</xdr:rowOff>
    </xdr:to>
    <xdr:sp macro="" textlink="">
      <xdr:nvSpPr>
        <xdr:cNvPr id="8" name="Rectangle 195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302122" y="29361847"/>
          <a:ext cx="3590703" cy="6294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th-TH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จำนวนนักเรียนในโรงเรียนสังกัด สพฐ. โรงเรียน ตชด.และโรงเรียนกองทุน</a:t>
          </a:r>
        </a:p>
        <a:p>
          <a:pPr algn="ctr">
            <a:spcAft>
              <a:spcPts val="0"/>
            </a:spcAft>
          </a:pPr>
          <a:r>
            <a:rPr lang="th-TH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    การศึกษามีพัฒนาการที่สูงขึ้น                                       </a:t>
          </a:r>
          <a:r>
            <a:rPr lang="en-US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100</a:t>
          </a:r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</a:t>
          </a:r>
          <a:r>
            <a:rPr lang="th-TH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  </a:t>
          </a:r>
          <a:endParaRPr lang="th-TH" sz="1000" u="none">
            <a:effectLst/>
            <a:latin typeface="TH SarabunPSK" panose="020B0500040200020003" pitchFamily="34" charset="-34"/>
            <a:ea typeface="Calibri" panose="020F0502020204030204" pitchFamily="34" charset="0"/>
            <a:cs typeface="TH SarabunPSK" panose="020B0500040200020003" pitchFamily="34" charset="-34"/>
          </a:endParaRPr>
        </a:p>
        <a:p>
          <a:pPr algn="ctr">
            <a:spcAft>
              <a:spcPts val="0"/>
            </a:spcAft>
          </a:pPr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จำนวนนักเรียนในโรงเรียนสังกัด สพฐ. โรงเรียน ตชด.และโรงเรียนกองทุนการศึกษาทั้งหมด                                                 </a:t>
          </a:r>
          <a:endParaRPr lang="en-US" sz="1000">
            <a:effectLst/>
            <a:latin typeface="TH SarabunPSK" panose="020B0500040200020003" pitchFamily="34" charset="-34"/>
            <a:ea typeface="Calibri" panose="020F0502020204030204" pitchFamily="34" charset="0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140678</xdr:colOff>
      <xdr:row>50</xdr:row>
      <xdr:rowOff>861646</xdr:rowOff>
    </xdr:from>
    <xdr:to>
      <xdr:col>2</xdr:col>
      <xdr:colOff>3698631</xdr:colOff>
      <xdr:row>50</xdr:row>
      <xdr:rowOff>1488830</xdr:rowOff>
    </xdr:to>
    <xdr:sp macro="" textlink="">
      <xdr:nvSpPr>
        <xdr:cNvPr id="9" name="Rectangle 195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350228" y="26931571"/>
          <a:ext cx="3557953" cy="6271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th-TH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จำนวนนักศึกษาระดับปริญญาตรีชั้นปีสุดท้ายที่ผ่านการทดสอบทักษะ</a:t>
          </a:r>
        </a:p>
        <a:p>
          <a:pPr algn="ctr">
            <a:spcAft>
              <a:spcPts val="0"/>
            </a:spcAft>
          </a:pPr>
          <a:r>
            <a:rPr lang="th-TH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ด้านภาษาอังกฤษ </a:t>
          </a:r>
          <a:r>
            <a:rPr lang="en-US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CEFR </a:t>
          </a:r>
          <a:r>
            <a:rPr lang="th-TH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</a:t>
          </a:r>
          <a:r>
            <a:rPr lang="en-US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B1</a:t>
          </a:r>
          <a:r>
            <a:rPr lang="th-TH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(คน) </a:t>
          </a:r>
          <a:r>
            <a:rPr lang="en-US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100</a:t>
          </a:r>
          <a:r>
            <a:rPr lang="th-TH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050" u="none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             </a:t>
          </a:r>
        </a:p>
        <a:p>
          <a:pPr algn="ctr">
            <a:spcAft>
              <a:spcPts val="0"/>
            </a:spcAft>
          </a:pPr>
          <a:r>
            <a:rPr lang="th-TH" sz="105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จำนวนนักเรียนในโรงเรียนสังกัด สพฐ. โรงเรียน ตชด.และโรงเรียนกองทุนการศึกษาทั้งหมด                                                  </a:t>
          </a:r>
          <a:endParaRPr lang="en-US" sz="1050">
            <a:effectLst/>
            <a:latin typeface="TH SarabunPSK" panose="020B0500040200020003" pitchFamily="34" charset="-34"/>
            <a:ea typeface="Calibri" panose="020F0502020204030204" pitchFamily="34" charset="0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234462</xdr:colOff>
      <xdr:row>50</xdr:row>
      <xdr:rowOff>1242647</xdr:rowOff>
    </xdr:from>
    <xdr:to>
      <xdr:col>2</xdr:col>
      <xdr:colOff>3533408</xdr:colOff>
      <xdr:row>50</xdr:row>
      <xdr:rowOff>1247410</xdr:rowOff>
    </xdr:to>
    <xdr:cxnSp macro="">
      <xdr:nvCxnSpPr>
        <xdr:cNvPr id="10" name="ตัวเชื่อมต่อตรง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444012" y="27312572"/>
          <a:ext cx="3298946" cy="476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128955</xdr:colOff>
      <xdr:row>51</xdr:row>
      <xdr:rowOff>732692</xdr:rowOff>
    </xdr:from>
    <xdr:to>
      <xdr:col>2</xdr:col>
      <xdr:colOff>3686908</xdr:colOff>
      <xdr:row>51</xdr:row>
      <xdr:rowOff>1359876</xdr:rowOff>
    </xdr:to>
    <xdr:sp macro="" textlink="">
      <xdr:nvSpPr>
        <xdr:cNvPr id="11" name="Rectangle 195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338505" y="28450442"/>
          <a:ext cx="3557953" cy="6271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th-TH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จำนวนนักศึกษาระดับปริญญาตรีชั้นปีสุดท้ายที่ผ่านการทดสอบทักษะ</a:t>
          </a:r>
        </a:p>
        <a:p>
          <a:pPr algn="ctr">
            <a:spcAft>
              <a:spcPts val="0"/>
            </a:spcAft>
          </a:pPr>
          <a:r>
            <a:rPr lang="th-TH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ด้านภาษาอังกฤษ </a:t>
          </a:r>
          <a:r>
            <a:rPr lang="en-US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CEFR </a:t>
          </a:r>
          <a:r>
            <a:rPr lang="th-TH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</a:t>
          </a:r>
          <a:r>
            <a:rPr lang="en-US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B1</a:t>
          </a:r>
          <a:r>
            <a:rPr lang="th-TH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(คน) </a:t>
          </a:r>
          <a:r>
            <a:rPr lang="en-US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100</a:t>
          </a:r>
          <a:r>
            <a:rPr lang="th-TH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050" u="none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             </a:t>
          </a:r>
        </a:p>
        <a:p>
          <a:pPr algn="ctr">
            <a:spcAft>
              <a:spcPts val="0"/>
            </a:spcAft>
          </a:pPr>
          <a:r>
            <a:rPr lang="th-TH" sz="105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จำนวนนักเรียนในโรงเรียนสังกัด สพฐ. โรงเรียน ตชด.และโรงเรียนกองทุนการศึกษาทั้งหมด                                                  </a:t>
          </a:r>
          <a:endParaRPr lang="en-US" sz="1050">
            <a:effectLst/>
            <a:latin typeface="TH SarabunPSK" panose="020B0500040200020003" pitchFamily="34" charset="-34"/>
            <a:ea typeface="Calibri" panose="020F0502020204030204" pitchFamily="34" charset="0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252047</xdr:colOff>
      <xdr:row>51</xdr:row>
      <xdr:rowOff>1101972</xdr:rowOff>
    </xdr:from>
    <xdr:to>
      <xdr:col>2</xdr:col>
      <xdr:colOff>3522785</xdr:colOff>
      <xdr:row>51</xdr:row>
      <xdr:rowOff>1113695</xdr:rowOff>
    </xdr:to>
    <xdr:cxnSp macro="">
      <xdr:nvCxnSpPr>
        <xdr:cNvPr id="12" name="ตัวเชื่อมต่อตรง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V="1">
          <a:off x="461597" y="28819722"/>
          <a:ext cx="3270738" cy="1172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140677</xdr:colOff>
      <xdr:row>52</xdr:row>
      <xdr:rowOff>720969</xdr:rowOff>
    </xdr:from>
    <xdr:to>
      <xdr:col>2</xdr:col>
      <xdr:colOff>3698630</xdr:colOff>
      <xdr:row>52</xdr:row>
      <xdr:rowOff>1482969</xdr:rowOff>
    </xdr:to>
    <xdr:sp macro="" textlink="">
      <xdr:nvSpPr>
        <xdr:cNvPr id="13" name="Rectangle 195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350227" y="29886519"/>
          <a:ext cx="3557953" cy="7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จำนวนนักศึกษาระดับปริญญาตรีชั้นปีสุดท้ายที่ผ่านการทดสอบทักษะดิจิทัล </a:t>
          </a:r>
          <a:r>
            <a:rPr lang="en-US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IC 3 </a:t>
          </a:r>
          <a:endParaRPr lang="th-TH" sz="1000" u="none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algn="r">
            <a:spcAft>
              <a:spcPts val="0"/>
            </a:spcAft>
          </a:pPr>
          <a:r>
            <a:rPr lang="th-TH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หรือมาตรฐานสากลอื่น (คน)                                  </a:t>
          </a:r>
          <a:r>
            <a:rPr lang="en-US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100</a:t>
          </a:r>
          <a:r>
            <a:rPr lang="th-TH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050" u="none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             </a:t>
          </a:r>
        </a:p>
        <a:p>
          <a:pPr algn="ctr">
            <a:spcAft>
              <a:spcPts val="0"/>
            </a:spcAft>
          </a:pPr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จำนวนนักศึกษาระดับปริญญาตรีชั้นปีสุดท้ายทั้งหมดที่เข้าสอบทักษะดิจิทัล </a:t>
          </a:r>
          <a:r>
            <a:rPr lang="en-US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IC 3 </a:t>
          </a:r>
          <a:endParaRPr lang="th-TH" sz="10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algn="ctr">
            <a:spcAft>
              <a:spcPts val="0"/>
            </a:spcAft>
          </a:pPr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หรือมาตรฐานสากลอื่น (คน)</a:t>
          </a:r>
          <a:endParaRPr lang="en-US" sz="1000">
            <a:effectLst/>
            <a:latin typeface="TH SarabunPSK" panose="020B0500040200020003" pitchFamily="34" charset="-34"/>
            <a:ea typeface="Calibri" panose="020F0502020204030204" pitchFamily="34" charset="0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316524</xdr:colOff>
      <xdr:row>52</xdr:row>
      <xdr:rowOff>1096110</xdr:rowOff>
    </xdr:from>
    <xdr:to>
      <xdr:col>2</xdr:col>
      <xdr:colOff>3587262</xdr:colOff>
      <xdr:row>52</xdr:row>
      <xdr:rowOff>1107833</xdr:rowOff>
    </xdr:to>
    <xdr:cxnSp macro="">
      <xdr:nvCxnSpPr>
        <xdr:cNvPr id="14" name="ตัวเชื่อมต่อตรง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V="1">
          <a:off x="526074" y="30261660"/>
          <a:ext cx="3270738" cy="1172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46892</xdr:colOff>
      <xdr:row>53</xdr:row>
      <xdr:rowOff>803031</xdr:rowOff>
    </xdr:from>
    <xdr:to>
      <xdr:col>2</xdr:col>
      <xdr:colOff>3711465</xdr:colOff>
      <xdr:row>53</xdr:row>
      <xdr:rowOff>1471246</xdr:rowOff>
    </xdr:to>
    <xdr:sp macro="" textlink="">
      <xdr:nvSpPr>
        <xdr:cNvPr id="15" name="Rectangle 195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257099" y="38903031"/>
          <a:ext cx="3664573" cy="6682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lang="th-TH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จำนวนนักศึกษาชั้นปีที่ 1 - 3  มีผลการทดสอบทักษะ </a:t>
          </a:r>
          <a:r>
            <a:rPr lang="en-US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Digital literacy </a:t>
          </a:r>
          <a:r>
            <a:rPr lang="th-TH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ผ่านเกณฑ์มาตรฐาน</a:t>
          </a:r>
        </a:p>
        <a:p>
          <a:pPr algn="ctr"/>
          <a:r>
            <a:rPr lang="th-TH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ที่กำหนด (ตั้งแต่ 60 คะแนนขึ้นไป) (คน)                                   </a:t>
          </a:r>
          <a:r>
            <a:rPr lang="en-US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</a:t>
          </a:r>
          <a:r>
            <a:rPr lang="en-US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100</a:t>
          </a:r>
          <a:r>
            <a:rPr lang="th-TH" sz="105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050" u="none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             </a:t>
          </a:r>
          <a:r>
            <a:rPr lang="th-TH" sz="1050" u="none" baseline="0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</a:t>
          </a:r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จำนวนนักศึกษาชั้นปีที่ 1 - 3 ทั้งหมดที่เข้าทดสอบทักษะ </a:t>
          </a:r>
          <a:r>
            <a:rPr lang="en-US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Digital literacy</a:t>
          </a:r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(คน)</a:t>
          </a:r>
          <a:endParaRPr lang="en-US" sz="1000">
            <a:effectLst/>
            <a:latin typeface="TH SarabunPSK" panose="020B0500040200020003" pitchFamily="34" charset="-34"/>
            <a:ea typeface="Calibri" panose="020F0502020204030204" pitchFamily="34" charset="0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120870</xdr:colOff>
      <xdr:row>53</xdr:row>
      <xdr:rowOff>1153310</xdr:rowOff>
    </xdr:from>
    <xdr:to>
      <xdr:col>2</xdr:col>
      <xdr:colOff>3391608</xdr:colOff>
      <xdr:row>53</xdr:row>
      <xdr:rowOff>1165033</xdr:rowOff>
    </xdr:to>
    <xdr:cxnSp macro="">
      <xdr:nvCxnSpPr>
        <xdr:cNvPr id="16" name="ตัวเชื่อมต่อตรง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V="1">
          <a:off x="331077" y="39253310"/>
          <a:ext cx="3270738" cy="1172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11341</xdr:colOff>
      <xdr:row>55</xdr:row>
      <xdr:rowOff>715108</xdr:rowOff>
    </xdr:from>
    <xdr:to>
      <xdr:col>2</xdr:col>
      <xdr:colOff>3785152</xdr:colOff>
      <xdr:row>55</xdr:row>
      <xdr:rowOff>1383323</xdr:rowOff>
    </xdr:to>
    <xdr:sp macro="" textlink="">
      <xdr:nvSpPr>
        <xdr:cNvPr id="17" name="Rectangle 195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218406" y="39701347"/>
          <a:ext cx="3773811" cy="6682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จำนวนผู้เข้าร่วมหลักสูตรระยะสั้น หรือหลักสูตรแบบไม่ได้รับปริญญา (</a:t>
          </a:r>
          <a:r>
            <a:rPr lang="en-US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Non degree Program</a:t>
          </a:r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</a:t>
          </a:r>
        </a:p>
        <a:p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            ที่นำความรู้ไปใช้ประโยชน์(คน)                                    </a:t>
          </a:r>
          <a:r>
            <a:rPr lang="en-US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100</a:t>
          </a:r>
          <a:r>
            <a:rPr lang="th-TH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000" u="none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             </a:t>
          </a:r>
        </a:p>
        <a:p>
          <a:pPr algn="ctr">
            <a:spcAft>
              <a:spcPts val="0"/>
            </a:spcAft>
          </a:pPr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จำนวนผู้เข้าร่วมหลักสูตรระยะสั้น หรือหลักสูตรแบบไม่ได้รับปริญญา (</a:t>
          </a:r>
          <a:r>
            <a:rPr lang="en-US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Non degree Program</a:t>
          </a:r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ทั้งหมด (คน)</a:t>
          </a:r>
          <a:endParaRPr lang="en-US" sz="1000">
            <a:effectLst/>
            <a:latin typeface="TH SarabunPSK" panose="020B0500040200020003" pitchFamily="34" charset="-34"/>
            <a:ea typeface="Calibri" panose="020F0502020204030204" pitchFamily="34" charset="0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199293</xdr:colOff>
      <xdr:row>55</xdr:row>
      <xdr:rowOff>1060940</xdr:rowOff>
    </xdr:from>
    <xdr:to>
      <xdr:col>2</xdr:col>
      <xdr:colOff>3470031</xdr:colOff>
      <xdr:row>55</xdr:row>
      <xdr:rowOff>1072663</xdr:rowOff>
    </xdr:to>
    <xdr:cxnSp macro="">
      <xdr:nvCxnSpPr>
        <xdr:cNvPr id="18" name="ตัวเชื่อมต่อตรง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V="1">
          <a:off x="408843" y="33626915"/>
          <a:ext cx="3270738" cy="1172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392723</xdr:colOff>
      <xdr:row>56</xdr:row>
      <xdr:rowOff>504093</xdr:rowOff>
    </xdr:from>
    <xdr:to>
      <xdr:col>2</xdr:col>
      <xdr:colOff>3604847</xdr:colOff>
      <xdr:row>56</xdr:row>
      <xdr:rowOff>1014046</xdr:rowOff>
    </xdr:to>
    <xdr:sp macro="" textlink="">
      <xdr:nvSpPr>
        <xdr:cNvPr id="19" name="Rectangle 1955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602273" y="34527393"/>
          <a:ext cx="3212124" cy="5099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</a:t>
          </a:r>
          <a:r>
            <a:rPr lang="th-TH" sz="1100" u="sng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จำนวนหลักสูตรเที่ตอบสนองต่อการพัฒนาเชิงพื้นที่ (หลักสูตร)</a:t>
          </a:r>
          <a:r>
            <a:rPr lang="th-TH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en-US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100</a:t>
          </a:r>
          <a:r>
            <a:rPr lang="th-TH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000" u="none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             </a:t>
          </a:r>
        </a:p>
        <a:p>
          <a:pPr algn="ctr">
            <a:spcAft>
              <a:spcPts val="0"/>
            </a:spcAft>
          </a:pPr>
          <a:r>
            <a:rPr lang="th-TH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จำนวนหลักสูตรทั้งหมด (หลักสูตร)</a:t>
          </a:r>
          <a:endParaRPr lang="en-US" sz="1000">
            <a:effectLst/>
            <a:latin typeface="TH SarabunPSK" panose="020B0500040200020003" pitchFamily="34" charset="-34"/>
            <a:ea typeface="Calibri" panose="020F0502020204030204" pitchFamily="34" charset="0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211015</xdr:colOff>
      <xdr:row>59</xdr:row>
      <xdr:rowOff>509955</xdr:rowOff>
    </xdr:from>
    <xdr:to>
      <xdr:col>2</xdr:col>
      <xdr:colOff>3622431</xdr:colOff>
      <xdr:row>59</xdr:row>
      <xdr:rowOff>1019908</xdr:rowOff>
    </xdr:to>
    <xdr:sp macro="" textlink="">
      <xdr:nvSpPr>
        <xdr:cNvPr id="20" name="Rectangle 195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420565" y="36438255"/>
          <a:ext cx="3411416" cy="5099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100" u="sng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ผลรวมของคะแนนผลการประเมินบัณฑิตทุกหลักสูตรที่สถาบันรับผิดชอบ   </a:t>
          </a:r>
          <a:r>
            <a:rPr lang="en-US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100</a:t>
          </a:r>
          <a:r>
            <a:rPr lang="th-TH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000" u="none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             </a:t>
          </a: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                 </a:t>
          </a:r>
          <a:r>
            <a:rPr lang="th-TH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จำนวนหลักสูตรทั้งหมดที่สถาบันรับผิดชอบ</a:t>
          </a:r>
          <a:endParaRPr lang="en-US" sz="11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328248</xdr:colOff>
      <xdr:row>64</xdr:row>
      <xdr:rowOff>474785</xdr:rowOff>
    </xdr:from>
    <xdr:to>
      <xdr:col>2</xdr:col>
      <xdr:colOff>3282464</xdr:colOff>
      <xdr:row>64</xdr:row>
      <xdr:rowOff>984738</xdr:rowOff>
    </xdr:to>
    <xdr:sp macro="" textlink="">
      <xdr:nvSpPr>
        <xdr:cNvPr id="21" name="Rectangle 195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537798" y="39232010"/>
          <a:ext cx="2954216" cy="5099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</a:t>
          </a:r>
          <a:r>
            <a:rPr lang="en-US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</a:t>
          </a:r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100" u="sng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จำนวนอาจารย์ประจำสถาบันที่มีคุณวุฒิปริญญาเอก</a:t>
          </a:r>
          <a:r>
            <a:rPr lang="th-TH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100</a:t>
          </a:r>
          <a:r>
            <a:rPr lang="th-TH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000" u="none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             </a:t>
          </a:r>
        </a:p>
        <a:p>
          <a:r>
            <a:rPr lang="th-TH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</a:t>
          </a:r>
          <a:r>
            <a:rPr lang="en-US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</a:t>
          </a:r>
          <a:r>
            <a:rPr lang="th-TH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จำนวนอาจารย์ประจำสถาบันทั้งหมด</a:t>
          </a:r>
          <a:endParaRPr lang="en-US" sz="11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427895</xdr:colOff>
      <xdr:row>65</xdr:row>
      <xdr:rowOff>515816</xdr:rowOff>
    </xdr:from>
    <xdr:to>
      <xdr:col>2</xdr:col>
      <xdr:colOff>3382111</xdr:colOff>
      <xdr:row>65</xdr:row>
      <xdr:rowOff>1025769</xdr:rowOff>
    </xdr:to>
    <xdr:sp macro="" textlink="">
      <xdr:nvSpPr>
        <xdr:cNvPr id="22" name="Rectangle 1955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637445" y="40339841"/>
          <a:ext cx="2954216" cy="5099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th-TH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lang="en-US" sz="1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</a:t>
          </a:r>
          <a:r>
            <a:rPr lang="th-TH" sz="1100" u="sng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จำนวนอาจารย์ประจำสถาบันที่ดำรงตำแหน่งทางวิชาการ</a:t>
          </a:r>
          <a:r>
            <a:rPr lang="th-TH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lang="en-US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100</a:t>
          </a:r>
          <a:r>
            <a:rPr lang="th-TH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000" u="none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             </a:t>
          </a:r>
        </a:p>
        <a:p>
          <a:r>
            <a:rPr lang="th-TH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</a:t>
          </a:r>
          <a:r>
            <a:rPr lang="en-US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</a:t>
          </a:r>
          <a:r>
            <a:rPr lang="th-TH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จำนวนอาจารย์ประจำสถาบันทั้งหมด</a:t>
          </a:r>
          <a:endParaRPr lang="en-US" sz="11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169986</xdr:colOff>
      <xdr:row>66</xdr:row>
      <xdr:rowOff>756139</xdr:rowOff>
    </xdr:from>
    <xdr:to>
      <xdr:col>2</xdr:col>
      <xdr:colOff>3786554</xdr:colOff>
      <xdr:row>66</xdr:row>
      <xdr:rowOff>1266092</xdr:rowOff>
    </xdr:to>
    <xdr:sp macro="" textlink="">
      <xdr:nvSpPr>
        <xdr:cNvPr id="23" name="Rectangle 1955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379536" y="41685064"/>
          <a:ext cx="3616568" cy="5099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th-TH" sz="1100" u="sng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จำนวนอาจารย์ประจำสถาบันที่นำภาษาต่างประเทศไปใช้ในการจัดการเรียนการสอน </a:t>
          </a:r>
          <a:r>
            <a:rPr lang="en-US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100</a:t>
          </a:r>
          <a:r>
            <a:rPr lang="th-TH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000" u="none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             </a:t>
          </a:r>
        </a:p>
        <a:p>
          <a:r>
            <a:rPr lang="th-TH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</a:t>
          </a:r>
          <a:r>
            <a:rPr lang="en-US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</a:t>
          </a:r>
          <a:r>
            <a:rPr lang="th-TH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จำนวนอาจารย์ประจำสถาบันทั้งหมด</a:t>
          </a:r>
          <a:endParaRPr lang="en-US" sz="11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58616</xdr:colOff>
      <xdr:row>73</xdr:row>
      <xdr:rowOff>509954</xdr:rowOff>
    </xdr:from>
    <xdr:to>
      <xdr:col>2</xdr:col>
      <xdr:colOff>3780693</xdr:colOff>
      <xdr:row>73</xdr:row>
      <xdr:rowOff>1019907</xdr:rowOff>
    </xdr:to>
    <xdr:sp macro="" textlink="">
      <xdr:nvSpPr>
        <xdr:cNvPr id="24" name="Rectangle 195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268166" y="45648929"/>
          <a:ext cx="3722077" cy="5099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th-TH" sz="1100" b="0" u="sng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ผลรวมของค่าคะแนนความพึงพอใจของผู้รับบริการของทุกหน่วยงานภายในมหาวิทยาลัย</a:t>
          </a:r>
          <a:r>
            <a:rPr lang="th-TH" sz="1100" b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100" b="0">
              <a:effectLst/>
              <a:latin typeface="+mn-lt"/>
              <a:ea typeface="+mn-ea"/>
              <a:cs typeface="+mn-cs"/>
            </a:rPr>
            <a:t> </a:t>
          </a:r>
          <a:r>
            <a:rPr lang="en-US" sz="1000" b="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100</a:t>
          </a:r>
          <a:r>
            <a:rPr lang="th-TH" sz="1000" b="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000" b="0" u="none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             </a:t>
          </a:r>
        </a:p>
        <a:p>
          <a:r>
            <a:rPr lang="th-TH" sz="1100" b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</a:t>
          </a:r>
          <a:r>
            <a:rPr lang="en-US" sz="1100" b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</a:t>
          </a:r>
          <a:r>
            <a:rPr lang="th-TH" sz="1100" b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จำนวนหน่วยงานภายในทั้งหมดของมหาวิทยาลัย</a:t>
          </a:r>
          <a:endParaRPr lang="en-US" sz="1100" b="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111369</xdr:colOff>
      <xdr:row>77</xdr:row>
      <xdr:rowOff>785447</xdr:rowOff>
    </xdr:from>
    <xdr:to>
      <xdr:col>2</xdr:col>
      <xdr:colOff>3768970</xdr:colOff>
      <xdr:row>77</xdr:row>
      <xdr:rowOff>1453662</xdr:rowOff>
    </xdr:to>
    <xdr:sp macro="" textlink="">
      <xdr:nvSpPr>
        <xdr:cNvPr id="25" name="Rectangle 195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320919" y="48038972"/>
          <a:ext cx="3657601" cy="6682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th-TH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จำนวนบุคลากรสายสนับสนุนวิชาการที่ได้รับความก้าวหน้าตามสายงานประเภท</a:t>
          </a:r>
          <a:endParaRPr lang="en-US" sz="11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1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</a:t>
          </a:r>
          <a:r>
            <a:rPr lang="th-TH" sz="1100" u="none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</a:t>
          </a:r>
          <a:r>
            <a:rPr lang="th-TH" sz="11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ประเภทวิชาชีพเฉพาะเชี่ยวชาญเฉพาะ (คน)                         </a:t>
          </a:r>
          <a:r>
            <a:rPr lang="en-US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100</a:t>
          </a:r>
          <a:r>
            <a:rPr lang="th-TH" sz="1000" u="non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000" u="none">
              <a:effectLst/>
              <a:latin typeface="TH SarabunPSK" panose="020B0500040200020003" pitchFamily="34" charset="-34"/>
              <a:ea typeface="Calibri" panose="020F0502020204030204" pitchFamily="34" charset="0"/>
              <a:cs typeface="TH SarabunPSK" panose="020B0500040200020003" pitchFamily="34" charset="-34"/>
            </a:rPr>
            <a:t>                      </a:t>
          </a:r>
        </a:p>
        <a:p>
          <a:r>
            <a:rPr lang="th-TH" sz="11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จำนวนบุคลากรสายสนับสนุนวิชาการทั้งหมดที่มีสิทธิเข้ารับการประเมินฯ (คน)</a:t>
          </a:r>
          <a:endParaRPr lang="en-US" sz="11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354623</xdr:colOff>
      <xdr:row>77</xdr:row>
      <xdr:rowOff>1184030</xdr:rowOff>
    </xdr:from>
    <xdr:to>
      <xdr:col>2</xdr:col>
      <xdr:colOff>3653569</xdr:colOff>
      <xdr:row>77</xdr:row>
      <xdr:rowOff>1188793</xdr:rowOff>
    </xdr:to>
    <xdr:cxnSp macro="">
      <xdr:nvCxnSpPr>
        <xdr:cNvPr id="26" name="ตัวเชื่อมต่อตรง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V="1">
          <a:off x="564173" y="58476905"/>
          <a:ext cx="3298946" cy="4763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331305</xdr:colOff>
      <xdr:row>43</xdr:row>
      <xdr:rowOff>1051891</xdr:rowOff>
    </xdr:from>
    <xdr:to>
      <xdr:col>2</xdr:col>
      <xdr:colOff>3580555</xdr:colOff>
      <xdr:row>43</xdr:row>
      <xdr:rowOff>1051893</xdr:rowOff>
    </xdr:to>
    <xdr:cxnSp macro="">
      <xdr:nvCxnSpPr>
        <xdr:cNvPr id="28" name="ตัวเชื่อมต่อตรง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538370" y="29718000"/>
          <a:ext cx="3249250" cy="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339587</xdr:colOff>
      <xdr:row>42</xdr:row>
      <xdr:rowOff>1242392</xdr:rowOff>
    </xdr:from>
    <xdr:to>
      <xdr:col>2</xdr:col>
      <xdr:colOff>3588837</xdr:colOff>
      <xdr:row>42</xdr:row>
      <xdr:rowOff>1242394</xdr:rowOff>
    </xdr:to>
    <xdr:cxnSp macro="">
      <xdr:nvCxnSpPr>
        <xdr:cNvPr id="30" name="ตัวเชื่อมต่อตรง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546652" y="28235414"/>
          <a:ext cx="3249250" cy="2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1386140</xdr:colOff>
      <xdr:row>5</xdr:row>
      <xdr:rowOff>287758</xdr:rowOff>
    </xdr:from>
    <xdr:to>
      <xdr:col>11</xdr:col>
      <xdr:colOff>471900</xdr:colOff>
      <xdr:row>7</xdr:row>
      <xdr:rowOff>6633</xdr:rowOff>
    </xdr:to>
    <xdr:sp macro="" textlink="">
      <xdr:nvSpPr>
        <xdr:cNvPr id="2" name="กล่องข้อความ 1"/>
        <xdr:cNvSpPr txBox="1"/>
      </xdr:nvSpPr>
      <xdr:spPr>
        <a:xfrm rot="20939875">
          <a:off x="3824540" y="1926058"/>
          <a:ext cx="13687585" cy="1204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400" b="0" i="0" u="none" strike="noStrike" baseline="0" smtClean="0">
            <a:solidFill>
              <a:srgbClr val="FF0000"/>
            </a:solidFill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2400" b="0" i="0" u="none" strike="noStrike" baseline="0" smtClean="0">
              <a:solidFill>
                <a:srgbClr val="FF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ดาวน์โหลดจาก</a:t>
          </a:r>
          <a:r>
            <a:rPr lang="th-TH" sz="2400" b="0" i="0" u="none" strike="noStrike" baseline="0">
              <a:solidFill>
                <a:srgbClr val="FF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ระบบติดตามผลการดำเนินงานโครงการ</a:t>
          </a:r>
          <a:r>
            <a:rPr lang="th-TH" sz="2400" b="0" i="0" u="none" strike="noStrike" baseline="0" smtClean="0">
              <a:solidFill>
                <a:srgbClr val="FF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&gt;&gt;ปีงบประมาณ พ.ศ. 256</a:t>
          </a:r>
          <a:r>
            <a:rPr lang="en-US" sz="2400" b="0" i="0" u="none" strike="noStrike" baseline="0" smtClean="0">
              <a:solidFill>
                <a:srgbClr val="FF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7</a:t>
          </a:r>
          <a:r>
            <a:rPr lang="th-TH" sz="2400" b="0" i="0" u="none" strike="noStrike" baseline="0" smtClean="0">
              <a:solidFill>
                <a:srgbClr val="FF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&gt;&gt;เมนูแผนปฏิบัติราชการ</a:t>
          </a:r>
          <a:r>
            <a:rPr lang="en-US" sz="2400" b="0" i="0" u="none" strike="noStrike" baseline="0" smtClean="0">
              <a:solidFill>
                <a:srgbClr val="FF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&gt;&gt; </a:t>
          </a:r>
          <a:r>
            <a:rPr lang="th-TH" sz="2400" b="0" i="0" u="none" strike="noStrike" baseline="0">
              <a:solidFill>
                <a:srgbClr val="FF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รายงานผลการดำเนินงานตามแผนปฏบัติราชการ</a:t>
          </a:r>
          <a:endParaRPr lang="en-US" sz="2400" b="0" i="0" u="none" strike="noStrike" baseline="0">
            <a:solidFill>
              <a:srgbClr val="FF0000"/>
            </a:solidFill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5"/>
  <sheetViews>
    <sheetView tabSelected="1" view="pageBreakPreview" zoomScale="115" zoomScaleNormal="96" zoomScaleSheetLayoutView="115" workbookViewId="0">
      <selection activeCell="C10" sqref="C10:N10"/>
    </sheetView>
  </sheetViews>
  <sheetFormatPr defaultColWidth="9.140625" defaultRowHeight="18"/>
  <cols>
    <col min="1" max="1" width="3.42578125" style="1" customWidth="1"/>
    <col min="2" max="12" width="9.140625" style="1"/>
    <col min="13" max="13" width="17" style="1" customWidth="1"/>
    <col min="14" max="14" width="14.42578125" style="1" customWidth="1"/>
    <col min="15" max="15" width="1.28515625" style="1" customWidth="1"/>
    <col min="16" max="16384" width="9.140625" style="1"/>
  </cols>
  <sheetData>
    <row r="1" spans="1:14" ht="30" customHeight="1">
      <c r="L1" s="112"/>
      <c r="M1" s="112"/>
      <c r="N1" s="112"/>
    </row>
    <row r="2" spans="1:14" ht="147" customHeight="1" thickBot="1"/>
    <row r="3" spans="1:14" s="2" customFormat="1" ht="45" customHeight="1">
      <c r="A3" s="113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5"/>
    </row>
    <row r="4" spans="1:14" s="3" customFormat="1" ht="51" customHeight="1">
      <c r="A4" s="116" t="s">
        <v>24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8"/>
    </row>
    <row r="5" spans="1:14" ht="45" customHeight="1" thickBot="1">
      <c r="A5" s="119"/>
      <c r="B5" s="120"/>
      <c r="C5" s="120"/>
      <c r="D5" s="121"/>
      <c r="E5" s="120"/>
      <c r="F5" s="120"/>
      <c r="G5" s="120"/>
      <c r="H5" s="120"/>
      <c r="I5" s="120"/>
      <c r="J5" s="120"/>
      <c r="K5" s="120"/>
      <c r="L5" s="120"/>
      <c r="M5" s="120"/>
      <c r="N5" s="122"/>
    </row>
    <row r="6" spans="1:14" ht="16.5" customHeight="1">
      <c r="A6" s="4"/>
      <c r="B6" s="4"/>
      <c r="C6" s="4"/>
      <c r="D6" s="5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9" customFormat="1" ht="10.5" customHeight="1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s="9" customFormat="1" ht="27" customHeight="1">
      <c r="A8" s="8"/>
      <c r="B8" s="8"/>
      <c r="C8" s="110" t="s">
        <v>21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14" ht="10.5" customHeight="1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s="9" customFormat="1" ht="27" customHeight="1">
      <c r="A10" s="8"/>
      <c r="B10" s="8"/>
      <c r="C10" s="110" t="s">
        <v>22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s="9" customFormat="1" ht="10.5" customHeight="1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s="9" customFormat="1" ht="27" customHeight="1">
      <c r="A12" s="8"/>
      <c r="B12" s="8"/>
      <c r="C12" s="110" t="s">
        <v>23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4" s="9" customFormat="1" ht="27" customHeight="1">
      <c r="A13" s="8"/>
      <c r="B13" s="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s="7" customFormat="1" ht="22.5" customHeight="1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</row>
    <row r="15" spans="1:14" ht="10.5" customHeight="1"/>
  </sheetData>
  <mergeCells count="8">
    <mergeCell ref="C10:N10"/>
    <mergeCell ref="C12:N12"/>
    <mergeCell ref="A14:N14"/>
    <mergeCell ref="L1:N1"/>
    <mergeCell ref="A3:N3"/>
    <mergeCell ref="A4:N4"/>
    <mergeCell ref="A5:N5"/>
    <mergeCell ref="C8:N8"/>
  </mergeCells>
  <pageMargins left="0.55118110236220474" right="0.15748031496062992" top="0.74803149606299213" bottom="0.15748031496062992" header="0.31496062992125984" footer="0.1574803149606299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4"/>
  <sheetViews>
    <sheetView view="pageBreakPreview" zoomScale="85" zoomScaleNormal="130" zoomScaleSheetLayoutView="85" workbookViewId="0">
      <selection activeCell="Q12" sqref="Q12"/>
    </sheetView>
  </sheetViews>
  <sheetFormatPr defaultColWidth="9.140625" defaultRowHeight="15" customHeight="1"/>
  <cols>
    <col min="1" max="1" width="3.140625" style="12" customWidth="1"/>
    <col min="2" max="2" width="6.7109375" style="11" hidden="1" customWidth="1"/>
    <col min="3" max="3" width="57" style="12" customWidth="1"/>
    <col min="4" max="4" width="6.7109375" style="48" customWidth="1"/>
    <col min="5" max="5" width="7.28515625" style="16" customWidth="1"/>
    <col min="6" max="6" width="7.28515625" style="16" bestFit="1" customWidth="1"/>
    <col min="7" max="7" width="7.7109375" style="16" customWidth="1"/>
    <col min="8" max="8" width="7.7109375" style="16" bestFit="1" customWidth="1"/>
    <col min="9" max="10" width="7.28515625" style="16" bestFit="1" customWidth="1"/>
    <col min="11" max="11" width="36" style="16" customWidth="1"/>
    <col min="12" max="12" width="5.7109375" style="16" customWidth="1"/>
    <col min="13" max="13" width="7.140625" style="16" customWidth="1"/>
    <col min="14" max="14" width="52.140625" style="16" customWidth="1"/>
    <col min="15" max="15" width="5.7109375" style="16" customWidth="1"/>
    <col min="16" max="16" width="7.140625" style="16" customWidth="1"/>
    <col min="17" max="17" width="52.140625" style="16" customWidth="1"/>
    <col min="18" max="18" width="5.7109375" style="16" customWidth="1"/>
    <col min="19" max="19" width="7.140625" style="16" customWidth="1"/>
    <col min="20" max="20" width="10.42578125" style="16" customWidth="1"/>
    <col min="21" max="16384" width="9.140625" style="12"/>
  </cols>
  <sheetData>
    <row r="1" spans="2:28" ht="11.25" customHeight="1">
      <c r="C1" s="76"/>
      <c r="D1" s="77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9"/>
    </row>
    <row r="2" spans="2:28" s="13" customFormat="1" ht="24.75" customHeight="1">
      <c r="C2" s="123" t="s">
        <v>245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5"/>
    </row>
    <row r="3" spans="2:28" s="14" customFormat="1" ht="20.25" customHeight="1">
      <c r="C3" s="123" t="s">
        <v>247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5"/>
    </row>
    <row r="4" spans="2:28" s="14" customFormat="1" ht="9.75" customHeight="1" thickBot="1">
      <c r="C4" s="134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07"/>
      <c r="O4" s="80"/>
      <c r="P4" s="80"/>
      <c r="Q4" s="107"/>
      <c r="R4" s="80"/>
      <c r="S4" s="80"/>
      <c r="T4" s="81"/>
    </row>
    <row r="5" spans="2:28" s="14" customFormat="1" ht="8.25" customHeight="1">
      <c r="B5" s="15"/>
      <c r="C5" s="15"/>
      <c r="D5" s="63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2:28" s="19" customFormat="1" ht="18.75" customHeight="1">
      <c r="B6" s="26"/>
      <c r="C6" s="136" t="s">
        <v>13</v>
      </c>
      <c r="D6" s="136" t="s">
        <v>10</v>
      </c>
      <c r="E6" s="128" t="s">
        <v>12</v>
      </c>
      <c r="F6" s="128" t="s">
        <v>11</v>
      </c>
      <c r="G6" s="128"/>
      <c r="H6" s="128"/>
      <c r="I6" s="128"/>
      <c r="J6" s="128"/>
      <c r="K6" s="128" t="s">
        <v>18</v>
      </c>
      <c r="L6" s="128"/>
      <c r="M6" s="128"/>
      <c r="N6" s="128" t="s">
        <v>246</v>
      </c>
      <c r="O6" s="128"/>
      <c r="P6" s="128"/>
      <c r="Q6" s="128" t="s">
        <v>285</v>
      </c>
      <c r="R6" s="128"/>
      <c r="S6" s="128"/>
      <c r="T6" s="128"/>
    </row>
    <row r="7" spans="2:28" s="19" customFormat="1" ht="56.25">
      <c r="B7" s="26"/>
      <c r="C7" s="136"/>
      <c r="D7" s="136"/>
      <c r="E7" s="128"/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 t="s">
        <v>0</v>
      </c>
      <c r="L7" s="64" t="s">
        <v>14</v>
      </c>
      <c r="M7" s="64" t="s">
        <v>45</v>
      </c>
      <c r="N7" s="64" t="s">
        <v>0</v>
      </c>
      <c r="O7" s="64" t="s">
        <v>14</v>
      </c>
      <c r="P7" s="64" t="s">
        <v>45</v>
      </c>
      <c r="Q7" s="106" t="s">
        <v>284</v>
      </c>
      <c r="R7" s="106" t="s">
        <v>14</v>
      </c>
      <c r="S7" s="106" t="s">
        <v>45</v>
      </c>
      <c r="T7" s="106" t="s">
        <v>248</v>
      </c>
    </row>
    <row r="8" spans="2:28" s="20" customFormat="1" ht="18.75">
      <c r="B8" s="19"/>
      <c r="C8" s="129" t="s">
        <v>9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29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1"/>
    </row>
    <row r="9" spans="2:28" s="20" customFormat="1" ht="60" customHeight="1">
      <c r="B9" s="19"/>
      <c r="C9" s="33" t="s">
        <v>25</v>
      </c>
      <c r="D9" s="65">
        <f>D10</f>
        <v>20.239999999999998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2:28" s="20" customFormat="1" ht="18.75">
      <c r="B10" s="19"/>
      <c r="C10" s="31" t="s">
        <v>2</v>
      </c>
      <c r="D10" s="57">
        <f>SUM(D11:D18)</f>
        <v>20.239999999999998</v>
      </c>
      <c r="E10" s="31"/>
      <c r="F10" s="31"/>
      <c r="G10" s="31"/>
      <c r="H10" s="31"/>
      <c r="I10" s="31"/>
      <c r="J10" s="31"/>
      <c r="K10" s="31"/>
      <c r="L10" s="31"/>
      <c r="M10" s="71">
        <f>SUM(M11:M18)</f>
        <v>0.50599999999999989</v>
      </c>
      <c r="N10" s="31"/>
      <c r="O10" s="31"/>
      <c r="P10" s="71"/>
      <c r="Q10" s="31"/>
      <c r="R10" s="31"/>
      <c r="S10" s="71"/>
      <c r="T10" s="31"/>
    </row>
    <row r="11" spans="2:28" s="19" customFormat="1" ht="112.5">
      <c r="C11" s="23" t="s">
        <v>46</v>
      </c>
      <c r="D11" s="53">
        <v>2.5299999999999998</v>
      </c>
      <c r="E11" s="53" t="s">
        <v>47</v>
      </c>
      <c r="F11" s="53" t="s">
        <v>48</v>
      </c>
      <c r="G11" s="53" t="s">
        <v>49</v>
      </c>
      <c r="H11" s="53" t="s">
        <v>50</v>
      </c>
      <c r="I11" s="53" t="s">
        <v>51</v>
      </c>
      <c r="J11" s="53" t="s">
        <v>52</v>
      </c>
      <c r="K11" s="67" t="s">
        <v>220</v>
      </c>
      <c r="L11" s="24">
        <v>1</v>
      </c>
      <c r="M11" s="70">
        <f t="shared" ref="M11:M18" si="0">D11*L11/100</f>
        <v>2.53E-2</v>
      </c>
      <c r="N11" s="67" t="s">
        <v>220</v>
      </c>
      <c r="O11" s="24">
        <v>1</v>
      </c>
      <c r="P11" s="70">
        <f>D11*1/100</f>
        <v>2.53E-2</v>
      </c>
      <c r="Q11" s="67"/>
      <c r="R11" s="24"/>
      <c r="S11" s="70"/>
      <c r="T11" s="68" t="s">
        <v>231</v>
      </c>
    </row>
    <row r="12" spans="2:28" s="19" customFormat="1" ht="133.5">
      <c r="C12" s="23" t="s">
        <v>53</v>
      </c>
      <c r="D12" s="53">
        <v>2.5299999999999998</v>
      </c>
      <c r="E12" s="22" t="s">
        <v>54</v>
      </c>
      <c r="F12" s="22" t="s">
        <v>55</v>
      </c>
      <c r="G12" s="22" t="s">
        <v>56</v>
      </c>
      <c r="H12" s="22" t="s">
        <v>57</v>
      </c>
      <c r="I12" s="22" t="s">
        <v>58</v>
      </c>
      <c r="J12" s="22" t="s">
        <v>54</v>
      </c>
      <c r="K12" s="67" t="s">
        <v>221</v>
      </c>
      <c r="L12" s="24">
        <v>5</v>
      </c>
      <c r="M12" s="70">
        <f t="shared" si="0"/>
        <v>0.12649999999999997</v>
      </c>
      <c r="N12" s="102" t="s">
        <v>265</v>
      </c>
      <c r="O12" s="24">
        <v>5</v>
      </c>
      <c r="P12" s="70">
        <f>D12*O12/100</f>
        <v>0.12649999999999997</v>
      </c>
      <c r="Q12" s="102"/>
      <c r="R12" s="24"/>
      <c r="S12" s="70"/>
      <c r="T12" s="68" t="s">
        <v>231</v>
      </c>
    </row>
    <row r="13" spans="2:28" s="19" customFormat="1" ht="102.75" customHeight="1">
      <c r="C13" s="23" t="s">
        <v>59</v>
      </c>
      <c r="D13" s="53">
        <v>2.5299999999999998</v>
      </c>
      <c r="E13" s="22" t="s">
        <v>58</v>
      </c>
      <c r="F13" s="22" t="s">
        <v>60</v>
      </c>
      <c r="G13" s="22" t="s">
        <v>55</v>
      </c>
      <c r="H13" s="22" t="s">
        <v>56</v>
      </c>
      <c r="I13" s="22" t="s">
        <v>57</v>
      </c>
      <c r="J13" s="22" t="s">
        <v>58</v>
      </c>
      <c r="K13" s="67" t="s">
        <v>222</v>
      </c>
      <c r="L13" s="24">
        <v>5</v>
      </c>
      <c r="M13" s="70">
        <f t="shared" si="0"/>
        <v>0.12649999999999997</v>
      </c>
      <c r="N13" s="67" t="s">
        <v>222</v>
      </c>
      <c r="O13" s="24">
        <v>5</v>
      </c>
      <c r="P13" s="70">
        <f>D13*O13/100</f>
        <v>0.12649999999999997</v>
      </c>
      <c r="Q13" s="67"/>
      <c r="R13" s="24"/>
      <c r="S13" s="70"/>
      <c r="T13" s="68" t="s">
        <v>231</v>
      </c>
    </row>
    <row r="14" spans="2:28" s="19" customFormat="1" ht="133.5">
      <c r="C14" s="23" t="s">
        <v>61</v>
      </c>
      <c r="D14" s="53">
        <v>2.5299999999999998</v>
      </c>
      <c r="E14" s="22" t="s">
        <v>62</v>
      </c>
      <c r="F14" s="22" t="s">
        <v>63</v>
      </c>
      <c r="G14" s="22" t="s">
        <v>64</v>
      </c>
      <c r="H14" s="22" t="s">
        <v>65</v>
      </c>
      <c r="I14" s="22" t="s">
        <v>66</v>
      </c>
      <c r="J14" s="22" t="s">
        <v>62</v>
      </c>
      <c r="K14" s="67" t="s">
        <v>223</v>
      </c>
      <c r="L14" s="24">
        <v>5</v>
      </c>
      <c r="M14" s="70">
        <f t="shared" si="0"/>
        <v>0.12649999999999997</v>
      </c>
      <c r="N14" s="82" t="s">
        <v>266</v>
      </c>
      <c r="O14" s="24">
        <v>5</v>
      </c>
      <c r="P14" s="70">
        <f>D14*O14/100</f>
        <v>0.12649999999999997</v>
      </c>
      <c r="Q14" s="82"/>
      <c r="R14" s="24"/>
      <c r="S14" s="70"/>
      <c r="T14" s="68" t="s">
        <v>231</v>
      </c>
    </row>
    <row r="15" spans="2:28" s="86" customFormat="1" ht="206.25">
      <c r="C15" s="87" t="s">
        <v>67</v>
      </c>
      <c r="D15" s="88">
        <v>2.5299999999999998</v>
      </c>
      <c r="E15" s="89" t="s">
        <v>56</v>
      </c>
      <c r="F15" s="89" t="s">
        <v>68</v>
      </c>
      <c r="G15" s="89" t="s">
        <v>69</v>
      </c>
      <c r="H15" s="89" t="s">
        <v>60</v>
      </c>
      <c r="I15" s="89" t="s">
        <v>55</v>
      </c>
      <c r="J15" s="89" t="s">
        <v>56</v>
      </c>
      <c r="K15" s="90" t="s">
        <v>224</v>
      </c>
      <c r="L15" s="91">
        <v>1</v>
      </c>
      <c r="M15" s="92">
        <f t="shared" si="0"/>
        <v>2.53E-2</v>
      </c>
      <c r="N15" s="90" t="s">
        <v>256</v>
      </c>
      <c r="O15" s="91">
        <v>1</v>
      </c>
      <c r="P15" s="92">
        <f t="shared" ref="P15:P17" si="1">D15*O15/100</f>
        <v>2.53E-2</v>
      </c>
      <c r="Q15" s="90"/>
      <c r="R15" s="91"/>
      <c r="S15" s="92"/>
      <c r="T15" s="93" t="s">
        <v>231</v>
      </c>
    </row>
    <row r="16" spans="2:28" s="101" customFormat="1" ht="56.25">
      <c r="B16" s="86"/>
      <c r="C16" s="87" t="s">
        <v>70</v>
      </c>
      <c r="D16" s="88">
        <v>2.5299999999999998</v>
      </c>
      <c r="E16" s="89" t="s">
        <v>71</v>
      </c>
      <c r="F16" s="89" t="s">
        <v>72</v>
      </c>
      <c r="G16" s="89" t="s">
        <v>73</v>
      </c>
      <c r="H16" s="89" t="s">
        <v>74</v>
      </c>
      <c r="I16" s="89" t="s">
        <v>75</v>
      </c>
      <c r="J16" s="89" t="s">
        <v>71</v>
      </c>
      <c r="K16" s="90" t="s">
        <v>224</v>
      </c>
      <c r="L16" s="91">
        <v>1</v>
      </c>
      <c r="M16" s="92">
        <f t="shared" si="0"/>
        <v>2.53E-2</v>
      </c>
      <c r="N16" s="90" t="s">
        <v>224</v>
      </c>
      <c r="O16" s="91">
        <v>1</v>
      </c>
      <c r="P16" s="92">
        <f t="shared" si="1"/>
        <v>2.53E-2</v>
      </c>
      <c r="Q16" s="90"/>
      <c r="R16" s="91"/>
      <c r="S16" s="92"/>
      <c r="T16" s="93" t="s">
        <v>231</v>
      </c>
    </row>
    <row r="17" spans="2:20" s="20" customFormat="1" ht="409.5">
      <c r="B17" s="19"/>
      <c r="C17" s="23" t="s">
        <v>76</v>
      </c>
      <c r="D17" s="53">
        <v>2.5299999999999998</v>
      </c>
      <c r="E17" s="28" t="s">
        <v>77</v>
      </c>
      <c r="F17" s="28" t="s">
        <v>78</v>
      </c>
      <c r="G17" s="28" t="s">
        <v>79</v>
      </c>
      <c r="H17" s="28" t="s">
        <v>80</v>
      </c>
      <c r="I17" s="28" t="s">
        <v>81</v>
      </c>
      <c r="J17" s="28" t="s">
        <v>77</v>
      </c>
      <c r="K17" s="67" t="s">
        <v>225</v>
      </c>
      <c r="L17" s="24">
        <v>1</v>
      </c>
      <c r="M17" s="70">
        <f t="shared" si="0"/>
        <v>2.53E-2</v>
      </c>
      <c r="N17" s="82" t="s">
        <v>267</v>
      </c>
      <c r="O17" s="24">
        <v>5</v>
      </c>
      <c r="P17" s="70">
        <f t="shared" si="1"/>
        <v>0.12649999999999997</v>
      </c>
      <c r="Q17" s="82"/>
      <c r="R17" s="24"/>
      <c r="S17" s="70"/>
      <c r="T17" s="68" t="s">
        <v>231</v>
      </c>
    </row>
    <row r="18" spans="2:20" s="20" customFormat="1" ht="94.35" customHeight="1">
      <c r="B18" s="19"/>
      <c r="C18" s="23" t="s">
        <v>82</v>
      </c>
      <c r="D18" s="53">
        <v>2.5299999999999998</v>
      </c>
      <c r="E18" s="24" t="s">
        <v>83</v>
      </c>
      <c r="F18" s="24" t="s">
        <v>84</v>
      </c>
      <c r="G18" s="24" t="s">
        <v>85</v>
      </c>
      <c r="H18" s="24" t="s">
        <v>83</v>
      </c>
      <c r="I18" s="24" t="s">
        <v>86</v>
      </c>
      <c r="J18" s="24" t="s">
        <v>87</v>
      </c>
      <c r="K18" s="67" t="s">
        <v>226</v>
      </c>
      <c r="L18" s="24">
        <v>1</v>
      </c>
      <c r="M18" s="70">
        <f t="shared" si="0"/>
        <v>2.53E-2</v>
      </c>
      <c r="N18" s="67" t="s">
        <v>226</v>
      </c>
      <c r="O18" s="24">
        <v>1</v>
      </c>
      <c r="P18" s="70">
        <f t="shared" ref="P18" si="2">D18*O18/100</f>
        <v>2.53E-2</v>
      </c>
      <c r="Q18" s="67"/>
      <c r="R18" s="24"/>
      <c r="S18" s="70"/>
      <c r="T18" s="68" t="s">
        <v>231</v>
      </c>
    </row>
    <row r="19" spans="2:20" s="30" customFormat="1" ht="37.5">
      <c r="B19" s="29"/>
      <c r="C19" s="33" t="s">
        <v>26</v>
      </c>
      <c r="D19" s="58">
        <f>D20</f>
        <v>15.179999999999998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2:20" s="30" customFormat="1" ht="37.5">
      <c r="B20" s="29"/>
      <c r="C20" s="31" t="s">
        <v>27</v>
      </c>
      <c r="D20" s="57">
        <f>SUM(D21:D26)</f>
        <v>15.179999999999998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2:20" s="20" customFormat="1" ht="56.25">
      <c r="B21" s="19"/>
      <c r="C21" s="21" t="s">
        <v>88</v>
      </c>
      <c r="D21" s="53">
        <v>2.5299999999999998</v>
      </c>
      <c r="E21" s="22" t="s">
        <v>89</v>
      </c>
      <c r="F21" s="22" t="s">
        <v>90</v>
      </c>
      <c r="G21" s="22" t="s">
        <v>91</v>
      </c>
      <c r="H21" s="22" t="s">
        <v>92</v>
      </c>
      <c r="I21" s="22" t="s">
        <v>93</v>
      </c>
      <c r="J21" s="22" t="s">
        <v>89</v>
      </c>
      <c r="K21" s="67" t="s">
        <v>226</v>
      </c>
      <c r="L21" s="24">
        <v>1</v>
      </c>
      <c r="M21" s="70">
        <f t="shared" ref="M21:M25" si="3">D21*L21/100</f>
        <v>2.53E-2</v>
      </c>
      <c r="N21" s="67" t="s">
        <v>226</v>
      </c>
      <c r="O21" s="24">
        <v>1</v>
      </c>
      <c r="P21" s="70">
        <f t="shared" ref="P21:P26" si="4">D21*O21/100</f>
        <v>2.53E-2</v>
      </c>
      <c r="Q21" s="67"/>
      <c r="R21" s="24"/>
      <c r="S21" s="70"/>
      <c r="T21" s="68" t="s">
        <v>231</v>
      </c>
    </row>
    <row r="22" spans="2:20" s="20" customFormat="1" ht="56.25">
      <c r="B22" s="19"/>
      <c r="C22" s="21" t="s">
        <v>94</v>
      </c>
      <c r="D22" s="53">
        <v>2.5299999999999998</v>
      </c>
      <c r="E22" s="22" t="s">
        <v>95</v>
      </c>
      <c r="F22" s="22" t="s">
        <v>96</v>
      </c>
      <c r="G22" s="22" t="s">
        <v>97</v>
      </c>
      <c r="H22" s="22" t="s">
        <v>98</v>
      </c>
      <c r="I22" s="22" t="s">
        <v>99</v>
      </c>
      <c r="J22" s="22" t="s">
        <v>95</v>
      </c>
      <c r="K22" s="67" t="s">
        <v>226</v>
      </c>
      <c r="L22" s="24">
        <v>1</v>
      </c>
      <c r="M22" s="70">
        <f t="shared" si="3"/>
        <v>2.53E-2</v>
      </c>
      <c r="N22" s="67" t="s">
        <v>226</v>
      </c>
      <c r="O22" s="24">
        <v>1</v>
      </c>
      <c r="P22" s="70">
        <f t="shared" si="4"/>
        <v>2.53E-2</v>
      </c>
      <c r="Q22" s="67"/>
      <c r="R22" s="24"/>
      <c r="S22" s="70"/>
      <c r="T22" s="68" t="s">
        <v>231</v>
      </c>
    </row>
    <row r="23" spans="2:20" s="20" customFormat="1" ht="56.25">
      <c r="B23" s="19"/>
      <c r="C23" s="21" t="s">
        <v>100</v>
      </c>
      <c r="D23" s="53">
        <v>2.5299999999999998</v>
      </c>
      <c r="E23" s="22" t="s">
        <v>56</v>
      </c>
      <c r="F23" s="22" t="s">
        <v>68</v>
      </c>
      <c r="G23" s="22" t="s">
        <v>69</v>
      </c>
      <c r="H23" s="22" t="s">
        <v>60</v>
      </c>
      <c r="I23" s="22" t="s">
        <v>55</v>
      </c>
      <c r="J23" s="22" t="s">
        <v>56</v>
      </c>
      <c r="K23" s="67" t="s">
        <v>226</v>
      </c>
      <c r="L23" s="24">
        <v>1</v>
      </c>
      <c r="M23" s="70">
        <f t="shared" si="3"/>
        <v>2.53E-2</v>
      </c>
      <c r="N23" s="67" t="s">
        <v>226</v>
      </c>
      <c r="O23" s="24">
        <v>1</v>
      </c>
      <c r="P23" s="70">
        <f t="shared" si="4"/>
        <v>2.53E-2</v>
      </c>
      <c r="Q23" s="67"/>
      <c r="R23" s="24"/>
      <c r="S23" s="70"/>
      <c r="T23" s="68" t="s">
        <v>231</v>
      </c>
    </row>
    <row r="24" spans="2:20" s="20" customFormat="1" ht="56.25">
      <c r="B24" s="19"/>
      <c r="C24" s="21" t="s">
        <v>101</v>
      </c>
      <c r="D24" s="53">
        <v>2.5299999999999998</v>
      </c>
      <c r="E24" s="22" t="s">
        <v>102</v>
      </c>
      <c r="F24" s="22" t="s">
        <v>103</v>
      </c>
      <c r="G24" s="22" t="s">
        <v>104</v>
      </c>
      <c r="H24" s="22" t="s">
        <v>105</v>
      </c>
      <c r="I24" s="22" t="s">
        <v>106</v>
      </c>
      <c r="J24" s="22" t="s">
        <v>102</v>
      </c>
      <c r="K24" s="67" t="s">
        <v>226</v>
      </c>
      <c r="L24" s="24">
        <v>1</v>
      </c>
      <c r="M24" s="70">
        <f t="shared" si="3"/>
        <v>2.53E-2</v>
      </c>
      <c r="N24" s="67" t="s">
        <v>226</v>
      </c>
      <c r="O24" s="24">
        <v>1</v>
      </c>
      <c r="P24" s="70">
        <f t="shared" si="4"/>
        <v>2.53E-2</v>
      </c>
      <c r="Q24" s="67"/>
      <c r="R24" s="24"/>
      <c r="S24" s="70"/>
      <c r="T24" s="68" t="s">
        <v>231</v>
      </c>
    </row>
    <row r="25" spans="2:20" s="20" customFormat="1" ht="107.45" customHeight="1">
      <c r="B25" s="19"/>
      <c r="C25" s="21" t="s">
        <v>107</v>
      </c>
      <c r="D25" s="53">
        <v>2.5299999999999998</v>
      </c>
      <c r="E25" s="22" t="s">
        <v>108</v>
      </c>
      <c r="F25" s="22" t="s">
        <v>83</v>
      </c>
      <c r="G25" s="22" t="s">
        <v>109</v>
      </c>
      <c r="H25" s="22" t="s">
        <v>110</v>
      </c>
      <c r="I25" s="22" t="s">
        <v>111</v>
      </c>
      <c r="J25" s="22" t="s">
        <v>108</v>
      </c>
      <c r="K25" s="67" t="s">
        <v>226</v>
      </c>
      <c r="L25" s="24">
        <v>1</v>
      </c>
      <c r="M25" s="70">
        <f t="shared" si="3"/>
        <v>2.53E-2</v>
      </c>
      <c r="N25" s="67" t="s">
        <v>226</v>
      </c>
      <c r="O25" s="24">
        <v>1</v>
      </c>
      <c r="P25" s="70">
        <f t="shared" si="4"/>
        <v>2.53E-2</v>
      </c>
      <c r="Q25" s="67"/>
      <c r="R25" s="24"/>
      <c r="S25" s="70"/>
      <c r="T25" s="68" t="s">
        <v>232</v>
      </c>
    </row>
    <row r="26" spans="2:20" s="20" customFormat="1" ht="56.25">
      <c r="B26" s="19"/>
      <c r="C26" s="21" t="s">
        <v>112</v>
      </c>
      <c r="D26" s="53">
        <v>2.5299999999999998</v>
      </c>
      <c r="E26" s="22" t="s">
        <v>113</v>
      </c>
      <c r="F26" s="22" t="s">
        <v>114</v>
      </c>
      <c r="G26" s="22" t="s">
        <v>115</v>
      </c>
      <c r="H26" s="22" t="s">
        <v>116</v>
      </c>
      <c r="I26" s="22" t="s">
        <v>117</v>
      </c>
      <c r="J26" s="22" t="s">
        <v>113</v>
      </c>
      <c r="K26" s="67" t="s">
        <v>226</v>
      </c>
      <c r="L26" s="24">
        <v>1</v>
      </c>
      <c r="M26" s="70">
        <f>D26*L26/100</f>
        <v>2.53E-2</v>
      </c>
      <c r="N26" s="98" t="s">
        <v>262</v>
      </c>
      <c r="O26" s="24">
        <v>5</v>
      </c>
      <c r="P26" s="70">
        <f t="shared" si="4"/>
        <v>0.12649999999999997</v>
      </c>
      <c r="Q26" s="98"/>
      <c r="R26" s="24"/>
      <c r="S26" s="70"/>
      <c r="T26" s="68" t="s">
        <v>232</v>
      </c>
    </row>
    <row r="27" spans="2:20" s="20" customFormat="1" ht="37.5">
      <c r="B27" s="19"/>
      <c r="C27" s="34" t="s">
        <v>249</v>
      </c>
      <c r="D27" s="55">
        <f>D28</f>
        <v>5.0599999999999996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spans="2:20" s="20" customFormat="1" ht="18.75">
      <c r="B28" s="19"/>
      <c r="C28" s="35" t="s">
        <v>28</v>
      </c>
      <c r="D28" s="54">
        <f>D29+D30</f>
        <v>5.0599999999999996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</row>
    <row r="29" spans="2:20" s="20" customFormat="1" ht="75">
      <c r="B29" s="19"/>
      <c r="C29" s="21" t="s">
        <v>118</v>
      </c>
      <c r="D29" s="53">
        <v>2.5299999999999998</v>
      </c>
      <c r="E29" s="22" t="s">
        <v>119</v>
      </c>
      <c r="F29" s="22" t="s">
        <v>120</v>
      </c>
      <c r="G29" s="22" t="s">
        <v>121</v>
      </c>
      <c r="H29" s="22" t="s">
        <v>122</v>
      </c>
      <c r="I29" s="22" t="s">
        <v>123</v>
      </c>
      <c r="J29" s="22" t="s">
        <v>119</v>
      </c>
      <c r="K29" s="67" t="s">
        <v>263</v>
      </c>
      <c r="L29" s="24">
        <v>5</v>
      </c>
      <c r="M29" s="70">
        <f>D29*L29/100</f>
        <v>0.12649999999999997</v>
      </c>
      <c r="N29" s="67" t="s">
        <v>264</v>
      </c>
      <c r="O29" s="24">
        <v>5</v>
      </c>
      <c r="P29" s="70">
        <f>D29*O29/100</f>
        <v>0.12649999999999997</v>
      </c>
      <c r="Q29" s="67"/>
      <c r="R29" s="24"/>
      <c r="S29" s="70"/>
      <c r="T29" s="68" t="s">
        <v>233</v>
      </c>
    </row>
    <row r="30" spans="2:20" s="101" customFormat="1" ht="56.25">
      <c r="B30" s="86"/>
      <c r="C30" s="99" t="s">
        <v>124</v>
      </c>
      <c r="D30" s="88">
        <v>2.5299999999999998</v>
      </c>
      <c r="E30" s="89" t="s">
        <v>125</v>
      </c>
      <c r="F30" s="89" t="s">
        <v>126</v>
      </c>
      <c r="G30" s="89" t="s">
        <v>127</v>
      </c>
      <c r="H30" s="89" t="s">
        <v>125</v>
      </c>
      <c r="I30" s="89" t="s">
        <v>128</v>
      </c>
      <c r="J30" s="89" t="s">
        <v>129</v>
      </c>
      <c r="K30" s="90" t="s">
        <v>226</v>
      </c>
      <c r="L30" s="91">
        <v>1</v>
      </c>
      <c r="M30" s="100">
        <f>D30*L30/100</f>
        <v>2.53E-2</v>
      </c>
      <c r="N30" s="90" t="s">
        <v>226</v>
      </c>
      <c r="O30" s="91">
        <v>1</v>
      </c>
      <c r="P30" s="92">
        <f>D30*O30/100</f>
        <v>2.53E-2</v>
      </c>
      <c r="Q30" s="90"/>
      <c r="R30" s="91"/>
      <c r="S30" s="92"/>
      <c r="T30" s="93" t="s">
        <v>231</v>
      </c>
    </row>
    <row r="31" spans="2:20" s="20" customFormat="1" ht="56.25">
      <c r="B31" s="19"/>
      <c r="C31" s="34" t="s">
        <v>255</v>
      </c>
      <c r="D31" s="52">
        <f>D32</f>
        <v>2.52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spans="2:20" s="20" customFormat="1" ht="37.5">
      <c r="B32" s="19"/>
      <c r="C32" s="35" t="s">
        <v>29</v>
      </c>
      <c r="D32" s="59">
        <f>D33</f>
        <v>2.52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</row>
    <row r="33" spans="2:20" s="20" customFormat="1" ht="232.5" customHeight="1">
      <c r="B33" s="19"/>
      <c r="C33" s="21" t="s">
        <v>130</v>
      </c>
      <c r="D33" s="53">
        <v>2.52</v>
      </c>
      <c r="E33" s="22" t="s">
        <v>131</v>
      </c>
      <c r="F33" s="22" t="s">
        <v>270</v>
      </c>
      <c r="G33" s="22" t="s">
        <v>271</v>
      </c>
      <c r="H33" s="22" t="s">
        <v>272</v>
      </c>
      <c r="I33" s="22" t="s">
        <v>132</v>
      </c>
      <c r="J33" s="22" t="s">
        <v>131</v>
      </c>
      <c r="K33" s="67" t="s">
        <v>227</v>
      </c>
      <c r="L33" s="24">
        <v>1</v>
      </c>
      <c r="M33" s="70">
        <f>D33*L33/100</f>
        <v>2.52E-2</v>
      </c>
      <c r="N33" s="82" t="s">
        <v>268</v>
      </c>
      <c r="O33" s="24">
        <v>5</v>
      </c>
      <c r="P33" s="70">
        <f>O33*D33/100</f>
        <v>0.126</v>
      </c>
      <c r="Q33" s="82"/>
      <c r="R33" s="24"/>
      <c r="S33" s="70"/>
      <c r="T33" s="85" t="s">
        <v>234</v>
      </c>
    </row>
    <row r="34" spans="2:20" s="20" customFormat="1" ht="18.75">
      <c r="B34" s="19"/>
      <c r="C34" s="45" t="s">
        <v>41</v>
      </c>
      <c r="D34" s="60">
        <f>D9+D19+D27+D31</f>
        <v>43</v>
      </c>
      <c r="E34" s="45"/>
      <c r="F34" s="45"/>
      <c r="G34" s="45"/>
      <c r="H34" s="45"/>
      <c r="I34" s="45"/>
      <c r="J34" s="43"/>
      <c r="K34" s="43"/>
      <c r="L34" s="43"/>
      <c r="M34" s="75">
        <f>M33+M30+M29+M26+M25+M24+M23+M22+M21+M18+M17+M16+M15+M14+M13+M12+M11</f>
        <v>0.83479999999999976</v>
      </c>
      <c r="N34" s="43"/>
      <c r="O34" s="43"/>
      <c r="P34" s="75">
        <f>P11+P12+P13+P14+P15+P16+P17+P18+P21+P22+P23+P24+P25+P26+P29+P30+P33</f>
        <v>1.1379999999999999</v>
      </c>
      <c r="Q34" s="43"/>
      <c r="R34" s="43"/>
      <c r="S34" s="75">
        <f>S11+S12+S13+S14+S15+S16+S17+S18+S21+S22+S23+S24+S25+S26+S29+S30+S33</f>
        <v>0</v>
      </c>
      <c r="T34" s="46"/>
    </row>
    <row r="35" spans="2:20" s="20" customFormat="1" ht="21" customHeight="1">
      <c r="B35" s="19"/>
      <c r="C35" s="137" t="s">
        <v>30</v>
      </c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08"/>
      <c r="R35" s="108"/>
      <c r="S35" s="108"/>
      <c r="T35" s="108"/>
    </row>
    <row r="36" spans="2:20" s="20" customFormat="1" ht="37.5">
      <c r="B36" s="19"/>
      <c r="C36" s="34" t="s">
        <v>31</v>
      </c>
      <c r="D36" s="56">
        <f>D37</f>
        <v>2.5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2:20" s="20" customFormat="1" ht="18.75">
      <c r="B37" s="19"/>
      <c r="C37" s="35" t="s">
        <v>3</v>
      </c>
      <c r="D37" s="54">
        <f>D38</f>
        <v>2.5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</row>
    <row r="38" spans="2:20" s="20" customFormat="1" ht="123" customHeight="1">
      <c r="B38" s="19"/>
      <c r="C38" s="23" t="s">
        <v>133</v>
      </c>
      <c r="D38" s="61">
        <v>2.5</v>
      </c>
      <c r="E38" s="22" t="s">
        <v>134</v>
      </c>
      <c r="F38" s="22" t="s">
        <v>135</v>
      </c>
      <c r="G38" s="22" t="s">
        <v>136</v>
      </c>
      <c r="H38" s="22" t="s">
        <v>137</v>
      </c>
      <c r="I38" s="22" t="s">
        <v>138</v>
      </c>
      <c r="J38" s="22" t="s">
        <v>134</v>
      </c>
      <c r="K38" s="67" t="s">
        <v>226</v>
      </c>
      <c r="L38" s="24">
        <v>1</v>
      </c>
      <c r="M38" s="70">
        <f>D38*L38/100</f>
        <v>2.5000000000000001E-2</v>
      </c>
      <c r="N38" s="67" t="s">
        <v>226</v>
      </c>
      <c r="O38" s="24">
        <v>1</v>
      </c>
      <c r="P38" s="70">
        <f>D38*O38/100</f>
        <v>2.5000000000000001E-2</v>
      </c>
      <c r="Q38" s="67"/>
      <c r="R38" s="24"/>
      <c r="S38" s="70"/>
      <c r="T38" s="69" t="s">
        <v>235</v>
      </c>
    </row>
    <row r="39" spans="2:20" s="20" customFormat="1" ht="37.5">
      <c r="B39" s="19"/>
      <c r="C39" s="33" t="s">
        <v>4</v>
      </c>
      <c r="D39" s="58">
        <f>D40</f>
        <v>7.5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  <row r="40" spans="2:20" s="20" customFormat="1" ht="37.5">
      <c r="B40" s="19"/>
      <c r="C40" s="31" t="s">
        <v>15</v>
      </c>
      <c r="D40" s="132">
        <f>SUM(D42:D44)</f>
        <v>7.5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2:20" s="20" customFormat="1" ht="18.75">
      <c r="B41" s="19"/>
      <c r="C41" s="31" t="s">
        <v>32</v>
      </c>
      <c r="D41" s="133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2:20" s="20" customFormat="1" ht="56.25">
      <c r="B42" s="19"/>
      <c r="C42" s="23" t="s">
        <v>139</v>
      </c>
      <c r="D42" s="61">
        <v>2.5</v>
      </c>
      <c r="E42" s="22" t="s">
        <v>140</v>
      </c>
      <c r="F42" s="22" t="s">
        <v>141</v>
      </c>
      <c r="G42" s="22" t="s">
        <v>142</v>
      </c>
      <c r="H42" s="22" t="s">
        <v>143</v>
      </c>
      <c r="I42" s="22" t="s">
        <v>144</v>
      </c>
      <c r="J42" s="22" t="s">
        <v>140</v>
      </c>
      <c r="K42" s="67" t="s">
        <v>226</v>
      </c>
      <c r="L42" s="24">
        <v>1</v>
      </c>
      <c r="M42" s="70">
        <f>D42*L42/100</f>
        <v>2.5000000000000001E-2</v>
      </c>
      <c r="N42" s="67" t="s">
        <v>226</v>
      </c>
      <c r="O42" s="24">
        <v>1</v>
      </c>
      <c r="P42" s="70">
        <f>D42*O42/100</f>
        <v>2.5000000000000001E-2</v>
      </c>
      <c r="Q42" s="67"/>
      <c r="R42" s="24"/>
      <c r="S42" s="70"/>
      <c r="T42" s="69" t="s">
        <v>235</v>
      </c>
    </row>
    <row r="43" spans="2:20" s="20" customFormat="1" ht="132.6" customHeight="1">
      <c r="B43" s="19"/>
      <c r="C43" s="23" t="s">
        <v>145</v>
      </c>
      <c r="D43" s="61">
        <v>2.5</v>
      </c>
      <c r="E43" s="22" t="s">
        <v>146</v>
      </c>
      <c r="F43" s="22" t="s">
        <v>147</v>
      </c>
      <c r="G43" s="22" t="s">
        <v>148</v>
      </c>
      <c r="H43" s="22" t="s">
        <v>149</v>
      </c>
      <c r="I43" s="22" t="s">
        <v>150</v>
      </c>
      <c r="J43" s="22" t="s">
        <v>146</v>
      </c>
      <c r="K43" s="67" t="s">
        <v>226</v>
      </c>
      <c r="L43" s="24">
        <v>1</v>
      </c>
      <c r="M43" s="70">
        <f>D43*L43/100</f>
        <v>2.5000000000000001E-2</v>
      </c>
      <c r="N43" s="67" t="s">
        <v>226</v>
      </c>
      <c r="O43" s="24">
        <v>1</v>
      </c>
      <c r="P43" s="70">
        <f>D43*O43/100</f>
        <v>2.5000000000000001E-2</v>
      </c>
      <c r="Q43" s="67"/>
      <c r="R43" s="24"/>
      <c r="S43" s="70"/>
      <c r="T43" s="69" t="s">
        <v>235</v>
      </c>
    </row>
    <row r="44" spans="2:20" s="20" customFormat="1" ht="112.35" customHeight="1">
      <c r="B44" s="19"/>
      <c r="C44" s="23" t="s">
        <v>151</v>
      </c>
      <c r="D44" s="61">
        <v>2.5</v>
      </c>
      <c r="E44" s="22" t="s">
        <v>152</v>
      </c>
      <c r="F44" s="22" t="s">
        <v>153</v>
      </c>
      <c r="G44" s="22" t="s">
        <v>154</v>
      </c>
      <c r="H44" s="22" t="s">
        <v>155</v>
      </c>
      <c r="I44" s="22" t="s">
        <v>156</v>
      </c>
      <c r="J44" s="22" t="s">
        <v>152</v>
      </c>
      <c r="K44" s="67" t="s">
        <v>226</v>
      </c>
      <c r="L44" s="24">
        <v>1</v>
      </c>
      <c r="M44" s="70">
        <f>D44*L44/100</f>
        <v>2.5000000000000001E-2</v>
      </c>
      <c r="N44" s="67" t="s">
        <v>226</v>
      </c>
      <c r="O44" s="24">
        <v>1</v>
      </c>
      <c r="P44" s="70">
        <f>D44*O44/100</f>
        <v>2.5000000000000001E-2</v>
      </c>
      <c r="Q44" s="67"/>
      <c r="R44" s="24"/>
      <c r="S44" s="70"/>
      <c r="T44" s="69" t="s">
        <v>235</v>
      </c>
    </row>
    <row r="45" spans="2:20" s="20" customFormat="1" ht="18.75">
      <c r="B45" s="19"/>
      <c r="C45" s="47" t="s">
        <v>40</v>
      </c>
      <c r="D45" s="62">
        <f>D36+D39</f>
        <v>10</v>
      </c>
      <c r="E45" s="42"/>
      <c r="F45" s="42"/>
      <c r="G45" s="42"/>
      <c r="H45" s="42"/>
      <c r="I45" s="42"/>
      <c r="J45" s="43"/>
      <c r="K45" s="43"/>
      <c r="L45" s="43"/>
      <c r="M45" s="75">
        <f>M44+M43+M42+M38</f>
        <v>0.1</v>
      </c>
      <c r="N45" s="43"/>
      <c r="O45" s="43"/>
      <c r="P45" s="75">
        <f>P38+P42+P43+P44</f>
        <v>0.1</v>
      </c>
      <c r="Q45" s="43"/>
      <c r="R45" s="43"/>
      <c r="S45" s="75">
        <f>S38+S42+S43+S44</f>
        <v>0</v>
      </c>
      <c r="T45" s="44"/>
    </row>
    <row r="46" spans="2:20" s="20" customFormat="1" ht="18.75">
      <c r="B46" s="19"/>
      <c r="C46" s="83" t="s">
        <v>33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105"/>
      <c r="R46" s="105"/>
      <c r="S46" s="105"/>
      <c r="T46" s="105"/>
    </row>
    <row r="47" spans="2:20" s="20" customFormat="1" ht="37.5">
      <c r="B47" s="19"/>
      <c r="C47" s="33" t="s">
        <v>5</v>
      </c>
      <c r="D47" s="49">
        <f>D48+D55</f>
        <v>17.16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  <row r="48" spans="2:20" s="20" customFormat="1" ht="18.75">
      <c r="B48" s="19"/>
      <c r="C48" s="31" t="s">
        <v>16</v>
      </c>
      <c r="D48" s="50">
        <f>SUM(D49:D54)</f>
        <v>12.88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2:20" s="20" customFormat="1" ht="93.75">
      <c r="B49" s="19"/>
      <c r="C49" s="23" t="s">
        <v>157</v>
      </c>
      <c r="D49" s="28">
        <v>2.15</v>
      </c>
      <c r="E49" s="22" t="s">
        <v>158</v>
      </c>
      <c r="F49" s="22" t="s">
        <v>146</v>
      </c>
      <c r="G49" s="22" t="s">
        <v>159</v>
      </c>
      <c r="H49" s="22" t="s">
        <v>160</v>
      </c>
      <c r="I49" s="22" t="s">
        <v>161</v>
      </c>
      <c r="J49" s="22" t="s">
        <v>158</v>
      </c>
      <c r="K49" s="67" t="s">
        <v>228</v>
      </c>
      <c r="L49" s="24">
        <v>1</v>
      </c>
      <c r="M49" s="70">
        <f t="shared" ref="M49:M54" si="5">D49*L49/100</f>
        <v>2.1499999999999998E-2</v>
      </c>
      <c r="N49" s="67" t="s">
        <v>269</v>
      </c>
      <c r="O49" s="24">
        <v>1</v>
      </c>
      <c r="P49" s="70">
        <f>D49*O49/100</f>
        <v>2.1499999999999998E-2</v>
      </c>
      <c r="Q49" s="67"/>
      <c r="R49" s="24"/>
      <c r="S49" s="70"/>
      <c r="T49" s="68" t="s">
        <v>236</v>
      </c>
    </row>
    <row r="50" spans="2:20" s="20" customFormat="1" ht="56.25">
      <c r="B50" s="19"/>
      <c r="C50" s="23" t="s">
        <v>162</v>
      </c>
      <c r="D50" s="28">
        <v>2.15</v>
      </c>
      <c r="E50" s="22" t="s">
        <v>163</v>
      </c>
      <c r="F50" s="22" t="s">
        <v>164</v>
      </c>
      <c r="G50" s="22" t="s">
        <v>165</v>
      </c>
      <c r="H50" s="22" t="s">
        <v>134</v>
      </c>
      <c r="I50" s="22" t="s">
        <v>166</v>
      </c>
      <c r="J50" s="22" t="s">
        <v>163</v>
      </c>
      <c r="K50" s="67" t="s">
        <v>226</v>
      </c>
      <c r="L50" s="24">
        <v>1</v>
      </c>
      <c r="M50" s="70">
        <f t="shared" si="5"/>
        <v>2.1499999999999998E-2</v>
      </c>
      <c r="N50" s="67" t="s">
        <v>226</v>
      </c>
      <c r="O50" s="24">
        <v>1</v>
      </c>
      <c r="P50" s="70">
        <f>D50*O50/100</f>
        <v>2.1499999999999998E-2</v>
      </c>
      <c r="Q50" s="67"/>
      <c r="R50" s="24"/>
      <c r="S50" s="70"/>
      <c r="T50" s="68" t="s">
        <v>234</v>
      </c>
    </row>
    <row r="51" spans="2:20" s="20" customFormat="1" ht="130.35" customHeight="1">
      <c r="B51" s="19"/>
      <c r="C51" s="23" t="s">
        <v>167</v>
      </c>
      <c r="D51" s="28">
        <v>2.15</v>
      </c>
      <c r="E51" s="22" t="s">
        <v>134</v>
      </c>
      <c r="F51" s="22" t="s">
        <v>108</v>
      </c>
      <c r="G51" s="22" t="s">
        <v>168</v>
      </c>
      <c r="H51" s="22" t="s">
        <v>164</v>
      </c>
      <c r="I51" s="22" t="s">
        <v>165</v>
      </c>
      <c r="J51" s="22" t="s">
        <v>134</v>
      </c>
      <c r="K51" s="67" t="s">
        <v>226</v>
      </c>
      <c r="L51" s="24">
        <v>1</v>
      </c>
      <c r="M51" s="70">
        <f t="shared" si="5"/>
        <v>2.1499999999999998E-2</v>
      </c>
      <c r="N51" s="67" t="s">
        <v>226</v>
      </c>
      <c r="O51" s="24">
        <v>1</v>
      </c>
      <c r="P51" s="70">
        <f t="shared" ref="P51" si="6">D51*O51/100</f>
        <v>2.1499999999999998E-2</v>
      </c>
      <c r="Q51" s="67"/>
      <c r="R51" s="24"/>
      <c r="S51" s="70"/>
      <c r="T51" s="68" t="s">
        <v>234</v>
      </c>
    </row>
    <row r="52" spans="2:20" s="20" customFormat="1" ht="114" customHeight="1">
      <c r="B52" s="19"/>
      <c r="C52" s="23" t="s">
        <v>169</v>
      </c>
      <c r="D52" s="28">
        <v>2.15</v>
      </c>
      <c r="E52" s="22" t="s">
        <v>134</v>
      </c>
      <c r="F52" s="22" t="s">
        <v>108</v>
      </c>
      <c r="G52" s="22" t="s">
        <v>168</v>
      </c>
      <c r="H52" s="22" t="s">
        <v>164</v>
      </c>
      <c r="I52" s="22" t="s">
        <v>165</v>
      </c>
      <c r="J52" s="22" t="s">
        <v>134</v>
      </c>
      <c r="K52" s="67" t="s">
        <v>226</v>
      </c>
      <c r="L52" s="24">
        <v>1</v>
      </c>
      <c r="M52" s="70">
        <f t="shared" si="5"/>
        <v>2.1499999999999998E-2</v>
      </c>
      <c r="N52" s="67" t="s">
        <v>226</v>
      </c>
      <c r="O52" s="24">
        <v>1</v>
      </c>
      <c r="P52" s="70">
        <f>D52*O52/100</f>
        <v>2.1499999999999998E-2</v>
      </c>
      <c r="Q52" s="67"/>
      <c r="R52" s="24"/>
      <c r="S52" s="70"/>
      <c r="T52" s="68" t="s">
        <v>234</v>
      </c>
    </row>
    <row r="53" spans="2:20" s="20" customFormat="1" ht="126.6" customHeight="1">
      <c r="B53" s="19"/>
      <c r="C53" s="23" t="s">
        <v>170</v>
      </c>
      <c r="D53" s="28">
        <v>2.14</v>
      </c>
      <c r="E53" s="22" t="s">
        <v>149</v>
      </c>
      <c r="F53" s="22" t="s">
        <v>163</v>
      </c>
      <c r="G53" s="22" t="s">
        <v>171</v>
      </c>
      <c r="H53" s="22" t="s">
        <v>172</v>
      </c>
      <c r="I53" s="22" t="s">
        <v>173</v>
      </c>
      <c r="J53" s="22" t="s">
        <v>149</v>
      </c>
      <c r="K53" s="67" t="s">
        <v>226</v>
      </c>
      <c r="L53" s="24">
        <v>1</v>
      </c>
      <c r="M53" s="70">
        <f t="shared" si="5"/>
        <v>2.1400000000000002E-2</v>
      </c>
      <c r="N53" s="67" t="s">
        <v>275</v>
      </c>
      <c r="O53" s="24">
        <v>1</v>
      </c>
      <c r="P53" s="70">
        <f>O53*D53/100</f>
        <v>2.1400000000000002E-2</v>
      </c>
      <c r="Q53" s="67"/>
      <c r="R53" s="24"/>
      <c r="S53" s="70"/>
      <c r="T53" s="25"/>
    </row>
    <row r="54" spans="2:20" s="20" customFormat="1" ht="123.6" customHeight="1">
      <c r="B54" s="19"/>
      <c r="C54" s="23" t="s">
        <v>174</v>
      </c>
      <c r="D54" s="28">
        <v>2.14</v>
      </c>
      <c r="E54" s="22" t="s">
        <v>149</v>
      </c>
      <c r="F54" s="22" t="s">
        <v>163</v>
      </c>
      <c r="G54" s="22" t="s">
        <v>171</v>
      </c>
      <c r="H54" s="22" t="s">
        <v>172</v>
      </c>
      <c r="I54" s="22" t="s">
        <v>173</v>
      </c>
      <c r="J54" s="22" t="s">
        <v>149</v>
      </c>
      <c r="K54" s="67" t="s">
        <v>226</v>
      </c>
      <c r="L54" s="24">
        <v>1</v>
      </c>
      <c r="M54" s="70">
        <f t="shared" si="5"/>
        <v>2.1400000000000002E-2</v>
      </c>
      <c r="N54" s="67" t="s">
        <v>276</v>
      </c>
      <c r="O54" s="24">
        <v>1</v>
      </c>
      <c r="P54" s="70">
        <f>O54*D54/100</f>
        <v>2.1400000000000002E-2</v>
      </c>
      <c r="Q54" s="67"/>
      <c r="R54" s="24"/>
      <c r="S54" s="70"/>
      <c r="T54" s="68" t="s">
        <v>236</v>
      </c>
    </row>
    <row r="55" spans="2:20" s="20" customFormat="1" ht="18.75">
      <c r="B55" s="19"/>
      <c r="C55" s="31" t="s">
        <v>34</v>
      </c>
      <c r="D55" s="50">
        <f>SUM(D56:D57)</f>
        <v>4.28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2:20" s="20" customFormat="1" ht="115.35" customHeight="1">
      <c r="B56" s="19"/>
      <c r="C56" s="23" t="s">
        <v>175</v>
      </c>
      <c r="D56" s="28">
        <v>2.14</v>
      </c>
      <c r="E56" s="22" t="s">
        <v>171</v>
      </c>
      <c r="F56" s="22" t="s">
        <v>171</v>
      </c>
      <c r="G56" s="22" t="s">
        <v>172</v>
      </c>
      <c r="H56" s="22" t="s">
        <v>173</v>
      </c>
      <c r="I56" s="22" t="s">
        <v>149</v>
      </c>
      <c r="J56" s="22" t="s">
        <v>176</v>
      </c>
      <c r="K56" s="67" t="s">
        <v>226</v>
      </c>
      <c r="L56" s="24">
        <v>1</v>
      </c>
      <c r="M56" s="70">
        <f>D56*L56/100</f>
        <v>2.1400000000000002E-2</v>
      </c>
      <c r="N56" s="67" t="s">
        <v>226</v>
      </c>
      <c r="O56" s="24">
        <v>1</v>
      </c>
      <c r="P56" s="70">
        <f>O56*D56/100</f>
        <v>2.1400000000000002E-2</v>
      </c>
      <c r="Q56" s="67"/>
      <c r="R56" s="24"/>
      <c r="S56" s="70"/>
      <c r="T56" s="68" t="s">
        <v>237</v>
      </c>
    </row>
    <row r="57" spans="2:20" s="20" customFormat="1" ht="98.1" customHeight="1">
      <c r="B57" s="19"/>
      <c r="C57" s="23" t="s">
        <v>177</v>
      </c>
      <c r="D57" s="28">
        <v>2.14</v>
      </c>
      <c r="E57" s="22" t="s">
        <v>149</v>
      </c>
      <c r="F57" s="22" t="s">
        <v>178</v>
      </c>
      <c r="G57" s="22" t="s">
        <v>179</v>
      </c>
      <c r="H57" s="22" t="s">
        <v>147</v>
      </c>
      <c r="I57" s="22" t="s">
        <v>148</v>
      </c>
      <c r="J57" s="22" t="s">
        <v>149</v>
      </c>
      <c r="K57" s="67" t="s">
        <v>226</v>
      </c>
      <c r="L57" s="24">
        <v>1</v>
      </c>
      <c r="M57" s="70">
        <f>D57*L57/100</f>
        <v>2.1400000000000002E-2</v>
      </c>
      <c r="N57" s="67" t="s">
        <v>226</v>
      </c>
      <c r="O57" s="24">
        <v>1</v>
      </c>
      <c r="P57" s="70">
        <f>O57*D57/100</f>
        <v>2.1400000000000002E-2</v>
      </c>
      <c r="Q57" s="67" t="s">
        <v>226</v>
      </c>
      <c r="R57" s="24">
        <v>1</v>
      </c>
      <c r="S57" s="70" t="e">
        <f>R57*H57/100</f>
        <v>#VALUE!</v>
      </c>
      <c r="T57" s="68" t="s">
        <v>237</v>
      </c>
    </row>
    <row r="58" spans="2:20" s="27" customFormat="1" ht="18.75">
      <c r="B58" s="26"/>
      <c r="C58" s="33" t="s">
        <v>6</v>
      </c>
      <c r="D58" s="49">
        <f>D59</f>
        <v>4.28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</row>
    <row r="59" spans="2:20" s="20" customFormat="1" ht="33.75" customHeight="1">
      <c r="B59" s="19"/>
      <c r="C59" s="31" t="s">
        <v>35</v>
      </c>
      <c r="D59" s="50">
        <f>SUM(D60:D61)</f>
        <v>4.28</v>
      </c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2:20" s="20" customFormat="1" ht="95.25" customHeight="1">
      <c r="B60" s="19"/>
      <c r="C60" s="23" t="s">
        <v>229</v>
      </c>
      <c r="D60" s="28">
        <v>2.14</v>
      </c>
      <c r="E60" s="22" t="s">
        <v>180</v>
      </c>
      <c r="F60" s="22" t="s">
        <v>181</v>
      </c>
      <c r="G60" s="22" t="s">
        <v>182</v>
      </c>
      <c r="H60" s="22" t="s">
        <v>183</v>
      </c>
      <c r="I60" s="22" t="s">
        <v>184</v>
      </c>
      <c r="J60" s="22" t="s">
        <v>180</v>
      </c>
      <c r="K60" s="67" t="s">
        <v>230</v>
      </c>
      <c r="L60" s="24">
        <v>1</v>
      </c>
      <c r="M60" s="70">
        <f>D60*L60/100</f>
        <v>2.1400000000000002E-2</v>
      </c>
      <c r="N60" s="67" t="s">
        <v>226</v>
      </c>
      <c r="O60" s="24">
        <v>1</v>
      </c>
      <c r="P60" s="70">
        <f>O60*D60/100</f>
        <v>2.1400000000000002E-2</v>
      </c>
      <c r="Q60" s="67"/>
      <c r="R60" s="24"/>
      <c r="S60" s="70"/>
      <c r="T60" s="68" t="s">
        <v>238</v>
      </c>
    </row>
    <row r="61" spans="2:20" s="20" customFormat="1" ht="40.35" customHeight="1">
      <c r="B61" s="19"/>
      <c r="C61" s="23" t="s">
        <v>185</v>
      </c>
      <c r="D61" s="28">
        <v>2.14</v>
      </c>
      <c r="E61" s="22" t="s">
        <v>186</v>
      </c>
      <c r="F61" s="22" t="s">
        <v>187</v>
      </c>
      <c r="G61" s="22" t="s">
        <v>188</v>
      </c>
      <c r="H61" s="22" t="s">
        <v>189</v>
      </c>
      <c r="I61" s="22" t="s">
        <v>190</v>
      </c>
      <c r="J61" s="22" t="s">
        <v>186</v>
      </c>
      <c r="K61" s="67" t="s">
        <v>226</v>
      </c>
      <c r="L61" s="24">
        <v>1</v>
      </c>
      <c r="M61" s="70">
        <f>D61*L61/100</f>
        <v>2.1400000000000002E-2</v>
      </c>
      <c r="N61" s="67" t="s">
        <v>226</v>
      </c>
      <c r="O61" s="24">
        <v>1</v>
      </c>
      <c r="P61" s="70">
        <f>O61*D61/100</f>
        <v>2.1400000000000002E-2</v>
      </c>
      <c r="Q61" s="67"/>
      <c r="R61" s="24"/>
      <c r="S61" s="70"/>
      <c r="T61" s="68" t="s">
        <v>239</v>
      </c>
    </row>
    <row r="62" spans="2:20" s="20" customFormat="1" ht="38.25" customHeight="1">
      <c r="B62" s="19"/>
      <c r="C62" s="33" t="s">
        <v>36</v>
      </c>
      <c r="D62" s="49">
        <f>D63</f>
        <v>8.56</v>
      </c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2:20" s="20" customFormat="1" ht="18.75">
      <c r="B63" s="19"/>
      <c r="C63" s="31" t="s">
        <v>19</v>
      </c>
      <c r="D63" s="50">
        <f>SUM(D64:D67)</f>
        <v>8.56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2:20" s="20" customFormat="1" ht="155.25">
      <c r="B64" s="19"/>
      <c r="C64" s="23" t="s">
        <v>191</v>
      </c>
      <c r="D64" s="28">
        <v>2.14</v>
      </c>
      <c r="E64" s="22" t="s">
        <v>278</v>
      </c>
      <c r="F64" s="22" t="s">
        <v>282</v>
      </c>
      <c r="G64" s="22" t="s">
        <v>281</v>
      </c>
      <c r="H64" s="22" t="s">
        <v>280</v>
      </c>
      <c r="I64" s="22" t="s">
        <v>279</v>
      </c>
      <c r="J64" s="22" t="s">
        <v>278</v>
      </c>
      <c r="K64" s="67" t="s">
        <v>226</v>
      </c>
      <c r="L64" s="24">
        <v>1</v>
      </c>
      <c r="M64" s="70">
        <f>D64*L64/100</f>
        <v>2.1400000000000002E-2</v>
      </c>
      <c r="N64" s="68" t="s">
        <v>277</v>
      </c>
      <c r="O64" s="104">
        <v>4.7</v>
      </c>
      <c r="P64" s="70">
        <f>O64*D64/100</f>
        <v>0.10058000000000002</v>
      </c>
      <c r="Q64" s="68"/>
      <c r="R64" s="104"/>
      <c r="S64" s="70"/>
      <c r="T64" s="68" t="s">
        <v>237</v>
      </c>
    </row>
    <row r="65" spans="2:20" s="20" customFormat="1" ht="84.6" customHeight="1">
      <c r="B65" s="19"/>
      <c r="C65" s="23" t="s">
        <v>192</v>
      </c>
      <c r="D65" s="28">
        <v>2.14</v>
      </c>
      <c r="E65" s="22" t="s">
        <v>193</v>
      </c>
      <c r="F65" s="22" t="s">
        <v>108</v>
      </c>
      <c r="G65" s="22" t="s">
        <v>194</v>
      </c>
      <c r="H65" s="22" t="s">
        <v>195</v>
      </c>
      <c r="I65" s="22" t="s">
        <v>196</v>
      </c>
      <c r="J65" s="22" t="s">
        <v>193</v>
      </c>
      <c r="K65" s="67" t="s">
        <v>226</v>
      </c>
      <c r="L65" s="24">
        <v>1</v>
      </c>
      <c r="M65" s="70">
        <f>D65*L65/100</f>
        <v>2.1400000000000002E-2</v>
      </c>
      <c r="N65" s="82" t="s">
        <v>274</v>
      </c>
      <c r="O65" s="24">
        <v>5</v>
      </c>
      <c r="P65" s="70">
        <f>O65*D65/100</f>
        <v>0.10700000000000001</v>
      </c>
      <c r="Q65" s="82"/>
      <c r="R65" s="24"/>
      <c r="S65" s="70"/>
      <c r="T65" s="68" t="s">
        <v>240</v>
      </c>
    </row>
    <row r="66" spans="2:20" s="20" customFormat="1" ht="87.6" customHeight="1">
      <c r="B66" s="19"/>
      <c r="C66" s="23" t="s">
        <v>197</v>
      </c>
      <c r="D66" s="28">
        <v>2.14</v>
      </c>
      <c r="E66" s="22" t="s">
        <v>193</v>
      </c>
      <c r="F66" s="22" t="s">
        <v>108</v>
      </c>
      <c r="G66" s="22" t="s">
        <v>194</v>
      </c>
      <c r="H66" s="22" t="s">
        <v>195</v>
      </c>
      <c r="I66" s="22" t="s">
        <v>196</v>
      </c>
      <c r="J66" s="22" t="s">
        <v>193</v>
      </c>
      <c r="K66" s="67" t="s">
        <v>226</v>
      </c>
      <c r="L66" s="24">
        <v>1</v>
      </c>
      <c r="M66" s="70">
        <f>D66*L66/100</f>
        <v>2.1400000000000002E-2</v>
      </c>
      <c r="N66" s="82" t="s">
        <v>273</v>
      </c>
      <c r="O66" s="24">
        <v>5</v>
      </c>
      <c r="P66" s="70">
        <f>O66*D66/100</f>
        <v>0.10700000000000001</v>
      </c>
      <c r="Q66" s="82"/>
      <c r="R66" s="24"/>
      <c r="S66" s="70"/>
      <c r="T66" s="68" t="s">
        <v>237</v>
      </c>
    </row>
    <row r="67" spans="2:20" s="20" customFormat="1" ht="109.35" customHeight="1">
      <c r="B67" s="19"/>
      <c r="C67" s="23" t="s">
        <v>198</v>
      </c>
      <c r="D67" s="28">
        <v>2.14</v>
      </c>
      <c r="E67" s="22" t="s">
        <v>199</v>
      </c>
      <c r="F67" s="22" t="s">
        <v>86</v>
      </c>
      <c r="G67" s="22" t="s">
        <v>200</v>
      </c>
      <c r="H67" s="22" t="s">
        <v>87</v>
      </c>
      <c r="I67" s="22" t="s">
        <v>109</v>
      </c>
      <c r="J67" s="22" t="s">
        <v>199</v>
      </c>
      <c r="K67" s="67" t="s">
        <v>226</v>
      </c>
      <c r="L67" s="24">
        <v>1</v>
      </c>
      <c r="M67" s="70">
        <f>D67*L67/100</f>
        <v>2.1400000000000002E-2</v>
      </c>
      <c r="N67" s="67" t="s">
        <v>226</v>
      </c>
      <c r="O67" s="24">
        <v>1</v>
      </c>
      <c r="P67" s="70">
        <f>O67*D67/100</f>
        <v>2.1400000000000002E-2</v>
      </c>
      <c r="Q67" s="67"/>
      <c r="R67" s="24"/>
      <c r="S67" s="70"/>
      <c r="T67" s="68" t="s">
        <v>237</v>
      </c>
    </row>
    <row r="68" spans="2:20" s="20" customFormat="1" ht="18.75">
      <c r="B68" s="19"/>
      <c r="C68" s="47" t="s">
        <v>20</v>
      </c>
      <c r="D68" s="62">
        <f>D62+D58+D47</f>
        <v>30</v>
      </c>
      <c r="E68" s="42"/>
      <c r="F68" s="42"/>
      <c r="G68" s="42"/>
      <c r="H68" s="42"/>
      <c r="I68" s="42"/>
      <c r="J68" s="43"/>
      <c r="K68" s="43"/>
      <c r="L68" s="43"/>
      <c r="M68" s="75">
        <f>M67+M66+M65+M64+M61+M60+M57+M56+M54+M53+M52+M51+M50+M49</f>
        <v>0.30000000000000004</v>
      </c>
      <c r="N68" s="43"/>
      <c r="O68" s="43"/>
      <c r="P68" s="75">
        <f>P49+P50+P51+P52+P53+P54+P56+P57+P60+P61+P64+P65+P66+P67</f>
        <v>0.55037999999999998</v>
      </c>
      <c r="Q68" s="43"/>
      <c r="R68" s="43"/>
      <c r="S68" s="75"/>
      <c r="T68" s="44"/>
    </row>
    <row r="69" spans="2:20" s="20" customFormat="1" ht="18.75">
      <c r="B69" s="19"/>
      <c r="C69" s="126" t="s">
        <v>37</v>
      </c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09"/>
      <c r="R69" s="109"/>
      <c r="S69" s="109"/>
      <c r="T69" s="109"/>
    </row>
    <row r="70" spans="2:20" s="20" customFormat="1" ht="37.5">
      <c r="B70" s="19"/>
      <c r="C70" s="32" t="s">
        <v>7</v>
      </c>
      <c r="D70" s="51">
        <f>D71</f>
        <v>9.7200000000000006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2:20" s="20" customFormat="1" ht="18.75">
      <c r="B71" s="19"/>
      <c r="C71" s="31" t="s">
        <v>8</v>
      </c>
      <c r="D71" s="50">
        <f>SUM(D72:D75)</f>
        <v>9.7200000000000006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2:20" s="20" customFormat="1" ht="156" customHeight="1">
      <c r="B72" s="19"/>
      <c r="C72" s="23" t="s">
        <v>201</v>
      </c>
      <c r="D72" s="28">
        <v>2.4300000000000002</v>
      </c>
      <c r="E72" s="28" t="s">
        <v>202</v>
      </c>
      <c r="F72" s="28" t="s">
        <v>203</v>
      </c>
      <c r="G72" s="28" t="s">
        <v>203</v>
      </c>
      <c r="H72" s="28" t="s">
        <v>203</v>
      </c>
      <c r="I72" s="28" t="s">
        <v>204</v>
      </c>
      <c r="J72" s="28" t="s">
        <v>202</v>
      </c>
      <c r="K72" s="67" t="s">
        <v>226</v>
      </c>
      <c r="L72" s="24">
        <v>1</v>
      </c>
      <c r="M72" s="72">
        <f>D72*L72/100</f>
        <v>2.4300000000000002E-2</v>
      </c>
      <c r="N72" s="67" t="s">
        <v>283</v>
      </c>
      <c r="O72" s="24">
        <v>5</v>
      </c>
      <c r="P72" s="70">
        <f>O72*D72/100</f>
        <v>0.1215</v>
      </c>
      <c r="Q72" s="67"/>
      <c r="R72" s="24"/>
      <c r="S72" s="70"/>
      <c r="T72" s="68" t="s">
        <v>241</v>
      </c>
    </row>
    <row r="73" spans="2:20" s="20" customFormat="1" ht="91.5" customHeight="1">
      <c r="B73" s="19"/>
      <c r="C73" s="23" t="s">
        <v>205</v>
      </c>
      <c r="D73" s="28">
        <v>2.4300000000000002</v>
      </c>
      <c r="E73" s="66" t="s">
        <v>206</v>
      </c>
      <c r="F73" s="66" t="s">
        <v>207</v>
      </c>
      <c r="G73" s="66" t="s">
        <v>208</v>
      </c>
      <c r="H73" s="66" t="s">
        <v>209</v>
      </c>
      <c r="I73" s="66" t="s">
        <v>210</v>
      </c>
      <c r="J73" s="66" t="s">
        <v>211</v>
      </c>
      <c r="K73" s="67" t="s">
        <v>226</v>
      </c>
      <c r="L73" s="24">
        <v>1</v>
      </c>
      <c r="M73" s="72">
        <f>D73*L73/100</f>
        <v>2.4300000000000002E-2</v>
      </c>
      <c r="N73" s="67" t="s">
        <v>250</v>
      </c>
      <c r="O73" s="24">
        <v>5</v>
      </c>
      <c r="P73" s="72">
        <f>D73*O73/100</f>
        <v>0.1215</v>
      </c>
      <c r="Q73" s="67"/>
      <c r="R73" s="24"/>
      <c r="S73" s="72"/>
      <c r="T73" s="68" t="s">
        <v>242</v>
      </c>
    </row>
    <row r="74" spans="2:20" s="20" customFormat="1" ht="92.1" customHeight="1">
      <c r="B74" s="19"/>
      <c r="C74" s="23" t="s">
        <v>212</v>
      </c>
      <c r="D74" s="28">
        <v>2.4300000000000002</v>
      </c>
      <c r="E74" s="28" t="s">
        <v>159</v>
      </c>
      <c r="F74" s="28" t="s">
        <v>148</v>
      </c>
      <c r="G74" s="28" t="s">
        <v>149</v>
      </c>
      <c r="H74" s="28" t="s">
        <v>150</v>
      </c>
      <c r="I74" s="28" t="s">
        <v>146</v>
      </c>
      <c r="J74" s="28" t="s">
        <v>159</v>
      </c>
      <c r="K74" s="67" t="s">
        <v>226</v>
      </c>
      <c r="L74" s="24">
        <v>1</v>
      </c>
      <c r="M74" s="72">
        <f>D74*L74/100</f>
        <v>2.4300000000000002E-2</v>
      </c>
      <c r="N74" s="67" t="s">
        <v>226</v>
      </c>
      <c r="O74" s="24">
        <v>1</v>
      </c>
      <c r="P74" s="72">
        <f>O74*D74/100</f>
        <v>2.4300000000000002E-2</v>
      </c>
      <c r="Q74" s="67"/>
      <c r="R74" s="24"/>
      <c r="S74" s="72"/>
      <c r="T74" s="68" t="s">
        <v>242</v>
      </c>
    </row>
    <row r="75" spans="2:20" s="20" customFormat="1" ht="75">
      <c r="B75" s="19"/>
      <c r="C75" s="23" t="s">
        <v>213</v>
      </c>
      <c r="D75" s="28">
        <v>2.4300000000000002</v>
      </c>
      <c r="E75" s="28" t="s">
        <v>214</v>
      </c>
      <c r="F75" s="28" t="s">
        <v>215</v>
      </c>
      <c r="G75" s="28" t="s">
        <v>216</v>
      </c>
      <c r="H75" s="28" t="s">
        <v>217</v>
      </c>
      <c r="I75" s="28" t="s">
        <v>217</v>
      </c>
      <c r="J75" s="28" t="s">
        <v>214</v>
      </c>
      <c r="K75" s="67" t="s">
        <v>226</v>
      </c>
      <c r="L75" s="24">
        <v>1</v>
      </c>
      <c r="M75" s="72">
        <f>D75*L75/100</f>
        <v>2.4300000000000002E-2</v>
      </c>
      <c r="N75" s="67" t="s">
        <v>257</v>
      </c>
      <c r="O75" s="24">
        <v>5</v>
      </c>
      <c r="P75" s="72">
        <f>O75*D75/100</f>
        <v>0.1215</v>
      </c>
      <c r="Q75" s="67"/>
      <c r="R75" s="24"/>
      <c r="S75" s="72"/>
      <c r="T75" s="68" t="s">
        <v>241</v>
      </c>
    </row>
    <row r="76" spans="2:20" s="20" customFormat="1" ht="18.75">
      <c r="B76" s="19"/>
      <c r="C76" s="36" t="s">
        <v>42</v>
      </c>
      <c r="D76" s="49">
        <f>D77</f>
        <v>2.4300000000000002</v>
      </c>
      <c r="E76" s="37"/>
      <c r="F76" s="37"/>
      <c r="G76" s="37"/>
      <c r="H76" s="37"/>
      <c r="I76" s="37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2:20" s="20" customFormat="1" ht="18.75">
      <c r="B77" s="19"/>
      <c r="C77" s="39" t="s">
        <v>38</v>
      </c>
      <c r="D77" s="50">
        <f>D78</f>
        <v>2.4300000000000002</v>
      </c>
      <c r="E77" s="40"/>
      <c r="F77" s="40"/>
      <c r="G77" s="40"/>
      <c r="H77" s="40"/>
      <c r="I77" s="40"/>
      <c r="J77" s="41"/>
      <c r="K77" s="41"/>
      <c r="L77" s="41"/>
      <c r="M77" s="74"/>
      <c r="N77" s="41"/>
      <c r="O77" s="41"/>
      <c r="P77" s="74"/>
      <c r="Q77" s="41"/>
      <c r="R77" s="41"/>
      <c r="S77" s="74"/>
      <c r="T77" s="41"/>
    </row>
    <row r="78" spans="2:20" s="20" customFormat="1" ht="123" customHeight="1">
      <c r="B78" s="19"/>
      <c r="C78" s="23" t="s">
        <v>218</v>
      </c>
      <c r="D78" s="28">
        <v>2.4300000000000002</v>
      </c>
      <c r="E78" s="28" t="s">
        <v>83</v>
      </c>
      <c r="F78" s="28" t="s">
        <v>154</v>
      </c>
      <c r="G78" s="28" t="s">
        <v>156</v>
      </c>
      <c r="H78" s="28" t="s">
        <v>84</v>
      </c>
      <c r="I78" s="28" t="s">
        <v>85</v>
      </c>
      <c r="J78" s="28" t="s">
        <v>83</v>
      </c>
      <c r="K78" s="67" t="s">
        <v>226</v>
      </c>
      <c r="L78" s="24">
        <v>1</v>
      </c>
      <c r="M78" s="73">
        <f>D78*L78/100</f>
        <v>2.4300000000000002E-2</v>
      </c>
      <c r="N78" s="82" t="s">
        <v>258</v>
      </c>
      <c r="O78" s="24">
        <v>5</v>
      </c>
      <c r="P78" s="73">
        <f>O78*D78/100</f>
        <v>0.1215</v>
      </c>
      <c r="Q78" s="82"/>
      <c r="R78" s="24"/>
      <c r="S78" s="73"/>
      <c r="T78" s="68" t="s">
        <v>243</v>
      </c>
    </row>
    <row r="79" spans="2:20" s="20" customFormat="1" ht="18.75">
      <c r="B79" s="19"/>
      <c r="C79" s="36" t="s">
        <v>39</v>
      </c>
      <c r="D79" s="49">
        <f>D80</f>
        <v>4.8499999999999996</v>
      </c>
      <c r="E79" s="37"/>
      <c r="F79" s="37"/>
      <c r="G79" s="37"/>
      <c r="H79" s="37"/>
      <c r="I79" s="37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2:20" s="20" customFormat="1" ht="18.75">
      <c r="B80" s="19"/>
      <c r="C80" s="39" t="s">
        <v>17</v>
      </c>
      <c r="D80" s="50">
        <f>SUM(D81:D82)</f>
        <v>4.8499999999999996</v>
      </c>
      <c r="E80" s="40"/>
      <c r="F80" s="40"/>
      <c r="G80" s="40"/>
      <c r="H80" s="40"/>
      <c r="I80" s="40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</row>
    <row r="81" spans="2:20" s="20" customFormat="1" ht="243.75">
      <c r="B81" s="19"/>
      <c r="C81" s="87" t="s">
        <v>219</v>
      </c>
      <c r="D81" s="94">
        <v>2.4300000000000002</v>
      </c>
      <c r="E81" s="94" t="s">
        <v>252</v>
      </c>
      <c r="F81" s="95">
        <v>0</v>
      </c>
      <c r="G81" s="95">
        <v>0</v>
      </c>
      <c r="H81" s="95">
        <v>0</v>
      </c>
      <c r="I81" s="95">
        <v>0</v>
      </c>
      <c r="J81" s="94" t="s">
        <v>252</v>
      </c>
      <c r="K81" s="90" t="s">
        <v>226</v>
      </c>
      <c r="L81" s="91">
        <v>1</v>
      </c>
      <c r="M81" s="95">
        <f>D81*L81/100</f>
        <v>2.4300000000000002E-2</v>
      </c>
      <c r="N81" s="96" t="s">
        <v>259</v>
      </c>
      <c r="O81" s="91">
        <v>5</v>
      </c>
      <c r="P81" s="95">
        <f>D81*5/100</f>
        <v>0.1215</v>
      </c>
      <c r="Q81" s="96"/>
      <c r="R81" s="91"/>
      <c r="S81" s="95"/>
      <c r="T81" s="97" t="s">
        <v>244</v>
      </c>
    </row>
    <row r="82" spans="2:20" s="20" customFormat="1" ht="281.25">
      <c r="B82" s="19"/>
      <c r="C82" s="23" t="s">
        <v>251</v>
      </c>
      <c r="D82" s="28">
        <v>2.42</v>
      </c>
      <c r="E82" s="28" t="s">
        <v>253</v>
      </c>
      <c r="F82" s="73">
        <v>0</v>
      </c>
      <c r="G82" s="73">
        <v>0</v>
      </c>
      <c r="H82" s="73">
        <v>0</v>
      </c>
      <c r="I82" s="73">
        <v>0</v>
      </c>
      <c r="J82" s="28" t="s">
        <v>254</v>
      </c>
      <c r="K82" s="67" t="s">
        <v>260</v>
      </c>
      <c r="L82" s="24">
        <v>1</v>
      </c>
      <c r="M82" s="73">
        <f>D82*L82/100</f>
        <v>2.4199999999999999E-2</v>
      </c>
      <c r="N82" s="67" t="s">
        <v>261</v>
      </c>
      <c r="O82" s="24">
        <v>5</v>
      </c>
      <c r="P82" s="73">
        <f>D82*O82/100</f>
        <v>0.121</v>
      </c>
      <c r="Q82" s="67"/>
      <c r="R82" s="24"/>
      <c r="S82" s="73"/>
      <c r="T82" s="68" t="s">
        <v>242</v>
      </c>
    </row>
    <row r="83" spans="2:20" s="20" customFormat="1" ht="18.75">
      <c r="B83" s="19"/>
      <c r="C83" s="47" t="s">
        <v>43</v>
      </c>
      <c r="D83" s="62">
        <f>D79+D76+D70</f>
        <v>17</v>
      </c>
      <c r="E83" s="42"/>
      <c r="F83" s="42"/>
      <c r="G83" s="42"/>
      <c r="H83" s="42"/>
      <c r="I83" s="42"/>
      <c r="J83" s="43"/>
      <c r="K83" s="43"/>
      <c r="L83" s="43"/>
      <c r="M83" s="75">
        <f>M82+M81+M78+M75+M74+M73+M72</f>
        <v>0.16999999999999998</v>
      </c>
      <c r="N83" s="43"/>
      <c r="O83" s="43"/>
      <c r="P83" s="75">
        <f>P72+P73+P74+P75+P78+P81+P82</f>
        <v>0.75279999999999991</v>
      </c>
      <c r="Q83" s="43"/>
      <c r="R83" s="43"/>
      <c r="S83" s="75">
        <f>S72+S73+S74+S75+S78+S81+S82</f>
        <v>0</v>
      </c>
      <c r="T83" s="44"/>
    </row>
    <row r="84" spans="2:20" s="20" customFormat="1" ht="18.75">
      <c r="B84" s="19"/>
      <c r="C84" s="47" t="s">
        <v>44</v>
      </c>
      <c r="D84" s="103">
        <f>D34+D45+D68+D83</f>
        <v>100</v>
      </c>
      <c r="E84" s="42"/>
      <c r="F84" s="42"/>
      <c r="G84" s="42"/>
      <c r="H84" s="42"/>
      <c r="I84" s="42"/>
      <c r="J84" s="43"/>
      <c r="K84" s="43"/>
      <c r="L84" s="43"/>
      <c r="M84" s="75">
        <f>M34+M45+M68+M83</f>
        <v>1.4047999999999998</v>
      </c>
      <c r="N84" s="43"/>
      <c r="O84" s="43"/>
      <c r="P84" s="75">
        <f>P34+P45+P68+P83</f>
        <v>2.5411799999999998</v>
      </c>
      <c r="Q84" s="43"/>
      <c r="R84" s="43"/>
      <c r="S84" s="75">
        <f>S34+S45+S68+S83</f>
        <v>0</v>
      </c>
      <c r="T84" s="44"/>
    </row>
  </sheetData>
  <mergeCells count="15">
    <mergeCell ref="C2:T2"/>
    <mergeCell ref="C69:P69"/>
    <mergeCell ref="N6:P6"/>
    <mergeCell ref="N8:AB8"/>
    <mergeCell ref="C8:M8"/>
    <mergeCell ref="D40:D41"/>
    <mergeCell ref="C4:M4"/>
    <mergeCell ref="C6:C7"/>
    <mergeCell ref="D6:D7"/>
    <mergeCell ref="E6:E7"/>
    <mergeCell ref="F6:J6"/>
    <mergeCell ref="K6:M6"/>
    <mergeCell ref="C35:P35"/>
    <mergeCell ref="Q6:T6"/>
    <mergeCell ref="C3:T3"/>
  </mergeCells>
  <pageMargins left="0.70866141732283472" right="0.70866141732283472" top="0.74803149606299213" bottom="0.74803149606299213" header="0.31496062992125984" footer="0.31496062992125984"/>
  <pageSetup paperSize="9" scale="40" firstPageNumber="3" orientation="landscape" useFirstPageNumber="1" r:id="rId1"/>
  <rowBreaks count="4" manualBreakCount="4">
    <brk id="18" max="20" man="1"/>
    <brk id="30" max="20" man="1"/>
    <brk id="38" max="20" man="1"/>
    <brk id="71" max="1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view="pageBreakPreview" zoomScale="60" zoomScaleNormal="85" workbookViewId="0">
      <selection activeCell="I10" sqref="I10"/>
    </sheetView>
  </sheetViews>
  <sheetFormatPr defaultRowHeight="21.75"/>
  <cols>
    <col min="1" max="1" width="36.5703125" style="144" bestFit="1" customWidth="1"/>
    <col min="2" max="2" width="26.28515625" style="144" bestFit="1" customWidth="1"/>
    <col min="3" max="3" width="9.85546875" style="144" bestFit="1" customWidth="1"/>
    <col min="4" max="4" width="10" style="144" bestFit="1" customWidth="1"/>
    <col min="5" max="5" width="9.85546875" style="144" bestFit="1" customWidth="1"/>
    <col min="6" max="6" width="14.5703125" style="144" bestFit="1" customWidth="1"/>
    <col min="7" max="7" width="16" style="144" bestFit="1" customWidth="1"/>
    <col min="8" max="10" width="36.5703125" style="144" bestFit="1" customWidth="1"/>
    <col min="11" max="11" width="22.7109375" style="144" bestFit="1" customWidth="1"/>
    <col min="12" max="12" width="16" style="144" bestFit="1" customWidth="1"/>
    <col min="13" max="13" width="16.5703125" style="144" bestFit="1" customWidth="1"/>
    <col min="14" max="16384" width="9.140625" style="144"/>
  </cols>
  <sheetData>
    <row r="1" spans="1:13" ht="28.5" customHeight="1">
      <c r="A1" s="139" t="s">
        <v>286</v>
      </c>
      <c r="B1" s="139" t="s">
        <v>287</v>
      </c>
      <c r="C1" s="140" t="s">
        <v>288</v>
      </c>
      <c r="D1" s="141"/>
      <c r="E1" s="142"/>
      <c r="F1" s="139" t="s">
        <v>289</v>
      </c>
      <c r="G1" s="143" t="s">
        <v>290</v>
      </c>
      <c r="H1" s="139" t="s">
        <v>291</v>
      </c>
      <c r="I1" s="140" t="s">
        <v>292</v>
      </c>
      <c r="J1" s="142"/>
      <c r="K1" s="139" t="s">
        <v>293</v>
      </c>
      <c r="L1" s="139" t="s">
        <v>248</v>
      </c>
      <c r="M1" s="139" t="s">
        <v>294</v>
      </c>
    </row>
    <row r="2" spans="1:13">
      <c r="A2" s="145"/>
      <c r="B2" s="145"/>
      <c r="C2" s="143" t="s">
        <v>295</v>
      </c>
      <c r="D2" s="143" t="s">
        <v>296</v>
      </c>
      <c r="E2" s="143" t="s">
        <v>297</v>
      </c>
      <c r="F2" s="145"/>
      <c r="G2" s="143" t="s">
        <v>298</v>
      </c>
      <c r="H2" s="145"/>
      <c r="I2" s="143" t="s">
        <v>299</v>
      </c>
      <c r="J2" s="143" t="s">
        <v>300</v>
      </c>
      <c r="K2" s="145"/>
      <c r="L2" s="145"/>
      <c r="M2" s="145"/>
    </row>
    <row r="3" spans="1:13">
      <c r="A3" s="146" t="s">
        <v>301</v>
      </c>
      <c r="B3" s="147"/>
      <c r="C3" s="148"/>
      <c r="D3" s="148"/>
      <c r="E3" s="148"/>
      <c r="F3" s="146"/>
      <c r="G3" s="146"/>
      <c r="H3" s="147"/>
      <c r="I3" s="147"/>
      <c r="J3" s="147"/>
      <c r="K3" s="147"/>
      <c r="L3" s="147"/>
      <c r="M3" s="147"/>
    </row>
    <row r="4" spans="1:13">
      <c r="A4" s="149" t="s">
        <v>302</v>
      </c>
      <c r="B4" s="150"/>
      <c r="C4" s="151"/>
      <c r="D4" s="151"/>
      <c r="E4" s="151"/>
      <c r="F4" s="152"/>
      <c r="G4" s="152"/>
      <c r="H4" s="150"/>
      <c r="I4" s="150"/>
      <c r="J4" s="150"/>
      <c r="K4" s="150"/>
      <c r="L4" s="150"/>
      <c r="M4" s="150"/>
    </row>
    <row r="5" spans="1:13" ht="35.25" customHeight="1">
      <c r="A5" s="153" t="s">
        <v>303</v>
      </c>
      <c r="B5" s="154"/>
      <c r="C5" s="155"/>
      <c r="D5" s="155"/>
      <c r="E5" s="155"/>
      <c r="F5" s="156"/>
      <c r="G5" s="156"/>
      <c r="H5" s="154"/>
      <c r="I5" s="154"/>
      <c r="J5" s="154"/>
      <c r="K5" s="154"/>
      <c r="L5" s="154"/>
      <c r="M5" s="154"/>
    </row>
    <row r="6" spans="1:13" ht="51.75" customHeight="1">
      <c r="A6" s="157" t="s">
        <v>304</v>
      </c>
      <c r="B6" s="158"/>
      <c r="C6" s="159"/>
      <c r="D6" s="158"/>
      <c r="E6" s="159"/>
      <c r="F6" s="158"/>
      <c r="G6" s="158"/>
      <c r="H6" s="160"/>
      <c r="I6" s="161"/>
      <c r="J6" s="162"/>
      <c r="K6" s="162"/>
      <c r="L6" s="162"/>
      <c r="M6" s="162"/>
    </row>
    <row r="7" spans="1:13" ht="65.25">
      <c r="A7" s="163" t="s">
        <v>305</v>
      </c>
      <c r="B7" s="163"/>
      <c r="C7" s="163"/>
      <c r="D7" s="163"/>
      <c r="E7" s="163"/>
      <c r="F7" s="163"/>
      <c r="G7" s="163"/>
      <c r="H7" s="164" t="s">
        <v>306</v>
      </c>
      <c r="I7" s="165" t="s">
        <v>307</v>
      </c>
      <c r="J7" s="166" t="s">
        <v>307</v>
      </c>
      <c r="K7" s="167"/>
      <c r="L7" s="167"/>
      <c r="M7" s="167"/>
    </row>
    <row r="8" spans="1:13" ht="65.25">
      <c r="A8" s="168" t="s">
        <v>305</v>
      </c>
      <c r="B8" s="168"/>
      <c r="C8" s="169"/>
      <c r="D8" s="168"/>
      <c r="E8" s="169"/>
      <c r="F8" s="166"/>
      <c r="G8" s="166"/>
      <c r="H8" s="166" t="s">
        <v>306</v>
      </c>
      <c r="I8" s="170" t="s">
        <v>307</v>
      </c>
      <c r="J8" s="166" t="s">
        <v>307</v>
      </c>
      <c r="K8" s="167"/>
      <c r="L8" s="167"/>
      <c r="M8" s="167"/>
    </row>
    <row r="9" spans="1:13" ht="65.25">
      <c r="A9" s="168" t="s">
        <v>305</v>
      </c>
      <c r="B9" s="168"/>
      <c r="C9" s="169"/>
      <c r="D9" s="168"/>
      <c r="E9" s="169"/>
      <c r="F9" s="166"/>
      <c r="G9" s="166"/>
      <c r="H9" s="166" t="s">
        <v>306</v>
      </c>
      <c r="I9" s="170" t="s">
        <v>307</v>
      </c>
      <c r="J9" s="166" t="s">
        <v>307</v>
      </c>
      <c r="K9" s="167"/>
      <c r="L9" s="167"/>
      <c r="M9" s="167"/>
    </row>
    <row r="10" spans="1:13" ht="65.25">
      <c r="A10" s="168" t="s">
        <v>305</v>
      </c>
      <c r="B10" s="168"/>
      <c r="C10" s="169"/>
      <c r="D10" s="168"/>
      <c r="E10" s="169"/>
      <c r="F10" s="166"/>
      <c r="G10" s="166"/>
      <c r="H10" s="166" t="s">
        <v>306</v>
      </c>
      <c r="I10" s="170" t="s">
        <v>307</v>
      </c>
      <c r="J10" s="166" t="s">
        <v>307</v>
      </c>
      <c r="K10" s="167"/>
      <c r="L10" s="167"/>
      <c r="M10" s="167"/>
    </row>
    <row r="11" spans="1:13">
      <c r="A11" s="171" t="s">
        <v>308</v>
      </c>
      <c r="B11" s="172"/>
      <c r="C11" s="173"/>
      <c r="D11" s="173"/>
      <c r="E11" s="173"/>
      <c r="F11" s="172"/>
      <c r="G11" s="172"/>
      <c r="H11" s="172"/>
      <c r="I11" s="172"/>
      <c r="J11" s="172"/>
      <c r="K11" s="172"/>
      <c r="L11" s="172"/>
      <c r="M11" s="172"/>
    </row>
  </sheetData>
  <mergeCells count="9">
    <mergeCell ref="K1:K2"/>
    <mergeCell ref="L1:L2"/>
    <mergeCell ref="M1:M2"/>
    <mergeCell ref="A1:A2"/>
    <mergeCell ref="B1:B2"/>
    <mergeCell ref="C1:E1"/>
    <mergeCell ref="F1:F2"/>
    <mergeCell ref="H1:H2"/>
    <mergeCell ref="I1:J1"/>
  </mergeCells>
  <printOptions horizontalCentered="1"/>
  <pageMargins left="0" right="0" top="1" bottom="0.5" header="0.5" footer="0"/>
  <pageSetup paperSize="9" scale="35" orientation="portrait" r:id="rId1"/>
  <headerFooter>
    <oddHeader>รายงานผลการดำเนินงานตามแผนปฏิบัติราชการ ประจำปีงบประมาณ พ.ศ. 2567
 กองนโยบายและแผน</oddHeader>
    <oddFooter>หน้า &amp;P จาก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00 ปก</vt:lpstr>
      <vt:lpstr>01สรุปผลตัวชี้วัด </vt:lpstr>
      <vt:lpstr>02 ผลการเบิกจ่าย</vt:lpstr>
      <vt:lpstr>'01สรุปผลตัวชี้วัด '!Print_Area</vt:lpstr>
      <vt:lpstr>'01สรุปผลตัวชี้วัด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cp:lastPrinted>2024-08-16T04:27:47Z</cp:lastPrinted>
  <dcterms:created xsi:type="dcterms:W3CDTF">2007-03-21T02:39:58Z</dcterms:created>
  <dcterms:modified xsi:type="dcterms:W3CDTF">2024-09-30T04:48:23Z</dcterms:modified>
</cp:coreProperties>
</file>