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10.xml" ContentType="application/vnd.openxmlformats-officedocument.drawing+xml"/>
  <Override PartName="/xl/worksheets/sheet39.xml" ContentType="application/vnd.openxmlformats-officedocument.spreadsheetml.worksheet+xml"/>
  <Override PartName="/xl/drawings/drawing11.xml" ContentType="application/vnd.openxmlformats-officedocument.drawing+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60" tabRatio="931" firstSheet="3" activeTab="11"/>
  </bookViews>
  <sheets>
    <sheet name="สารบัญ" sheetId="1" state="hidden" r:id="rId1"/>
    <sheet name="สารบัญใหม่" sheetId="2" r:id="rId2"/>
    <sheet name="รายการเอกสาร" sheetId="3" r:id="rId3"/>
    <sheet name="1-โครงสร้างการแบ่งส่วนงาน" sheetId="4" r:id="rId4"/>
    <sheet name="2-โครงสร้างการแบ่งหน่วยงาน" sheetId="5" r:id="rId5"/>
    <sheet name="3-โครงสร้างอัตรากำลัง" sheetId="6" r:id="rId6"/>
    <sheet name="4-การจัดหน้าที่" sheetId="7" r:id="rId7"/>
    <sheet name="การจัด+เดิมใหม่" sheetId="8" r:id="rId8"/>
    <sheet name="การจัดหน้าที่" sheetId="9" state="hidden" r:id="rId9"/>
    <sheet name="5-การคิดภาระงาน" sheetId="10" r:id="rId10"/>
    <sheet name="6-ข้อมูลเกษียณ" sheetId="11" r:id="rId11"/>
    <sheet name="7-สถานภาพอัตรากำลัง (10ม.ค.65)" sheetId="12" r:id="rId12"/>
    <sheet name="รายชื่อแนบ (หมายเลข 7 )" sheetId="13" r:id="rId13"/>
    <sheet name="7-สถานภาพอัตรากำลัง(ยกเลิก)" sheetId="14" r:id="rId14"/>
    <sheet name="8-สรุปกำหนดกรอบ" sheetId="15" r:id="rId15"/>
    <sheet name="9-อัตราเพ่มใหม่" sheetId="16" r:id="rId16"/>
    <sheet name="(ตัวอย่าง) สรุปกรอบอัตรากำลังฯ" sheetId="17" r:id="rId17"/>
    <sheet name="สรุปกรอบอัตรากำลังฯ (ปรับ)" sheetId="18" state="hidden" r:id="rId18"/>
    <sheet name="สรุปกรอบอัตรากำลังและตำแหน่ง2" sheetId="19" state="hidden" r:id="rId19"/>
    <sheet name="Sheet1" sheetId="20" state="hidden" r:id="rId20"/>
    <sheet name="ภาคผนวก" sheetId="21" r:id="rId21"/>
    <sheet name="ขั้นตอนการปฏิบัติงาน" sheetId="22" r:id="rId22"/>
    <sheet name="โครงสร้างใหญ(เดิม)" sheetId="23" state="hidden" r:id="rId23"/>
    <sheet name="02ภาระกิจ (เดิม)" sheetId="24" state="hidden" r:id="rId24"/>
    <sheet name="01-งานบริหารทั่วไป" sheetId="25" state="hidden" r:id="rId25"/>
    <sheet name="02-ประชุม" sheetId="26" state="hidden" r:id="rId26"/>
    <sheet name="03-งานบุคคล" sheetId="27" state="hidden" r:id="rId27"/>
    <sheet name="04-งานวิจัย" sheetId="28" state="hidden" r:id="rId28"/>
    <sheet name="05-งานการเงิน" sheetId="29" state="hidden" r:id="rId29"/>
    <sheet name="06-บัญชีงบประมาณ" sheetId="30" state="hidden" r:id="rId30"/>
    <sheet name="07-ทรัพย์สิน" sheetId="31" state="hidden" r:id="rId31"/>
    <sheet name="08-พัสดุ" sheetId="32" state="hidden" r:id="rId32"/>
    <sheet name="09-งานอาคารสถานที่" sheetId="33" state="hidden" r:id="rId33"/>
    <sheet name="09-งานอาคารสถานที่ (2)ปรับใหม่" sheetId="34" state="hidden" r:id="rId34"/>
    <sheet name="10-งานประกันคุณภาพ" sheetId="35" state="hidden" r:id="rId35"/>
    <sheet name="ตำแหน่ง (2)" sheetId="36" state="hidden" r:id="rId36"/>
    <sheet name="ตำแหน่ง" sheetId="37" state="hidden" r:id="rId37"/>
    <sheet name="แบ่งงาน" sheetId="38" state="hidden" r:id="rId38"/>
    <sheet name="กำหนดคน" sheetId="39" state="hidden" r:id="rId39"/>
    <sheet name="02ภาระกิจ (2)" sheetId="40" state="hidden" r:id="rId40"/>
  </sheets>
  <externalReferences>
    <externalReference r:id="rId43"/>
  </externalReferences>
  <definedNames>
    <definedName name="_xlnm.Print_Area" localSheetId="24">'01-งานบริหารทั่วไป'!$A$1:$J$75</definedName>
    <definedName name="_xlnm.Print_Area" localSheetId="25">'02-ประชุม'!$A$1:$J$45</definedName>
    <definedName name="_xlnm.Print_Area" localSheetId="39">'02ภาระกิจ (2)'!$A$1:$D$34</definedName>
    <definedName name="_xlnm.Print_Area" localSheetId="23">'02ภาระกิจ (เดิม)'!$A$1:$D$31</definedName>
    <definedName name="_xlnm.Print_Area" localSheetId="26">'03-งานบุคคล'!$A$1:$J$303</definedName>
    <definedName name="_xlnm.Print_Area" localSheetId="28">'05-งานการเงิน'!$A$1:$J$108</definedName>
    <definedName name="_xlnm.Print_Area" localSheetId="29">'06-บัญชีงบประมาณ'!$A$1:$J$73</definedName>
    <definedName name="_xlnm.Print_Area" localSheetId="30">'07-ทรัพย์สิน'!$A$1:$J$83</definedName>
    <definedName name="_xlnm.Print_Area" localSheetId="31">'08-พัสดุ'!$A$1:$J$73</definedName>
    <definedName name="_xlnm.Print_Area" localSheetId="32">'09-งานอาคารสถานที่'!$A$1:$J$79</definedName>
    <definedName name="_xlnm.Print_Area" localSheetId="33">'09-งานอาคารสถานที่ (2)ปรับใหม่'!$A$1:$J$64</definedName>
    <definedName name="_xlnm.Print_Area" localSheetId="6">'4-การจัดหน้าที่'!$A$1:$D$25</definedName>
    <definedName name="_xlnm.Print_Area" localSheetId="9">'5-การคิดภาระงาน'!$A$1:$J$45</definedName>
    <definedName name="_xlnm.Print_Area" localSheetId="8">'การจัดหน้าที่'!$A$1:$D$24</definedName>
    <definedName name="_xlnm.Print_Area" localSheetId="38">'กำหนดคน'!$A$1:$R$25</definedName>
    <definedName name="_xlnm.Print_Area" localSheetId="21">'ขั้นตอนการปฏิบัติงาน'!$A$1:$H$38</definedName>
    <definedName name="_xlnm.Print_Area" localSheetId="37">'แบ่งงาน'!$A$1:$R$23</definedName>
    <definedName name="_xlnm.Print_Area" localSheetId="20">'ภาคผนวก'!$A$1:$J$32</definedName>
    <definedName name="_xlnm.Print_Area" localSheetId="0">'สารบัญ'!$A$1:$C$13</definedName>
    <definedName name="_xlnm.Print_Area" localSheetId="1">'สารบัญใหม่'!$A$1:$E$14</definedName>
    <definedName name="_xlnm.Print_Titles" localSheetId="16">'(ตัวอย่าง) สรุปกรอบอัตรากำลังฯ'!$2:$7</definedName>
    <definedName name="_xlnm.Print_Titles" localSheetId="24">'01-งานบริหารทั่วไป'!$3:$5</definedName>
    <definedName name="_xlnm.Print_Titles" localSheetId="25">'02-ประชุม'!$3:$5</definedName>
    <definedName name="_xlnm.Print_Titles" localSheetId="39">'02ภาระกิจ (2)'!$1:$3</definedName>
    <definedName name="_xlnm.Print_Titles" localSheetId="23">'02ภาระกิจ (เดิม)'!$1:$3</definedName>
    <definedName name="_xlnm.Print_Titles" localSheetId="26">'03-งานบุคคล'!$1:$5</definedName>
    <definedName name="_xlnm.Print_Titles" localSheetId="27">'04-งานวิจัย'!$1:$6</definedName>
    <definedName name="_xlnm.Print_Titles" localSheetId="28">'05-งานการเงิน'!$3:$5</definedName>
    <definedName name="_xlnm.Print_Titles" localSheetId="29">'06-บัญชีงบประมาณ'!$3:$5</definedName>
    <definedName name="_xlnm.Print_Titles" localSheetId="30">'07-ทรัพย์สิน'!$3:$5</definedName>
    <definedName name="_xlnm.Print_Titles" localSheetId="31">'08-พัสดุ'!$3:$5</definedName>
    <definedName name="_xlnm.Print_Titles" localSheetId="32">'09-งานอาคารสถานที่'!$4:$6</definedName>
    <definedName name="_xlnm.Print_Titles" localSheetId="33">'09-งานอาคารสถานที่ (2)ปรับใหม่'!$4:$6</definedName>
    <definedName name="_xlnm.Print_Titles" localSheetId="6">'4-การจัดหน้าที่'!$2:$4</definedName>
    <definedName name="_xlnm.Print_Titles" localSheetId="9">'5-การคิดภาระงาน'!$4:$6</definedName>
    <definedName name="_xlnm.Print_Titles" localSheetId="11">'7-สถานภาพอัตรากำลัง (10ม.ค.65)'!$2:$7</definedName>
    <definedName name="_xlnm.Print_Titles" localSheetId="13">'7-สถานภาพอัตรากำลัง(ยกเลิก)'!$1:$6</definedName>
    <definedName name="_xlnm.Print_Titles" localSheetId="8">'การจัดหน้าที่'!$1:$3</definedName>
    <definedName name="_xlnm.Print_Titles" localSheetId="36">'ตำแหน่ง'!$1:$6</definedName>
    <definedName name="_xlnm.Print_Titles" localSheetId="35">'ตำแหน่ง (2)'!$1:$6</definedName>
    <definedName name="_xlnm.Print_Titles" localSheetId="12">'รายชื่อแนบ (หมายเลข 7 )'!$1:$3</definedName>
    <definedName name="_xlnm.Print_Titles" localSheetId="18">'สรุปกรอบอัตรากำลังและตำแหน่ง2'!$1:$6</definedName>
    <definedName name="_xlnm.Print_Titles" localSheetId="17">'สรุปกรอบอัตรากำลังฯ (ปรับ)'!$1:$6</definedName>
  </definedNames>
  <calcPr fullCalcOnLoad="1"/>
</workbook>
</file>

<file path=xl/comments16.xml><?xml version="1.0" encoding="utf-8"?>
<comments xmlns="http://schemas.openxmlformats.org/spreadsheetml/2006/main">
  <authors>
    <author>plan</author>
    <author>POO</author>
    <author>PLAN_NEW</author>
  </authors>
  <commentList>
    <comment ref="C18" authorId="0">
      <text>
        <r>
          <rPr>
            <b/>
            <sz val="8"/>
            <rFont val="Tahoma"/>
            <family val="2"/>
          </rPr>
          <t>nim:</t>
        </r>
        <r>
          <rPr>
            <sz val="8"/>
            <rFont val="Tahoma"/>
            <family val="2"/>
          </rPr>
          <t xml:space="preserve">
รวม รปบ. กับ ศูนย์หนองหารหลวง</t>
        </r>
      </text>
    </comment>
    <comment ref="D43" authorId="1">
      <text>
        <r>
          <rPr>
            <b/>
            <sz val="9"/>
            <rFont val="Tahoma"/>
            <family val="2"/>
          </rPr>
          <t>POO:</t>
        </r>
        <r>
          <rPr>
            <sz val="9"/>
            <rFont val="Tahoma"/>
            <family val="2"/>
          </rPr>
          <t xml:space="preserve">
กรอบเดิม 9 อัรา</t>
        </r>
      </text>
    </comment>
    <comment ref="D45" authorId="1">
      <text>
        <r>
          <rPr>
            <b/>
            <sz val="9"/>
            <rFont val="Tahoma"/>
            <family val="2"/>
          </rPr>
          <t xml:space="preserve">POO:เดิมขอ 5 ตำแหน่ง
กรอบเดิม 4 อัตรา
</t>
        </r>
      </text>
    </comment>
    <comment ref="D46" authorId="1">
      <text>
        <r>
          <rPr>
            <b/>
            <sz val="9"/>
            <rFont val="Tahoma"/>
            <family val="2"/>
          </rPr>
          <t>POO:</t>
        </r>
        <r>
          <rPr>
            <sz val="9"/>
            <rFont val="Tahoma"/>
            <family val="2"/>
          </rPr>
          <t xml:space="preserve">
เดิมขอ 24 ตำแหน่ง
กรอบเดิม 5 ตำแหน่ง</t>
        </r>
      </text>
    </comment>
    <comment ref="D49" authorId="1">
      <text>
        <r>
          <rPr>
            <b/>
            <sz val="9"/>
            <rFont val="Tahoma"/>
            <family val="2"/>
          </rPr>
          <t>POO:</t>
        </r>
        <r>
          <rPr>
            <sz val="9"/>
            <rFont val="Tahoma"/>
            <family val="2"/>
          </rPr>
          <t xml:space="preserve">
กรอบเดิม 3 อัตรา 
- เจ้าหน้าที่บริหารงานั่วไป 7-8 (1)
- เจ้าหน้าที่บริหารงานทั่วไป 7 (1) 
- ผู้ปฏิบัติงานบริหาร (1)
</t>
        </r>
      </text>
    </comment>
    <comment ref="F49" authorId="1">
      <text>
        <r>
          <rPr>
            <b/>
            <sz val="9"/>
            <rFont val="Tahoma"/>
            <family val="2"/>
          </rPr>
          <t>POO:</t>
        </r>
        <r>
          <rPr>
            <sz val="9"/>
            <rFont val="Tahoma"/>
            <family val="2"/>
          </rPr>
          <t xml:space="preserve">
นรากร
</t>
        </r>
      </text>
    </comment>
    <comment ref="H49" authorId="1">
      <text>
        <r>
          <rPr>
            <b/>
            <sz val="9"/>
            <rFont val="Tahoma"/>
            <family val="2"/>
          </rPr>
          <t>POO:</t>
        </r>
        <r>
          <rPr>
            <sz val="9"/>
            <rFont val="Tahoma"/>
            <family val="2"/>
          </rPr>
          <t xml:space="preserve">
วาทิน</t>
        </r>
      </text>
    </comment>
    <comment ref="J49" authorId="1">
      <text>
        <r>
          <rPr>
            <b/>
            <sz val="9"/>
            <rFont val="Tahoma"/>
            <family val="2"/>
          </rPr>
          <t>POO:</t>
        </r>
        <r>
          <rPr>
            <sz val="9"/>
            <rFont val="Tahoma"/>
            <family val="2"/>
          </rPr>
          <t xml:space="preserve">
เสาวรัตน์</t>
        </r>
      </text>
    </comment>
    <comment ref="D50" authorId="1">
      <text>
        <r>
          <rPr>
            <b/>
            <sz val="9"/>
            <rFont val="Tahoma"/>
            <family val="2"/>
          </rPr>
          <t>POO:</t>
        </r>
        <r>
          <rPr>
            <sz val="9"/>
            <rFont val="Tahoma"/>
            <family val="2"/>
          </rPr>
          <t xml:space="preserve">
กรอบเดิม 3 อัตรา
- นักวิชาการศึกษา 7(1)
- นักวิชาการศึกษา 3-6(2)
ขอเพิ่ม 1 อัตรา
- นักวิชาการคอมพิวเตอร์ 3-6(1)
</t>
        </r>
      </text>
    </comment>
    <comment ref="F50" authorId="1">
      <text>
        <r>
          <rPr>
            <b/>
            <sz val="9"/>
            <rFont val="Tahoma"/>
            <family val="2"/>
          </rPr>
          <t>POO:</t>
        </r>
        <r>
          <rPr>
            <sz val="9"/>
            <rFont val="Tahoma"/>
            <family val="2"/>
          </rPr>
          <t xml:space="preserve">
สุภาวดี ทำนิไกร
สภาวดี สามาทอง
อัศวิน</t>
        </r>
      </text>
    </comment>
    <comment ref="H50" authorId="1">
      <text>
        <r>
          <rPr>
            <b/>
            <sz val="9"/>
            <rFont val="Tahoma"/>
            <family val="2"/>
          </rPr>
          <t>POO:</t>
        </r>
        <r>
          <rPr>
            <sz val="9"/>
            <rFont val="Tahoma"/>
            <family val="2"/>
          </rPr>
          <t xml:space="preserve">
อ.กว่าง
พิมพ์ใจ</t>
        </r>
      </text>
    </comment>
    <comment ref="J50" authorId="1">
      <text>
        <r>
          <rPr>
            <b/>
            <sz val="9"/>
            <rFont val="Tahoma"/>
            <family val="2"/>
          </rPr>
          <t>POO:</t>
        </r>
        <r>
          <rPr>
            <sz val="9"/>
            <rFont val="Tahoma"/>
            <family val="2"/>
          </rPr>
          <t xml:space="preserve">
Quang
วาทิน</t>
        </r>
      </text>
    </comment>
    <comment ref="D51" authorId="1">
      <text>
        <r>
          <rPr>
            <b/>
            <sz val="9"/>
            <rFont val="Tahoma"/>
            <family val="2"/>
          </rPr>
          <t xml:space="preserve">POO: </t>
        </r>
        <r>
          <rPr>
            <sz val="9"/>
            <rFont val="Tahoma"/>
            <family val="2"/>
          </rPr>
          <t>กรอบเดิมมี 3 อัตรา
- นักวิจัย 4-7 (1)
- นักวิชาการศึกษา 3-6(1)
- เจ้าหน้าที่วิจัย 2-4,5,6(1)
เปลี่ยนจากเจ้าหน้าที่วิจัย 2-4,5,6(1) เป็น นักวิจัย 4-7(1)</t>
        </r>
      </text>
    </comment>
    <comment ref="F51" authorId="1">
      <text>
        <r>
          <rPr>
            <b/>
            <sz val="9"/>
            <rFont val="Tahoma"/>
            <family val="2"/>
          </rPr>
          <t>POO:</t>
        </r>
        <r>
          <rPr>
            <sz val="9"/>
            <rFont val="Tahoma"/>
            <family val="2"/>
          </rPr>
          <t xml:space="preserve">
จินตนา
ชุติมา
</t>
        </r>
      </text>
    </comment>
    <comment ref="H51" authorId="1">
      <text>
        <r>
          <rPr>
            <b/>
            <sz val="9"/>
            <rFont val="Tahoma"/>
            <family val="2"/>
          </rPr>
          <t>POO:</t>
        </r>
        <r>
          <rPr>
            <sz val="9"/>
            <rFont val="Tahoma"/>
            <family val="2"/>
          </rPr>
          <t xml:space="preserve">
กีรกาญน์</t>
        </r>
      </text>
    </comment>
    <comment ref="K51" authorId="1">
      <text>
        <r>
          <rPr>
            <b/>
            <sz val="9"/>
            <rFont val="Tahoma"/>
            <family val="2"/>
          </rPr>
          <t>POO:</t>
        </r>
        <r>
          <rPr>
            <sz val="9"/>
            <rFont val="Tahoma"/>
            <family val="2"/>
          </rPr>
          <t xml:space="preserve">
ภูวดล</t>
        </r>
      </text>
    </comment>
    <comment ref="D52" authorId="1">
      <text>
        <r>
          <rPr>
            <b/>
            <sz val="9"/>
            <rFont val="Tahoma"/>
            <family val="2"/>
          </rPr>
          <t>POO:</t>
        </r>
        <r>
          <rPr>
            <sz val="9"/>
            <rFont val="Tahoma"/>
            <family val="2"/>
          </rPr>
          <t xml:space="preserve">
กรอบเดิม 3 อัตรา
- นักวิชาการศึกษา 7(1)
- นักวิชาการศึกษา 3-6(1)
- นักวิชาการคอมพิวเตอร์ 3-6(1)
เปลี่ยนจากนักวิชาการคอมพิวเตอร์ 3-6 เป็นนักวิชาการคอมพิวเตอร์ 3-6</t>
        </r>
      </text>
    </comment>
    <comment ref="F52" authorId="1">
      <text>
        <r>
          <rPr>
            <b/>
            <sz val="9"/>
            <rFont val="Tahoma"/>
            <family val="2"/>
          </rPr>
          <t>POO:</t>
        </r>
        <r>
          <rPr>
            <sz val="9"/>
            <rFont val="Tahoma"/>
            <family val="2"/>
          </rPr>
          <t xml:space="preserve">
เกรียงสิทธิ์
อัศวิน
</t>
        </r>
      </text>
    </comment>
    <comment ref="H52" authorId="1">
      <text>
        <r>
          <rPr>
            <b/>
            <sz val="9"/>
            <rFont val="Tahoma"/>
            <family val="2"/>
          </rPr>
          <t>POO:</t>
        </r>
        <r>
          <rPr>
            <sz val="9"/>
            <rFont val="Tahoma"/>
            <family val="2"/>
          </rPr>
          <t xml:space="preserve">
พรพิมล</t>
        </r>
      </text>
    </comment>
    <comment ref="D53" authorId="1">
      <text>
        <r>
          <rPr>
            <b/>
            <sz val="9"/>
            <rFont val="Tahoma"/>
            <family val="2"/>
          </rPr>
          <t>POO:</t>
        </r>
        <r>
          <rPr>
            <sz val="9"/>
            <rFont val="Tahoma"/>
            <family val="2"/>
          </rPr>
          <t xml:space="preserve">
กรอบเดิม 2 อัตรา</t>
        </r>
      </text>
    </comment>
    <comment ref="F53" authorId="1">
      <text>
        <r>
          <rPr>
            <b/>
            <sz val="9"/>
            <rFont val="Tahoma"/>
            <family val="2"/>
          </rPr>
          <t>POO:</t>
        </r>
        <r>
          <rPr>
            <sz val="9"/>
            <rFont val="Tahoma"/>
            <family val="2"/>
          </rPr>
          <t xml:space="preserve">
ศราวุธ</t>
        </r>
      </text>
    </comment>
    <comment ref="H53" authorId="1">
      <text>
        <r>
          <rPr>
            <b/>
            <sz val="9"/>
            <rFont val="Tahoma"/>
            <family val="2"/>
          </rPr>
          <t>POO:</t>
        </r>
        <r>
          <rPr>
            <sz val="9"/>
            <rFont val="Tahoma"/>
            <family val="2"/>
          </rPr>
          <t xml:space="preserve">
อรทัย</t>
        </r>
      </text>
    </comment>
    <comment ref="J53" authorId="1">
      <text>
        <r>
          <rPr>
            <b/>
            <sz val="9"/>
            <rFont val="Tahoma"/>
            <family val="2"/>
          </rPr>
          <t>POO:</t>
        </r>
        <r>
          <rPr>
            <sz val="9"/>
            <rFont val="Tahoma"/>
            <family val="2"/>
          </rPr>
          <t xml:space="preserve">
อรทัย</t>
        </r>
      </text>
    </comment>
    <comment ref="J54" authorId="1">
      <text>
        <r>
          <rPr>
            <b/>
            <sz val="9"/>
            <rFont val="Tahoma"/>
            <family val="2"/>
          </rPr>
          <t>POO:</t>
        </r>
        <r>
          <rPr>
            <sz val="9"/>
            <rFont val="Tahoma"/>
            <family val="2"/>
          </rPr>
          <t xml:space="preserve">
ชัยมงคล</t>
        </r>
      </text>
    </comment>
    <comment ref="D57" authorId="1">
      <text>
        <r>
          <rPr>
            <b/>
            <sz val="9"/>
            <rFont val="Tahoma"/>
            <family val="2"/>
          </rPr>
          <t>POO:</t>
        </r>
        <r>
          <rPr>
            <sz val="9"/>
            <rFont val="Tahoma"/>
            <family val="2"/>
          </rPr>
          <t xml:space="preserve">
กรอบเดิม 4 อัตร</t>
        </r>
      </text>
    </comment>
    <comment ref="D58" authorId="1">
      <text>
        <r>
          <rPr>
            <b/>
            <sz val="9"/>
            <rFont val="Tahoma"/>
            <family val="2"/>
          </rPr>
          <t>POO:</t>
        </r>
        <r>
          <rPr>
            <sz val="9"/>
            <rFont val="Tahoma"/>
            <family val="2"/>
          </rPr>
          <t xml:space="preserve">
กรอบเดิม 3 อัตรา</t>
        </r>
      </text>
    </comment>
    <comment ref="D63" authorId="1">
      <text>
        <r>
          <rPr>
            <b/>
            <sz val="9"/>
            <rFont val="Tahoma"/>
            <family val="2"/>
          </rPr>
          <t>POO:</t>
        </r>
        <r>
          <rPr>
            <sz val="9"/>
            <rFont val="Tahoma"/>
            <family val="2"/>
          </rPr>
          <t xml:space="preserve">
เดิม 4 อัตรา</t>
        </r>
      </text>
    </comment>
    <comment ref="D64" authorId="1">
      <text>
        <r>
          <rPr>
            <b/>
            <sz val="9"/>
            <rFont val="Tahoma"/>
            <family val="2"/>
          </rPr>
          <t>POO:</t>
        </r>
        <r>
          <rPr>
            <sz val="9"/>
            <rFont val="Tahoma"/>
            <family val="2"/>
          </rPr>
          <t xml:space="preserve">
เดิม 7 อัตรา</t>
        </r>
      </text>
    </comment>
    <comment ref="D65" authorId="1">
      <text>
        <r>
          <rPr>
            <b/>
            <sz val="9"/>
            <rFont val="Tahoma"/>
            <family val="2"/>
          </rPr>
          <t>POO:</t>
        </r>
        <r>
          <rPr>
            <sz val="9"/>
            <rFont val="Tahoma"/>
            <family val="2"/>
          </rPr>
          <t xml:space="preserve">
เดิม 5 อัตรา</t>
        </r>
      </text>
    </comment>
    <comment ref="H65" authorId="1">
      <text>
        <r>
          <rPr>
            <b/>
            <sz val="9"/>
            <rFont val="Tahoma"/>
            <family val="2"/>
          </rPr>
          <t>POO:</t>
        </r>
        <r>
          <rPr>
            <sz val="9"/>
            <rFont val="Tahoma"/>
            <family val="2"/>
          </rPr>
          <t xml:space="preserve">
พัศนี คำตั้งหน้า (วุฒิ ม.6) ตำแหน่งผู้ปฏิบัติงานห้องสมุด</t>
        </r>
      </text>
    </comment>
    <comment ref="D66" authorId="1">
      <text>
        <r>
          <rPr>
            <b/>
            <sz val="9"/>
            <rFont val="Tahoma"/>
            <family val="2"/>
          </rPr>
          <t>POO:</t>
        </r>
        <r>
          <rPr>
            <sz val="9"/>
            <rFont val="Tahoma"/>
            <family val="2"/>
          </rPr>
          <t xml:space="preserve">
เดิม 6 อัตรา</t>
        </r>
      </text>
    </comment>
    <comment ref="D67" authorId="1">
      <text>
        <r>
          <rPr>
            <b/>
            <sz val="9"/>
            <rFont val="Tahoma"/>
            <family val="2"/>
          </rPr>
          <t>POO:</t>
        </r>
        <r>
          <rPr>
            <sz val="9"/>
            <rFont val="Tahoma"/>
            <family val="2"/>
          </rPr>
          <t xml:space="preserve">
เดิม 6 อัตรา</t>
        </r>
      </text>
    </comment>
    <comment ref="D68" authorId="1">
      <text>
        <r>
          <rPr>
            <b/>
            <sz val="9"/>
            <rFont val="Tahoma"/>
            <family val="2"/>
          </rPr>
          <t>POO:</t>
        </r>
        <r>
          <rPr>
            <sz val="9"/>
            <rFont val="Tahoma"/>
            <family val="2"/>
          </rPr>
          <t xml:space="preserve">
เดิม 6 อัตรา</t>
        </r>
      </text>
    </comment>
    <comment ref="D71" authorId="1">
      <text>
        <r>
          <rPr>
            <b/>
            <sz val="9"/>
            <rFont val="Tahoma"/>
            <family val="2"/>
          </rPr>
          <t>POO:</t>
        </r>
        <r>
          <rPr>
            <sz val="9"/>
            <rFont val="Tahoma"/>
            <family val="2"/>
          </rPr>
          <t xml:space="preserve">
กรอบเดิม 3 อัตรา
- เจ้าหน้าที่บริหารงานทั่วไป 7(1)
- 
</t>
        </r>
      </text>
    </comment>
    <comment ref="E71" authorId="0">
      <text>
        <r>
          <rPr>
            <b/>
            <sz val="8"/>
            <rFont val="Tahoma"/>
            <family val="2"/>
          </rPr>
          <t>plan:</t>
        </r>
        <r>
          <rPr>
            <sz val="8"/>
            <rFont val="Tahoma"/>
            <family val="2"/>
          </rPr>
          <t xml:space="preserve">
นายศักดิ์ชัย  ฟองอ่อน</t>
        </r>
      </text>
    </comment>
    <comment ref="F71" authorId="0">
      <text>
        <r>
          <rPr>
            <b/>
            <sz val="8"/>
            <rFont val="Tahoma"/>
            <family val="2"/>
          </rPr>
          <t>plan:</t>
        </r>
        <r>
          <rPr>
            <sz val="8"/>
            <rFont val="Tahoma"/>
            <family val="2"/>
          </rPr>
          <t xml:space="preserve">
1. สิบเอกยอดรัก  บัวพรม
2. ศิริชัย  วงค์กวานกลม</t>
        </r>
      </text>
    </comment>
    <comment ref="F72" authorId="0">
      <text>
        <r>
          <rPr>
            <b/>
            <sz val="8"/>
            <rFont val="Tahoma"/>
            <family val="2"/>
          </rPr>
          <t>plan:</t>
        </r>
        <r>
          <rPr>
            <sz val="8"/>
            <rFont val="Tahoma"/>
            <family val="2"/>
          </rPr>
          <t xml:space="preserve">
1. นางสุมัทนา  รัตนกุล
2. วันเพ็ญ  ศรีมะโรง</t>
        </r>
      </text>
    </comment>
    <comment ref="G77" authorId="1">
      <text>
        <r>
          <rPr>
            <b/>
            <sz val="9"/>
            <rFont val="Tahoma"/>
            <family val="2"/>
          </rPr>
          <t>POO:</t>
        </r>
        <r>
          <rPr>
            <sz val="9"/>
            <rFont val="Tahoma"/>
            <family val="2"/>
          </rPr>
          <t xml:space="preserve">
ปภัสศร ผู้ปฏิบัติงาน (ปวส.)</t>
        </r>
      </text>
    </comment>
    <comment ref="G79" authorId="1">
      <text>
        <r>
          <rPr>
            <b/>
            <sz val="9"/>
            <rFont val="Tahoma"/>
            <family val="2"/>
          </rPr>
          <t>POO:</t>
        </r>
        <r>
          <rPr>
            <sz val="9"/>
            <rFont val="Tahoma"/>
            <family val="2"/>
          </rPr>
          <t xml:space="preserve">
อลิษา ผู้ปฏิบัติงานบริหาร (ปวส.)</t>
        </r>
      </text>
    </comment>
    <comment ref="D82" authorId="1">
      <text>
        <r>
          <rPr>
            <b/>
            <sz val="9"/>
            <rFont val="Tahoma"/>
            <family val="2"/>
          </rPr>
          <t>POO:</t>
        </r>
        <r>
          <rPr>
            <sz val="9"/>
            <rFont val="Tahoma"/>
            <family val="2"/>
          </rPr>
          <t xml:space="preserve">
ข้อมูลปี 57-60</t>
        </r>
      </text>
    </comment>
    <comment ref="G82" authorId="1">
      <text>
        <r>
          <rPr>
            <b/>
            <sz val="9"/>
            <rFont val="Tahoma"/>
            <family val="2"/>
          </rPr>
          <t>POO:</t>
        </r>
        <r>
          <rPr>
            <sz val="9"/>
            <rFont val="Tahoma"/>
            <family val="2"/>
          </rPr>
          <t xml:space="preserve">
นคร กลมเกลียว (ม.6) ผู้ปฏิบัติงานโสต เงินเดือน 7,630 </t>
        </r>
      </text>
    </comment>
    <comment ref="D83" authorId="1">
      <text>
        <r>
          <rPr>
            <b/>
            <sz val="9"/>
            <rFont val="Tahoma"/>
            <family val="2"/>
          </rPr>
          <t>POO:</t>
        </r>
        <r>
          <rPr>
            <sz val="9"/>
            <rFont val="Tahoma"/>
            <family val="2"/>
          </rPr>
          <t xml:space="preserve">
งานอาคารสถานที่ 92 อัตรา
หน่วยยานพาหนะ 25 อัตรา
รปภ. 26 อัตรา</t>
        </r>
      </text>
    </comment>
    <comment ref="G83" authorId="1">
      <text>
        <r>
          <rPr>
            <b/>
            <sz val="9"/>
            <rFont val="Tahoma"/>
            <family val="2"/>
          </rPr>
          <t>POO:</t>
        </r>
        <r>
          <rPr>
            <sz val="9"/>
            <rFont val="Tahoma"/>
            <family val="2"/>
          </rPr>
          <t xml:space="preserve">
ดุษดี ช่างไฟฟ้า (ปวส.)
รชต ผู้ปฏิบัติงานบริหาร (ปวส.)
ถาวร ช่างซ่อมบำรุง (ประปา) ม.6</t>
        </r>
      </text>
    </comment>
    <comment ref="L83" authorId="1">
      <text>
        <r>
          <rPr>
            <b/>
            <sz val="9"/>
            <rFont val="Tahoma"/>
            <family val="2"/>
          </rPr>
          <t>POO:</t>
        </r>
        <r>
          <rPr>
            <sz val="9"/>
            <rFont val="Tahoma"/>
            <family val="2"/>
          </rPr>
          <t xml:space="preserve">
1.วิลาวัลย์
2.คำศรี</t>
        </r>
      </text>
    </comment>
    <comment ref="D88" authorId="1">
      <text>
        <r>
          <rPr>
            <b/>
            <sz val="9"/>
            <rFont val="Tahoma"/>
            <family val="2"/>
          </rPr>
          <t>POO:</t>
        </r>
        <r>
          <rPr>
            <sz val="9"/>
            <rFont val="Tahoma"/>
            <family val="2"/>
          </rPr>
          <t xml:space="preserve">
ข้อมูลเดิม 57-60</t>
        </r>
      </text>
    </comment>
    <comment ref="D90" authorId="2">
      <text>
        <r>
          <rPr>
            <b/>
            <sz val="9"/>
            <rFont val="Tahoma"/>
            <family val="2"/>
          </rPr>
          <t>1. จนท.บริหาร 7-8 (1)ข้อ1
-2.จนท.บริหาร 3-6 (1) ข้อ9
3.นวช.การเงินฯ 3-6 (1)  ข้อ 10
4. ผู้ปฏิบัติงานบริหาร 2-4,5-6 (1) ข้อ11</t>
        </r>
      </text>
    </comment>
    <comment ref="F90" authorId="1">
      <text>
        <r>
          <rPr>
            <b/>
            <sz val="9"/>
            <rFont val="Tahoma"/>
            <family val="2"/>
          </rPr>
          <t>POO:</t>
        </r>
        <r>
          <rPr>
            <sz val="9"/>
            <rFont val="Tahoma"/>
            <family val="2"/>
          </rPr>
          <t xml:space="preserve">
ตำแหน่งว่างชนิดา 1 อัตรา</t>
        </r>
      </text>
    </comment>
    <comment ref="D91" authorId="2">
      <text>
        <r>
          <rPr>
            <b/>
            <sz val="9"/>
            <rFont val="Tahoma"/>
            <family val="2"/>
          </rPr>
          <t xml:space="preserve">1.นวช. 7 (1) ข้อ2
2.นวช. 3-6 (2)
</t>
        </r>
      </text>
    </comment>
    <comment ref="D92" authorId="2">
      <text>
        <r>
          <rPr>
            <b/>
            <sz val="9"/>
            <rFont val="Tahoma"/>
            <family val="2"/>
          </rPr>
          <t>1. นักแนะแนว 7 (1) ข้อ 5
2. นักแนะแนว 3-6 (2) ข้อ 7
3. นวช. 3-6 (1) ข้อ 8</t>
        </r>
      </text>
    </comment>
    <comment ref="D93" authorId="2">
      <text>
        <r>
          <rPr>
            <b/>
            <sz val="9"/>
            <rFont val="Tahoma"/>
            <family val="2"/>
          </rPr>
          <t>1. นวช. 7 (1) ข้อ 2
2. นวช. 3-6 (5) ข้อ 8
3. ผู้ปฏิบัติงานบริหาร 2-4,5-6 (1) ข้อ 11
เกรียงานกองทุนไปใส่ งานกิจการนักศึกษา</t>
        </r>
      </text>
    </comment>
    <comment ref="D94" authorId="2">
      <text>
        <r>
          <rPr>
            <b/>
            <sz val="9"/>
            <rFont val="Tahoma"/>
            <family val="2"/>
          </rPr>
          <t>PLAN_NEW:</t>
        </r>
        <r>
          <rPr>
            <sz val="9"/>
            <rFont val="Tahoma"/>
            <family val="2"/>
          </rPr>
          <t xml:space="preserve">
1. พยาบาล 7 (1) ข้อ 4
2. พยาบาล 3-6 (1) ข้อ 6</t>
        </r>
      </text>
    </comment>
    <comment ref="D96" authorId="2">
      <text>
        <r>
          <rPr>
            <sz val="9"/>
            <rFont val="Tahoma"/>
            <family val="2"/>
          </rPr>
          <t xml:space="preserve">1.จนท.บริหารงานฯ 7 (1)
2.จนท.บริหารงานฯ 3-6 (1)
3. ผู้ปฏิบัติงานบรืหาร 2-4,5-6 (1)
</t>
        </r>
      </text>
    </comment>
    <comment ref="E98" authorId="2">
      <text>
        <r>
          <rPr>
            <sz val="9"/>
            <rFont val="Tahoma"/>
            <family val="2"/>
          </rPr>
          <t>1.นักวิเคราะห์ 7-8 (1)</t>
        </r>
        <r>
          <rPr>
            <b/>
            <sz val="9"/>
            <rFont val="Tahoma"/>
            <family val="2"/>
          </rPr>
          <t xml:space="preserve">
</t>
        </r>
      </text>
    </comment>
    <comment ref="K98" authorId="2">
      <text>
        <r>
          <rPr>
            <sz val="9"/>
            <rFont val="Tahoma"/>
            <family val="2"/>
          </rPr>
          <t xml:space="preserve">1. นักวิเคราะห์ 3-6 (1)
</t>
        </r>
      </text>
    </comment>
    <comment ref="J99" authorId="1">
      <text>
        <r>
          <rPr>
            <b/>
            <sz val="9"/>
            <rFont val="Tahoma"/>
            <family val="2"/>
          </rPr>
          <t>POO:</t>
        </r>
        <r>
          <rPr>
            <sz val="9"/>
            <rFont val="Tahoma"/>
            <family val="2"/>
          </rPr>
          <t xml:space="preserve">
เพิ่ม 1 คน</t>
        </r>
      </text>
    </comment>
    <comment ref="L100" authorId="1">
      <text>
        <r>
          <rPr>
            <b/>
            <sz val="9"/>
            <rFont val="Tahoma"/>
            <family val="2"/>
          </rPr>
          <t>POO:</t>
        </r>
        <r>
          <rPr>
            <sz val="9"/>
            <rFont val="Tahoma"/>
            <family val="2"/>
          </rPr>
          <t xml:space="preserve">
ตัดลูกจ้างประจำฝ่ายยานพาหนะออก 5 คน </t>
        </r>
      </text>
    </comment>
  </commentList>
</comments>
</file>

<file path=xl/sharedStrings.xml><?xml version="1.0" encoding="utf-8"?>
<sst xmlns="http://schemas.openxmlformats.org/spreadsheetml/2006/main" count="5971" uniqueCount="1972">
  <si>
    <t>- ปรับปรุงแก้ไขข้อมูลในระบบ</t>
  </si>
  <si>
    <t>- จัดทำข้อมูลสถิติของบุคลากร</t>
  </si>
  <si>
    <t>8) งานบันทึกข้อมูลบุคลากร(โปรแกรมบุคลากร)</t>
  </si>
  <si>
    <t xml:space="preserve">- บันทึกข้อมูลในระบบ </t>
  </si>
  <si>
    <t xml:space="preserve">4. อัตรากำลังที่พึงมี               =  </t>
  </si>
  <si>
    <t>=</t>
  </si>
  <si>
    <t>การคิดภาระงานของ  งานวินัยและนิติการ</t>
  </si>
  <si>
    <t>4. งานวินัยและนิติการ</t>
  </si>
  <si>
    <t xml:space="preserve">    4.1 หน่วยธุรการ</t>
  </si>
  <si>
    <t>- งานธุรการ/สารบรรณ</t>
  </si>
  <si>
    <t>- งานพิมพ์ร่างข้อกฎหมายต่าง ๆ</t>
  </si>
  <si>
    <t>- งานบริการทั่วไป</t>
  </si>
  <si>
    <t>- งานประกันคุณภาพ</t>
  </si>
  <si>
    <t>- งานตรวจสอบภายใน</t>
  </si>
  <si>
    <t>- งานเบิกจ่ายค่าตอบแทนการปฏิบัติงาน</t>
  </si>
  <si>
    <t xml:space="preserve">   นอกเวลา</t>
  </si>
  <si>
    <t>- งานเบิกจ่ายค่าตอบแทนกรรมการ</t>
  </si>
  <si>
    <t>4.2 หน่วยวินัยและนิติการ</t>
  </si>
  <si>
    <t>- งานวินิจฉับปัญหาและข้อกฎหมาย</t>
  </si>
  <si>
    <t>- งานจัดทำนิติกรรมต่าง ๆ</t>
  </si>
  <si>
    <t>-  การตรวจสอบเอกสารหรือข้อหารือ</t>
  </si>
  <si>
    <t xml:space="preserve">- ให้คำปรึกษาด้านกฎหมาย </t>
  </si>
  <si>
    <t>- งานรวบรวมข้อเท็จริงและหลักฐานทางคดี</t>
  </si>
  <si>
    <t>- งานดำเนินการบังคับคดี</t>
  </si>
  <si>
    <t>- งานสอบสวนคดีรวบรวมเอกสารหลักฐาน</t>
  </si>
  <si>
    <t>- งานดำเนินการเกี่ยวกับวินัยข้าราชการ</t>
  </si>
  <si>
    <t xml:space="preserve">   และลูกจ้างประจำ ลูกจ้างชั่วคราว</t>
  </si>
  <si>
    <t>- งานพิจารณาการร้องทุกข์หรืออุทธรณ์</t>
  </si>
  <si>
    <t xml:space="preserve">   ของข้าราชการและลูกจ้าง</t>
  </si>
  <si>
    <t>- งานดำเนินการสอบข้อเท็จจริงและหาผู้</t>
  </si>
  <si>
    <t xml:space="preserve">   รับผิดทางละเมิด</t>
  </si>
  <si>
    <t>- งานตรวจติดตามที่ราชพัสดุ</t>
  </si>
  <si>
    <t>4.3 หน่วยพิจารณาร่างกฎหมาย</t>
  </si>
  <si>
    <t>- งานพิจารณาตรวจร่างข้อกฎหมาย</t>
  </si>
  <si>
    <t xml:space="preserve">   กฎ ระเบียบ ข้อบังคับ</t>
  </si>
  <si>
    <t>- งานพิจารณาร่างสัญญากู้ยืมเงินกองทุนฯ</t>
  </si>
  <si>
    <t>- งานพิจารณาร่างสัญญาศึกษาฝึกอบรม</t>
  </si>
  <si>
    <t>- งานพิจารณาร่างสัญญาจ้างงานต่าง ๆ</t>
  </si>
  <si>
    <t>- งานพิจารณาร่างสัญญาอื่น ๆ ที่นอกเหนือ</t>
  </si>
  <si>
    <t>- งานดำเนินการที่ข้าราชการผิดสัญญา</t>
  </si>
  <si>
    <t xml:space="preserve">   ลาศึกษาต่อ ฝึกอบรม</t>
  </si>
  <si>
    <t>- งานดำเนินการเกี่ยวกับการคิดหนี้ทุนฯ</t>
  </si>
  <si>
    <t>- งานดำเนินตรวจสอบระยะเวลาการขอ</t>
  </si>
  <si>
    <t xml:space="preserve">    กำหนดตำแหน่งทางบริหาร</t>
  </si>
  <si>
    <t>- งานดำเนินตรวจสอบระยะเวลาการ</t>
  </si>
  <si>
    <t xml:space="preserve">   ขอกำหนดตำแหน่งทางวิชาการ</t>
  </si>
  <si>
    <t>1. งานบริหารทั่วไป</t>
  </si>
  <si>
    <t>2. งานบริหารบุคคลลและะนิติการ</t>
  </si>
  <si>
    <t>3. งานคลัง</t>
  </si>
  <si>
    <t>4. งานทรัพย์สินและรายได้</t>
  </si>
  <si>
    <t>5. งานพัสดุ</t>
  </si>
  <si>
    <t>6. งานประชาสัมพันธ์และโสตทัศนูปกรณ์</t>
  </si>
  <si>
    <t>7. งานอาคาร สถานที่ และยานพาหนะ</t>
  </si>
  <si>
    <t>8. งานประกันคุณภาพการศึกษา</t>
  </si>
  <si>
    <t>6.  บุคลากร 7 (1)</t>
  </si>
  <si>
    <t>7. นักวิชาการศึกษา 7 (1)</t>
  </si>
  <si>
    <t>ควบคุม และดำเนินการเกี่ยวกับการเงินของมหาวิทยาลัย ทั้งเงินงบประมาณและ</t>
  </si>
  <si>
    <t>เงินรายได้ให้เป็นไปตามระเบียบและสามารถตรวจสอบได้</t>
  </si>
  <si>
    <t>ควบคุม และดำเนินการเกี่ยวกับระบบการบัญชีเงินงบประมาณและเงินรายได้</t>
  </si>
  <si>
    <t>ให้เป็นไปตามระเบียบ และสามารถตรวจสอบได้</t>
  </si>
  <si>
    <t>การคิดภาระงานของ งานทรัพย์สินและรายได้ กอง/สำนักงาน  กองกลาง  คณะ/สำนัก/สถาบัน  สำนักงานอธิการบดี</t>
  </si>
  <si>
    <t>7. ทรัพย์สินและรายได้</t>
  </si>
  <si>
    <t>7.1  หน่วยธุรการ</t>
  </si>
  <si>
    <t>6.1.1  การรับหนังสือราชการภายใน-ภายนอก</t>
  </si>
  <si>
    <t>6.1.2  การร่างและพิมพ์หนังสือราชการภายใน-ภายนอก</t>
  </si>
  <si>
    <t>6.1.3  การจัดส่งเอกสารภายในและภายนอก</t>
  </si>
  <si>
    <t>6.1.4  จัดเก็บเอกสารและหนังสือราชการให้สะดวกในการค้นหา</t>
  </si>
  <si>
    <t>6.1.5  จัดและดำเนินการประชุม จัดทำเอกสารการประชุม</t>
  </si>
  <si>
    <t xml:space="preserve">       บันทึกและรายงาน  ประสานการไปราชการและจัดทำ</t>
  </si>
  <si>
    <t xml:space="preserve">       รายงานการเดินทางไปราชการ</t>
  </si>
  <si>
    <t>6.1.6  จัดทำคำขอตั้งงบประมาณ</t>
  </si>
  <si>
    <t>6.1.7  จัดทำหลักฐาน(ชุดเบิก)</t>
  </si>
  <si>
    <t>6.1.8  ควบคุมและตัดยอดงบประมาณ</t>
  </si>
  <si>
    <t>6.1.9  สรุปและรายงาน</t>
  </si>
  <si>
    <t>6.1.10 ควบคุมดูแลและจัดหาวัสดุและครุภัณฑ์ สำนักงาน</t>
  </si>
  <si>
    <t>6.1.11 ประกันคุณภาพ</t>
  </si>
  <si>
    <t>7.2.  หน่วยทรัพย์สิน</t>
  </si>
  <si>
    <t>หมายถึง  หน่วยที่ให้การสนับสนุนและร่วมกับ</t>
  </si>
  <si>
    <t>ส่วนราชการต่าง ๆ ภายในมหาวิทยาลัยจัดทำโครงการ</t>
  </si>
  <si>
    <t>เพื่อจัดหารายได้ เน้นลักษณะการฝึกประสบการณ์วิชาชีพ</t>
  </si>
  <si>
    <t>ของนักศึกษา มิได้มุ่งเน้นกำไรสูงสุด โดยบริหารจัดการ</t>
  </si>
  <si>
    <t>เป็นลักษณะเชิงบริการวิชาการ ผู้มาใช้บริการเป็นบุคคล</t>
  </si>
  <si>
    <t>ทั้งภายในและภายนอกมหาวิทยาลัย  ดังนี้</t>
  </si>
  <si>
    <t>6.2.1  ศูนย์ฝึกประสบการณ์วิชาชีพธุรกิจโรงแรม ภูพานเพลซ</t>
  </si>
  <si>
    <t xml:space="preserve">     -  บันทึกทะเบียนรายได้</t>
  </si>
  <si>
    <t xml:space="preserve">     -  บันทึกทะเบียนค่าใช้จ่าย</t>
  </si>
  <si>
    <t xml:space="preserve">     -  บันทึกตัดยอดงบประมาณ</t>
  </si>
  <si>
    <t xml:space="preserve">     -  รายงานผลการดำเนินงาน รอบ 1 เดือน</t>
  </si>
  <si>
    <t xml:space="preserve">        รอบ 3 เดือน รอบ 12 เดือน</t>
  </si>
  <si>
    <t>6.2.2  ศูนย์ฝึกประสบการณ์วิชาชีพ โรงผลิตน้ำดื่มราชพฤกษ์</t>
  </si>
  <si>
    <t xml:space="preserve">     -  ตรวจสอบเจ้าหนี้และลูกหนี้</t>
  </si>
  <si>
    <t xml:space="preserve">     -  ควบคุมการผลิตและการจำหน่ายสินค้า</t>
  </si>
  <si>
    <t xml:space="preserve">     -  รายงานงบกำไรขาดทุน งบต้นทุนการผลิต ,รายงาน</t>
  </si>
  <si>
    <t xml:space="preserve">         ผลการดำเนินงานและวิเคราะห์  รอบ 1 เดือน</t>
  </si>
  <si>
    <t xml:space="preserve">         รอบ 4 เดือน รอบ 12 เดือน</t>
  </si>
  <si>
    <t>7.3. หน่วยรายได้</t>
  </si>
  <si>
    <t>หมายถึง  การนำทรัพย์สินไปใช้และจัดหาผลประโยชน์</t>
  </si>
  <si>
    <t>เงินผลประโยชน์และค่าธรรมเนียมต่าง ๆ ใช้ประโยชน์เพื่อ</t>
  </si>
  <si>
    <t>การดำเนินกิจการของมหาวิทยาลัย  ดังนี้</t>
  </si>
  <si>
    <t>6.3.1  จัดหารายได้</t>
  </si>
  <si>
    <t xml:space="preserve">     -  บริการสาธารณะ (การเช่าอาคาร พื้นที่)</t>
  </si>
  <si>
    <t xml:space="preserve">     -  บริการสาธารณูปโภค(น้ำประปา ไฟฟ้า)</t>
  </si>
  <si>
    <t xml:space="preserve">     -  บริการรถยนต์สำหรับการเช่าเหมา</t>
  </si>
  <si>
    <t xml:space="preserve">     -  การบริการตามภาระกิจของศูนย์,สถาบัน,สำนัก  เช่น</t>
  </si>
  <si>
    <t xml:space="preserve">        เงินลงทะเบียนบัณฑิต , สำนักส่งเสริมวิชาการ,</t>
  </si>
  <si>
    <t xml:space="preserve">        ศูนย์วิทยบริการ,ศูนย์คอมพิวเตอร์,ศูนย์วิทยาศาสตร์</t>
  </si>
  <si>
    <t xml:space="preserve">        เงินสนับสนุนมหาวิทยาลัย(วิจัย)</t>
  </si>
  <si>
    <t xml:space="preserve">     -  โครงการเฉพาะกิจต่าง ๆ</t>
  </si>
  <si>
    <t>6.3.2  จัดเก็บรายได้</t>
  </si>
  <si>
    <t xml:space="preserve">     -  จัดทำสัญญาเช่า</t>
  </si>
  <si>
    <t xml:space="preserve">     - จัดเก็บเงินรายได้</t>
  </si>
  <si>
    <t xml:space="preserve">    -  บันทึกทะเบียนรายได้</t>
  </si>
  <si>
    <t xml:space="preserve">    -  บันทึกทะเบียนค่าใช้จ่าย</t>
  </si>
  <si>
    <t xml:space="preserve">    -  ควบคุมการเบิกจ่ายรายได้</t>
  </si>
  <si>
    <t xml:space="preserve">    -  สรุปรายงาน</t>
  </si>
  <si>
    <t>7.4. หน่วยกิจการพิเศษ/</t>
  </si>
  <si>
    <t>จัดทำโครงการ จัดตั้งงบประมาณ ดำเนินการจัดโครงการตามที่</t>
  </si>
  <si>
    <t xml:space="preserve">    เฉพาะกิจ</t>
  </si>
  <si>
    <t>ได้รับอนุมัติ พร้อมกับ ประสานงานและร่วมงานกับ</t>
  </si>
  <si>
    <t>หน่วยงานอื่น ๆ  ตามที่ได้รับมอบหมาย  ดังนี้</t>
  </si>
  <si>
    <t xml:space="preserve">6.4.1  งานพิธีพระราชทานปริญญาบัตร </t>
  </si>
  <si>
    <t>6.4.2  โครงการเฉลิมพระเกียรติ</t>
  </si>
  <si>
    <t xml:space="preserve">      -งานวันเฉลิมพระชนมพรรษาพระบาทสมเด็จพระเจ้า</t>
  </si>
  <si>
    <t xml:space="preserve">        อยู่หัว</t>
  </si>
  <si>
    <t xml:space="preserve">      -งานวันเฉลิมพระชนมพรรษาสมเด็จพระนางเจ้าพระ</t>
  </si>
  <si>
    <t xml:space="preserve">        บรมราชินีนาถ</t>
  </si>
  <si>
    <t>6.4.3  โครงการร่วมกับจังหวัด (งานกาชาด)</t>
  </si>
  <si>
    <t>6.4.4  โครงการที่ได้รับมอบหมายให้ร่วมดำเนินการจัดทำโครงการ</t>
  </si>
  <si>
    <t xml:space="preserve">      เช่น  โครงการราชภัฎวิชาการ  โครงการอนุรักษ์พันธุ</t>
  </si>
  <si>
    <t xml:space="preserve">      กรรมพืช  โครงการเฉลิมฉลองครองสิริราชสมบัติครบ 60 ปี</t>
  </si>
  <si>
    <t xml:space="preserve">      โครงการวิจัยผักพื้นบ้าน ต.กุดแฮด อ. กุดบาก จ.สกลนคร</t>
  </si>
  <si>
    <t xml:space="preserve">      และอื่น ๆ</t>
  </si>
  <si>
    <t>5. งานการเงิน</t>
  </si>
  <si>
    <t xml:space="preserve">    5.1 หน่วยธุรการ</t>
  </si>
  <si>
    <t>4. ร่างพิมพ์หนังสือและเสนอเซ็น</t>
  </si>
  <si>
    <t>11.จัดแฟ้มเสนอผู้บริหารพิจารณาสั่งการ</t>
  </si>
  <si>
    <t>12.รับโทรศัพท์ภายนอก-ภายใน</t>
  </si>
  <si>
    <t xml:space="preserve">    5.2 หน่วยรับเงิน</t>
  </si>
  <si>
    <t xml:space="preserve">    ออกใบเสร็จรับเงิน (กศ.ป.)</t>
  </si>
  <si>
    <t>8.รับเงินนักศึกษาลงทะเบียน(รปบ.)</t>
  </si>
  <si>
    <t>9.ตรวจนับเงินสดประจำวัน</t>
  </si>
  <si>
    <t xml:space="preserve">   5.3 หน่วยเบิกเงิน</t>
  </si>
  <si>
    <t>2. ตรวจสอบหลักฐานการเบิกจ่าย</t>
  </si>
  <si>
    <t>9. เบิกจ่ายเงินนอกงบประมาณ</t>
  </si>
  <si>
    <t>10.เบิกจ่ายเงินงบประมาณ</t>
  </si>
  <si>
    <t xml:space="preserve">  5.4 หน่วยจ่ายเงิน</t>
  </si>
  <si>
    <t>3. จ่ายเงินค่าจ้างชั่วคราวจากเงินนอกงบ</t>
  </si>
  <si>
    <t>9.จ่ายค่าตอบแทนการดำเนินงานโครงการ</t>
  </si>
  <si>
    <t xml:space="preserve">   กศ.ป.,กศ.ปท.,รปบ.</t>
  </si>
  <si>
    <t>10.จ่ายค่าสอนทุกโครงการ</t>
  </si>
  <si>
    <t xml:space="preserve">  5.5 งานอื่น ๆ</t>
  </si>
  <si>
    <t xml:space="preserve">การคิดภาระงานของงาน     งานประชุมและพิธีการ       กอง/สำนักงาน   อธิการบดี      คณะ/สำนัก/สถาบัน   มหาวิทยาลัยราชภัฏสกลนคร    </t>
  </si>
  <si>
    <t>2.  งานประชุมและพิธีการ</t>
  </si>
  <si>
    <t>-ร่าง- พิมพ์  โต้ตอบหนังสือราชการ    หนังสือเชิญประชุม</t>
  </si>
  <si>
    <t xml:space="preserve">-จัดระเบียบวาระการประชุมผู้บริหาร  </t>
  </si>
  <si>
    <t>-ดำเนินการจัดทำเอกสารเข้าเล่มและเอกสารนอกเล่ม</t>
  </si>
  <si>
    <t>ประกอบวาระการประชุม</t>
  </si>
  <si>
    <t>-บันทึกการประชุม ถอดเทป  และจัดทำรายงานการประชุม</t>
  </si>
  <si>
    <t>-อำนวยความสะดวกในการดำเนินการประชุม  ดูแลความ</t>
  </si>
  <si>
    <t>เรียบร้อยทั่วไป</t>
  </si>
  <si>
    <t xml:space="preserve">-จัดระเบียบวาระการประชุมสภามหาวิทยาลัย </t>
  </si>
  <si>
    <t>-ดำเนินการขออนุมัติเงินยืมเพื่อจ่ายค่าเบี้ยประชุม ค่าที่พัก</t>
  </si>
  <si>
    <t xml:space="preserve">ค่าพาหนะ </t>
  </si>
  <si>
    <t>-ดำเนินการจัดทำรายงานการเดินทางไปราชการ</t>
  </si>
  <si>
    <t>-จัดระเบียบวาระการประชุมกองกลาง และประชุมอื่น ๆ</t>
  </si>
  <si>
    <t>-ให้บริการอำนวยความสะดวกเกี่ยวกับการใช้ห้องประชุม</t>
  </si>
  <si>
    <t>และรับจอง</t>
  </si>
  <si>
    <t>-ดำเนินการเกี่ยวกับการประกันคุณภาพของหน่วย</t>
  </si>
  <si>
    <t>ยานพาหนะ</t>
  </si>
  <si>
    <t>นักศึกษาไม่ถึง</t>
  </si>
  <si>
    <t>จบไม่มากขนาดนี้</t>
  </si>
  <si>
    <t>ซ้ำกับทรัพย์สิน</t>
  </si>
  <si>
    <t>ลงทะเบียน 5 นาที</t>
  </si>
  <si>
    <t>นานไป</t>
  </si>
  <si>
    <t>การเงิน</t>
  </si>
  <si>
    <t>บัญชี</t>
  </si>
  <si>
    <t>ตารางสรุปการกำหนดกรอบอัตรากำลังและตำแหน่งเพิ่มใหม่  ประจำปีงบประมาณ พ.ศ.2549 - 2552</t>
  </si>
  <si>
    <t>มหาวิทยาลัยราชภัฏสกลนคร</t>
  </si>
  <si>
    <t>ที่</t>
  </si>
  <si>
    <t>กอง/สำนัก/สถาบัน/คณะ</t>
  </si>
  <si>
    <t>กลุ่มงาน/งาน</t>
  </si>
  <si>
    <t>ตำแหน่ง</t>
  </si>
  <si>
    <t>บุคลากรที่มีอยู่ปัจจุบัน</t>
  </si>
  <si>
    <t>อัตรากำลังที่ขอเพิ่ม</t>
  </si>
  <si>
    <t>บุคลากร</t>
  </si>
  <si>
    <t>ข้าราชการ</t>
  </si>
  <si>
    <t>พนักงาน</t>
  </si>
  <si>
    <t>ลูกจ้าง</t>
  </si>
  <si>
    <t>ที่พึงมี</t>
  </si>
  <si>
    <t>สายผู้สอน</t>
  </si>
  <si>
    <t>P.C.</t>
  </si>
  <si>
    <t>ราชการ</t>
  </si>
  <si>
    <t>ประจำ</t>
  </si>
  <si>
    <t>ชั่วคราว</t>
  </si>
  <si>
    <t>สำนักงานอธิการบดี</t>
  </si>
  <si>
    <t xml:space="preserve">นักบริหารงานทั่วไป 8,9 </t>
  </si>
  <si>
    <t>กองกลาง</t>
  </si>
  <si>
    <t xml:space="preserve">นักบริหารงานทั่วไป 7 - 8 </t>
  </si>
  <si>
    <t>รวมทั้งสิ้น</t>
  </si>
  <si>
    <t>1.  งานบริหารทั่วไป</t>
  </si>
  <si>
    <t>1.  นักบริหารงานทั่วไป 7</t>
  </si>
  <si>
    <t>2.  นักบริหารงานทั่วไป 3 - 6</t>
  </si>
  <si>
    <t>3.  ผู้ปฏิบัติงานบริหาร 2 – 4,5,6</t>
  </si>
  <si>
    <t>1.  บุคลากร 5 – 6,7</t>
  </si>
  <si>
    <t>2.  บุคลากร 3 - 6</t>
  </si>
  <si>
    <t>3.  นักบริหารงานทั่วไป 3 - 6</t>
  </si>
  <si>
    <t>4.  งานวินัยและนิติกร</t>
  </si>
  <si>
    <t>1.  นิติกร 7 - 8</t>
  </si>
  <si>
    <t>2.  นิติกร 3 – 6,7</t>
  </si>
  <si>
    <t>5.  งานการเงิน</t>
  </si>
  <si>
    <t>1.  นักวิชาการเงินและบัญชี 7</t>
  </si>
  <si>
    <t>2.  นักวิชาการเงินและบัญชี 3 - 6</t>
  </si>
  <si>
    <t>4.  นักวิชาการคอมพิวเตอร์ 3 - 6</t>
  </si>
  <si>
    <t>1.  นักวิชาการและบัญชี 7</t>
  </si>
  <si>
    <t xml:space="preserve">2.  นักบริหารงานทั่วไป 3 – 6 </t>
  </si>
  <si>
    <t>7.  งานทรัพย์สินและรายได้</t>
  </si>
  <si>
    <t>โครงสร้างการแบ่งส่วน  หน่วยงานในกองกลาง สำนักงานอธิการบดี มหาวิทยาลัยราชภัฏสกลนคร</t>
  </si>
  <si>
    <t>1.  นักวิชาการพัสดุ 7</t>
  </si>
  <si>
    <t>2.  นักวิชาการพัสดุ 3 - 6</t>
  </si>
  <si>
    <t>9.  งานประชาสัมพันธ์และ</t>
  </si>
  <si>
    <t>1.  นักประชาสัมพันธ์ 7</t>
  </si>
  <si>
    <t xml:space="preserve">    โสตทัศนูปกรณ์</t>
  </si>
  <si>
    <t xml:space="preserve">2.  นักประชาสัมพันธ์ 3 – 6 </t>
  </si>
  <si>
    <t xml:space="preserve">3.  นักบริหารงานทั่วไป 3 – 6 </t>
  </si>
  <si>
    <t xml:space="preserve">4.  นักวิชาการโสตทัศนศึกษา 3 – 6 </t>
  </si>
  <si>
    <t>5.  นักวิชาการคอมพิวเตอร์ 3 - 6</t>
  </si>
  <si>
    <t>6.  ช่างศิลป์ 2 - ,5,6</t>
  </si>
  <si>
    <t>10.  งานอาคาร สถานที่</t>
  </si>
  <si>
    <t xml:space="preserve">       และยานพาหนะ</t>
  </si>
  <si>
    <t xml:space="preserve">3.  วิศวกรรม 3 – 6 </t>
  </si>
  <si>
    <t xml:space="preserve">4.  สถาปนิก 3 – 6 </t>
  </si>
  <si>
    <t>5.  ผู้ปฏิบัติงานเกษตร 2 – 4,5 - 6</t>
  </si>
  <si>
    <t>6.  ช่างเทคนิค 2 – 4,5 - 6</t>
  </si>
  <si>
    <t>7.  ช่างไฟฟ้า 2 – 4,5 - 6</t>
  </si>
  <si>
    <t>8.  ช่างเครื่องยนต์ 2 – 4,5 - 6</t>
  </si>
  <si>
    <t>9.  ช่างเขียนแบบ 2 – 4,5 - 6</t>
  </si>
  <si>
    <t>11.  งานประกันคุณภาพ</t>
  </si>
  <si>
    <t>1.  นักวิชาการศึกษา 7</t>
  </si>
  <si>
    <t xml:space="preserve">        การศึกษา</t>
  </si>
  <si>
    <t>4.  ผู้ปฏิบัติงานบริหารทั่วไป 2–4,5,6</t>
  </si>
  <si>
    <t>3.  ผู้ปฏิบัติงานบริหารทั่วไป 2 – 4,5,6</t>
  </si>
  <si>
    <t>10.  ผู้ปฏิบัติงานบริหารทั่วไป 2–4,5,6</t>
  </si>
  <si>
    <t>9.  งานประชาสัมพันธ์และโสตทัศนูปกรณ์</t>
  </si>
  <si>
    <t>10.  งานอาคาร สถานที่และยานพาหนะ</t>
  </si>
  <si>
    <t>11.  งานประกันคุณภาพการศึกษา</t>
  </si>
  <si>
    <t>รวมอัตรากำลังสายอาจารย์</t>
  </si>
  <si>
    <t>รวมอัตรากำลังสายสนับสนุน</t>
  </si>
  <si>
    <t xml:space="preserve">        แลกเปลี่ยน/เช่า</t>
  </si>
  <si>
    <t>1.  การเก็บรักษาพัสดุ</t>
  </si>
  <si>
    <t>1.  งานสารบรรณ</t>
  </si>
  <si>
    <t>การคิดภาระงานของงานสารบรรณ กองกลาง  สำนักงานอธิการบดี</t>
  </si>
  <si>
    <t>ฐานข้อมูล</t>
  </si>
  <si>
    <t>งาน</t>
  </si>
  <si>
    <t>รายละเอียดการปฏิบัติงาน</t>
  </si>
  <si>
    <t>หน่วยนับ</t>
  </si>
  <si>
    <t>จำนวน</t>
  </si>
  <si>
    <t>นาที</t>
  </si>
  <si>
    <t>ชั่วโมง</t>
  </si>
  <si>
    <t>ระยะเวลาที่ใช้</t>
  </si>
  <si>
    <t>ปฏิบัติงานรวม</t>
  </si>
  <si>
    <t>ปฏิบัติงาน/หน่วย</t>
  </si>
  <si>
    <t>แปลงนาทีเป็นชั่วโมง</t>
  </si>
  <si>
    <t>จำนวนอัตรากำลังที่พึงมี</t>
  </si>
  <si>
    <t>หมายเหตุ</t>
  </si>
  <si>
    <t>วัน</t>
  </si>
  <si>
    <t>ปริมาณงาน/ปี</t>
  </si>
  <si>
    <t>แปลงชั่วโมงเป็นวัน</t>
  </si>
  <si>
    <t>1.  การคิดปริมาณงาน คิดปริมาณงานรวมใน 1 ปี</t>
  </si>
  <si>
    <t>2.  กำหนดให้ 1 วัน = 7  ชั่วโมงทำการ</t>
  </si>
  <si>
    <t>3.  กำหนดให้ 1 คน ทำงาน 230 วัน/ปี</t>
  </si>
  <si>
    <t xml:space="preserve">4.  อัตรากำลังที่พึงมี       =  </t>
  </si>
  <si>
    <t>ระยะเวลาที่ใช้ในการปฏิบัติงานรวมทั้งหมด (วัน)</t>
  </si>
  <si>
    <t>ครั้ง</t>
  </si>
  <si>
    <t>ระบบ</t>
  </si>
  <si>
    <t>ฉบับ</t>
  </si>
  <si>
    <t>เล่ม</t>
  </si>
  <si>
    <t xml:space="preserve">    ระเบียบข้อบังคับทางราชการ</t>
  </si>
  <si>
    <t xml:space="preserve">   ในระบบ  GFMIS  ติดตามทวงถาม</t>
  </si>
  <si>
    <t xml:space="preserve">   ใบเสร็จรับเงินจากการจ่ายตรง</t>
  </si>
  <si>
    <t xml:space="preserve">    ใบแบบ บค. บจ. </t>
  </si>
  <si>
    <t xml:space="preserve">    งบประมาณ</t>
  </si>
  <si>
    <t>ราย</t>
  </si>
  <si>
    <t>ชุด</t>
  </si>
  <si>
    <t xml:space="preserve">    ทุกงบประมาณ ทุกแผนงาน</t>
  </si>
  <si>
    <t xml:space="preserve">    ออกใบเสร็จรับเงิน (บ.กศ.)</t>
  </si>
  <si>
    <t xml:space="preserve">    ออกใบเสร็จรับเงิน (บัณฑิตศึกษา)</t>
  </si>
  <si>
    <t xml:space="preserve"> </t>
  </si>
  <si>
    <t xml:space="preserve">    1.1  หน่วยรับ-ส่ง</t>
  </si>
  <si>
    <t xml:space="preserve">    1.2  หน่วยร่าง - โต้ตอบ</t>
  </si>
  <si>
    <t xml:space="preserve">    1.4  หน่วยพิมพ์เอกสาร</t>
  </si>
  <si>
    <t>รวม</t>
  </si>
  <si>
    <t>รายละเอียดของการปฏิบัติงาน</t>
  </si>
  <si>
    <t xml:space="preserve"> - จัดระเบียบวาระการประชุมสภาฯ</t>
  </si>
  <si>
    <t xml:space="preserve"> - ร่าง พิมพ์โต้ตอบหนังสือเชิญประชุม</t>
  </si>
  <si>
    <t xml:space="preserve"> - บันทึกการประชุม ถอดเทป</t>
  </si>
  <si>
    <t xml:space="preserve"> - ให้บริการอำนวยความสะอดกเกี่ยวกับการใช้</t>
  </si>
  <si>
    <t>ห้องประชุม และรับจอง</t>
  </si>
  <si>
    <t>-</t>
  </si>
  <si>
    <t xml:space="preserve"> - งานเกษียณอายุราชการ</t>
  </si>
  <si>
    <t xml:space="preserve"> - งานอื่น ๆ </t>
  </si>
  <si>
    <t xml:space="preserve"> - .งานครบรอบวันสถาปนามหาวิทยาลัย</t>
  </si>
  <si>
    <t>หน่วยประชุมและติดต่อประสานงานพิธีการ</t>
  </si>
  <si>
    <t xml:space="preserve"> - ประสานกรรมการสภามหาวิทยาลัยผู้ทรงคุณวุฒิ</t>
  </si>
  <si>
    <t xml:space="preserve"> - ประสานกรรมการส่งเสริมกิจการมหาวิทยาลัย</t>
  </si>
  <si>
    <t xml:space="preserve"> - ประสานคณะ/หน่วยงานในมหาวิทยาลัยใน</t>
  </si>
  <si>
    <t xml:space="preserve"> - ประสานผู้บริหารมหาวิทยาลัย</t>
  </si>
  <si>
    <t xml:space="preserve"> - ประสานท่าอากาศยานสกลนคร นครพนม</t>
  </si>
  <si>
    <t xml:space="preserve"> - ประสานโรงแรมต่าง ๆ ในจังหวัดสกลนคร</t>
  </si>
  <si>
    <t xml:space="preserve"> - ประสานบริษัทการบิน</t>
  </si>
  <si>
    <t>1.  เจ้าหน้าที่บริหารงานทั่วไป  8, 9 (1)</t>
  </si>
  <si>
    <t xml:space="preserve">1.  เจ้าหน้าที่บริหารงานทั่วไป  7 - 8 (1)  </t>
  </si>
  <si>
    <t>2.  เจ้าหน้าที่บริหารงานทั่วไป 7 (2)</t>
  </si>
  <si>
    <t>8.  เจ้าหน้าที่บริหารงานทั่วไป 3 – 6  (12)</t>
  </si>
  <si>
    <t>9.  นักวิชาการเงินและบัญชี  3 – 6  (7)</t>
  </si>
  <si>
    <t>10.  นักวิชาการพัสดุ  3 – 6  (4)</t>
  </si>
  <si>
    <t>11.  นักวิชาการโสตทัศนศึกษา  3 – 6  (1)</t>
  </si>
  <si>
    <t>12.  นักประชาสัมพันธ์  3 – 6  (1)</t>
  </si>
  <si>
    <t>13. วิศวกร 3 - 6 (1)</t>
  </si>
  <si>
    <t>14. สถาปนิก 3 - 6 (1)</t>
  </si>
  <si>
    <t>15. นิติกร 3 - 6 (2)</t>
  </si>
  <si>
    <t>16. บุคลากร 3 - 6 (2)</t>
  </si>
  <si>
    <t>17. ผู้ปฏิบัติงานบริหาร 2-4,5,6 (16)</t>
  </si>
  <si>
    <t>18. ผู้ปฏิบัติงานโสตทัศนศึกษา2-4,5,6 (1)</t>
  </si>
  <si>
    <t>19. ช่างเครื่องคอมพิวเตอร์ 2-4,5,6 (1)</t>
  </si>
  <si>
    <t>20. ช่างศิลป์ 2-4,5,6 (1)</t>
  </si>
  <si>
    <t>21. ผู้ปฏิบัติเกษตร 2-4,5,6 (2)</t>
  </si>
  <si>
    <t>22. ช่างเทคนิค 2-4,5,6 (2)</t>
  </si>
  <si>
    <t>23. ช่างไฟฟ้า 2-4,5,6 (2)</t>
  </si>
  <si>
    <t>24. ช่างเครื่องยนต์ 2-4,5,6 (1)</t>
  </si>
  <si>
    <t>25. ช่างเขียนแบบ 2-4,5,6 (2)</t>
  </si>
  <si>
    <t xml:space="preserve"> - ประสานบุคคลทั้งภายนอกและภายใน</t>
  </si>
  <si>
    <t xml:space="preserve"> - การออกเลขหนังสือภายนอก/ คำส</t>
  </si>
  <si>
    <t xml:space="preserve"> - รวบรวมเอกสารรายงานประจำปีแผนพัฒนา/</t>
  </si>
  <si>
    <t xml:space="preserve"> - จัดทำคู่มือประกันคุณภาพการศึกษา</t>
  </si>
  <si>
    <t xml:space="preserve"> - จัดทำรายงานการประเมินตนเอง (SAR)</t>
  </si>
  <si>
    <t xml:space="preserve"> - จัดเก็บเอกสารประกอบตัวบ่งชี้</t>
  </si>
  <si>
    <t xml:space="preserve"> - รับหนังสือราชการทั้งภายนอก / ภายใน /</t>
  </si>
  <si>
    <t xml:space="preserve"> -</t>
  </si>
  <si>
    <t xml:space="preserve"> - </t>
  </si>
  <si>
    <t xml:space="preserve"> - ลงทะเบียนคุมพัสดุภัณฑ์และไปรษณีย์</t>
  </si>
  <si>
    <t xml:space="preserve"> - ติดต่อประสานงาน ติดตามและเร่งรัดเรื่องต่าง ๆ</t>
  </si>
  <si>
    <t xml:space="preserve"> - คัดเลือกแลแยกประเภทหนังสือจัดเข้าแฟ้ม</t>
  </si>
  <si>
    <t xml:space="preserve"> - ลงรับหนังสือภายนอก/ ภายใน /โทรสาร</t>
  </si>
  <si>
    <t xml:space="preserve"> - ลงทะเบียนรับ - ส่ง โทรสาร</t>
  </si>
  <si>
    <t xml:space="preserve"> - ทำหน้าที่เบิกพัสดุในงานบริหารทั่วไป</t>
  </si>
  <si>
    <t xml:space="preserve"> - ร่าง-โต้ตอบหนังสือราชการทุกชนิด</t>
  </si>
  <si>
    <t xml:space="preserve"> - ตรวจสอบการพิมพ์ที่เสนอให้ลงนาม</t>
  </si>
  <si>
    <t xml:space="preserve"> - ทำหนังสือเชิญประชุม</t>
  </si>
  <si>
    <t>แฟ้ม</t>
  </si>
  <si>
    <t xml:space="preserve">1. การคิดคำนวณงาน คิดเป็นปริมาณงานรวมใน 1 ปี </t>
  </si>
  <si>
    <t>2. กำหนดให้ 1 วัน = 7 ชั่วโมงทำการ</t>
  </si>
  <si>
    <t>3. กำหนดให้ 1 คน ทำงาน 230 วัน/ปี</t>
  </si>
  <si>
    <t>3.  พิจารณาวิธีการจัดหา</t>
  </si>
  <si>
    <t>4.  คัดเลือกผู้ขาย/ผู้รับจ้าง</t>
  </si>
  <si>
    <t>5.  แจ้ง/ทำความตกลงหรือทำสัญญา</t>
  </si>
  <si>
    <t>6.  ควบคุมการปฏิบัติตามสัญญา</t>
  </si>
  <si>
    <t>3.  การตรวจสอบพัสดุประจำปี</t>
  </si>
  <si>
    <t xml:space="preserve"> - เปิดผนึกซองหนังสือเข้า</t>
  </si>
  <si>
    <t xml:space="preserve"> - ตรวจสอบหนังสือที่ส่งมาด้วย</t>
  </si>
  <si>
    <t xml:space="preserve"> - สำเนาเอกสาร</t>
  </si>
  <si>
    <t xml:space="preserve"> - จัดเก็บข้อมูลในระบบฐานข้อมูล</t>
  </si>
  <si>
    <t xml:space="preserve"> - จัดส่งทางไปรษณีย์ /โดยตรง</t>
  </si>
  <si>
    <t xml:space="preserve"> - การแจ้งเวียนเอกสาร</t>
  </si>
  <si>
    <t xml:space="preserve"> - คัดแยกเอกสาร</t>
  </si>
  <si>
    <t>เรื่อง</t>
  </si>
  <si>
    <t xml:space="preserve"> - ลงรหัสเอกสาร</t>
  </si>
  <si>
    <t xml:space="preserve"> - จัดเก็บเข้าแฟ้ม</t>
  </si>
  <si>
    <t xml:space="preserve"> - ตรวจสอบอายุการจัดเก็บของหนังสือ</t>
  </si>
  <si>
    <t xml:space="preserve"> - ทำสถิติการจัดเก็บ</t>
  </si>
  <si>
    <t xml:space="preserve"> - สืบค้นข้อมูลในระบบจัดเก็บ</t>
  </si>
  <si>
    <t xml:space="preserve"> - ทำลายเอกสาร</t>
  </si>
  <si>
    <t xml:space="preserve"> - ประกาศ</t>
  </si>
  <si>
    <t xml:space="preserve"> - คำสั่ง</t>
  </si>
  <si>
    <t xml:space="preserve"> - บันทึกข้อความ</t>
  </si>
  <si>
    <t xml:space="preserve"> - หนังสือราชการออก</t>
  </si>
  <si>
    <t xml:space="preserve"> - ระเบียบ</t>
  </si>
  <si>
    <t xml:space="preserve"> - ข้อบังคับ</t>
  </si>
  <si>
    <t xml:space="preserve"> - รายงาน</t>
  </si>
  <si>
    <t xml:space="preserve"> - อื่น ๆ เอกสารงานพิธีการ</t>
  </si>
  <si>
    <t xml:space="preserve"> - ทำรายงานประจำปี</t>
  </si>
  <si>
    <t xml:space="preserve"> - งานประกันคุณภาพ</t>
  </si>
  <si>
    <t xml:space="preserve"> - งานอื่น ๆ ที่คณะ สำนัก สถาบัน</t>
  </si>
  <si>
    <t xml:space="preserve"> - การประชุมผู้บริหาร</t>
  </si>
  <si>
    <t xml:space="preserve"> - การประชุมกรรมการสภามหาวิทยาลัย</t>
  </si>
  <si>
    <t xml:space="preserve"> - การประชุมกรรมการส่งเสริมฯ</t>
  </si>
  <si>
    <t xml:space="preserve"> - การประชุมอื่น ๆ ที่ได้รับมอบหมาย</t>
  </si>
  <si>
    <t xml:space="preserve"> - ขอวาระการประชุมจากผู้บริหาร</t>
  </si>
  <si>
    <t>วาระ</t>
  </si>
  <si>
    <t xml:space="preserve"> - พิมพ์รายงานการประชุม</t>
  </si>
  <si>
    <t xml:space="preserve"> - สำเนา/เข้าเล่มเอกสารประกอบฯ</t>
  </si>
  <si>
    <t xml:space="preserve"> - เตรียมห้องประชุม</t>
  </si>
  <si>
    <t xml:space="preserve"> - ดูแลความเรียบร้อยระหว่างประชุม</t>
  </si>
  <si>
    <t xml:space="preserve"> - ส่งรายงานการประชุมผู้ไม่มาประชุม</t>
  </si>
  <si>
    <t xml:space="preserve"> - จดบันทึกรายงานการประชุม</t>
  </si>
  <si>
    <t xml:space="preserve"> - เขียนรายงานการประชุม</t>
  </si>
  <si>
    <t xml:space="preserve"> - จัดเก็บวาระการประชุม</t>
  </si>
  <si>
    <t xml:space="preserve"> - กำกับติดตามรายงานผล</t>
  </si>
  <si>
    <t xml:space="preserve"> - แจ้งมติการประชุม</t>
  </si>
  <si>
    <t xml:space="preserve"> - สืบค้นวาระการประชุม</t>
  </si>
  <si>
    <t xml:space="preserve"> - เวียนรายงานการประชุม</t>
  </si>
  <si>
    <t xml:space="preserve"> - จัดซื้อบัตรโดยสารเครื่องบินให้</t>
  </si>
  <si>
    <t xml:space="preserve">   กรรมการสภาฯ ผู้ทรงคุณวุฒิ</t>
  </si>
  <si>
    <t xml:space="preserve"> - จัดส่งบัตรโดยสารเครื่องบินให้</t>
  </si>
  <si>
    <t xml:space="preserve"> - ติดตามทวงถามสำเนาบัตรไว้</t>
  </si>
  <si>
    <t xml:space="preserve">   ประกอบการเบิกจ่าย</t>
  </si>
  <si>
    <t xml:space="preserve"> - ดำเนินการในการขออนุมัติหลักการ</t>
  </si>
  <si>
    <t xml:space="preserve"> - เบิกจ่ายเงินค่าเดินทางมาราชการ</t>
  </si>
  <si>
    <t xml:space="preserve"> - ดำเนินการในการขออนุมัติและ</t>
  </si>
  <si>
    <t xml:space="preserve">   เบิกจ่ายเงินค่าเบี้ยประชุมกรรมการ</t>
  </si>
  <si>
    <t xml:space="preserve">   ชุดต่าง ๆ</t>
  </si>
  <si>
    <t xml:space="preserve"> - จัดหาวัสดุอุปกรณ์เพื่อใช้ในการดำเนิน</t>
  </si>
  <si>
    <t xml:space="preserve">   การงานประชุม</t>
  </si>
  <si>
    <t xml:space="preserve"> - บำรุงรักษา วัสดุ อุปกรณ์สำนักงาน</t>
  </si>
  <si>
    <t xml:space="preserve">   ให้สามารถใช้งานได้ตลอดเวลา</t>
  </si>
  <si>
    <t xml:space="preserve"> - สรุปผลการใช้เงินดำเนินการในแต่ละปี</t>
  </si>
  <si>
    <t xml:space="preserve">   เรื่องการประชุม</t>
  </si>
  <si>
    <t xml:space="preserve">   อุดรธานี</t>
  </si>
  <si>
    <t xml:space="preserve"> - งานประสานงานมหาวิทยาลัย</t>
  </si>
  <si>
    <t xml:space="preserve">   มหาวิทยาลัยกรณีกรรมการสภาฯ</t>
  </si>
  <si>
    <t xml:space="preserve">   กรรมการส่งเสริมขอให้ประสาน</t>
  </si>
  <si>
    <t xml:space="preserve"> - กรองแฟ้มงาน</t>
  </si>
  <si>
    <t xml:space="preserve"> - จัดทำกำหนดการของผู้บริหาร</t>
  </si>
  <si>
    <t xml:space="preserve"> - ประสานหน่วยงาน</t>
  </si>
  <si>
    <t xml:space="preserve"> - จัดการระบบฐานข้อมูลปฏิทินงานผู้บริหาร</t>
  </si>
  <si>
    <t xml:space="preserve"> - งานอำนวยความสะดวกแก่ผู้บริหาร</t>
  </si>
  <si>
    <t xml:space="preserve"> - งานสร้างภาพลักษณ์</t>
  </si>
  <si>
    <t>งานธุรการ</t>
  </si>
  <si>
    <t>งานซ่อมบำรุง</t>
  </si>
  <si>
    <t>สถานที่</t>
  </si>
  <si>
    <t xml:space="preserve">    คืนเงินประกันของเสียหาย</t>
  </si>
  <si>
    <t xml:space="preserve">      งานและหมวดรายจ่าย</t>
  </si>
  <si>
    <t xml:space="preserve">    ข้าราชการและลูกจ้างประจำ</t>
  </si>
  <si>
    <t xml:space="preserve">    งบกลาง</t>
  </si>
  <si>
    <t xml:space="preserve"> - นำเสนอผู้บริหาร</t>
  </si>
  <si>
    <t>การคิดภาระงานของงานการเงิน กองกลาง  สำนักงานอธิการบดี</t>
  </si>
  <si>
    <t xml:space="preserve">      มหาวิทยาลัยราชภัฏสกลนคร</t>
  </si>
  <si>
    <t xml:space="preserve">       วิจัยมหาวิทยาลัยราชภัฏสกลนคร</t>
  </si>
  <si>
    <t>1. ลงรับเอกสารหลักฐานการเบิกจ่าย</t>
  </si>
  <si>
    <t>2. ลงทะเบียนคืนเอกสาร</t>
  </si>
  <si>
    <t>3. รับหนังสือจากหน่วยงานภายนอก</t>
  </si>
  <si>
    <t>5. การออกเลขหนังสือภายใน</t>
  </si>
  <si>
    <t>6. รับ-ส่งโทรสาร</t>
  </si>
  <si>
    <t xml:space="preserve">7. แนะนำตอบคำถามผู้มาติดต่อ </t>
  </si>
  <si>
    <t xml:space="preserve">8. เก็บรวบรวมเอกสาร </t>
  </si>
  <si>
    <t xml:space="preserve">9. บันทึกการประชุม </t>
  </si>
  <si>
    <t>10. ติดต่อประสานงานโดยทั่วไป</t>
  </si>
  <si>
    <t>1. รับเงินนักศึกษาลงทะเบียนพร้อม</t>
  </si>
  <si>
    <t>2. รับเงินนักศึกษาลงทะเบียนพร้อม</t>
  </si>
  <si>
    <t>3. รับเงินนักศึกษาลงทะเบียนพร้อม</t>
  </si>
  <si>
    <t xml:space="preserve">    ออกใบเสร็จรับเงิน ( กศ.ปท.)</t>
  </si>
  <si>
    <t>4. รับเงินนักศึกษาลงทะเบียนพร้อม</t>
  </si>
  <si>
    <t>5. รับเงินขึ้นทะเบียนบัณฑิต</t>
  </si>
  <si>
    <t>6. รับเงินโครงการต่าง ๆ</t>
  </si>
  <si>
    <t>7. รับเงินอื่นๆ  เช่น ค่าเช่าทุกประเภท</t>
  </si>
  <si>
    <t xml:space="preserve">    ค่าน้ำ-ค่าไฟ ฯลฯ</t>
  </si>
  <si>
    <t>1. ตรวจสอบเอกสารหลักฐานชุดเบิก</t>
  </si>
  <si>
    <t xml:space="preserve">    ทุกหมวดรายจ่าย  ให้เป็นไปตาม</t>
  </si>
  <si>
    <t xml:space="preserve">    ตามแผนงาน งานและโครงการ</t>
  </si>
  <si>
    <t>3. กรณีที่ใช้งบประมาณแผ่นดิน  ต้อง</t>
  </si>
  <si>
    <t xml:space="preserve">    รวบรวมเรื่องจัดทำ ขบ 01  ขบ 02</t>
  </si>
  <si>
    <t xml:space="preserve">    และ บช  เพื่อตั้งฎีกาเบิกจ่ายใน</t>
  </si>
  <si>
    <t xml:space="preserve">    ระบบ  GFMIS</t>
  </si>
  <si>
    <t>4. เขียนเช็ค คุมทะเบียนเช็ค เสนอเซ็น</t>
  </si>
  <si>
    <t>5. ตรวจสอบบัญชีโครงการจ่ายตรง</t>
  </si>
  <si>
    <t>6. บันทึกทะเบียนคุมฎีกาที่ได้รับอนุมัติ</t>
  </si>
  <si>
    <t>7. จัดทำรายงานและงบเดือน</t>
  </si>
  <si>
    <t>8. ลูกหนี้เงินยืม</t>
  </si>
  <si>
    <t>11. ดำเนินการเบิกจ่าย โดยจัดทำทะเบียน</t>
  </si>
  <si>
    <t xml:space="preserve">      สรุปการเบิก-จ่ายเงินประจำวันแยก</t>
  </si>
  <si>
    <t xml:space="preserve">      ตามประเภทงบประมาณ ตามแผน</t>
  </si>
  <si>
    <t>12. ถอนเงินจากธนาคารนำเข้าบัญชี</t>
  </si>
  <si>
    <t xml:space="preserve">13. นำส่งภาษีเงินได้ หัก ณ ที่จ่าย </t>
  </si>
  <si>
    <t xml:space="preserve">     ไม่เกินวันที่ 7 ของเดือนถัดไป</t>
  </si>
  <si>
    <t>14. นำส่งเงินประกันสังคม ไม่เกินวัน</t>
  </si>
  <si>
    <t xml:space="preserve">      ที่15ของเดือนถัดไป</t>
  </si>
  <si>
    <t>1. จ่ายเงินเดือนและค่าจ้างประจำ</t>
  </si>
  <si>
    <t>2. จ่ายเงินประจำตำแหน่ง</t>
  </si>
  <si>
    <t>4. ตรวจสอบและจ่ายเงิน กบข.</t>
  </si>
  <si>
    <t>5. ตรวจสอบและจ่ายเงิน กสจ.</t>
  </si>
  <si>
    <t>6. ตรวจสอบและจ่ายเงิน ช.พ.ค.</t>
  </si>
  <si>
    <t>7. จ่ายเงินค่ารักษาพยาบาลทั้งไข้ใน</t>
  </si>
  <si>
    <t xml:space="preserve">    และไข้นอก</t>
  </si>
  <si>
    <t>8. จ่ายค่าเล่าเรียนบุตรข้าราชการและ</t>
  </si>
  <si>
    <t xml:space="preserve">    ลูกจ้าง</t>
  </si>
  <si>
    <t>1. จัดทำบัตรตรวจจ่ายเงินเดือน</t>
  </si>
  <si>
    <t>2. จัดทำฎีกาเบิกเกินส่งคืนโดยผ่าน</t>
  </si>
  <si>
    <t xml:space="preserve">    ระบบ GFMIS</t>
  </si>
  <si>
    <t>3. นำส่งเงินรายได้แผ่นดินในส่วน</t>
  </si>
  <si>
    <t>4. นำส่งเงินบูรณะทรัพย์สิน</t>
  </si>
  <si>
    <t>5. ตรวจสอบการใช้ใบเสร็จทุกประเภท</t>
  </si>
  <si>
    <t>6. งานกองทุนพัฒนาบุคลากร</t>
  </si>
  <si>
    <t>7. งานกองทุนฉุกเฉินไทยช่วยไทย</t>
  </si>
  <si>
    <t>8. งานกองทุนการศึกษามหาราษฎร</t>
  </si>
  <si>
    <t>9. งานกองทุนกู้ยืมเงินเพื่อการศึกษา</t>
  </si>
  <si>
    <t>10. งานบัญชีเงินกองทุนอุดหนุน</t>
  </si>
  <si>
    <t xml:space="preserve">       (เงินในงบประมาณ)</t>
  </si>
  <si>
    <t>11. งานวิจัยเงินนอก</t>
  </si>
  <si>
    <t>12. งานบัญชีกองทุนสวัสดิการ 6 กองทุน</t>
  </si>
  <si>
    <t>13. งานการบริหารจัดการและพัฒนา</t>
  </si>
  <si>
    <t>โครงสร้างการแบ่งส่วนราชการในกองกลาง สำนักงานอธิการบดี มหาวิทยาลัยราชภัฎสกลนคร</t>
  </si>
  <si>
    <t>หน้าที่ความรับผิดชอบ</t>
  </si>
  <si>
    <t>การแบ่งงานภายใน</t>
  </si>
  <si>
    <t>การกำหนดกลุ่มตำแหน่ง</t>
  </si>
  <si>
    <t>การจัดหน้าที่ความรับผิดชอบ  การแบ่งงานและการกำหนดตำแหน่งในกองกลาง   สำนักงานอธิการบดี  มหาวิทยาลัยราชภัฏสกลนคร</t>
  </si>
  <si>
    <t>ปฏิบัติงานสารบรรณของมหาวิทยาลัย</t>
  </si>
  <si>
    <t>ดำเนินงานการประกันคุณภาพภายในของกองกลาง</t>
  </si>
  <si>
    <t>รับผิดชอบด้านการประสานงานมหาวิทยาลัย</t>
  </si>
  <si>
    <t>ดำเนินการเกี่ยวกับงานอาคารสถานที่และยานพาหนะ</t>
  </si>
  <si>
    <t>พัฒนาระบบการบริหารงานบุคคลภายในมหาวิทยาลัย</t>
  </si>
  <si>
    <t>ดำเนินการเกี่ยวกับวินัยและนิติการ</t>
  </si>
  <si>
    <t>ดำเนินการเกี่ยวกับสวัสดิการ บำเหน็จบำนาญ และเครื่องราชอิสริยาภรณ์</t>
  </si>
  <si>
    <t>ดำเนินการเกี่ยวกับการฝึกอบรมและพัฒนาข้าราชการ</t>
  </si>
  <si>
    <t>จัดทำทะเบียนประวัติและข้อมูลบุคลากรในมหาวิทยาลัย</t>
  </si>
  <si>
    <t>ควบคุม และดำเนินการเกี่ยวกับการเงินของมหาวิทยาลัย ทั้งเงินงบประมาณและเงินรายได้ ให้เป็นไปตามระเบียบและสามารถตรวจสอบได้</t>
  </si>
  <si>
    <t>ควบคุม และดำเนินการเกี่ยวกับระบบการบัญชีเงินงบประมาณและเงินรายได้ให้เป็นไปตามระเบียบ และสามารถตรวจสอบได้</t>
  </si>
  <si>
    <t>ควบคุม และจัดวางระบบการบริหารงบประมาณให้สอดคล้องกับแผนการปฏิบัติงานต่างๆ ที่วางไว้</t>
  </si>
  <si>
    <t>ควบคุม ดำเนินการ และให้บริการด้านการพัสดุแก่มหาวิทยาลัย</t>
  </si>
  <si>
    <t>พัฒนาระบบการคลังให้สามารถตรวจสอบการปฏิบัติงานของทุกหน่วยงานในมหาวิทยาลัยได้</t>
  </si>
  <si>
    <t>ปฏิบัติงานร่วมกัน หรือสนับสนุนการปฏิบัติงานของหน่วยงานอื่นๆ ที่เกี่ยวข้องหรือได้รับมอบหมาย</t>
  </si>
  <si>
    <t>ดำเนินการเกี่ยวกับงานช่วยอำนวยการและงานเลขานุการของ</t>
  </si>
  <si>
    <t>มหาวิทยาลัย</t>
  </si>
  <si>
    <t>โครงสร้างอัตรากำลัง / ตำแหน่งในกองกลาง สำนักงานอธิการบดี มหาวิทยาลัยราชภัฏสกลนคร</t>
  </si>
  <si>
    <t>เป็นหน่วยงานประชาสัมพันธ์ของมหาวิทยาลัย รวมทั้งเผยแพร่</t>
  </si>
  <si>
    <t>กิจกรรมความรู้ ความก้าวหน้า และผลงานของมหาวิทยาลัย</t>
  </si>
  <si>
    <t xml:space="preserve">บริหารงานทั่วไปของมหาวิทยาลัย ซึ่งมิได้เป็นอำนาจหน้าที่ของ         </t>
  </si>
  <si>
    <t xml:space="preserve"> ส่วนราชการ ใดโดยเฉพาะ</t>
  </si>
  <si>
    <t>ดำเนินการตอบสนองคำรับรองการปฏิบัติราชการและการประเมินผล</t>
  </si>
  <si>
    <t>การปฏิบัติราชการของกองกลาง</t>
  </si>
  <si>
    <t xml:space="preserve">ดำเนินการเกี่ยวกับการบริหารงานบุคคลในมหาวิทยาลัย ได้แก่ </t>
  </si>
  <si>
    <t>การสรรหา บรรจุ แต่งตั้ง เลื่อนระดับตำแหน่ง การประเมินผล</t>
  </si>
  <si>
    <t>การปฏิบัติงาน ฯลฯ</t>
  </si>
  <si>
    <t>ประสานงานด้านการเงิน การบัญชี การงบประมาณและการพัสดุกับ
หน่วยงานต่างๆ ในมหาวิทยาลัย</t>
  </si>
  <si>
    <t>สารบัญ</t>
  </si>
  <si>
    <t>หน้า</t>
  </si>
  <si>
    <t>โครงสร้างการแบ่งส่วน</t>
  </si>
  <si>
    <t>การกำหนดที่ความรับผิดชอบ การแบ่งงานและการกำหนดตำแหน่ง</t>
  </si>
  <si>
    <t>โครงสร้างการแบ่งส่วน หน่วยงานใน</t>
  </si>
  <si>
    <t>การคิดภาระงานของแต่ละงาน</t>
  </si>
  <si>
    <t>ตารางสรุปการกำหนดกรอบอัตรากำลังและตำแหน่งเพิ่มใหม่ ประจำปีงบประมาณ พ.ศ. 2549</t>
  </si>
  <si>
    <t>ตารางสรุปการกรอบอัตรากำลังและตำแหน่งเพิ่มใหม่</t>
  </si>
  <si>
    <t>โครงสร้างอัตรากำลัง/ตำแหน่ง</t>
  </si>
  <si>
    <t>4.  นักวิชาการพัสดุ 7  (1)</t>
  </si>
  <si>
    <t>5.  นักประชาสัมพันธ์ 7 (1)</t>
  </si>
  <si>
    <t xml:space="preserve">   โทรสาร</t>
  </si>
  <si>
    <t xml:space="preserve">   เสนอผู้บังคับบัญชา</t>
  </si>
  <si>
    <t xml:space="preserve">   ที่ลงทะเบียน</t>
  </si>
  <si>
    <t xml:space="preserve">   ให้ส่งภายในกำหนดเวลา</t>
  </si>
  <si>
    <t xml:space="preserve"> - ให้บริการส่งโทรสารให้แก่หน่วยงานต่าง ๆ </t>
  </si>
  <si>
    <t xml:space="preserve">   โครงการและกิจกรรมต่าง ๆ</t>
  </si>
  <si>
    <t>การคิดภาระงานของงานบัญชีและงบประมาณ     กองกลาง   สำนักงานอธิการบดี</t>
  </si>
  <si>
    <t>6.  งานบัญชีและงบประมาณ</t>
  </si>
  <si>
    <t xml:space="preserve">     6.1  หน่วยบัญชี</t>
  </si>
  <si>
    <t>1.  บันทึกบัญชีเงินสด</t>
  </si>
  <si>
    <t xml:space="preserve">     1.1  งบประมาณแผ่นดิน</t>
  </si>
  <si>
    <t xml:space="preserve">    1.2  งบ  บ.กศ.</t>
  </si>
  <si>
    <t xml:space="preserve">    1.3  งบ กศ.ป.</t>
  </si>
  <si>
    <t xml:space="preserve">    1.4  งบ  กศ.ปท.</t>
  </si>
  <si>
    <t xml:space="preserve">    1.5  งบบัณฑิตศึกษา  (ป.โท)</t>
  </si>
  <si>
    <t xml:space="preserve">    1.6  งบรายได้จากการบริการ,  เงินรับฝากต่าง ๆ  </t>
  </si>
  <si>
    <t xml:space="preserve">           และเงินประกันของเสียหาย</t>
  </si>
  <si>
    <t xml:space="preserve">    1.7  เงินรับฝาก   ฯลฯ</t>
  </si>
  <si>
    <t>2.  บันทึกบัญชีในสมุดเงินฝากธนาคาร</t>
  </si>
  <si>
    <t>3.  บันทึกบัญชีในสมุดรายวันทั่วไป    ฯลฯ</t>
  </si>
  <si>
    <t>4.  บันทึกบัญชีย่อย</t>
  </si>
  <si>
    <t>5.  บันทึกรายการหักล้างทางบัญชีในระบบ  GFMIS</t>
  </si>
  <si>
    <t>6.  บันทึกบัญชีการตั้งยอดการจ่ายเงิน</t>
  </si>
  <si>
    <t>7.  บันทึกบัญชีการจ่ายเงินร้านค้า</t>
  </si>
  <si>
    <t>8.  บันทึกบัญชีเงินรับฝาก</t>
  </si>
  <si>
    <t>9. ลงบัญชีแยกประเภท</t>
  </si>
  <si>
    <t>10.  ลงทะเบียนคุมลูกหนี้เงินนอกงบประมาณ</t>
  </si>
  <si>
    <t>11.  จัดทำงบกระทบยอดเงินฝากธนาคาร</t>
  </si>
  <si>
    <t>12.  จัดเก็บเอกสารการบันทึกบัญชี</t>
  </si>
  <si>
    <t>13.  จัดทำรายงานการรับจริง-จ่ายจริงประจำเดือน</t>
  </si>
  <si>
    <t>14.  จัดทำทะเบียนคุมเงินจัดสรร</t>
  </si>
  <si>
    <t>15.  จัดทำรายงานงบแสดงสถานะทางการเงินประจำปี</t>
  </si>
  <si>
    <t xml:space="preserve">       ส่ง  สตง.</t>
  </si>
  <si>
    <t>16.  จัดทำรายงานการตรวจสอบยอดเงิน  GFMIS</t>
  </si>
  <si>
    <t>17.  จัดทำการขอจ่ายในระบบ  GFMIS</t>
  </si>
  <si>
    <t>18.  จัดทำรายงานงบทดลองในระบบ  GFMIS  นำส่ง สตง</t>
  </si>
  <si>
    <t xml:space="preserve">        และคลังจังหวัด</t>
  </si>
  <si>
    <t>19.  จัดทำรายงานงบประมาณประจำเดือน</t>
  </si>
  <si>
    <t>20.  จัดทำรายงานทางการเงินประจำเดือน</t>
  </si>
  <si>
    <t>21.  จัดทำรายงานงบเดือน</t>
  </si>
  <si>
    <t>22.  จัดทำรายงานประจำปี</t>
  </si>
  <si>
    <t>23.  ติดต่อประสานงานกับหน่วยงานและส่วนราชการที่</t>
  </si>
  <si>
    <t xml:space="preserve">      เกี่ยวข้อง</t>
  </si>
  <si>
    <t>24.  ปฏิบัติงานในวันเสาร์-อาทิตย์ ตามโครงการ กศ.ป.</t>
  </si>
  <si>
    <t>25.  ปฏิบัติงานรับ-จ่ายเงินประจำวัน หน้าเคาน์เตอร์ใน</t>
  </si>
  <si>
    <t xml:space="preserve">       วันอังคาร  , วันศุกร์</t>
  </si>
  <si>
    <t>26.  งานอื่นที่ได้รับมอบหมาย</t>
  </si>
  <si>
    <t xml:space="preserve">     6.2 หน่วยงบประมาณ</t>
  </si>
  <si>
    <t>1.  ตรวจสอบเอกสารขอเบิกเงินงบประมาณทุกหมวดราย</t>
  </si>
  <si>
    <t xml:space="preserve">     รายจ่ายจำแนกตามแผนงาน   งาน/โครงการ</t>
  </si>
  <si>
    <t>2.  จัดทำรายละเอียดประกอบการขอตั้งเงินงบประมาณ</t>
  </si>
  <si>
    <t xml:space="preserve">    เงินนอกงบประมาณ  ในส่วนสำนักงานอธิการบดี</t>
  </si>
  <si>
    <t>3.  จัดทำรายงานงบประมาณ โดยแยกตามงบจัดสรรงบ</t>
  </si>
  <si>
    <t xml:space="preserve">    ประมาณรายจ่ายดังต่อไปนี้</t>
  </si>
  <si>
    <t xml:space="preserve">    3.1  งบประมาณแผ่นดิน</t>
  </si>
  <si>
    <t xml:space="preserve">    3.2  งบ  บ.กศ.</t>
  </si>
  <si>
    <t xml:space="preserve">    3.3  งบ กศ.ป.</t>
  </si>
  <si>
    <t xml:space="preserve">    3.4  งบ  กศ.ปท.</t>
  </si>
  <si>
    <t xml:space="preserve">    3.5  งบบัณฑิตศึกษา  (ป.โท)</t>
  </si>
  <si>
    <t xml:space="preserve">    3.6  งบรายได้จากการบริการ,  เงินรับฝากต่าง ๆ  และเงิน</t>
  </si>
  <si>
    <t xml:space="preserve">          ประกันของเสียหาย</t>
  </si>
  <si>
    <t xml:space="preserve">    3.7  เงินรับฝาก</t>
  </si>
  <si>
    <t xml:space="preserve">    3.8  เงินลงทะเบียนบัณฑิต</t>
  </si>
  <si>
    <t xml:space="preserve">    3.9  ปฏิบัติงานในวันเสาร์-อาทิตย์ ตามโครงการ กศ.ป.</t>
  </si>
  <si>
    <t>3.  นักวิชาการเงินและบัญชี 7 (2)</t>
  </si>
  <si>
    <t xml:space="preserve">    3.10  ปฏิบัติงานรับ-จ่ายเงินประจำวัน หน้าเคาน์เตอร์ใน</t>
  </si>
  <si>
    <t xml:space="preserve">             วันอังคาร  , วันศุกร์</t>
  </si>
  <si>
    <t xml:space="preserve">    3.11  งานอื่นที่ได้รับมอบหมาย</t>
  </si>
  <si>
    <t>8.  งานพัสดุ</t>
  </si>
  <si>
    <t xml:space="preserve">     8.1  หน่วยจัดหาพัสดุ</t>
  </si>
  <si>
    <t>1.  พิจารณาความจำเป็น/ความต้องการ</t>
  </si>
  <si>
    <t>ในการใช้งาน</t>
  </si>
  <si>
    <t>2.  พิจารณากำหนดคุณลักษณะ/รูปแบบ/รายละเอียด</t>
  </si>
  <si>
    <t xml:space="preserve">     -  จัดซื้อจัดจ้างโดยวิธีตกลงราคา</t>
  </si>
  <si>
    <t xml:space="preserve">     -  จัดซื้อจัดจ้างโดยวิธีสอบราคา/ประกวดราคา/</t>
  </si>
  <si>
    <t xml:space="preserve">     -  โดยวิธีตกลงราคา</t>
  </si>
  <si>
    <t xml:space="preserve">     -  โดยวิธีสอบราคา/ประกวดราคา/แลกเปลี่ยน/เช่า</t>
  </si>
  <si>
    <t xml:space="preserve">    -  โดยวิธีสอบราคา/ประกวดราคา/แลกเปลี่ยน/เช่า</t>
  </si>
  <si>
    <t xml:space="preserve">     8.2  หน่วยควบคุมพัสดุ</t>
  </si>
  <si>
    <t>การควบคุมพัสดุแบ่งเป็น  3 ส่วนได้แก่</t>
  </si>
  <si>
    <t xml:space="preserve">     1.1  เมื่อได้รับพัสดุแล้วต้องลงบัญชีหรือทะเบียน</t>
  </si>
  <si>
    <t xml:space="preserve">     1.2  เก็บรักษาให้เป็นระเบียบเรียบร้อยปลอดภัย</t>
  </si>
  <si>
    <t xml:space="preserve">            ครบถ้วนถูกต้องตรงตามบัญชีหรือทะเบียน</t>
  </si>
  <si>
    <t>2.  การเบิก - จ่ายพัสดุ</t>
  </si>
  <si>
    <t xml:space="preserve">     2.1  ตรวจสอบใบเบิก-เอกสารประกอบ</t>
  </si>
  <si>
    <t xml:space="preserve">            ไว้เป็นหลักฐาน</t>
  </si>
  <si>
    <t xml:space="preserve">    2.2  ลงบัญชีหรือทะเบียนทุกครั้งที่มีการจ่าย</t>
  </si>
  <si>
    <t xml:space="preserve">     3.1  ก่อนสิ้นเดือนกันยายนทุกปี ออกคำสั่งแต่งตั้ง</t>
  </si>
  <si>
    <t xml:space="preserve">           กรรมการตรวจสอบพัสดุ ซึ่งไม่ใช่เจ้าหน้าที่พัสดุ</t>
  </si>
  <si>
    <t xml:space="preserve">     3.2  ขั้นตอนการตรวจสอบ ตั้งแต่ 1 ต.ค. ปีก่อนจนถึง</t>
  </si>
  <si>
    <t xml:space="preserve">            30 ก.ย. ปีปัจจุบันโดยเริ่มตรวจสอบในวันเปิด</t>
  </si>
  <si>
    <t xml:space="preserve">            ทำการแรกของเดือน ต.ค. ปีปัจจุบัน</t>
  </si>
  <si>
    <t xml:space="preserve">     3.3  เสนอรายงานผลการตรวจสอบต่อหัวหน้า</t>
  </si>
  <si>
    <t xml:space="preserve">            ส่วนราชการภายใน    30 วันทำการ</t>
  </si>
  <si>
    <t xml:space="preserve">            เริ่มนับแต่วันตรวจสอบ</t>
  </si>
  <si>
    <t xml:space="preserve">     3.4  ส่งรายงานผลการตรวจสอบถึงหัวหน้าส่วนราชการ</t>
  </si>
  <si>
    <t xml:space="preserve">             และ สตง. อย่างละ  1  ชุด</t>
  </si>
  <si>
    <t xml:space="preserve">    8.3  หน่วยจำหน่ายพัสดุ</t>
  </si>
  <si>
    <t>1.  หน่วยงาน/ศูนย์/สำนัก ขออนุมัติหัวหน้าส่วนราชการ</t>
  </si>
  <si>
    <t xml:space="preserve">     เพื่อจำหน่ายพัสดุ</t>
  </si>
  <si>
    <t>2.  ส่วนราชการออกคำสั่งแต่งตั้งกรรมการจำหน่ายพัสดุ</t>
  </si>
  <si>
    <t>3.  คณะกรรมการตรวจสอบรายงานผลการจำหน่ายพัสดุ</t>
  </si>
  <si>
    <t xml:space="preserve">4.  เจ้าหน้าที่พัสดุลงจ่ายพัสดุออกจากบัญชี </t>
  </si>
  <si>
    <t xml:space="preserve">     หรือทะเบียนทันที</t>
  </si>
  <si>
    <t>5.  แจ้ง สตง. ภายใน 30 วัน นับจากวันลงจ่ายจากบัญชี</t>
  </si>
  <si>
    <t xml:space="preserve">     หรือทะเบียน</t>
  </si>
  <si>
    <t>6.  กรณีมีเงินที่ได้จากการจำหน่ายให้ปฏิบัติตามกฏหมาย</t>
  </si>
  <si>
    <t xml:space="preserve">     ว่าด้วยวิธีงบประมาณ</t>
  </si>
  <si>
    <t xml:space="preserve">    8.4  หน่วยยืมพัสดุ</t>
  </si>
  <si>
    <t>1.  ตรวจสอบบันทึก/หนังสือจากหน่วยงาน</t>
  </si>
  <si>
    <t xml:space="preserve">     หรือบุคคลภายนอก ที่ขออนุมัติยืมพัสดุ</t>
  </si>
  <si>
    <t>2.  เจ้าหน้าที่พัสดุทำหลักฐานการยืมเป็นลายลักษณ์อักษร</t>
  </si>
  <si>
    <t xml:space="preserve">     เพื่อการตรวจสอบในภายหลัง</t>
  </si>
  <si>
    <t>3.  เมื่อมีการส่งคืนเจ้าหน้าที่พัสดุต้องตรวจสอบพัสดุ</t>
  </si>
  <si>
    <t xml:space="preserve">     อยู่ในสภาพใช้การได้เรียบร้อย ไม่มีการชำรุดเสียหาย</t>
  </si>
  <si>
    <t xml:space="preserve">     หากมีการชำรุดหรือเสียหายผู้ยืมต้องเป็นผู้ชดใช้</t>
  </si>
  <si>
    <t xml:space="preserve">     ผู้ชดใช้ให้ใช้งานได้อย่างเดิม</t>
  </si>
  <si>
    <t>4.  ปฏิบัติงานอื่น ๆ ที่ได้รับมอบหมาย</t>
  </si>
  <si>
    <t>การคิดภาระงานของงานอาคาร สถานที่และยานพาหนะ</t>
  </si>
  <si>
    <t>หน่วย</t>
  </si>
  <si>
    <t>9.3  หน่วยรักษาความปลอดภัย</t>
  </si>
  <si>
    <t>ชุดเวรประตู</t>
  </si>
  <si>
    <t>ชุดเวรสายตรวจ</t>
  </si>
  <si>
    <t>ชุดเวรศูนย์วิทยุ</t>
  </si>
  <si>
    <t>ชุดจราจร</t>
  </si>
  <si>
    <t>ชุดเฉพาะกิจ</t>
  </si>
  <si>
    <t>9.1  หน่วยอาคารสถานที่</t>
  </si>
  <si>
    <t>งานเก็บขยะ</t>
  </si>
  <si>
    <t>งานตัดหญ้า</t>
  </si>
  <si>
    <t>งานสวนหย่อม</t>
  </si>
  <si>
    <t>งานทำความสะอาดอาคารเรียนและอาคารประกอบ</t>
  </si>
  <si>
    <t>งานซ่อมแซมบำรุงเครื่องยนต์ (เครื่องตัดหญ้า)</t>
  </si>
  <si>
    <t>งานตัดแต่งกิ่งไม้</t>
  </si>
  <si>
    <t>งานทำเวทีและกางเต้นท์และเก็บ</t>
  </si>
  <si>
    <t>งานดูดสิ่งปฏิกูล</t>
  </si>
  <si>
    <t>งานซ่อมแซมบ้านพัก อาคารเรียนและอาคารประกอบ</t>
  </si>
  <si>
    <t xml:space="preserve">9.4  หน่วยสาธารณูปโภค </t>
  </si>
  <si>
    <t xml:space="preserve">       9.4.1 ไฟฟ้า</t>
  </si>
  <si>
    <t>เปลี่ยน ซ่อมบำรุง อุปกรณ์ไฟฟ้า ภายในอาคาร</t>
  </si>
  <si>
    <t>เปลี่ยน ซ่อมบำรุง อุปกรณ์ไฟฟ้า ภายนอกอาคาร</t>
  </si>
  <si>
    <t>บำรุงรักษาสายส่งและหม้อแปลงไฟฟ้า</t>
  </si>
  <si>
    <t>งานติดตั้ง เครื่องปรับอากาศ</t>
  </si>
  <si>
    <t>งานบำรุงรักษาเครื่องปรับอากาศ</t>
  </si>
  <si>
    <t>งานซ่อมบำรุง ล้างเครื่องปรับอากาศขนาดใหญ่</t>
  </si>
  <si>
    <t>งานซ่อมระบบโทรศัพท์ภายใน</t>
  </si>
  <si>
    <t>งานติดตั้งระบบโทรศัพท์</t>
  </si>
  <si>
    <t>รวมทั้งสิ้น  68  อัตรา</t>
  </si>
  <si>
    <t>งานบำรุงรักษาสายโทรศัพท์</t>
  </si>
  <si>
    <t>งานร่วมซ่อมระบบโทรศพท์สายนอก ภายในมหาวิทยาลัย</t>
  </si>
  <si>
    <t xml:space="preserve">      9.4.2  ประปา</t>
  </si>
  <si>
    <t>ควบคุมระบบผลิตน้ำ</t>
  </si>
  <si>
    <t>ซ่อมระบบส่งน้ำ</t>
  </si>
  <si>
    <t>ซ่อมเปลี่ยนอุปกรณ์ สุขภัณฑ์</t>
  </si>
  <si>
    <t>ติดตั้งมิเตอร์</t>
  </si>
  <si>
    <t>ตรวจวัดวัดปริมาณการใช้น้ำ</t>
  </si>
  <si>
    <t>ออกใบสำคัญรับเงิน</t>
  </si>
  <si>
    <t>ตรวจระบบส่งน้ำ</t>
  </si>
  <si>
    <t>ล้างทำความถังในระบบการผลิต</t>
  </si>
  <si>
    <t>ซ่อมดูแลเครื่องสูบน้ำตมแหล่งน้ำ/ตามอาคาร</t>
  </si>
  <si>
    <t>9.5  หน่วยออกแบบและตรวจสอบงานก่อสร้าง</t>
  </si>
  <si>
    <t>ออกแบบ</t>
  </si>
  <si>
    <t>งานเขียนแบบ</t>
  </si>
  <si>
    <t>ประมาณราคา</t>
  </si>
  <si>
    <t>เปิดซองประกวดราคา</t>
  </si>
  <si>
    <t>ควบคุมงานก่อสร้าง</t>
  </si>
  <si>
    <t>ตรวจรับงานก่อสร้าง</t>
  </si>
  <si>
    <t>งานวางผังอาคาร</t>
  </si>
  <si>
    <t>9.2  หน่วยยานพาหนะ</t>
  </si>
  <si>
    <t>รับหนังสือขอใช้รถ</t>
  </si>
  <si>
    <t>จัดรถตามผู้ขอใช้รถ</t>
  </si>
  <si>
    <t>เขียนบิลเบิกน้ำมัน</t>
  </si>
  <si>
    <t>สรุปการใช้รถประจำสัปดาห์</t>
  </si>
  <si>
    <t>สรุปการซ่อมบำรุงรถประจำเดือน</t>
  </si>
  <si>
    <t>สรุปการใช้น้ำมันประจำเดือน</t>
  </si>
  <si>
    <t>ทำชุดเบิกค่าซ่อมรถ</t>
  </si>
  <si>
    <t>ทำความสะอาดสำนักงานงานบริการ</t>
  </si>
  <si>
    <t>ทำความสะอาดสำนักงานในมหาวิทยาลัย</t>
  </si>
  <si>
    <t>ให้บริการหน่วยงานนอกมหาวิทยาลัย</t>
  </si>
  <si>
    <t>บริการรับส่งนัเรียน</t>
  </si>
  <si>
    <t>11. งานประกันคุณภาพฯ</t>
  </si>
  <si>
    <t xml:space="preserve">        11.1หน่วยงานบริหารทั่วไป</t>
  </si>
  <si>
    <t>1.  งานทะเบียน รับ-ส่ง หนังสือ</t>
  </si>
  <si>
    <t>2.  งานจัดทำหนังสือออกภายใน-ภายนอก</t>
  </si>
  <si>
    <t>3.  จัดเก็บเอกสาร</t>
  </si>
  <si>
    <t>4.  จัดทำหนังสือเชิญประชุม</t>
  </si>
  <si>
    <t>5.  เดินหนังสือเชิญประชุม</t>
  </si>
  <si>
    <t>6.  จัดประชุม</t>
  </si>
  <si>
    <t>7.  สรุปและรายงานการประชุม</t>
  </si>
  <si>
    <t>8.  ทำเอกสารที่ได้รับมอบหมาย</t>
  </si>
  <si>
    <t>9.  ติดต่อประสานงานกับหน่วยงานอื่น</t>
  </si>
  <si>
    <t>10.  งานบริการสารสนเทศ</t>
  </si>
  <si>
    <t>11.  จัดทำหลักผู้ขาย</t>
  </si>
  <si>
    <t>12.  จัดทำรายงานการนำส่ง GFMIS</t>
  </si>
  <si>
    <t>13.  นำส่งรายงาน GFMIS</t>
  </si>
  <si>
    <t>14.  งานทะเบียนงบประมาณ</t>
  </si>
  <si>
    <t>15.  จัดทำเอกสารประกอบการประชุม</t>
  </si>
  <si>
    <t>11.2 หน่วยงานมาตรฐานและประกันคุณภาพการศึกษา</t>
  </si>
  <si>
    <t>1.  จัดทำรายงานประจำปี</t>
  </si>
  <si>
    <t>2.  จัดทำคู่มือการประกันคุณภาพ</t>
  </si>
  <si>
    <t>3.  จัดทำคู่มือรายงานการประเมินตนเอง</t>
  </si>
  <si>
    <t>4.  จัดพิมพ์และจัดทำต้นฉบับให้หัวหน้าตรวจสอบ</t>
  </si>
  <si>
    <t>5.  การปรับปรุงแก้ไขข้อมูล</t>
  </si>
  <si>
    <t>6.  จัดส่งโรงพิมพ์เพื่อจัดทำการพิมพ์</t>
  </si>
  <si>
    <t>7.  ส่งเผยแพร่ให้หน่วยงานต่างๆในมหาวิทยาลัยและ</t>
  </si>
  <si>
    <t xml:space="preserve">    หน่วยงานภายนอกของมหาวิทยาลัย</t>
  </si>
  <si>
    <t>8.  การประชาสัมพันธ์ข้อมูล</t>
  </si>
  <si>
    <t>9.  ประสานงานกับคณะและหน่วยงาน</t>
  </si>
  <si>
    <t xml:space="preserve">     ทั้งในและนอกมหาวิทยาลัย</t>
  </si>
  <si>
    <t>10.  จัดทำเอกสาร  ก.พ.ร.</t>
  </si>
  <si>
    <t>11.  จัดทำเอกสาร  ส.ม.ศ.</t>
  </si>
  <si>
    <t>12.  เบิกจ่ายค่าตอบแทนวิทยากร</t>
  </si>
  <si>
    <t xml:space="preserve">13.  จัดซื้อ-จัดหาบัตรโดยสารเครื่องบินให้กับวิทยากร </t>
  </si>
  <si>
    <t xml:space="preserve">     (ค่าเดินทาง)</t>
  </si>
  <si>
    <t>14.  รับส่ง-โทรสาร</t>
  </si>
  <si>
    <t>4.  อัตรากำลังที่พึงมี       =   29.91</t>
  </si>
  <si>
    <t>การคิดภาระงานประกันคุณภาพการศึกษา    กองกลาง</t>
  </si>
  <si>
    <t>กองกลาง  สำนักงานอธิการบดี  มหาวิทยาลัยราชภัฏสกลนคร</t>
  </si>
  <si>
    <t>3.  งานบริหารบุคคล</t>
  </si>
  <si>
    <t xml:space="preserve">      3.1 หน่วยบริหารบุคคล</t>
  </si>
  <si>
    <t>1) งานอัตรากำลัง</t>
  </si>
  <si>
    <t xml:space="preserve"> - จัดทำบัญชียุบเลิกอัตราข้าราชการ</t>
  </si>
  <si>
    <t xml:space="preserve">     เกษียณ/ลูกจ้างประจำ</t>
  </si>
  <si>
    <t>- จัดทำบัญชีอัตรากำลังข้าราชการ</t>
  </si>
  <si>
    <t xml:space="preserve">   /ลูกจ้างประจำ</t>
  </si>
  <si>
    <t>- จัดทำกรอบอัตรากำลังโครงสร้าง</t>
  </si>
  <si>
    <t xml:space="preserve">   การแบ่งส่วนราชการภายใน</t>
  </si>
  <si>
    <t>- จัดทำบัญชีถือจ่ายเงินเดือน/ค่าจ้าง</t>
  </si>
  <si>
    <t xml:space="preserve">   (หมายเลข 1-4)</t>
  </si>
  <si>
    <t>- จัดทำบัญชียืนยัดยอดงบประมาณ</t>
  </si>
  <si>
    <t xml:space="preserve">   ขอเงินงบประมาณเพิ่มเติม</t>
  </si>
  <si>
    <t>- การยืนยัดยอดงบประมาณค่าจ้าง</t>
  </si>
  <si>
    <t xml:space="preserve">   ชั่วคราว(หมวดวิทย์/ทดแทนเกษียณ)</t>
  </si>
  <si>
    <t>2) งานกำหนดตำแหน่งและทะเบียนประจำตำแหน่ง</t>
  </si>
  <si>
    <t>- กำหนดตำแหน่งข้าราชการให้สูงขึ้น</t>
  </si>
  <si>
    <t xml:space="preserve">  (ตามเกณฑ์ กพอ. สายสนับสนุนวิชาการ)</t>
  </si>
  <si>
    <t>-  จัดทำเบียนตำแหน่งสายวิชาการ/</t>
  </si>
  <si>
    <t xml:space="preserve">    สายบริหาร/สายวิชาชีพ/เชี่ยวชาญ</t>
  </si>
  <si>
    <t>- ขอกำหนดตำแหน่งให้ดำรงตำแหน่ง</t>
  </si>
  <si>
    <t xml:space="preserve">   อาจารย์ 3 ระดับ 8</t>
  </si>
  <si>
    <t>- ขอกำหนดตำแหน่งทางวิชาการ/ผศ./</t>
  </si>
  <si>
    <t xml:space="preserve">   รศ./ศ.</t>
  </si>
  <si>
    <t>- การปรับปรุงกำหนดตำแหน่งลูกจ้าง</t>
  </si>
  <si>
    <t xml:space="preserve">   ประจำ</t>
  </si>
  <si>
    <t>3) งานสรรหาและบรรจุแต่งตั้งข้าราชการพลเรือนในสถาบันฯ</t>
  </si>
  <si>
    <t>- คัดเลือบุคคลเข้ารับราชการ (ว. 1)</t>
  </si>
  <si>
    <t>- คัดเลือกบุคคลเข้ารับราชการสาขาขาดแคลน</t>
  </si>
  <si>
    <t>- คัดเลือนนักเรียนทุนเข้ารับราชการ</t>
  </si>
  <si>
    <t>- รับโอน-ให้โอนบุคคลเข้ารับราชการ</t>
  </si>
  <si>
    <t>- ทดลองปฏิบัติหน้าที่ราชการ</t>
  </si>
  <si>
    <t>- ปรับวุฒิ/เพิ่มวุฒิ ให้สูงขึ้น</t>
  </si>
  <si>
    <t>- ย้ายสับเปลี่ยนตำแหน่งของข้าราชการ</t>
  </si>
  <si>
    <t>- ลาออกจากราชการ</t>
  </si>
  <si>
    <t>- บรรจุกลับเข้ารับราชการ</t>
  </si>
  <si>
    <t>- ขอไป-มา ช่วยราชการ</t>
  </si>
  <si>
    <t>- การย้ายเข้า-ออกของข้าราชการ</t>
  </si>
  <si>
    <t>- การลาไปปฏิบัติงานในองค์กรระหว่างประเทศ</t>
  </si>
  <si>
    <t>4) งานสรรหาและบรรจุแต่งตั้งลูกจ้างประจำ</t>
  </si>
  <si>
    <t>- การบรรจุและแต่งตั้งลูกจ้างประจำ</t>
  </si>
  <si>
    <t>- การปรับเปลี่ยนตำแหน่งลูกจ้างประจำ</t>
  </si>
  <si>
    <t>- การทดลองปฏิบัติหน้าที่ราชการ</t>
  </si>
  <si>
    <t>- การแต่งตั้งลูกจ้างประจำ</t>
  </si>
  <si>
    <t>- การลาออกของลูกจ้างประจำ</t>
  </si>
  <si>
    <t>- การบรรจุกลับเข้าปฏิบัติราชการ</t>
  </si>
  <si>
    <t>5) งานสรรหาและบรรจุลูกจ้างชั่วคราว</t>
  </si>
  <si>
    <t>- การสอบคัดเลือกลูกจ้างรายเดือน/</t>
  </si>
  <si>
    <t xml:space="preserve">   รายวัน</t>
  </si>
  <si>
    <t>- การสอบคัดเลือกอาจารย์พิเศษ</t>
  </si>
  <si>
    <t>- การสอบคัดเลือกพนักงานราชการ</t>
  </si>
  <si>
    <t>- การสอบคัดเลือกลูกจ้างต่างประเทศ</t>
  </si>
  <si>
    <t>- การต่อวีซ่า/ใบอนุญาตทำงาน</t>
  </si>
  <si>
    <t>- การแต่งตั้งลูกจ้างชั่วคราว</t>
  </si>
  <si>
    <t>- การทำสัญญาจ้างลูกจ้างชั่วคราว</t>
  </si>
  <si>
    <t>- การทดลองปฏิบัติงานของลูกจ้าง</t>
  </si>
  <si>
    <t>- การอนุญาตให้ลูกจ้างลาออก</t>
  </si>
  <si>
    <t>- การประเมินผลการปฏิบัติงาน</t>
  </si>
  <si>
    <t>- การปรับอัตราขั้นค่าจ้าง</t>
  </si>
  <si>
    <t>6) งาน ก.พ.ร.</t>
  </si>
  <si>
    <t>- รวบรวมข้อมูลที่เกี่ยวข้องตามตัวชี้วัด</t>
  </si>
  <si>
    <t>- บันทึกเก็บข้อมูลประมวลผลตามตัวชี้วัด</t>
  </si>
  <si>
    <t>- กำกับตัวชี้วัด</t>
  </si>
  <si>
    <t>7) งานจ่ายตรงเงินเดือน</t>
  </si>
  <si>
    <t>- จัดทำฐานข้อมูลจ่ายตรงเงินเดือน</t>
  </si>
  <si>
    <t>- บันทึกการเปลี่ยนแปลงในระบบ</t>
  </si>
  <si>
    <t>- บันทึกรายการขอเบิกและหักหนี้</t>
  </si>
  <si>
    <t>- ติดตาม ประสาน ปรับปรุง ข้อมูลในระบบ</t>
  </si>
  <si>
    <t>- ประมวลผลออกรายงานส่งเอกสาร</t>
  </si>
  <si>
    <t xml:space="preserve">  ขอเบิกเงินเดือนกับกรมบัญชีกลาง</t>
  </si>
  <si>
    <t>3.2 หน่วยงานพัฒนาบุคลากรและฝึกอบรม</t>
  </si>
  <si>
    <t>1) งานศึกษาต่อในประเทศและต่างประเทศ</t>
  </si>
  <si>
    <t>- งานขอนุญาตศึกษาต่อในประเทศและ</t>
  </si>
  <si>
    <t xml:space="preserve">   ต่างประเทศ (ด้วยทุนประเภท 1ก,ข,2)</t>
  </si>
  <si>
    <t>- งานสัญญาศึกษาต่อ</t>
  </si>
  <si>
    <t>- งานสัญญารับทุนศึกษาต่อ</t>
  </si>
  <si>
    <t>- งานตรวจสอบหนี้ทุนศึกษา</t>
  </si>
  <si>
    <t>- งานรายงานผลการเรียน</t>
  </si>
  <si>
    <t>- งานจัดทำข้อมูลการลาศึกษา</t>
  </si>
  <si>
    <t>2)  งานฝึกอบรมในประเทศและต่างประเทศ</t>
  </si>
  <si>
    <t>- งานขออนุญาตไปฝึกอบรมในประเทศ</t>
  </si>
  <si>
    <t xml:space="preserve">   และต่างประเทศ</t>
  </si>
  <si>
    <t>- งานสัญญาไปฝึกอบรมต่างประเทศ</t>
  </si>
  <si>
    <t>- งานสัญญารับทุนไปฝึกอบรมต่างประเทศ</t>
  </si>
  <si>
    <t>- งานตรวจสอบหนี้ทุนไปฝึกอบรม</t>
  </si>
  <si>
    <t>3)  งานไปปฏิบัติภารกิจต่างประเทศ</t>
  </si>
  <si>
    <t>- งานขออนุญาตเดินทางไปต่างประเทศ</t>
  </si>
  <si>
    <t xml:space="preserve">   กรณีไปเยี่ยมญาติ</t>
  </si>
  <si>
    <t xml:space="preserve">   กรณีไปศึกษาดูงาน</t>
  </si>
  <si>
    <t xml:space="preserve">   กรณีไปนำเสนองานวิจัย</t>
  </si>
  <si>
    <t xml:space="preserve">   กรณีไปประชุมสัมมนาวิชาการ</t>
  </si>
  <si>
    <t>4)  งานพัฒนาคุณธรรมจริยธรรมข้าราชการและลูกจ้างประจำ</t>
  </si>
  <si>
    <t>- งานจัดทำมาตรฐานคุณธรรมจิรยธรรม</t>
  </si>
  <si>
    <t xml:space="preserve">  ข้าราชการและลูกจ้างประจำ</t>
  </si>
  <si>
    <t>- งานคัดเลือกข้าราชการและลูกจ้าง</t>
  </si>
  <si>
    <t xml:space="preserve">   ประจำดีเด่น</t>
  </si>
  <si>
    <t xml:space="preserve">   ตัวอย่าง</t>
  </si>
  <si>
    <t>- งานส่งเสริมพัฒนาศักยภาพบุคลากร</t>
  </si>
  <si>
    <t>5) งานกองทุนพัฒนาบุคลากร</t>
  </si>
  <si>
    <t>- จัดทำข้อมูลเอกสารที่เกี่ยวข้องกับกอง</t>
  </si>
  <si>
    <t xml:space="preserve">   ทุนพัฒนาบุคลากร</t>
  </si>
  <si>
    <t>- จัดทำรายงานการประชุมฯ</t>
  </si>
  <si>
    <t>- จัดทำใบเบิกเงินกองทุนฯ (เงินสนับสนุน</t>
  </si>
  <si>
    <t xml:space="preserve">   เงินยืม)</t>
  </si>
  <si>
    <t>- จัดทำทะเบียควบคุมการเบิกเงินฯ</t>
  </si>
  <si>
    <t>- สรุปข้อมูลบุคลากรที่เบิกเงินจากกองทุน</t>
  </si>
  <si>
    <t>- สรุปข้อมูลบุคลากรที่กลับจากศึกษา</t>
  </si>
  <si>
    <t xml:space="preserve">   กรณียืมเงินกองทุนฯ</t>
  </si>
  <si>
    <t>6)  งานกำหนดตำแหน่งทางวิชาการ</t>
  </si>
  <si>
    <t>- ตรวจสอบคุณสมบัติผู้ขอกำหนดตำแหน่ง</t>
  </si>
  <si>
    <t xml:space="preserve"> สรุปรายละเอียดการขอกำหนดตำแหน่ง</t>
  </si>
  <si>
    <t>- จัดทำคำสั่งแต่งตั้งให้ดำรงตำแหน่ง</t>
  </si>
  <si>
    <t>- จัดทำสถิติข้อมูลผู้ดรำงตำแหน่ง</t>
  </si>
  <si>
    <t>7) งานทุนศึกษา/ฝึกอบรม</t>
  </si>
  <si>
    <t>- ประชาสัมพันธ์แหล่งทุนทุกส่วนราชการ</t>
  </si>
  <si>
    <t>- ประสานข้อมูลไปยังแหล่งทุน</t>
  </si>
  <si>
    <t>- จัดส่งข้อมูลกรณีมีผู้ได้รับทุน</t>
  </si>
  <si>
    <t>8) งานโครงการฝึกอบรม</t>
  </si>
  <si>
    <t>- จัดทำงบประมาณจัดการฝึกอบรม</t>
  </si>
  <si>
    <t>- ดำเนินการขออนุมัติโครงการฝึกอบรม</t>
  </si>
  <si>
    <t>- ประเมินวัดผลโครงการฝึกอบรม</t>
  </si>
  <si>
    <t>3.3 หน่วยทะเบียนประวัติและบำเหน็จความชอบ</t>
  </si>
  <si>
    <t>1) งานบันทึกทะเบียนประวัติ</t>
  </si>
  <si>
    <t>- จัดทำทะเบียนประวัติข้าราชการ</t>
  </si>
  <si>
    <t xml:space="preserve">   ลูกจ้างประจำ พนักงานราชการ</t>
  </si>
  <si>
    <t>- ดำเนินการเปลี่ยนแปลงประวัติ</t>
  </si>
  <si>
    <t xml:space="preserve">   ส่วนตัว การศึกษา การทำงน</t>
  </si>
  <si>
    <t>- ดำเนินการแก้ไขข้อมูลวันเดือนปีเกิด</t>
  </si>
  <si>
    <t xml:space="preserve">   ของบุคลากรให้ถูกต้อง</t>
  </si>
  <si>
    <t>- เปลี่ยนแปลงชื่อ-สกุล สถานภาพ</t>
  </si>
  <si>
    <t>- การขอพระราชทานเพลิงศพ</t>
  </si>
  <si>
    <t>- การลาไปประกอบพิธีฮัจย์</t>
  </si>
  <si>
    <t>2. งานบริหารบุคคลและะนิติการ</t>
  </si>
  <si>
    <t>ควบคุม และจัดวางระบบการบริหารงบประมาณให้สอดคล้องกับแผนการปฏิบัติงาน</t>
  </si>
  <si>
    <t>ต่างๆ ที่วางไว้</t>
  </si>
  <si>
    <t>2) งานขอพระราชทานเครื่องราชอิสริยาภรณ์</t>
  </si>
  <si>
    <t>- จัดทำทะเบียนผู้ได้รับเครื่องราชฯ</t>
  </si>
  <si>
    <t>- สำรวจตรวจสอบคุณสมบัติผู้มีสิทธิ</t>
  </si>
  <si>
    <t xml:space="preserve">   ขอเครื่องราชฯ</t>
  </si>
  <si>
    <t>- แจ้งเวียนส่วนราชการเพื่อเสนอขอ</t>
  </si>
  <si>
    <t xml:space="preserve">   เครื่องราชฯ</t>
  </si>
  <si>
    <t>- จัดทำบัญชีผู้ได้รับ-ส่งคืนเครื่องราชฯ</t>
  </si>
  <si>
    <t>- แต่งตั้งกรรมการพิจารณาคุณสมบัติ</t>
  </si>
  <si>
    <t xml:space="preserve">   ผู้ขอเครื่องราชฯ</t>
  </si>
  <si>
    <t>- บันทึกประวัติผู้ได้รับเครื่องราชฯ</t>
  </si>
  <si>
    <t>3) งานพิจารณาความดีความชอบ</t>
  </si>
  <si>
    <t>- จัดทำแบบประเมินผลการปฏิบัติงาน</t>
  </si>
  <si>
    <t xml:space="preserve">   ของข้าราชการ/ลูกจ้างประจำ</t>
  </si>
  <si>
    <t>- จัดทำสถิติข้อมูลการเลื่อนขั้น</t>
  </si>
  <si>
    <t xml:space="preserve">   ย้อนหลัง 10 ปี</t>
  </si>
  <si>
    <t>- จัดเก็บข้อมูลการประเมินผลการปฏิบัติ</t>
  </si>
  <si>
    <t xml:space="preserve">   งานปีละ 2 ครั้ง</t>
  </si>
  <si>
    <t>4) งานเลื่อนขั้นเงินเดือน</t>
  </si>
  <si>
    <t>- การเลื่อนขั้นเงินเดือนข้าราชการ/</t>
  </si>
  <si>
    <t>- การเลื่อนค่าตอบแทนนอกเหนือเงินเดือน</t>
  </si>
  <si>
    <t>- การเลื่อนขั้นเงินเดือนเป็นกรณีพิเศษ</t>
  </si>
  <si>
    <t>5) งานเลื่อนระดับ</t>
  </si>
  <si>
    <t>- การเลื่อนขั้นเงินเดือนที่ถึงขึ้นต่ำของ</t>
  </si>
  <si>
    <t xml:space="preserve">   ระดับถัดไป</t>
  </si>
  <si>
    <t>- การเลื่อนขั้นเงินให้และแต่งตั้งให้ดำรง</t>
  </si>
  <si>
    <t xml:space="preserve">   ตำแหน่งสูงขึ้น</t>
  </si>
  <si>
    <t>- การแก้ไขเงินเดือนกรณีผู้ที่ได้เลื่อนระดับ</t>
  </si>
  <si>
    <t xml:space="preserve">   หรือเลื่อนตำแหน่งสูงขึ้น</t>
  </si>
  <si>
    <t>3.4 หน่วยสวัสดิการบุคลากร</t>
  </si>
  <si>
    <t>1) งานดำเนินการขอรับบำเหน็จบำนาญปกติ</t>
  </si>
  <si>
    <t>- ตรวจสอบข้าราชการ/ลูกจ้างประจำที่</t>
  </si>
  <si>
    <t xml:space="preserve">   เกษียณอายุราชการ</t>
  </si>
  <si>
    <t>- จัดทำประกาศเกษียณอายุราชการ</t>
  </si>
  <si>
    <t>- จัดทำคำสั่งเลื่อนขั้นเงินเดือนเกษียณฯ</t>
  </si>
  <si>
    <t>- จัดทำแบบขอรับเงินบำเหน็จบำนาญ</t>
  </si>
  <si>
    <t>- ดำเนินการ ติดตาม ตรวจสอบการ</t>
  </si>
  <si>
    <t xml:space="preserve">   ขอรับบำเหน็จบำนาญปกติ</t>
  </si>
  <si>
    <t>2) งานดำเนินการขอรับบำเหน็จดำรงชีพ</t>
  </si>
  <si>
    <t>- ตรวจสอบข้าราชการที่เกษียณฯ</t>
  </si>
  <si>
    <t xml:space="preserve">   ขอรับบำเหน็จดำรงชีพ</t>
  </si>
  <si>
    <t>- จัดทำแบบขอรับบำเหน็จดำรงชีพ</t>
  </si>
  <si>
    <t>- ให้ความรู้เกี่ยวกับการขอรับบำเหน็จ</t>
  </si>
  <si>
    <t xml:space="preserve">   ดำรงชีพแก่ข้าราชการเกษียณฯ</t>
  </si>
  <si>
    <t>3) งานดำเนินการขอรับบำเหน็จตกทอด</t>
  </si>
  <si>
    <t>- ตรวจสอบสิทธิทายาทของข้าราชการ</t>
  </si>
  <si>
    <t xml:space="preserve">   ผู้ที่เสียชีวิต</t>
  </si>
  <si>
    <t>- จัดทำแบบขอรับบำเหน็จตกทอด</t>
  </si>
  <si>
    <t xml:space="preserve">   แก่ทายาทผู้รับผลประโยชน์</t>
  </si>
  <si>
    <t xml:space="preserve">   ขอรับบำเหน็จตกทอดแก่ทายาท</t>
  </si>
  <si>
    <t>4) งานดำเนินการขอรับเงินกองทุน กบข./กสจ.</t>
  </si>
  <si>
    <t>- ตรวจสอบข้าราชการ/ลูกจ้างที่เป็น</t>
  </si>
  <si>
    <t xml:space="preserve">   สมาชิกกองทุน กบข./กสจ.</t>
  </si>
  <si>
    <t>- จัดทำหนังสือรับการเป็นสมาชิก</t>
  </si>
  <si>
    <t xml:space="preserve">   กองทุน กบข./กสจ.</t>
  </si>
  <si>
    <t>- จัดทำแบบขอรับเงินจากกองทุน กบข.</t>
  </si>
  <si>
    <t xml:space="preserve">    กสจ.</t>
  </si>
  <si>
    <t xml:space="preserve">   ขอรับเงินจากกองทุน กบข./กสจ.</t>
  </si>
  <si>
    <t>5) งานกองทุนประกันสังคม</t>
  </si>
  <si>
    <t>-ขึ้นทะเบียนผู้ประกันตน</t>
  </si>
  <si>
    <t>- ขอมีบัตรประกันสังคม/บัตรรรับรองสิทธิ</t>
  </si>
  <si>
    <t>- แจ้งประชาสัมพันธ์ข้อมูลข่าวสาร</t>
  </si>
  <si>
    <t>- ขอรับสิทธิประโยชน์จากประกันสังคม</t>
  </si>
  <si>
    <t>- ดำเนินการเปลี่ยนแปลงข้อมูลผู้ประกันตน</t>
  </si>
  <si>
    <t>- ส่งข้อมูลหักเงินประกันสังคนของผู้ประกันตน</t>
  </si>
  <si>
    <t>6) งานดำเนินการ ชพค ขพส. คุรุสภา</t>
  </si>
  <si>
    <t>- จัดทำทะเบียน ชพค. ชพส. คุรุสภา</t>
  </si>
  <si>
    <t>- ติดต่อประสานงาน ชพค. ชพส คุรุสภา</t>
  </si>
  <si>
    <t>- ประชาสัมพันธ์ข้อมูลข่าวสาร</t>
  </si>
  <si>
    <t>- ประสานการขอกู้เงิน ชพค.</t>
  </si>
  <si>
    <t>- ติดตามตรวจสอบปรับปรุงข้อมูลสมาชิก</t>
  </si>
  <si>
    <t>7) งานดำเนินงานโครงการประกันอุบัติเหตุ</t>
  </si>
  <si>
    <t>- จัดทำประกันอุบัติเหตุ</t>
  </si>
  <si>
    <t>- จัดทำทะเบียนผู้ประกัน/บัตรประจำตัว</t>
  </si>
  <si>
    <t>- ติดตามตรวจสอบเกี่ยวกับการประกัน</t>
  </si>
  <si>
    <t>8) งานเบิกจ่ายค่าตอบแทน กศ.ป.</t>
  </si>
  <si>
    <t>- จัดทำคำสั่งปฏิบัติงาน กศ.ป.</t>
  </si>
  <si>
    <t>- ตรวจสอบการลงเวลาปฏิบัติงาน</t>
  </si>
  <si>
    <t>- แก้ไขเปลี่ยนแปลงคำสั่ง กศ.ป.</t>
  </si>
  <si>
    <t>- เบิกจ่ายเงิน กศ.ป.</t>
  </si>
  <si>
    <t>9) งานจ่ายตรงค่ารักษาพยาบาล</t>
  </si>
  <si>
    <t>- ตรวจสอบค้นหาสิทธิเพื่อยืนยันสิทธิ</t>
  </si>
  <si>
    <t>- จัดทำฐานข้อมูลบุคลากรภาครัฐฯ</t>
  </si>
  <si>
    <t>- ปฏิบัติงานในฐานะนายทะเบียนหน่วย</t>
  </si>
  <si>
    <t xml:space="preserve">   เบิกเข้าสู่ระบบ</t>
  </si>
  <si>
    <t>- ประชาสัมพันธ์ความเข้าใจแก่บุคลากร</t>
  </si>
  <si>
    <t>10)  งานจ่ายตรงบำเหน็จบำนาญ</t>
  </si>
  <si>
    <t>- ตรวจสอบแบบขอรับบำเหน็จบำนาญ</t>
  </si>
  <si>
    <t>- แจ้งรายชื่อการจ่ายตรงเพื่อหักลดหย่อน</t>
  </si>
  <si>
    <t>- จัดทำแบบ สบง.1</t>
  </si>
  <si>
    <t>- จัดทำไปยังกรมบัญชีกลางเพื่อหัก</t>
  </si>
  <si>
    <t xml:space="preserve">    เงินให้บุคคลที่สาม</t>
  </si>
  <si>
    <t>- แสดงตนยืนยันสิทธิทางเว็บไซด์</t>
  </si>
  <si>
    <t>3.5 หน่วยงานธุรการ</t>
  </si>
  <si>
    <t>1) งานธุรการ</t>
  </si>
  <si>
    <t>- รับ-ส่งหนังสือทางราชการ</t>
  </si>
  <si>
    <t>- นำเสนอหนังสือ</t>
  </si>
  <si>
    <t>- จัดพิมพ์หนังสือราชการ</t>
  </si>
  <si>
    <t>- สำเนา แจ้งเวียนหนังสือทุกประเภท</t>
  </si>
  <si>
    <t>- สรุปข้อมูลสถิติวันปฏิบัติงานของบุคลากร</t>
  </si>
  <si>
    <t>- จัดทำบัญชีลงเวลาปฏิบัติงาน</t>
  </si>
  <si>
    <t>- จัดทำแบบฟอร์มต่าง ๆ</t>
  </si>
  <si>
    <t>- จัดทำบัตรประจำตัวบุคลากร</t>
  </si>
  <si>
    <t>- เบิกจ่ายวัสดุอุปกรณ์สำนักงาน</t>
  </si>
  <si>
    <t>- บำรุงรักษาวัสดุอุปกรณ์สำนักงาน</t>
  </si>
  <si>
    <t>- จัดทำบัญชีควบคุมครุภัณฑ์</t>
  </si>
  <si>
    <t>- เบิกจ่ายการปฏิบัติงานนอกเวลา</t>
  </si>
  <si>
    <t>- เบิกจ่ายเงินรางวัลแก่กรรมการฯ</t>
  </si>
  <si>
    <t>2) งานสารบรรณ</t>
  </si>
  <si>
    <t>- จัดเก็บ/รวบรวม/สืบคืน หนังสือราชการ</t>
  </si>
  <si>
    <t>- จัดเก็บระเบียบ ข้อบังคับของราชการ</t>
  </si>
  <si>
    <t>- จัดทำทะเบียนควบคุมเอกสารที่จัดเก็บ</t>
  </si>
  <si>
    <t>- จัดทำเบียนเอกสารรอทำลาย</t>
  </si>
  <si>
    <t>- จัดทำสำเนาเอกสารของทางราชการ</t>
  </si>
  <si>
    <t>3) งานสถิติข้อมูล</t>
  </si>
  <si>
    <t>- จัดเก็บข้อมูลสถิติบุคลากรทุกประเภท</t>
  </si>
  <si>
    <t>- จัดทำข้อมูสารสนเทศ</t>
  </si>
  <si>
    <t>- จัดทำรายงานประจำปี</t>
  </si>
  <si>
    <t>4) งานประกันคุณภาพ</t>
  </si>
  <si>
    <t>- จัดทำรายงานประกันคุณภาพ</t>
  </si>
  <si>
    <t>- จัดเก็บเอกสารที่อ้างอิงในงานประกัน</t>
  </si>
  <si>
    <t>- ติดตามประเมินผลปรับปรุงงานประกัน</t>
  </si>
  <si>
    <t>5) งานควบคุมและตรวจสอบภายใน</t>
  </si>
  <si>
    <t>- จัดทำรายงานการควบคุมตรวจสอบ</t>
  </si>
  <si>
    <t xml:space="preserve">   ภายใน</t>
  </si>
  <si>
    <t>- วิเคราะห์ ตรวจสอบ ติดตาม และ</t>
  </si>
  <si>
    <t xml:space="preserve">   ดำเนินการในงานตรวจสอบภายใน</t>
  </si>
  <si>
    <t>- เข้าร่วมประชุมรับทราบนโยบายฯ</t>
  </si>
  <si>
    <t>6) งานเงินกู้ทุกประเภท</t>
  </si>
  <si>
    <t>- ตรวจสอบคุณสมบัติผู้กู้ตามโครงการฯ</t>
  </si>
  <si>
    <t>- จัดทำหนังสือรับรองการกู้เงินฯ</t>
  </si>
  <si>
    <t>- นำส่งแบบคำขอกู้ไปยังสถาบันการเงิน</t>
  </si>
  <si>
    <t>- ประชาสัมพันธ์ข้อมูลข่าวสารการกู้เงิน</t>
  </si>
  <si>
    <t>7) งานบันทึกข้อมูลสารสนเทศ (MIS)</t>
  </si>
  <si>
    <t>- รวบรวมข้อมูลบุคลากร</t>
  </si>
  <si>
    <t>- บันทึกข้อมูลในระบบ MIS ของมหาวิทยาลัย</t>
  </si>
  <si>
    <t xml:space="preserve">    1.3  หน่วยจัดเก็บเอกสาร</t>
  </si>
  <si>
    <t>สืบค้นและทำลาย</t>
  </si>
  <si>
    <t xml:space="preserve">   </t>
  </si>
  <si>
    <t xml:space="preserve">    1.5  หน่วยประสานงาน</t>
  </si>
  <si>
    <t>ประกันคุณภาพ</t>
  </si>
  <si>
    <t xml:space="preserve">   1.6  หน่วยเลขานุการ</t>
  </si>
  <si>
    <t>ผู้บริหาร</t>
  </si>
  <si>
    <t xml:space="preserve"> - งานครบรอบวันสถาปนามหาวิทยาลัย</t>
  </si>
  <si>
    <r>
      <t xml:space="preserve">การคิดภาระงานของ </t>
    </r>
    <r>
      <rPr>
        <b/>
        <u val="single"/>
        <sz val="14"/>
        <rFont val="TH SarabunPSK"/>
        <family val="2"/>
      </rPr>
      <t xml:space="preserve"> งานบริหารบุคคล</t>
    </r>
  </si>
  <si>
    <r>
      <t>การคิดภาระงานของงาน</t>
    </r>
    <r>
      <rPr>
        <b/>
        <u val="single"/>
        <sz val="16"/>
        <rFont val="TH SarabunPSK"/>
        <family val="2"/>
      </rPr>
      <t xml:space="preserve">     งานพัสดุ     </t>
    </r>
    <r>
      <rPr>
        <b/>
        <sz val="16"/>
        <rFont val="TH SarabunPSK"/>
        <family val="2"/>
      </rPr>
      <t xml:space="preserve">  กอง/สำนักงาน</t>
    </r>
    <r>
      <rPr>
        <b/>
        <u val="single"/>
        <sz val="16"/>
        <rFont val="TH SarabunPSK"/>
        <family val="2"/>
      </rPr>
      <t xml:space="preserve">   อธิการบดี    </t>
    </r>
    <r>
      <rPr>
        <b/>
        <sz val="16"/>
        <rFont val="TH SarabunPSK"/>
        <family val="2"/>
      </rPr>
      <t xml:space="preserve">  คณะ/สำนัก/สถาบัน</t>
    </r>
    <r>
      <rPr>
        <b/>
        <u val="single"/>
        <sz val="16"/>
        <rFont val="TH SarabunPSK"/>
        <family val="2"/>
      </rPr>
      <t xml:space="preserve">   มหาวิทยาลัยราชภัฏสกลนคร    </t>
    </r>
  </si>
  <si>
    <t>โครงสร้างการแบ่งส่วนงาน กอง/สำนักงาน.........................................................คณะ/สำนัก/สถาบัน.................................................. มหาวิทยาลัยราชภัฎสกลนคร</t>
  </si>
  <si>
    <t>การจัดหน้าที่ความรับผิดชอบ  การแบ่งงานและการกำหนดตำแหน่งในหน่วยงาน....................................................................มหาวิทยาลัยราชภัฏสกลนคร</t>
  </si>
  <si>
    <t>ลำดับที่</t>
  </si>
  <si>
    <t>โครงสร้างการแบ่งส่วน หน่วยงานในคณะ/สำนัก/สถาบัน............................................................................................. มหาวิทยาลัยราชภัฎสกลนคร</t>
  </si>
  <si>
    <t>- หน่วย.................................................</t>
  </si>
  <si>
    <t>การคิดภาระงานของงาน……………………………………กอง/สำนักงาน...................................คณะสำนัก/สถาบัน..................................</t>
  </si>
  <si>
    <r>
      <t xml:space="preserve">4.  อัตรากำลังที่พึงมี       =      </t>
    </r>
    <r>
      <rPr>
        <u val="single"/>
        <sz val="16"/>
        <rFont val="TH SarabunPSK"/>
        <family val="2"/>
      </rPr>
      <t>ระยะเวลาที่ใช้ในการปฏิบัติงานรวมทั้งหมด (วัน)</t>
    </r>
  </si>
  <si>
    <t>ตารางสรุปการกำหนดกรอบอัตรากำลังและตำแหน่งเพิ่มใหม่  ประจำปีงบประมาณ พ.ศ. 2556 - 2559</t>
  </si>
  <si>
    <t>หน่วยงาน..............................................................</t>
  </si>
  <si>
    <t>1. งาน..................................</t>
  </si>
  <si>
    <t>2. งาน..................................</t>
  </si>
  <si>
    <t>3. งาน..................................</t>
  </si>
  <si>
    <t>4. งาน..................................</t>
  </si>
  <si>
    <t>โครงสร้างอัตรากำลัง/ตำแหน่ง/คณะ/สำนัก/สถาบัน............................................................................................. มหาวิทยาลัยราชภัฎสกลนคร</t>
  </si>
  <si>
    <t>- ......................................................</t>
  </si>
  <si>
    <t>แนวทางการกำหนดกลุ่มตำแหน่ง</t>
  </si>
  <si>
    <t>รวมจำนวน.............................อัตรา</t>
  </si>
  <si>
    <t>โครงสร้างการแบ่งส่วนงาน</t>
  </si>
  <si>
    <t>โครงสร้างการแบ่งส่วน หน่วยงานในคณะ/สำนัก/สถาบัน</t>
  </si>
  <si>
    <t>ตารางสรุปการกำหนดกรอบอัตรากำลังและตำแหน่งเพิ่มใหม่</t>
  </si>
  <si>
    <t xml:space="preserve">m </t>
  </si>
  <si>
    <t>การจัดหน้าที่ความรับผิดชอบ การแบ่งงานและการกำหนดตำแหน่งในหน่วยงาน</t>
  </si>
  <si>
    <t>โครงสร้างอัตรากำลัง/ตำแหน่ง/คณะ/สำนัก/สถาบัน</t>
  </si>
  <si>
    <t>ลูกจ้างชั่วคราว</t>
  </si>
  <si>
    <t>วิชาการ</t>
  </si>
  <si>
    <t>ลูกจ้างประจำ</t>
  </si>
  <si>
    <t>พนักงานมหาวิทยาลัย</t>
  </si>
  <si>
    <t>5. งาน..................................</t>
  </si>
  <si>
    <t>6. งาน..................................</t>
  </si>
  <si>
    <t>(สนับสนุน)</t>
  </si>
  <si>
    <t>จำนวนบุคลากรที่พึงมี</t>
  </si>
  <si>
    <t>กอง/สำนัก/สถาบัน/คณะ.............</t>
  </si>
  <si>
    <t>ประจำปีงบประมาณ พ.ศ. 2560 -2563</t>
  </si>
  <si>
    <t>ขั้นตอนการปฏิบัติงาน (WorkFlow)</t>
  </si>
  <si>
    <t>เขียนโดย .....................................................................</t>
  </si>
  <si>
    <t>อนุมัติโดย ....................................................................</t>
  </si>
  <si>
    <t>หัวข้อ ภาระงาน ........................................</t>
  </si>
  <si>
    <t>ตำแหน่ง ......................................................................</t>
  </si>
  <si>
    <t>แผนภูมิสายงาน</t>
  </si>
  <si>
    <t>วิธีดำเนินการ</t>
  </si>
  <si>
    <t>ระยะเวลา
ดำเนินการ/ฉบับ</t>
  </si>
  <si>
    <t>** อธิบายเพิ่มเติม ระยะเวลาดำเนินการ จำนวน ให้คิดภาระงานแต่ละขั้นตอนต่อ 1 ฉบับ/ครั้ง/งาน/โครงการ</t>
  </si>
  <si>
    <t>เช่น ลงรับหนังสือ ทั้งปี 14,00 ฉบับ ลงรับฉบับละ 4 นาที รวมเวลาดำเนินการทั้งปี 56,000 นาที</t>
  </si>
  <si>
    <t>เวลาเอามาลงฟอร์ม WorkFlow ให้เอาจำนวน 4 นาที</t>
  </si>
  <si>
    <t>** สรุปการทำงานของ WorkFlow คือ WorkFlow จะทำงานทีละรอบ</t>
  </si>
  <si>
    <t xml:space="preserve"> ดังนั้น ระยะเวลาใน 1 ขั้นตอน เท่ากับ ระยะเวลา ในการดำเนินการ ต่อ ฉบับ/ชุด/งาน/โครงการ/ครั้ง</t>
  </si>
  <si>
    <t>มรภ.สกลนคร</t>
  </si>
  <si>
    <t>ภาคผนวก</t>
  </si>
  <si>
    <t>- .....ระบุชื่อตำแหน่งและระดับ.............</t>
  </si>
  <si>
    <t>- ....ระบุชื่อตำแหน่งและระดับ..............</t>
  </si>
  <si>
    <t>- ....ระบุชื่อตำแหน่งและระดับ.............</t>
  </si>
  <si>
    <t>- …........ระบุชื่อตำแหน่งและระดับ.......</t>
  </si>
  <si>
    <t>- ......ระบุตำแหน่งและระดับ................</t>
  </si>
  <si>
    <t>- .......ระบุตำแหน่งและระดับ.................</t>
  </si>
  <si>
    <t>- .....ระบุตำแหน่งและระดับ.................</t>
  </si>
  <si>
    <t>บุคลากรที่มีอยุ่ปัจจุบัน</t>
  </si>
  <si>
    <t>จำนวนบุคลากร
ที่พึงมี</t>
  </si>
  <si>
    <r>
      <t>ตารางสรุปการกำหนดกรอบอัตรากำลังและตำแหน่งเพิ่มใหม่  ประจำปีงบประมาณ พ.ศ. 2560 - 2563</t>
    </r>
    <r>
      <rPr>
        <b/>
        <sz val="16"/>
        <color indexed="10"/>
        <rFont val="TH SarabunPSK"/>
        <family val="2"/>
      </rPr>
      <t xml:space="preserve"> (สายสนับสนุนวิชาการ)</t>
    </r>
  </si>
  <si>
    <t>กอง/สำนัก/สถาบัน/คณะ/งาน</t>
  </si>
  <si>
    <t>นักวิเคราะห์นโยบายและแผนปฏิบัติการ</t>
  </si>
  <si>
    <t>เจ้าหน้าที่บริหารงานทั่วไปปฏิบัติการ</t>
  </si>
  <si>
    <t>(ตัวอย่าง)</t>
  </si>
  <si>
    <t>2. งานวิเคราะห์งบประมาณ</t>
  </si>
  <si>
    <t>3. งานวิจัยสถาบันและสารสนเทศ</t>
  </si>
  <si>
    <t>พนักงานพิมพ์ดีด ส 4</t>
  </si>
  <si>
    <t>4. งานวิเคราะห์แผนและติดตามประเมินผล</t>
  </si>
  <si>
    <t>กองนโยบายและแผน  สำนักงานอธิการบดี</t>
  </si>
  <si>
    <t>กองนโยบายและแผน สำนักงานอธิการบดี</t>
  </si>
  <si>
    <r>
      <t xml:space="preserve">ตารางสรุปการกำหนดกรอบอัตรากำลังและตำแหน่งเพิ่มใหม่  ประจำปีงบประมาณ พ.ศ. 2566 - 2569 </t>
    </r>
    <r>
      <rPr>
        <b/>
        <sz val="16"/>
        <color indexed="10"/>
        <rFont val="TH SarabunPSK"/>
        <family val="2"/>
      </rPr>
      <t>(สายสนับสนุนวิชาการ)</t>
    </r>
  </si>
  <si>
    <t>เอกสารหมายเลข</t>
  </si>
  <si>
    <t>รายการ</t>
  </si>
  <si>
    <t>ผู้รับผิดชอบ</t>
  </si>
  <si>
    <t>โครงสร้างการแบ่งส่วนงาน กอง/สำนักงาน คณะ/สำนัก/สถาบัน</t>
  </si>
  <si>
    <t>กองนโยบายและแผน</t>
  </si>
  <si>
    <t>การคิดภาระงาน</t>
  </si>
  <si>
    <t>ตารางสรุปการกำหนดกรอบอัตรากำลังและตำแหน่งเพิ่มใหม่ ประจำปีงบประมาณ พ.ศ. 2566 - 2569</t>
  </si>
  <si>
    <t>งานบริหารบุคคลและนิติการ</t>
  </si>
  <si>
    <t>เดิม</t>
  </si>
  <si>
    <t>ใหม่</t>
  </si>
  <si>
    <t>หน่วยงาน</t>
  </si>
  <si>
    <t>กองพัฒนานักศึกษา</t>
  </si>
  <si>
    <t>1) ปฏิบัติงานสารบรรณของมหาวิทยาลัย
2) ปฏิบัติงานธุรการของมหาวิทยาลัย
3) ปฏิบัติงานพิธีการ
4) ดำเนินการตามภารกิจของสภาคณาจารย์และข้าราชการ
5) ดำเนินการเกี่ยวกับงานช่วยอำนวยการและงานเลขานุการของมหาวิทยาลัย
6) ดำเนินการเกี่ยวกับการจัดประชุมและอำนวยความสะดวกในการประชุมให้เรียบร้อย
7) ปฏิบัตติงานสารบรรณ และงานธุรการของงานเลขานุการและงานประชุม
8) ดำเนินงานเกี่ยวกับการบริหารงานบุคคลในมหาวิทยาลัยราชภัฏสกลนคร ได้แก่
การสรรหา การบรรจุแต่งตั้ง การเลื่อนเงินเดือนค่าจ้าง การเปลี่ยนตำแหน่ง เปลี่ยนระดับ
การกำหนดตำแหน่ง การขอโอนย้ายไป/มาช่วยราชการ การประเมินผลการปฏิบัติงาน
การประเมินต่อสัญญาจ้าง การพัฒนา ฝึกอบรม ลาศึกษาต่อ การให้ทุนสนับสนุน ฯลฯ
9) ดำเนินงานการพัฒนาระบบบริหารงานบุคคล การจัดทำแผนบริหาร/แผนพัฒนาบุคลากร
การจัดทำกรอบอัตรากำลัง กรอบระดับตำแหน่ง การจัดทำบัญถือจ่ายเงินเดือนค่าจ้าง
การดำเนินการเกี่ยวกับสวัสดิการสิทธิประโยชน์ บำเหน็จความชอบ กองทุนต่างๆ
การขอพระราชเครื่องราชฯ เครื่องหมายเชิดชูเกียรติ การพิจารณาบุคลากรดีเด่น ฯลฯ
10) ดำเนินการเกี่ยวกับงานวินัยและนิติการ ร่าง ปรับปรุง ตรวจสอบ วิเคราะห์ วินิฉัย
เสนอความเห็น ให้คำปรึกษาด้านกฎหมาย การจัดทำตรวจสอบด้านนิติกรรมสัญญา
ทรัพย์สินทางปัญญา สิทธิบัตร การมอบอำนาจผู้บริหาร การดำเนินทางด้านวินัยของ
บุคลากรและนักศึกษา ดำเนินการเกี่ยวกับร้องทุกข์ ความผิดทางคดี ความผิดทางละเมิด
11) ให้บริการทางวิชาการด้านกฎหมาย ถ่ายทอดความรู้และข้อมูลสารสนเทศทางกฎหมาย
การรายงานทรัพย์สินของผู้บริหาร การรายงานข้อมูลทางกฎหมาย ดำเนินการตาม
ข้อกฎหมายของสภามหาวิทยาลัย และกฎหมายทางราชการที่เกี่ยวข้อง ฯลฯ</t>
  </si>
  <si>
    <t>12) ควบคุม และดำเนินการเกี่ยวกับการเงินของมหาวิทยาลัย ทั้งเงินงบประมาณและเงินรายได้ให้เป็นไปตามระเบียบและสามารถตรวจสอบได้
13) ควบคุม และดำเนินการเกี่ยวกับระบบการบัญชีเงินงบประมาณและเงินรายได้ให้เป็นตามระเบียบและสามารถตรวจสอบได้
14) ควบคุม และจัดวางระบบการบริหารงบประมาณให้สอดคล้องกับแผนการปฏิบัติงานต่างๆ ที่วางไว้
15) ดำเนินการจัดหารายได้ บริหารจัดการทรัพย์สินและสิทธิประโยชน์ของมหาวิทยาลัยในทุกรูปแบบ
16) ดำเนินการจัดให้มีสวัสดิการและสิทธิประโยชน์ในการสนับสนุนการดำเนินงานหรือกิจกรรมต่างๆ ของนักศึกษาและบุคลากรในมหาวิทยาลัย
17) บริหารจัดการศูนย์ฝึกประสบการณ์วิชาชีพ โรงผลิตน้ำดื่มราชพฤกษ์และธุรกิจโรงแรมภูพานเพลซ
18) ดำเนินการจัดโครงการเฉลิมพระเกียรติ โครงการแสดงผลงานและความก้าวหน้าของมหาวิทยาลัยและโครงการเฉพาะกิจอื่นๆ
19) จัดหา ควบคุม จำหน่าย และให้บริการด้านการพัสดุแก่มหาวิทยาลัยเป็นศูนย์ข้อมูลประวัติด้านการพัสดุแก่มหาวิทยาลัย
20) ดำเนินงานผลิต สร้างสรรค์ เผยแพร่สื่อประชาสัมพันธ์ และให้บริการโสตทัศนปกรณ์ในห้องเรียน ห้องประชุม และกิจกรรมภาคสนาม
21) ดำเนินการให้บริการด้านอาศาร สถานที่ ยานพหนะและบำรุงรักษาระบบสาธารณูปโภค
22) ดำเนินการให้บริการออกแบบ ประเมินราคา งานปรับปรุง ก่อสร้าง อาคาร สถา
23) ดำเนินการจัดการพลังงานและสิ่งแวดล้อม
24) ดำเนินการจัดการด้านความปลอดภัยและงานจราจร
25) การตรวจสอบภายใน ตรวจสอบหลักฐานการเบิกจ่าย เพื่อให้ความเชื่อมั่นทางด้านการเงิน และการบริการให้คำปรึกษา แนะนำเกี่ยวกับระเบียบปฏิบัติ
26) การบริหารจัดการความเสี่ยงของมหาวิทยาลัย
27) การวางระบบควบคุมภายในของมหาวิทยาลัย
28) จัดการเรียนการสอนระดับอนุบาลและประถมศึกษาให้มีคุณภาพและมาตรฐานที่การศึกษา
ขั้นพื้นฐานกำหนด</t>
  </si>
  <si>
    <t>1) งานบริหารทั่วไป
2) งานบริหารบุคคลและนิติการ
3) งานคลัง
4) งานทรัพย์สินและรายได้
5) งานพัสดุ
6) งานประชาสัมพันธ์และโสตทัศบูปกรณ์
7) งานอาคารสถานที่และยานพาหนะ
8) หน่วยสอบภายใน
9) โรงเรียนวิถีธรรมแห่งมหาวิทยาลัยราชภัฏสกลนคร</t>
  </si>
  <si>
    <t>1) งานบริหารทั่วไป
2) งานวิจัยสถาบันและสารสนเทศ
3) งานแผนและงบประมาณ
4) งานยุทธศาสตร์และติดตามประเมินผล
5) งานประกันคุณภาพการศึกษา</t>
  </si>
  <si>
    <t xml:space="preserve">1) ปฏิบัติงานสารบรรณ การเงิน พัสดุ บุคคลของกองนโยบายและแผน
2) ดำเนินการตามเกณฑ์ประกันคุณภาพการศึกษาที่เกี่ยวข้องกับนโยบายและแผนของมหาวิทยาลัย
3) ดำเนินงานเกี่ยวกับการรวบรวมข้อมูลพื้นฐานที่เกี่ยวข้องสำหรับการบริหารจัดการมหาวิทยาลัย ได้แก่
ข้อมูลนักศึกษา ข้อมูลหลักสูตร รวมถึงข้อมูลข้อมูลบุคลากร ข้อมูลงบประมาณพื้นฐานต่างๆ ที่เป็นประโยชน์ต่อการวางแผน การจัดทำงบประมาณ ข้อมูลอาคารสถานที่ และการตัดสินใจของผู้บริหาร
4) ดำเนินงานเกี่ยวกับการจัดทำเอกสารเผยแพร่สารสนเทศ รายงานประจำปี ข้อมูลสารสนเทศแสดงสถิติต่างๆ รวมถึงการติดตามรวบรวมผลการดำเนินการปฏิบัติงนของหน่วยงานในการจัดทำรายงานประจำปีที่แสดงถึงความสำเร็จของการปฏิบัติงาน รวมถึงการปรับปรุงเว็บไชต์เพื่อเผยแพร่ข้อมูลข้อมูลสารสนเทศ และประชาสัมพันธ์ข้อมูลข่าวสารของหน่วยงาน
5) ดำเนินงานเกี่ยวกับการวิจัยสถาบันตามภารกิจมหาวิทยาลัย และงานรวบรวมข้อมูลผลงานวิจัยสถาบันเป็นข้อมูลส่ารสนเทศมหาวิทยาลัย เพื่อการบริหารจัดการ และการตัดสินใจ
6) จัดทำฐานข้อมูลสำหรับเก็บข้อมูลการบริหารจัดการมหาวิทยาลัย ได้แก่ ข้อมูลนักศึกษา ข้อมูลหลักสูตร ข้อมูลบุคลากร ข้อมูลงบประมาณ ข้อมูลอาคารสถานที่ รวมถึงข้อมูลพื้นฐานต่างๆ ที่เป็นประโยชน์ต่อการวางแผน การจัดทำงบประมาณ และการตัดสินใจของผู้บริหาร
7) ดำเนินงานเกี่ยวกับการปฏิบัติงานและสนับสนุนงานอื่นตามที่ได้รับมอบหมาย เพื่อสนับสนุนหน่วยงานในภาพรวมให้บรรลุภารกิจที่กำหนดไว้ เพื่อส่งเสริมการบริหารจัดการที่ดีของมหาวิทยาลัยและการ
ตัดสินใจของผู้บริหาร
8) ศึกษา วิเคราะห์ และวิจัยเกี่ยวกับการขยายตัวและแนวโน้มทางด้านงบประมาณรวมทั้งปัญหาที่เกิดจากการจัดสรรงบประมาณเพื่อเสนอแนะและแก้ปัญหาเกี่ยวกับการจัดสรรงบประมาณประจำปีให้แก่
มหาวิทยาลัย
9) ศึกษา วิเคราะห์ จัดทำงบประมาณรายจ่ายประจำปี และการติดตามผลประเมินผลโครงการ งบประมาณรายได้ และงบประมาณแผ่นดิน รวมทั้งประสานการจัดทำโครงการยุทธศาสตร์จังหวัด กลุ่มจังหวัดภาคตะวันออกเฉียงเหนือ
10) ประสานและวิเคราะห์ข้อมูล เพื่อจัดทำและพัฒนาระบบที่เกี่ยวข้องกับการบริหารจัดการงบประมาณ การตรวจสอบและรายงานผลการเบิกจ่ายงบประมาณ
</t>
  </si>
  <si>
    <t>11) ดำเนินการ ประสาน และวางแผนพัฒนาที่เกี่ยวข้องกับนโยบายด้านการศึกษาระดับอุดมศึกษาในมหาวิทยาลัยให้สอดคล้องกับนโยบายการบริหารราชการแผ่นดิน ยุทธศาสตร์ชาติระยะ 20 ปี (พ.ศ. 2560 -
2579) แผนพัฒนาการศึกษาระดับอุดมศึกษา ฉบับที่ 12 (พ.ศ. 2560 - 2564) แผนอุดมศึกษาระยะยาว 15 ปี ฉบับที่ 2 (พ.ศ. 2551 - 2565) ยุทธศาสตร์ใหม่มหาวิทยาลัยราชภัฎเพื่อการพัฒนาท้องถิ่นตาม
พระราโชบายระยะ 20 ปี (พ.ศ. 2560 - 2579) และแผนอื่น ๆ ที่เกี่ยวข้อง
12) ศึกษาวิเคราะห์สภาวะปัญหาเกี่ยวกับการศึกษาระดับอุดมศึกษา และติดตามประเมินผลการปฏิบัติงานตามนโยบาย เป้าหมาย ในแผนพัฒนาการศึกษาระดับอุดมศึกษา
13) ประสานงานเกี่ยวกับการจัดการบริหารการศึกษาของมหาวิทยาลัย รวมทั้งการดำเนินการเกี่ยวกับโครงการ/แผนงานร่วมของมหาวิทยาลัยในสังกัด สกอ. ตามที่ สกอ. ขอความร่วมมือ
14) ประสานจัดทำรายงานการประเมินผล ติดตามประเมินผลตามแผนยุทธศาสตร์และแผนปฏิบัติราชการ แผนงาน/โครงการการศึกษา ระดับอุดมศึกษา และแผนงาน/โครงการต่างๆของมหาวิทยาลัย
15) ดำเนินงานจัดทำแผนพัฒนามหาวิทยาลัยทั้งระยะสั้นและระยะยาว เพื่อใช้เป็นแผนแม่บทในการผลิตบัณฑิต การพัฒนาอาจารย์ การส่งเสริมประสิทธิภาพการเรียนการสอน และการแลกเปลี่ยน
อาจารย์ตลอดจนการแสวงหาทุนการศึกษา ฝึกอบรม ประชุมสัมมนา และวิจัยจากในและนอกประเทศ
16) ปฏิบัติงานสารบรรณ การเงิน พัสดุ จัดอบรม ประชุม สัมมนา
17) ประสานการพัฒนานโยบายและแผนประกันคุณภาพการศึกษา การพัฒนาระบบและกลไกการประกันคุณภาพการศึกษา ให้เป็นไปตามมาตรฐานและประกันคุณภาพการศึกษาภายใน และรายงานผล
ผ่านระบบที่เกี่ยวข้อง
18) ประสานและจัดเตรียมการตรวจประเมินคุณภาพภายนอก ระดับอุดมศึกษา สำนักงานรับรองมาตรฐานและประเมินคุณภาพการศึกษา (องค์การมหาชน) และรายงานผลผ่านระบบที่เกี่ยวข้อง</t>
  </si>
  <si>
    <t>1. งานบริหารทั่วไป
2. งานส่งเสริมและพัฒนากิจกรรมนักศึกษา
3. งานสวัสดิการนักศึกษาและทุนการศึกษา
4.งานแนะแนวและศิษย์เก่าสัมพันธ์
5. งานอนามัยและสุขาภิบาล
6. งานพัฒนาและส่งเสริมการศึกษานักศึกษาพิการ
(ศูนย์ DSS)</t>
  </si>
  <si>
    <t>1) บริหารจัดการ งานสารบรรณ ธุรการ การเงิน พัสดุ งบประมาณ อาคารสถานที่และจัดทำข้อมูลสารสนเทศ ของกองพัฒนานักศึกษา รวมทั้งการเผยแพร่ ประชาสัมพันธ์ข้อมูลข่าวสารและกิจกรรมต่าง ๆ
สนับสนุนอำนวยการและติดต่อประสานงานทั้งภายในและภายนอก
2) ดำเนินการพัฒนาบุคลากรและจัดการองค์ความรู้จากการปฏิบัติงาน เพื่อจัดทำคู่มือการปฏิบัติงานของกองพัฒนานักศึกษา
3) รับผิดชอบการประกันคุณภาพภายใน ระดับมหาวิทยาลัย ตัวบ่งขี้ที่ 1.4 :การบริการนักศึกษาระดับ
ปริญญาตรี และตัวบ่งชี้ที่ 1.5:กิจกรรมนักศึกษาระดับปริญญาตรี ระดับสำนักงานอธิการบดี ตัวบ่งชี้ 2.2: การบริการนักศึกษาระดับปริญญาตรี
4) บริหารจัดการควบคุมภายในและจัดการความเสี่ยงของการบริหารงานกิจการนักศึกษา
5) ดำเนินการส่งเสริมและพัฒนาศักยภาพ ผู้นำนักศึกษา องค์การนักศึกษา ( Student Qrganization) โดยการรวมตัวของกลุ่มนักศึกษาที่จะทำหน้าที่เป็นศูนย์ประสานงาน โครงการหรือกิจกรรมต่าง ๆ ในความ
รับผิดชอบของนักศึกษา การสร้างเสริมประสบการณ์การเรียนรู้ การบริหารองค์กร ตามระบอบประชาธิปไตยอันมีพระมหากษัตริย์ทรงเป็นพระประมุข ตลอดจนการเรียนรู้การบริหารจัดการด้านงบประมาณและการประสานประโยชน์ของนักศึกษากับมหาวิทยาลัย ผู้นำ นักศึกษา ประกอบด้วย องค์การบริหรนักศึกษา สภานักศึกษา สโมสรนักศึกษาคณะ ชมรมและชุมนุม นักศึกษา
6) จัดทำโครงการหรือกิจกรรม ตามแผนการพัฒนานักศึกษา ทุกชั้นปี เป็นกิจกรรมเสริมหลักสูตร โดย
นักศึกษาจะมีโอกาสได้รับการพัฒนาสติปัญญา สังคม อารมณ์ ร่างกายและคุณธรรมจริยธรรม สอดคล้องกับ
คุณลักษณะของบัณฑิตที่พึงประสงค์
7) ประสานความร่วมมือร่วมเป็นภาคีเครือข่ายกับองค์กรและหน่วยงานต่าง ๆ เพื่อนำนักศึกษาเข้าร่วมโครงการหรือกิจแรรมเบืตโยกาสการเรียนรู้และเสริมสร้างการพัฒนานักศึกษาในรูปแบบต่าง ๆ
8) ส่งเสริมรณรงค์ให้นักศึกษาเกิดการตระหนักรู้ สามารถประพฤติตนให้อยู่ในกรอบระเบียบของมหาวิทยาลัยและรู้จักแสดงออกที่เหมาะสมตามกาลเทศะ ผลิตสื่อเพื่อเผยแพร่ความรู้ความเข้าใจเกี่ยวกับการพัฒนาวินัย ความประพฤติของนักศึกษาให้เป็นไปตามระเบียบข้อบังคับของมหาวิทยาลัย จัดกิจกรรมพัฒนาและส่งเสริมให้นักศึกษามีภูมิคุ้มกันและอยู่ในระเบียบวินัย
9) กำกับดูแลการฝึกวิชาทหารรักษาตินแดนไว้เป็นกำลังสำรองของชาติ และการขอผ่อนผันการตรวจเลือกทหารสำหรับนักศึกษาชายเมื่อมีอายุครบ 21 ปีบริบูรณ์</t>
  </si>
  <si>
    <t xml:space="preserve">10) จัดบริการสวัสดิการด้านทุนการศึกษาเช่น กองทุนเงินให้กู้ยืมเพื่อการศึกษา (กยศ.) และกองทุนเงินกู้ยืมเพื่อการศึกษาที่ผูกกับรายได้ในอนาคต(กรอ.) และทุนการศึกษาทั่วไป เช่น ทุนพระราชทาน สกอ. มูลนิธิต่างๆ เป็นต้น เพื่อช่วยเหลือนักศึกษาที่เรียนดี เป็นคนดี มีความประพฤติดี ครอบครัวขัดสน มีรายได้น้อย ฯ
11) จัดให้บริการสวัสดิการด้านหอพักนักศึกษา เพื่อเป็นสถานที่ฝึกอบรมให้นักศึกษาเป็นคนดี มีพลานามัย
สมบูรณ์แข็งแรง มีความสุข เป็นต้น ประกอบด้วยหอพักชายและหญิงราชพฤกษ์ หอพักชายเอราวัณ
หอพักหญิงปาริชาติ
12) จัดให้บริการสวัสดิการด้านประกันอุบัติเหตุ ให้กับนักศึกษาภาคบกติทุกชั้นปี
13) ดำเนินงานส่งเสริมและพัฒนานักศึกษาโดยการเป็นนักกีฬา เรียนรู้การเป็นผู้มีน้ำใจนักกีฬา รู้แพ้ รู้ชนะ รู้อภัย มีมนุษย์สัมพันธ์และมีสุขภาพกาย สุขภาพจิตที่สมบูรณ์
14) ดำเนินงานจัดกิจกรรมกีฬาและนันทนาการ ส่งเสริมให้นักศึกษาเห็นความสำคัญและประโยชน์ในการออกกำลังกาย การเล่นกีฬาและกิจกรรมนันทนาการที่ทำตามสมัครใจยามว่าง เพื่อให้เกิดความสนุกสนานเพลิดเพลินและผ่อนคลายความตึงเครียด
15) ดำเนินการจัดกิจกรรมกีฬา ส่งเสริมให้นักศึกษาพัฒนาสมรรถนะขีดความสามารถด้านกีฬา เพื่อสร้างชื่อเสียงให้กับตนเองและมหาวิทยาลัย
16) จัดบริการให้คำปรึกษาแนะแนวซึ่งนับว่าเป็นงานที่สำคัญมากเพื่อสนองความต้องการไม่ว่าจะเป็นรายบุคคลหรือรายกลุ่มเพื่อช่วยเหลือนักศึกษาที่มีปัญหา ช่วยพัฒนาคุณสมบัติประจำตัวนักศึกษา ช่วยให้นักศึกษาเข้าใจตนเองเข้าใจสภาพแวดล้อมและสามารถแก้ปัญหาตนเองได้อย่างมีประสิทธิภาพและเพื่อให้เกิดประโยชน์ต่อตนเองและสังคม
17) จัดให้บริการจัดหางานโดยคำนึงถึงความต้องการและความสนใจและบุคลิกภาพของนักศึกษา การจัดหางานให้สอดคล้องกับความสนใจ ความสามารถ ความถนัดของนักศึกษาจะเป็นการช่วยให้นักศึกษา ได้ใช้ความสามารถและความถนัดของตนเองอย่างเต็มที่ก่อให้เกิดความสุขในการทำงานต่อไปซึ่งเป็นการช่วยนายจ้างให้ได้คนที่มีคุณภาพไปทำงานด้วยเช่นกัน จุดมุ่งหมายงานบริการจัดหางานจึงอยู่ที่ความสำเร็จในหน้าที่การงานและความสำเร็จในชีวิตของนักศึกษา
18) </t>
  </si>
  <si>
    <t>ข้อมูลการเกษียณอายุและการลาศึกษาต่อของบุคลากรสายสนับสนุน</t>
  </si>
  <si>
    <t>สรุป  การกำหนดกรอบอัตรากำลัง สายวิชาการ + สายสนับสนุน  พ.ศ. 2566 - 2569</t>
  </si>
  <si>
    <t>กองนโยบายและแผน (ภานุวัฒน์)</t>
  </si>
  <si>
    <t>สรุปการกำหนดกรอบอัตรากำลัง สายสนับสนุน  พ.ศ. 2566 - 2569</t>
  </si>
  <si>
    <t>ตารางสรุปสถานภาพอัตรากำลังของบุคลากรสายสนับสนุนวิชาการ</t>
  </si>
  <si>
    <t>เอกสารหมายเลข ส6</t>
  </si>
  <si>
    <t>มหาวิทยาลัย ....................................</t>
  </si>
  <si>
    <t>พนักงานราชการ</t>
  </si>
  <si>
    <t xml:space="preserve">ลูกจ้างชั่วคราว </t>
  </si>
  <si>
    <t>กอง .......</t>
  </si>
  <si>
    <t>สถาบัน ..............</t>
  </si>
  <si>
    <t>สำนัก ..............</t>
  </si>
  <si>
    <t>คณะ ...........</t>
  </si>
  <si>
    <t>สำนักงานคณบดี</t>
  </si>
  <si>
    <t>ภาควิชา/สาขาวิชา</t>
  </si>
  <si>
    <t>บุคลากรในปัจจุบัน</t>
  </si>
  <si>
    <t xml:space="preserve">อัตรากำลังเพิ่มใหม่
</t>
  </si>
  <si>
    <t>ตำแหน่งเพิ่มใหม่ 2566 - 2569</t>
  </si>
  <si>
    <t>บุคลากร
ที่พึงมี</t>
  </si>
  <si>
    <t>พนักงานในสถาบันอุดมศึกษา</t>
  </si>
  <si>
    <t xml:space="preserve">พนักงานราชการ
</t>
  </si>
  <si>
    <t>ลูกจ้าง
 ประจำ</t>
  </si>
  <si>
    <t>รวม
ไม่รวม (3)</t>
  </si>
  <si>
    <t>เพิ่มในปี</t>
  </si>
  <si>
    <t>งปม.แผ่นดิน</t>
  </si>
  <si>
    <t>งปม.รายได้</t>
  </si>
  <si>
    <t>(1)</t>
  </si>
  <si>
    <t>(2)</t>
  </si>
  <si>
    <t>ปวส.</t>
  </si>
  <si>
    <t>ตรี</t>
  </si>
  <si>
    <t>โท</t>
  </si>
  <si>
    <t>(3)</t>
  </si>
  <si>
    <t>(ถ้ามี)
(4)</t>
  </si>
  <si>
    <t>1</t>
  </si>
  <si>
    <t>คณะครุศาสตร์</t>
  </si>
  <si>
    <t>1.</t>
  </si>
  <si>
    <t>งานบริหารทั่วไป</t>
  </si>
  <si>
    <t>2.</t>
  </si>
  <si>
    <t>งานวางแผนและประกันคุณภาพการศึกษา</t>
  </si>
  <si>
    <t>3.</t>
  </si>
  <si>
    <t>งานวิชาการและฝึกประสบการณ์วิชาชีพครู</t>
  </si>
  <si>
    <t>4.</t>
  </si>
  <si>
    <t>งานกิจการนักศึกษา</t>
  </si>
  <si>
    <t>5.</t>
  </si>
  <si>
    <t>โครงการกิจการพิเศษ (โรงเรียนตำรวจตระเวนชายแดน)</t>
  </si>
  <si>
    <t>2</t>
  </si>
  <si>
    <t>คณะมนุษยศาสตร์และสังคมศาสตร์</t>
  </si>
  <si>
    <t>งานบริการการศึกษา</t>
  </si>
  <si>
    <t>3</t>
  </si>
  <si>
    <t>คณะเทคโนโลยีการเกษตร</t>
  </si>
  <si>
    <t>4</t>
  </si>
  <si>
    <t>คณะเทคโนโลยีอุตสาหกรรม</t>
  </si>
  <si>
    <t>5</t>
  </si>
  <si>
    <t>คณะวิทยาการจัดการ</t>
  </si>
  <si>
    <t>6</t>
  </si>
  <si>
    <t>คณะวิทยาศาสตร์และเทคโนโลยี</t>
  </si>
  <si>
    <t>ศูนย์วิทยาศาสตร์</t>
  </si>
  <si>
    <t>ศูนย์เทคโนโลยีที่เหมาะสม</t>
  </si>
  <si>
    <t>บัณฑิตวิทยาลัย**</t>
  </si>
  <si>
    <t>สำนักงานผู้อำนวยการ</t>
  </si>
  <si>
    <t xml:space="preserve">สถาบันภาษา ศิลปะและวัฒนธรรม </t>
  </si>
  <si>
    <t>งานศึกษาและฝึกอบรมทางภาษา</t>
  </si>
  <si>
    <t>งานศึกษาค้นคว้าและการวิจัยทางวัฒนธรรม</t>
  </si>
  <si>
    <t>งานอนุรักษ์ส่งเสริมเผยแพร่ศิลปและวัฒนธรรมและศิลปกรรมท้องถิ่น</t>
  </si>
  <si>
    <t>งานวิเทศสัมพันธ์</t>
  </si>
  <si>
    <t>6.</t>
  </si>
  <si>
    <t>งานอาเซียนและอาณาบริเวณศึกษา (ศูนย์อาเซียน 
ศูนย์เวียดนามศึกษา ศูนย์ลาวศึกษา ศูนย์จีนศึกษา 
ศูนย์หนองหารศึกษา ศูนย์ภูพานศึกษา ศูนย์ชาติพันธุ์ศึกษา)</t>
  </si>
  <si>
    <t xml:space="preserve">สถาบันวิจัยและพัฒนา </t>
  </si>
  <si>
    <t>งานสารสนเทศและเผยแพร่งานวิจัย</t>
  </si>
  <si>
    <t>งานวิจัยสถาบัน</t>
  </si>
  <si>
    <t>ศูนย์วิจัยเทอร์โมอิเล็กทริกส์</t>
  </si>
  <si>
    <t>งานบริหารงานทั่วไป</t>
  </si>
  <si>
    <t>งานพัฒนาทรัพยากรสารสนเทศ</t>
  </si>
  <si>
    <t>งานวารสารและสิ่งพิมพ์ต่อเนื่อง</t>
  </si>
  <si>
    <t>งานบริการสารสนเทศ</t>
  </si>
  <si>
    <t>งานพัฒนาระบบสารสนเทศและสื่ออิเล็กทรอนิกส์</t>
  </si>
  <si>
    <t>งานพัฒนาเครือข่ายและการบริการคอมพิวเตอร์</t>
  </si>
  <si>
    <t>สำนักส่งเสริมวิชาการและงานทะเบียน</t>
  </si>
  <si>
    <t xml:space="preserve">สำนักงานผู้อำนวยการ </t>
  </si>
  <si>
    <t>งานรับเข้านักศึกษา</t>
  </si>
  <si>
    <t>งานส่งเสริมวิชาการ (ศูนย์วิชาศึกษาทั่วไป)</t>
  </si>
  <si>
    <t>12</t>
  </si>
  <si>
    <t>12.1 กองกลาง</t>
  </si>
  <si>
    <t xml:space="preserve">งานบริหารทั่วไป </t>
  </si>
  <si>
    <t>งานพัสดุ</t>
  </si>
  <si>
    <t>งานคลัง</t>
  </si>
  <si>
    <t>งานทรัพย์สินและจัดเก็บรายได้</t>
  </si>
  <si>
    <t>งานประชาสัมพันธ์และโสตทัศนูปกรณ์</t>
  </si>
  <si>
    <t>7.</t>
  </si>
  <si>
    <t>งานอาคารสถานที่และยานพาหนะ</t>
  </si>
  <si>
    <t>8.</t>
  </si>
  <si>
    <t>สภาคณาจารย์และข้าราชการ</t>
  </si>
  <si>
    <t>9.</t>
  </si>
  <si>
    <t>หน่วยตรวจสอบภายใน</t>
  </si>
  <si>
    <t>10.</t>
  </si>
  <si>
    <t>โรงเรียนวิถีธรรมแห่งมหาวิทยาลัยราชภัฏสกลนคร **</t>
  </si>
  <si>
    <t>11.</t>
  </si>
  <si>
    <t>งานประกันคุณภาพการศึกษา</t>
  </si>
  <si>
    <t>12.</t>
  </si>
  <si>
    <t>ศูนย์พัฒนาและส่งเสริมการศึกษานักศึกษาพิการ (DSS)</t>
  </si>
  <si>
    <t>12.2 กองพัฒนานักศึกษา</t>
  </si>
  <si>
    <t>งานกิจกรรมนักศึกษาและกีฬา</t>
  </si>
  <si>
    <t>งานพัฒนานักศึกษาและแนะแนวการศึกษาและอาชีพ</t>
  </si>
  <si>
    <t>งานสวัสดิการและทุนการศึกษา</t>
  </si>
  <si>
    <t>งานอนามัยและสุขาภิบาล</t>
  </si>
  <si>
    <r>
      <t>12.</t>
    </r>
    <r>
      <rPr>
        <b/>
        <sz val="14"/>
        <rFont val="TH SarabunPSK"/>
        <family val="2"/>
      </rPr>
      <t xml:space="preserve">3 </t>
    </r>
    <r>
      <rPr>
        <b/>
        <sz val="15"/>
        <rFont val="TH SarabunPSK"/>
        <family val="2"/>
      </rPr>
      <t>กองนโยบายและแผน</t>
    </r>
  </si>
  <si>
    <t>งานวิจัยสถาบันและสารสนเทศ</t>
  </si>
  <si>
    <t>งานวิเคราะห์งบประมาณ</t>
  </si>
  <si>
    <t>งานวิเคราะห์แผนและติดตามประเมินผล</t>
  </si>
  <si>
    <t>** จัดตั้งตามมติสภามหาวิทยาลัยราชภัฏสกลนคร</t>
  </si>
  <si>
    <t>เอกสารหมายเลข ส9</t>
  </si>
  <si>
    <t>ปีงบประมาณ 2566</t>
  </si>
  <si>
    <t>ปีงบประมาณ 2567</t>
  </si>
  <si>
    <t>ปีงบประมาณ 2568</t>
  </si>
  <si>
    <t>ปีงบประมาณ 2569</t>
  </si>
  <si>
    <t>เกษียณอายุ</t>
  </si>
  <si>
    <t>ลาศึกษาต่อ</t>
  </si>
  <si>
    <t>ตารางสรุปการกำหนดกรอบอัตรากำลัง สายสนับสนุนวิชาการ ประจำปีงบประมาณ พ.ศ. 2566 - 2569</t>
  </si>
  <si>
    <t>เอกสารหมายเลข ส7</t>
  </si>
  <si>
    <t>อัตรากำลังสายวิชาการ</t>
  </si>
  <si>
    <t>อัตรากำลัง</t>
  </si>
  <si>
    <t>ปีงบประมาณ</t>
  </si>
  <si>
    <t>ที่ขอเพิ่ม</t>
  </si>
  <si>
    <t>สายสนับสนุน</t>
  </si>
  <si>
    <t>เอกสารหมายเลข ส8</t>
  </si>
  <si>
    <t>เอกสารหมายเลข ส1</t>
  </si>
  <si>
    <t>เอกสารหมายเลข ส2</t>
  </si>
  <si>
    <t>เอกสารหมายเลข ส3</t>
  </si>
  <si>
    <t>เอกสารหมายเลข ส4</t>
  </si>
  <si>
    <t>เอกสารหมายเลข ส5</t>
  </si>
  <si>
    <r>
      <t xml:space="preserve">ตารายรายละเอียดการมอบหมายงานประกอบการจัดทำกรอบอัตรากำลัง </t>
    </r>
    <r>
      <rPr>
        <b/>
        <sz val="16"/>
        <color indexed="17"/>
        <rFont val="TH SarabunPSK"/>
        <family val="2"/>
      </rPr>
      <t>สายสนับสนุนวิชาการ</t>
    </r>
  </si>
  <si>
    <t>กองนโยบายและแผน + กจ (ชมพ่ พี่อ็อด)</t>
  </si>
  <si>
    <t>กองนโยบายและแผน 
งานบริหารบุคคลและนิติการ</t>
  </si>
  <si>
    <t>ชมพู่</t>
  </si>
  <si>
    <t>พี่อ็อด</t>
  </si>
  <si>
    <t xml:space="preserve">         </t>
  </si>
  <si>
    <t>1) กองกลาง</t>
  </si>
  <si>
    <t>2) กองนโยบายและแผน</t>
  </si>
  <si>
    <t>3) กองพัฒนานักศึกษา</t>
  </si>
  <si>
    <t>4) คณะครุศาสตร์</t>
  </si>
  <si>
    <t>5) คณะเทคโนโลยีการเกษตร</t>
  </si>
  <si>
    <t>6) คณะเทคโนโลยีอุตสาหกรรม</t>
  </si>
  <si>
    <t>7) คณะมนุษยศาสตร์และสังคมศษสตร์</t>
  </si>
  <si>
    <t>8) คณะวิทยาการจัดการ</t>
  </si>
  <si>
    <t>9) คณะวิทยาศษสตร์และเทคโนโลยี</t>
  </si>
  <si>
    <t>10) สถาบันภาษา ศิลปะ และวัฒนธรรม</t>
  </si>
  <si>
    <t>11) สถาบันวิจัยและพัฒนา</t>
  </si>
  <si>
    <t>12) สำนักวิทยบริการและเทคโนโลยีสารสนเทศ</t>
  </si>
  <si>
    <t>13) สำนักส่งเสริมวิชาการและงานทะเบียน</t>
  </si>
  <si>
    <t>14) บัณฑิตวิทยาลัย</t>
  </si>
  <si>
    <t>* ใช้ข้อมูลเกษียณปีงบประมาณก่อนหน้า</t>
  </si>
  <si>
    <t>** ข้อมูลการลาศึกษาต่อแบบเต็มเวลา</t>
  </si>
  <si>
    <t>กรอบปี 66
(ถ้ามี)</t>
  </si>
  <si>
    <t>งานบริหารบุคคลและนิติการ (ไพวัลย์)</t>
  </si>
  <si>
    <t>งานบริหารบุคคลและนิติการ (พี่กุ้ง)</t>
  </si>
  <si>
    <t>งานส่งเสริมและพัฒนากิจกรรมนักศึกษา</t>
  </si>
  <si>
    <t>งานแนะแนวและศิษย์เก่าสัมพันธ์</t>
  </si>
  <si>
    <t>งานพัฒนาและส่งเสริมการศึกษานักศึกษาพิการ(DSS)</t>
  </si>
  <si>
    <t>งานสวัสดิการนักศึกษาและทุนการศึกษา</t>
  </si>
  <si>
    <t>งานยุทธศาสตร์และติดตามประเมินผล</t>
  </si>
  <si>
    <t>งานแผนและงบประมาณ</t>
  </si>
  <si>
    <t>สาขาวิชาการบริหารและพัฒนาการศึกษา</t>
  </si>
  <si>
    <t>สาขาวิชาการบริหารและพัฒนาการศึกษา (ระดับปริญญาโท)</t>
  </si>
  <si>
    <t>สาขาวิชาสัตวศาสตร์</t>
  </si>
  <si>
    <t>สาขาวิชาพืชศาสตร์</t>
  </si>
  <si>
    <t>สาขาวิชาการประมง</t>
  </si>
  <si>
    <t>สาขาวิชาเทคโนโลยีการอาหาร</t>
  </si>
  <si>
    <t>สาขาวิชาคหกรรมศาสตร์</t>
  </si>
  <si>
    <t>สาขาวิชาธุรกิจการเกษตร</t>
  </si>
  <si>
    <t>สาขาวิชาโยธาและสถาปัตยกรรม</t>
  </si>
  <si>
    <t>สาขาวิชาไฟฟ้าและอิเล็กทรอนิกส์</t>
  </si>
  <si>
    <t>สาขาวิชาเครื่องกลและอุตสาหการ</t>
  </si>
  <si>
    <t>สาขาวิชาภาษาต่างประเทศ</t>
  </si>
  <si>
    <t>สาขาวิชาภาษาไทย</t>
  </si>
  <si>
    <t>สาขาวิชาการท่องเที่ยวและการโรงแรม</t>
  </si>
  <si>
    <t>สาขาวิชานิติศาสตร์</t>
  </si>
  <si>
    <t>สาขาวิชาศิลปกรรม</t>
  </si>
  <si>
    <t>สาขาวิชารัฐศาสตร์</t>
  </si>
  <si>
    <t>สาขาวิชาคณิตศาสตร์และสถิติ</t>
  </si>
  <si>
    <t>สาขาวิชาเคมี</t>
  </si>
  <si>
    <t>สาขาวิชาวิทยาศาสตร์สุขภาพ</t>
  </si>
  <si>
    <t>สาขาวิชาฟิสิกส์</t>
  </si>
  <si>
    <t>สาขาวิชาคอมพิวเตอร์</t>
  </si>
  <si>
    <t>สาขาวิชาชีววิทยา</t>
  </si>
  <si>
    <t>สาขาวิชาวิทยาศาสตร์สิ่งแวดล้อม</t>
  </si>
  <si>
    <t>งานศูนย์วิทยาศาสตร์</t>
  </si>
  <si>
    <t>งานศูนย์เทคโนโลยีที่เหมาะสม</t>
  </si>
  <si>
    <t>งานวิชาการและวิจัย</t>
  </si>
  <si>
    <t>งานศึกษาฝึกอบรมทางภาษาและวิเทศสัมพันธ์</t>
  </si>
  <si>
    <t>งานบริหารจัดการงานวิจัยและบริการวิชาการ</t>
  </si>
  <si>
    <t>ศูนย์ความเป็นเลิศด้านพลังงานทางเลือก</t>
  </si>
  <si>
    <t>งานบริหารการวิจัย</t>
  </si>
  <si>
    <t>งานวิจัยและบริการวิชาการ</t>
  </si>
  <si>
    <t>ศูนย์หนองหารศึกษา</t>
  </si>
  <si>
    <t>งานพัฒนาสื่อดิจิทัล</t>
  </si>
  <si>
    <t>งานพัฒนาระบบสารสนเทศ</t>
  </si>
  <si>
    <t>งานพัฒนาเทคโนโลยีเครือข่ายและบริการคอมพิวเตอร์</t>
  </si>
  <si>
    <t>งานส่งเสริมวิชาการ</t>
  </si>
  <si>
    <t>ศูนย์วิชาศึกษาทั่วไป</t>
  </si>
  <si>
    <t>สาขาวิชายุทธศาสตร์การพัฒนา</t>
  </si>
  <si>
    <t>สาขาวิชาวิจัยหลักสูตรและการสอน</t>
  </si>
  <si>
    <t>หลักสูตรประกาศนียบัตรบัณฑิต สาขาวิชาชีพครู</t>
  </si>
  <si>
    <t>สาขาวิชาการบริหารการศึกษา (ป.เอก)</t>
  </si>
  <si>
    <t>งานอาคารสถานที่และยานพาหนะ (หน่วยพัฒนาภูมิทัศน์)</t>
  </si>
  <si>
    <t>งานอาคารสถานที่และยานพาหนะ (หน่วยบริการหอประชุม)</t>
  </si>
  <si>
    <t>งานอาคารสถานที่และยานพาหนะ (หน่วยอาคารสถานที่)</t>
  </si>
  <si>
    <t>งานอาคารสถานที่และยานพาหนะ (หน่วยออกแบบและตรวจสอบงานก่อสร้าง)</t>
  </si>
  <si>
    <t>งานอาคารสถานที่และยานพาหนะ (หน่วยแม่บ้าน)</t>
  </si>
  <si>
    <t>โรงเรียนวิถีธรรมแห่งมหาวิทยาลัยราชภัฏสกลนคร</t>
  </si>
  <si>
    <t>งานทรัพย์สินและรายได้</t>
  </si>
  <si>
    <t>งานอาคารสถานที่และยานพาหนะ (หน่วยยานพาหนะ)</t>
  </si>
  <si>
    <t>งานอาคารสถานที่และยานพาหนะ (หน่วยไฟฟ้า)</t>
  </si>
  <si>
    <t>งานอาคารสถานที่และยานพาหนะ (หน่วยประปา)</t>
  </si>
  <si>
    <t>งานอาคารสถานที่และยานพาหนะ (หน่วยรักษาความปลอดภัย)</t>
  </si>
  <si>
    <t>สถาบันภาษา ศิลปะและวัฒนธรรม</t>
  </si>
  <si>
    <t>สถาบันวิจัยและพัฒนา</t>
  </si>
  <si>
    <t>บัณฑิตวิทยาลัย</t>
  </si>
  <si>
    <t>มหาวิทยาลัยวิทยาลัยราชภัฏสกลนคร</t>
  </si>
  <si>
    <t>สำรวจ  ณ  วันที่   31   เดือน  ธันวาคม  พ.ศ.  2565</t>
  </si>
  <si>
    <t>สำนักวิทยบริการและเทคโนโลยีสารสนเทศ</t>
  </si>
  <si>
    <t>*เรียงตามประกาศการแบ่งส่วนราชการภายในมหาวิทยาลัยราชภัฏสกลนคร เป็นระดับงานหรือเทียบเท่างาน พ.ศ. 2561</t>
  </si>
  <si>
    <t>สาขาวิชาการพัฒนาชุมชน</t>
  </si>
  <si>
    <t>สาขาวิชาสารสนเทศศาสตร์</t>
  </si>
  <si>
    <t>สาขาวิชาดนตรี</t>
  </si>
  <si>
    <t>สาขาวิชาสังคมศาสตร์</t>
  </si>
  <si>
    <t>สาขาวิชาวิจัยและประเมินผลการศึกษา</t>
  </si>
  <si>
    <t>สาขาวิชาหลักสูตรและการสอน</t>
  </si>
  <si>
    <t>สาขาวิชาการศึกษาปฐมวัย</t>
  </si>
  <si>
    <t>สาขาวิชาการศึกษาพิเศษ</t>
  </si>
  <si>
    <t>สาขาวิชาพลศึกษาและวิทยาศาสตร์การกีฬา</t>
  </si>
  <si>
    <t>สาขาวิชานวัตกรรมและคอมพิวเตอร์ศึกษา</t>
  </si>
  <si>
    <t>สาขาวิชาจิตวิทยาการศึกษาและการแนะแนว</t>
  </si>
  <si>
    <t>สาขาวิชาสังคมศึกษา</t>
  </si>
  <si>
    <t>สาขาวิชาการสอนภาษาอังกฤษ</t>
  </si>
  <si>
    <t>สาขาวิชาการสอนภาษาไทย</t>
  </si>
  <si>
    <t>สาขาวิชาวิทยาศาสตร์</t>
  </si>
  <si>
    <t>สาขาวิชาการบริหารการศึกษา(ระดับปริญญาเอก)</t>
  </si>
  <si>
    <t>สาขาวิชาการสอนวิทยาศาสตร์(ระดับปริญญาเอก)</t>
  </si>
  <si>
    <t>สาขาวิชาชีพครู</t>
  </si>
  <si>
    <t>สาขาวิชาการบริหารการศึกษา(ระดับปริญญาโท)</t>
  </si>
  <si>
    <t>สาขาวิชาการประถมศึกษา</t>
  </si>
  <si>
    <t>สาขาวชาวิจัยหลักสูตรและการสอน(ปริญญาโท)</t>
  </si>
  <si>
    <t>สาขาวิชาการบัญชี</t>
  </si>
  <si>
    <t>สาขาวิชารัฐประศาสนศาสตร์</t>
  </si>
  <si>
    <t>สาขาวิชาคอมพิวเตอร์ธุรกิจ</t>
  </si>
  <si>
    <t>สาขาวิชาบริหารทรัพยากรมนุษย์ และการจัดการทั่วไป</t>
  </si>
  <si>
    <t>สาขาวิชาการเงินการธนาคาร</t>
  </si>
  <si>
    <t>สาขาวิชาการตลาด การจัดการโลจิสติกส์และการค้าปลีก</t>
  </si>
  <si>
    <t>สาขาวิชานิเทศศาสตร์</t>
  </si>
  <si>
    <t>สาขาวิชาการตลาด</t>
  </si>
  <si>
    <t>สาขาวิชาการจัดการ</t>
  </si>
  <si>
    <t>สาขาวิชาการบริหารการพัฒนา (ปริญญาเอก)</t>
  </si>
  <si>
    <t>สาขาวิชาเศรษฐศาสตร์ธุรกิจ</t>
  </si>
  <si>
    <t>งานอนุรักษ์ ส่งเสริม เผยแพร่ศาสนาศิลปวัฒนธรรมและวัฒนธรรม</t>
  </si>
  <si>
    <t>สาขาวิชารัฐประศาสนศาสตร์ (ระดับปริญญาโท)</t>
  </si>
  <si>
    <t>ประเภท</t>
  </si>
  <si>
    <t>กอง</t>
  </si>
  <si>
    <t>สังกัด</t>
  </si>
  <si>
    <t>สำนักงานคณบดี Total</t>
  </si>
  <si>
    <t>สำนักงานผู้อำนวยการ Total</t>
  </si>
  <si>
    <t>งานอนุรักษ์ ส่งเสริม เผยแพร่ศาสนาศิลปวัฒนธรรม</t>
  </si>
  <si>
    <t>งานอนุรักษ์ ส่งเสริม เผยแพร่ศิลปวัฒนธรรมและศิลปกรรมท้องถิ่น</t>
  </si>
  <si>
    <t>งานศูนย์ความเป็นเลิศด้านพลังงานทางเลือก</t>
  </si>
  <si>
    <t xml:space="preserve">กองกลาง </t>
  </si>
  <si>
    <t>กองนโยบายและแผน Total</t>
  </si>
  <si>
    <t>กองพัฒนานักศึกษา Total</t>
  </si>
  <si>
    <t>สำนักงานอธิการบดี กองกลาง</t>
  </si>
  <si>
    <t>สำนักงานอธิการบดี กองนโยบายและแผน</t>
  </si>
  <si>
    <t>สำนักงานอธิการบดี กองพัฒนานักศึกษา</t>
  </si>
  <si>
    <t>สำรวจ  ณ  วันที่   29  เดือน  ธันวาคม  พ.ศ.  2565</t>
  </si>
  <si>
    <t>ชื่อ - สกุล</t>
  </si>
  <si>
    <t>ชื่อตำแหน่ง</t>
  </si>
  <si>
    <t>นางกิ่งเดือน มิเถาวัลย์</t>
  </si>
  <si>
    <t>เจ้าหน้าที่บริหารงานทั่วไป</t>
  </si>
  <si>
    <t>นางสาวศันสนีย์ เหลาบัว</t>
  </si>
  <si>
    <t>ลูกจ้างชั่วคราวรายเดือน</t>
  </si>
  <si>
    <t>นายอนุวัตร อินธิกาย</t>
  </si>
  <si>
    <t>นางสาวณัฐพิมล วัชรกุล</t>
  </si>
  <si>
    <t>เจ้าหน้าที่บริหารงานทั่วไปชำนาญการ</t>
  </si>
  <si>
    <t>นางณัฏฐชา ตรีโอษฐ์</t>
  </si>
  <si>
    <t>นางนุชนารถ พิมกร</t>
  </si>
  <si>
    <t>นางพฤตยา แสงสุวรรณ</t>
  </si>
  <si>
    <t>นางศิริปภาวี วิชาชาติ</t>
  </si>
  <si>
    <t>นางสาวกษมน มุลเมืองแสน</t>
  </si>
  <si>
    <t>นางสาวสุภาพร ศิริขันธ์</t>
  </si>
  <si>
    <t>นายชัยยา เบ้าหล่อ</t>
  </si>
  <si>
    <t>นางสาวจรัสพรรณ คำภูแสน</t>
  </si>
  <si>
    <t>นางสาวจิตนภา ฮาดดา</t>
  </si>
  <si>
    <t>นักวิชาการศึกษา</t>
  </si>
  <si>
    <t>นายนัถพร ข่วงทิพย์</t>
  </si>
  <si>
    <t>นายปฎิญญา แพงพุย</t>
  </si>
  <si>
    <t>นางสาวพิชญาดา ธานี</t>
  </si>
  <si>
    <t>ผู้อำนวยการกองกลาง</t>
  </si>
  <si>
    <t>ข้าราชการพลเรือนในสถาบันอุดมศึกษา</t>
  </si>
  <si>
    <t>นายเกษม บุตรดี</t>
  </si>
  <si>
    <t>ผู้อำนวยการสำนักงานอธิการบดี</t>
  </si>
  <si>
    <t>นางสาวปนัดดา กิติราช</t>
  </si>
  <si>
    <t>นายจิตรภาณุ คิดโสดา</t>
  </si>
  <si>
    <t>นิติกร</t>
  </si>
  <si>
    <t>นายคมกริบ เลื่องลือ</t>
  </si>
  <si>
    <t>นิติกรปฏิบัติการ</t>
  </si>
  <si>
    <t>นายชัยวิทย์ สุทธะมา</t>
  </si>
  <si>
    <t>นางสาวนลินี มั่นคง</t>
  </si>
  <si>
    <t>นางกานต์ชนก ปทุมเพชร</t>
  </si>
  <si>
    <t>บุคลากรปฏิบัติการ</t>
  </si>
  <si>
    <t>นางสาวประภัสสร พองผาลา</t>
  </si>
  <si>
    <t>นางสาวรัตติกร พรมคำ</t>
  </si>
  <si>
    <t>นางสาวอมรรัตน์ นามเสนา</t>
  </si>
  <si>
    <t>นางสุพัตรา สุคนธชาติ</t>
  </si>
  <si>
    <t>นายไพวัลย์ สมปอง</t>
  </si>
  <si>
    <t>นางสาวพรพิมล วงค์ศรีดา</t>
  </si>
  <si>
    <t>ผู้ปฏิบัติงานบริหาร</t>
  </si>
  <si>
    <t>นางสาวดาริกา แก้วดี</t>
  </si>
  <si>
    <t>นางนกชนาฎ ทิพวงค์ษา</t>
  </si>
  <si>
    <t>นักวิชาการพัสดุ</t>
  </si>
  <si>
    <t>นางสาวชลทิพย์ คะดาจิตร</t>
  </si>
  <si>
    <t>นางสาวนริศรา ดงภูยาว</t>
  </si>
  <si>
    <t>นักวิชาการพัสดุปฏิบัติการ</t>
  </si>
  <si>
    <t>นางสาวปภัสสร บุทา</t>
  </si>
  <si>
    <t>นางสาวอัจฉรา ชาแสน</t>
  </si>
  <si>
    <t>นายฤทธิไกร สุทธิ</t>
  </si>
  <si>
    <t>นายสิริศักดิ์ ผ่านสุวรรณ์</t>
  </si>
  <si>
    <t>นายสุริยัน นิลทะราช</t>
  </si>
  <si>
    <t>นางสาวอลิษา เครื่องเพชร</t>
  </si>
  <si>
    <t>นางสาวสุมลรัตน์ โรจนบัณฑิต</t>
  </si>
  <si>
    <t>นางนวพร อัคศรี</t>
  </si>
  <si>
    <t>นักวิชาการเงินและบัญชีปฏิบัติการ</t>
  </si>
  <si>
    <t>นางวิชชุดา ตักโพธิ์</t>
  </si>
  <si>
    <t>นางสาวกมลทิพย์ จันทะสิน</t>
  </si>
  <si>
    <t>นางสาวจุฬาภรณ์ เสนาไชย</t>
  </si>
  <si>
    <t>นางสาวนิชาภา ไชยโยธา</t>
  </si>
  <si>
    <t>นางสาวนุชจรี ทองชมภู</t>
  </si>
  <si>
    <t>นางสาวปรียาพร พานาดา</t>
  </si>
  <si>
    <t>นางสาวสุณีรัตน์ เฮ้าทา</t>
  </si>
  <si>
    <t>นางสาวอัมรา วงศ์เตชะ</t>
  </si>
  <si>
    <t>นางอริญชยาพร ผาจวง</t>
  </si>
  <si>
    <t>นายเกรียงไกร มูลสาระ</t>
  </si>
  <si>
    <t>นายโภไคย มาลัยกรอง</t>
  </si>
  <si>
    <t>นายรังสรรค์ พาวงศ์</t>
  </si>
  <si>
    <t>ว่าที่ร้อยตรีปฐมพร สุนารักษ์</t>
  </si>
  <si>
    <t>นางมาลัยวัลย์ อินคำน้อย</t>
  </si>
  <si>
    <t>พนักงานการเงินและบัญชี ส 4</t>
  </si>
  <si>
    <t>นายอรรถพงศ์ แซมรัมย์</t>
  </si>
  <si>
    <t>คนงาน</t>
  </si>
  <si>
    <t>นายอานนท์ เชื้อนาข่า</t>
  </si>
  <si>
    <t>นายจันทร์ประโส แสงชะวะเดช</t>
  </si>
  <si>
    <t>คนสวน</t>
  </si>
  <si>
    <t>นางสาวณัฐฌาวีย์ สอนสมนึก</t>
  </si>
  <si>
    <t>นางสาวนรีรัตน์ พูดเพราะ</t>
  </si>
  <si>
    <t>นายจารุวิทย์ ลังภูลี</t>
  </si>
  <si>
    <t>นายธนพัฒน์ วงศ์ประทุม</t>
  </si>
  <si>
    <t>นายดำรงค์ กั้วพิสมัย</t>
  </si>
  <si>
    <t>พนักงานจัดเลี้ยง</t>
  </si>
  <si>
    <t>นายวันเฉลิม ปานสังข์</t>
  </si>
  <si>
    <t>นายนคร ทุ่มโมง</t>
  </si>
  <si>
    <t>พนักงานซักรีด</t>
  </si>
  <si>
    <t>นางสาวณฐกร โสมนาม</t>
  </si>
  <si>
    <t>พนักงานต้อนรับ</t>
  </si>
  <si>
    <t>นางสาวอักษร พองพลา</t>
  </si>
  <si>
    <t>นางพันนิภา ชลอาวาส</t>
  </si>
  <si>
    <t>พนักงานทำความสะอาด</t>
  </si>
  <si>
    <t>นางสาวศรินยา สารหงษ์</t>
  </si>
  <si>
    <t>พนักงานบริการห้องอาหาร</t>
  </si>
  <si>
    <t>นางสาวพจนีย์ จักรศรี</t>
  </si>
  <si>
    <t>พนักงานบริหารทั่วไป</t>
  </si>
  <si>
    <t>นางบังอร ผ่านสุวรรณ</t>
  </si>
  <si>
    <t>พนักงานปรุงอาหาร</t>
  </si>
  <si>
    <t>นางสมหมาย หงษ์สา</t>
  </si>
  <si>
    <t>พนักงานแม่บ้านห้องพัก</t>
  </si>
  <si>
    <t>นางสาวเบญจวรรณ ศรีลำเนา</t>
  </si>
  <si>
    <t>นางสาวภัทรตะญา แถมสมดี</t>
  </si>
  <si>
    <t>นางลำพูน สิงห์หันต์</t>
  </si>
  <si>
    <t>แม่บ้านซักรีด</t>
  </si>
  <si>
    <t>นายสนิทพรรค บุตรราช</t>
  </si>
  <si>
    <t>หัวหน้าแผนกจัดเลี้ยง</t>
  </si>
  <si>
    <t>นายวีรพรรณ รัตนะ</t>
  </si>
  <si>
    <t>นางสาวสุทราภรณ์ ตาลกุล</t>
  </si>
  <si>
    <t>นักประชาสัมพันธ์ชำนาญการ</t>
  </si>
  <si>
    <t>นายรัตนกาญจน์ คำเพชรดี</t>
  </si>
  <si>
    <t>นักประชาสัมพันธ์ปฏิบัติการ</t>
  </si>
  <si>
    <t>นายณัฐพล น้อยนาง</t>
  </si>
  <si>
    <t>นักวิชาการช่างศิลป์ปฏิบัติการ</t>
  </si>
  <si>
    <t>นายพัชระ ฤทธิวงค์</t>
  </si>
  <si>
    <t>นักวิชาการโสตทัศนศึกษา</t>
  </si>
  <si>
    <t>นายวิษณุ กลมเกลียว</t>
  </si>
  <si>
    <t>นายสุวิทย์ เหลาสะอาด</t>
  </si>
  <si>
    <t>นายกิตติภัทร ฝ่ายเทศ</t>
  </si>
  <si>
    <t>นักวิชาการโสตทัศนศึกษาปฏิบัติการ</t>
  </si>
  <si>
    <t>นายพิสิษฐ์ ทวีโชคชัยธวัช</t>
  </si>
  <si>
    <t>นายศราวุฒิ วังสุริ</t>
  </si>
  <si>
    <t>นายแสงเพชร ตันปาน</t>
  </si>
  <si>
    <t>นายวรเมธ ตรีศิริจรรยา</t>
  </si>
  <si>
    <t>นักวิชาการโสตทัศนูปกรณ์</t>
  </si>
  <si>
    <t>นายพุทธรัตน์ ผุยคำสิงห์</t>
  </si>
  <si>
    <t>ผู้ปฏิบัติงานโสตทัศนศึกษา</t>
  </si>
  <si>
    <t>นางวาสนา พรหมหากุล</t>
  </si>
  <si>
    <t>นางสาวกุสุมา โคตรวิชา</t>
  </si>
  <si>
    <t>นางสาวปวีนา เกตวงษา</t>
  </si>
  <si>
    <t>นายการันต์ อินธิแสน</t>
  </si>
  <si>
    <t>นายวินัส โคตรวิชัย</t>
  </si>
  <si>
    <t>นางสาวปวีณา จันทร์เหลือง</t>
  </si>
  <si>
    <t>นางสาวพรทิพย์ โสนันทะ</t>
  </si>
  <si>
    <t>นางสาวจิตราพร พานาดา</t>
  </si>
  <si>
    <t>นางสาวจีระพรรณ สอนวงค์ษา</t>
  </si>
  <si>
    <t>นักวิชาการศึกษาปฏิบัติการ</t>
  </si>
  <si>
    <t>นางอุลัยวรรณ งอนราช</t>
  </si>
  <si>
    <t>นางสาวขวัญหทัย ใจสมุทร</t>
  </si>
  <si>
    <t>นักตรวจสอบภายใน</t>
  </si>
  <si>
    <t>นางสาวธิดารัตน์ อุปชัย</t>
  </si>
  <si>
    <t>นักตรวจสอบภายในปฏิบัติการ</t>
  </si>
  <si>
    <t>นายพงศกร หาแก้ว</t>
  </si>
  <si>
    <t>นายศราวุฒิ โคตรวิชัย</t>
  </si>
  <si>
    <t>นางสาวเพรชรัตน์ จำปา</t>
  </si>
  <si>
    <t>นางสาวสมจิต โคตรวิชัย</t>
  </si>
  <si>
    <t>นายกฤษดา  สีละดี</t>
  </si>
  <si>
    <t>นายกฤษดา พร้อมสันเทียะ</t>
  </si>
  <si>
    <t>นายจักรินทร์ ลูกอินทร์</t>
  </si>
  <si>
    <t>นายจีระการณ์ ศิริสานต์</t>
  </si>
  <si>
    <t>นายดลใจ ยางธิสาร</t>
  </si>
  <si>
    <t>นายนันทวัฒน์ อินคำน้อย</t>
  </si>
  <si>
    <t>นายพงษ์พิทักษ์ ลูกอินทร์</t>
  </si>
  <si>
    <t>นายพนัส บุญหล้า</t>
  </si>
  <si>
    <t>นายพรทิพย์ ศิริสานต์</t>
  </si>
  <si>
    <t>นายมนัส โคตรวิชัย</t>
  </si>
  <si>
    <t>นายรัฐพงษ์ พิลาทา</t>
  </si>
  <si>
    <t>นายวิทูร ไชยทิพย์</t>
  </si>
  <si>
    <t>นายวิโรจน์ อุ่มภูธร</t>
  </si>
  <si>
    <t>นายศรันยู คำโคตร</t>
  </si>
  <si>
    <t>นายศักดิ์สุริยา แสนเมือง</t>
  </si>
  <si>
    <t>นายสนธยา ฐานทองดี</t>
  </si>
  <si>
    <t>นายสมพงษ์ เขียวรัตน์</t>
  </si>
  <si>
    <t>นายสะท้าน ทองศูนย์</t>
  </si>
  <si>
    <t>นายสะไหว จันไตรรัตน์</t>
  </si>
  <si>
    <t>นายสายัน ถานทองดี</t>
  </si>
  <si>
    <t>นายสิทธิพงษ์ ศิริสานต์</t>
  </si>
  <si>
    <t>นายโสภณ ศรีจูม</t>
  </si>
  <si>
    <t>นายเอกอะนัน เกศราช</t>
  </si>
  <si>
    <t>นายวิทยา ลูกอินทร์</t>
  </si>
  <si>
    <t>เจ้าพนักงานธุรการ</t>
  </si>
  <si>
    <t>นายดุษดี ผาจวง</t>
  </si>
  <si>
    <t>นายรชต มามิมิน</t>
  </si>
  <si>
    <t>นางพรรณวดี แสนพงศ์</t>
  </si>
  <si>
    <t>นางสาวอรชุดา รัตนพงศ์กุล</t>
  </si>
  <si>
    <t>นายกิ่งเพ็ชร พิลาทา</t>
  </si>
  <si>
    <t>นายณัฏฐวุฑท์ กุตระแสง</t>
  </si>
  <si>
    <t>นักวิชาการเกษตรปฏิบัติการ</t>
  </si>
  <si>
    <t>นายปีดา โทนสิมมา</t>
  </si>
  <si>
    <t>วิศวกรโยธาชำนาญการ</t>
  </si>
  <si>
    <t>นายวุธชัย เมืองซอง</t>
  </si>
  <si>
    <t>นายบัญชา พรหมดา</t>
  </si>
  <si>
    <t>วิศวกรปฏิบัติการ</t>
  </si>
  <si>
    <t>นายประกายแก้ว บุตราช</t>
  </si>
  <si>
    <t>วิศวกรไฟฟ้าปฏิบัติการ</t>
  </si>
  <si>
    <t>นายพรพิทักษ์ คล่องแคล่ว</t>
  </si>
  <si>
    <t>วิศวกรโยธาปฏิบัติการ</t>
  </si>
  <si>
    <t>นายธรรศ วัฒนาเมธี</t>
  </si>
  <si>
    <t>สถาปนิกปฏิบัติการ</t>
  </si>
  <si>
    <t>นายครรชิต อุปพงษ์</t>
  </si>
  <si>
    <t>นายเจริญชัย ทุ่มโมง</t>
  </si>
  <si>
    <t>นายชัยชนะ วะชุม</t>
  </si>
  <si>
    <t>นายชุมพล ทุ่มโมง</t>
  </si>
  <si>
    <t>นายฐิติพงศ์ ตองตาสี</t>
  </si>
  <si>
    <t>นายทองหล่อ แก้วบุดดี</t>
  </si>
  <si>
    <t>นายปรีดา จักรพิมพ์</t>
  </si>
  <si>
    <t>นายพินิจ จำปา</t>
  </si>
  <si>
    <t>นายวีระศักดิ์ เข็มเพ็ชร</t>
  </si>
  <si>
    <t>นายศิริชัย ชาระวงศ์</t>
  </si>
  <si>
    <t>นายสมโภช ผงสินสุ</t>
  </si>
  <si>
    <t>นายสุภัคศร ไม้แสนดี</t>
  </si>
  <si>
    <t>นายอดิศักดิ์ เมืองสูง</t>
  </si>
  <si>
    <t>นายอรรถพร จักรพิมพ์</t>
  </si>
  <si>
    <t>นางญาติ อินทร์เจริญ</t>
  </si>
  <si>
    <t>นางพัฒนา ตองตาสี</t>
  </si>
  <si>
    <t>นางพิศวง เรืองโชคทวี</t>
  </si>
  <si>
    <t>นางวิรัตน์ เเก้วบุดดี</t>
  </si>
  <si>
    <t>นางสาวธนิดา จันทร์ใด</t>
  </si>
  <si>
    <t>นางสาวนภาพร บุตรบุญ</t>
  </si>
  <si>
    <t>นางสาววิลาวัณย์ ถานโอภาส</t>
  </si>
  <si>
    <t>นางสาวเสงี่ยม มณีกัญย์</t>
  </si>
  <si>
    <t>นางนงลักษ์ ศรีฤทธิ์</t>
  </si>
  <si>
    <t>นางวัฒนา ภูละคร</t>
  </si>
  <si>
    <t>นางสมัย อุ่มภูธร</t>
  </si>
  <si>
    <t>นางสาวนภัสกรณ์ บุตรบุญ</t>
  </si>
  <si>
    <t>นายณัฐวุฒิ โคตรวงศ์</t>
  </si>
  <si>
    <t>นางกิ่งดาว ช่วยจันทร์ดี</t>
  </si>
  <si>
    <t>นายสมบัติ ไม้แสนดี</t>
  </si>
  <si>
    <t>ช่างเครื่องยนต์ ช 2</t>
  </si>
  <si>
    <t>นายสมศักดิ์ การสมบัติ</t>
  </si>
  <si>
    <t>นายสงวน พรหมพิภักดิ์</t>
  </si>
  <si>
    <t>ช่างเครื่องยนต์ ช 3</t>
  </si>
  <si>
    <t>นายจรีวัฒน์ อินทร์เจริญ</t>
  </si>
  <si>
    <t>พนักงานขับรถยนต์</t>
  </si>
  <si>
    <t>นายเดชา วงศ์กาฬสินธุ์</t>
  </si>
  <si>
    <t>นายตระกูล ภูยิหวา</t>
  </si>
  <si>
    <t>นายธนพงศ์ ยาทองไชย</t>
  </si>
  <si>
    <t>นายบัณฑิต จันทร์ใด</t>
  </si>
  <si>
    <t>นายประพาส ดีสา</t>
  </si>
  <si>
    <t>นายพยุงศักดิ์ แสนรัตน์</t>
  </si>
  <si>
    <t>นายพรสถิตย์ ศรีจำปา</t>
  </si>
  <si>
    <t>นายมิตร เรืองโชคทวี</t>
  </si>
  <si>
    <t>นายลักษณ์ สืบชาติ</t>
  </si>
  <si>
    <t>นายอดิศักดิ์ พิมกร</t>
  </si>
  <si>
    <t>นายอภิวิชญ์ สมบัติดี</t>
  </si>
  <si>
    <t>นายอัคเดช ศรีปัตถา</t>
  </si>
  <si>
    <t>นายอุทัย อินธะนู</t>
  </si>
  <si>
    <t>นายประสงค์ วรชัย</t>
  </si>
  <si>
    <t>นายอาทรณ์ จันทะดวง</t>
  </si>
  <si>
    <t>ช่างเทคนิค</t>
  </si>
  <si>
    <t>นายธงชัย เสลาด</t>
  </si>
  <si>
    <t>ช่างไฟฟ้า</t>
  </si>
  <si>
    <t>นายประไพ ทีสุกะ</t>
  </si>
  <si>
    <t>นายถาวร สุริวรรณ์</t>
  </si>
  <si>
    <t>ช่างซ่อมบำรุง (ประปา)</t>
  </si>
  <si>
    <t>นายชัยรัตน์ เข็มเพ็ชร</t>
  </si>
  <si>
    <t>เจ้าหน้าที่รักษาความปลอดภัย</t>
  </si>
  <si>
    <t>นายธีรศักดิ์ บุษบา</t>
  </si>
  <si>
    <t>นายนันทวิทย์ ชิณศรี</t>
  </si>
  <si>
    <t>นายปิญญา ครุธตำคำ</t>
  </si>
  <si>
    <t>นายพีระพงษ์ พิลาทา</t>
  </si>
  <si>
    <t>นายไพทูรย์ แพงยอด</t>
  </si>
  <si>
    <t>นายภูษิต วาดเมือง</t>
  </si>
  <si>
    <t>นายมานิตย์ กงลีมา</t>
  </si>
  <si>
    <t>นายวรัญญู นามเพ็ง</t>
  </si>
  <si>
    <t>นายวิทยา ผาสุข</t>
  </si>
  <si>
    <t>นายวีระพงษ์ ตุ่นกลิ่น</t>
  </si>
  <si>
    <t>นายสมพงษ์ จันตะแสง</t>
  </si>
  <si>
    <t>นายสาธิต อินคำน้อย</t>
  </si>
  <si>
    <t>นายสุเมธ ศิริสานต์</t>
  </si>
  <si>
    <t>นายสุรเดช ไชยหงษ์</t>
  </si>
  <si>
    <t>นายอนุรักษ์ โคตรมุงคุณ</t>
  </si>
  <si>
    <t>นายอภิวัฒน์ ไชยเสนา</t>
  </si>
  <si>
    <t>นายอรรถชัย ไชยเสนา</t>
  </si>
  <si>
    <t>นายอะมอน โยทัยหาญ</t>
  </si>
  <si>
    <t>สิบเอกไพรัช อุ่มภูธร</t>
  </si>
  <si>
    <t>นางจีรยา จันไตรรัตน์</t>
  </si>
  <si>
    <t>นางวันเพ็ญ ด่านลาพล</t>
  </si>
  <si>
    <t>นางสาวนันทนา พิลาทา</t>
  </si>
  <si>
    <t>นายเจษฎา พรมลา</t>
  </si>
  <si>
    <t>นายชาญชัย บุญต่าย</t>
  </si>
  <si>
    <t>นายทิวา ทิพย์เสนา</t>
  </si>
  <si>
    <t>นางสาวสุกัญญา ลามคำ</t>
  </si>
  <si>
    <t>นางสาวนพวัลย์ ฝ่ายเทศ</t>
  </si>
  <si>
    <t>นายบัณฑิต ศิริวัฒน์</t>
  </si>
  <si>
    <t>นางวาสนา จักรศรี</t>
  </si>
  <si>
    <t>ผู้อำนวยการกองพัฒนานักศึกษา</t>
  </si>
  <si>
    <t>นางสาวศันสนีย์ สุดทอง</t>
  </si>
  <si>
    <t>นางสาวสุนิสา บุญสาร</t>
  </si>
  <si>
    <t>นักสุขศึกษา</t>
  </si>
  <si>
    <t>นางกัลยาลักษณ์ โกษาแสง</t>
  </si>
  <si>
    <t>นายชัยมงคล โชติวัฒนตระกูล</t>
  </si>
  <si>
    <t>นายภรภัทร วงศ์กาฬสินธุ์</t>
  </si>
  <si>
    <t>นายนิรุตย์ วิชาชาติ</t>
  </si>
  <si>
    <t>นักวิชาการศึกษาชำนาญการ</t>
  </si>
  <si>
    <t>นายวัชระ น้อยนาง</t>
  </si>
  <si>
    <t>นายวุฒิชัย ไชยพร</t>
  </si>
  <si>
    <t>นางเกศนรินทร์ อัยกร</t>
  </si>
  <si>
    <t>นางสาวบุษกร ถานทองดี</t>
  </si>
  <si>
    <t>นักแนะแนวการศึกษาและอาชีพชำนาญการ</t>
  </si>
  <si>
    <t>นางสาวอรศิริ ไชยเทพ</t>
  </si>
  <si>
    <t>นางสาวชุติกาญจน์ เพชรรักษ์</t>
  </si>
  <si>
    <t>นักวิชาการคอมพิวเตอร์</t>
  </si>
  <si>
    <t>นายธีรยุทธ สาแดง</t>
  </si>
  <si>
    <t>นางสาวภัทรวดี แฝงพงศ์</t>
  </si>
  <si>
    <t>นักวิชาการศึกษาพิเศษ</t>
  </si>
  <si>
    <t>นางสาวสุภาภรณ์ นามโคตร</t>
  </si>
  <si>
    <t>นางสาวอนงนารถ จักทองกาย</t>
  </si>
  <si>
    <t>นางสาวอรอุมา ไกยะฝ่าย</t>
  </si>
  <si>
    <t>นางสาวอัมพาพันธ์  อรัญญวาท</t>
  </si>
  <si>
    <t>นางสาวภาวิณี สีมา</t>
  </si>
  <si>
    <t>นักวิชาการศึกษาพิเศษปฏิบัติการ</t>
  </si>
  <si>
    <t>นางสาวจารุวรรณ พรมพิลา</t>
  </si>
  <si>
    <t>นางสาวอรปรียา บุตรสอน</t>
  </si>
  <si>
    <t>นายสมชาย เพียมา</t>
  </si>
  <si>
    <t>นางสาวอ่อนศรี ฝ่ายเทศ</t>
  </si>
  <si>
    <t>นายเอกพงษ์ พรหมพิภักดิ์</t>
  </si>
  <si>
    <t>นางสาวนวลศิริ จันทร์สีเมือง</t>
  </si>
  <si>
    <t>นางสาวอัญชลี มุลเมืองแสน</t>
  </si>
  <si>
    <t>นายวีระยุทธ์ คำปาน</t>
  </si>
  <si>
    <t>นักวิเคราะห์นโยบายและแผน</t>
  </si>
  <si>
    <t>นายปรีชา ศรีวิไล</t>
  </si>
  <si>
    <t>พนักงานธุรการ ส 4</t>
  </si>
  <si>
    <t>นางเกกิลา บารินทร์</t>
  </si>
  <si>
    <t>นักวิเคราะห์นโยบายและแผนชำนาญการ</t>
  </si>
  <si>
    <t>นางสาวชัญญานุชพสิษฐ์ ประชาริโก</t>
  </si>
  <si>
    <t>นางสาวประภาพร คำโสมศรี</t>
  </si>
  <si>
    <t>นางสาวอรอนงค์ ชูเดชวัฒนา</t>
  </si>
  <si>
    <t>นางสาวชนกญาดา โคตรสาลี</t>
  </si>
  <si>
    <t>นางสาวเบญจพร มายูร</t>
  </si>
  <si>
    <t>นางสาวชิดชนก วังศรี</t>
  </si>
  <si>
    <t>นางสาวศิริพร ชาวชายโขง</t>
  </si>
  <si>
    <t>นางสาวศุภนาฏ บุญชัยศรี</t>
  </si>
  <si>
    <t>นางอมรรัตน์ ตุ่นกลิ่น</t>
  </si>
  <si>
    <t>นายจักรกฤษ กองพิมาย</t>
  </si>
  <si>
    <t>นายภานุวัฒิ ศักดิ์ดา</t>
  </si>
  <si>
    <t>นายสมศักดิ์ อามาตร์สมบัติ</t>
  </si>
  <si>
    <t>นางเดือนเพ็ญ คำทะเนตร</t>
  </si>
  <si>
    <t>นางสาวฉวีวรรณ จันทร์ใด</t>
  </si>
  <si>
    <t>นางสาวระพีพรรณ แสนภูวา</t>
  </si>
  <si>
    <t>นายชีระวิทย์ อุดมศาส์นติ</t>
  </si>
  <si>
    <t>นางสาวสุจิตรา ราชวงษ์</t>
  </si>
  <si>
    <t>นางสาวทัศนีย์ คำปาน</t>
  </si>
  <si>
    <t>นางสาวรจนา ประดา</t>
  </si>
  <si>
    <t>นางสาวศุวนันท์ กันเสนา</t>
  </si>
  <si>
    <t>นางสาวอรพิน บุตราช</t>
  </si>
  <si>
    <t>นายนัทพงษ์ ยศไชยวิบูลย์</t>
  </si>
  <si>
    <t>นายบุญเกื้อ ครุธคำ</t>
  </si>
  <si>
    <t>นักวิชาการคอมพิวเตอร์ปฏิบัติการ</t>
  </si>
  <si>
    <t>นางพรพิมล ภาคมฤค</t>
  </si>
  <si>
    <t>นางสาวจุฬาลักษณ์ จอมแก้ว</t>
  </si>
  <si>
    <t>นางสาวชุลีพร ลาภจิตร</t>
  </si>
  <si>
    <t>นายกฤษณะ กีวิไลย์</t>
  </si>
  <si>
    <t>นางจีรวรรณ ดวงสุภา</t>
  </si>
  <si>
    <t>นายทินกร วงค์คำ</t>
  </si>
  <si>
    <t>นางสาวสริญญา แสนภูวา</t>
  </si>
  <si>
    <t>นางรัชดาภรณ์ ราชติกา</t>
  </si>
  <si>
    <t>นางกิรอัชฌา แถมสมดี</t>
  </si>
  <si>
    <t>นางสาวธิวาพร คำสงค์</t>
  </si>
  <si>
    <t>นายสัญญา แถมสมดี</t>
  </si>
  <si>
    <t>นางสุพัตรา หล้าชาญ</t>
  </si>
  <si>
    <t>หัวหน้าสำนักงานคณบดี</t>
  </si>
  <si>
    <t>นายอนุวัตร อุ่นคำ</t>
  </si>
  <si>
    <t>นายถาวร ศรีระวงค์</t>
  </si>
  <si>
    <t>นายอภิสิทธิ์ โสรินทร์</t>
  </si>
  <si>
    <t>นายวิษณุ ตุ่นกลิ่น</t>
  </si>
  <si>
    <t>นายศราวุฒิ ผายเงิน</t>
  </si>
  <si>
    <t>นายอรัญ บุตรนา</t>
  </si>
  <si>
    <t>นักวิชาการประมง</t>
  </si>
  <si>
    <t>นางสาวสกลสุภา เจนศิริวงษ์</t>
  </si>
  <si>
    <t>นักวิทยาศาสตร์ปฏิบัติการ</t>
  </si>
  <si>
    <t>นางสาวกนกภรณ์ จันตะแสง</t>
  </si>
  <si>
    <t>นางสาวทิพวรรณ บุญตาท้าว</t>
  </si>
  <si>
    <t>นางสาวมัลลิกาล์ สินธุระวิทย์</t>
  </si>
  <si>
    <t>นายเสกสรร บริบูรณ์</t>
  </si>
  <si>
    <t>นางสาวพัชรินทร์ คำศรีพล</t>
  </si>
  <si>
    <t>นางนฤมล แสนเมือง</t>
  </si>
  <si>
    <t>นางศิรานี กลมเกลียว</t>
  </si>
  <si>
    <t>นายนาวี จิตรมั่น</t>
  </si>
  <si>
    <t>นายศักดิ์ชัย ปานสังข์</t>
  </si>
  <si>
    <t>นางสาวสายฝนทอง แจ่มใส</t>
  </si>
  <si>
    <t>นางอรัญญา ม่อมพะเนาว์</t>
  </si>
  <si>
    <t>นางสาวมณฑาทิพย์ สท้านไตรภพ</t>
  </si>
  <si>
    <t>นายนพรุจ มุสิกะโปดก</t>
  </si>
  <si>
    <t>นางสาวศิริพร คำอร่าม</t>
  </si>
  <si>
    <t>นายเทิดศักดิ์ คำมุงคุณ</t>
  </si>
  <si>
    <t>นางสาวธัญญรัตน์ ผาลี</t>
  </si>
  <si>
    <t>นายสาธิต ศรีอาจ</t>
  </si>
  <si>
    <t>นางวิชยา ตรีศกประพฤทธิ์</t>
  </si>
  <si>
    <t>นางสาวกมลทิพย์ นาโควงค์</t>
  </si>
  <si>
    <t>นางสาวจุฬาลักษณ์ สีโพธิ์ลี</t>
  </si>
  <si>
    <t>นางสาวเบญจวรรณ จันปุ่ม</t>
  </si>
  <si>
    <t>นางสาวศิริพร บุญโนนแต้</t>
  </si>
  <si>
    <t>นายคำล่า ใขคำ</t>
  </si>
  <si>
    <t>นางสาวจริยาภรณ์ เที่ยงธรรมโม</t>
  </si>
  <si>
    <t>นางสาวอภิญญา วะจีสิงห์</t>
  </si>
  <si>
    <t>นางสาวอุทุมพร สุระศักดิ์</t>
  </si>
  <si>
    <t>นางสาววาสินี ตองตาสี</t>
  </si>
  <si>
    <t>นายชาติชาย ทีสุกะ</t>
  </si>
  <si>
    <t>นางนฤมล เหลวกูล</t>
  </si>
  <si>
    <t>นายณรงค์ เหลวกูล</t>
  </si>
  <si>
    <t>นางสาวภุลภญา บีลี</t>
  </si>
  <si>
    <t>นายนพรัตน์ จูมศรี</t>
  </si>
  <si>
    <t>นายสมภพ เลิศศรี</t>
  </si>
  <si>
    <t>นางสาววิไลวรรณ อุดหนุน</t>
  </si>
  <si>
    <t>นางสาวน้ำฝน หาวัง</t>
  </si>
  <si>
    <t>นางยุพิน จิตรมั่น</t>
  </si>
  <si>
    <t>นายนัฐวัฒน์ จิตรมั่น</t>
  </si>
  <si>
    <t>นางผการัตน์ ทิพวัง</t>
  </si>
  <si>
    <t>นางสาวภัทรา บูรณะเนตร</t>
  </si>
  <si>
    <t>นายประภัสศิลป์ นามเสนา</t>
  </si>
  <si>
    <t>นายปรัชญา สาระทรัพย์</t>
  </si>
  <si>
    <t>นางศุลีพร อนันตธนรัตน์</t>
  </si>
  <si>
    <t>นางสาวมนัสชนก วภักดิ์เพชร</t>
  </si>
  <si>
    <t>นางสาวศศิภา ชวพันธุ์</t>
  </si>
  <si>
    <t>นางสาวสุวิมล บุญทา</t>
  </si>
  <si>
    <t>นายธิติพงษ์ สมจันทร์</t>
  </si>
  <si>
    <t>นายชิษณุทัศน์ พิชยประภาพัฒน์</t>
  </si>
  <si>
    <t>นางสาวผ่องมณี ชีแก้ว</t>
  </si>
  <si>
    <t>นายสมบัติ บุญกอง</t>
  </si>
  <si>
    <t>นางสาววัลภา พ่อชมภู</t>
  </si>
  <si>
    <t>นางสาวนภาพร บุญเรือง</t>
  </si>
  <si>
    <t>นางนันทกา ลุนราช</t>
  </si>
  <si>
    <t>นางสาวลัดดาวรรณ เเสนสุข</t>
  </si>
  <si>
    <t>นางสาวศิริพร โพธิ์ศรี</t>
  </si>
  <si>
    <t>นางสาวสาวิณีย์ พิทักษ์เทพสมบัติ</t>
  </si>
  <si>
    <t>นางสาวณัฐธิดา อบภิรมย์</t>
  </si>
  <si>
    <t>นายไพบูลย์ สุมังคะ</t>
  </si>
  <si>
    <t>นางกฐิน จันทร์ทิบุตร</t>
  </si>
  <si>
    <t>นางจิรัชยา บุญตาท้าว</t>
  </si>
  <si>
    <t>นายนำชัย อุตโรกุล</t>
  </si>
  <si>
    <t>นางสาวอรอุมา น้อยเหลือง</t>
  </si>
  <si>
    <t>นางเนตรนภา พนมเขตร์</t>
  </si>
  <si>
    <t>นายไวรพจน์ ศิริโสม</t>
  </si>
  <si>
    <t>พนักงานห้องปฏิบัติการ ส 4</t>
  </si>
  <si>
    <t>นายธนพล คำปิตะ</t>
  </si>
  <si>
    <t>ช่างเครื่องคอมพิวเตอร์</t>
  </si>
  <si>
    <t>นางเกษสุดา สิงห์สุข</t>
  </si>
  <si>
    <t>นายเอกพร ธรรมยศ</t>
  </si>
  <si>
    <t>ผู้ปฏิบัติงานวิทยาศาสตร์</t>
  </si>
  <si>
    <t>นายคมสันต์ ด่านลาพล</t>
  </si>
  <si>
    <t>นางวัชรินทร์ ผาจวง</t>
  </si>
  <si>
    <t>นางสุพัตรา พิลาทา</t>
  </si>
  <si>
    <t>นางสะใบทิพย์ เลิศศรี</t>
  </si>
  <si>
    <t>นางณิชานันท์ กุตระแสง</t>
  </si>
  <si>
    <t>นางสาวกนกวรรณ วรดง</t>
  </si>
  <si>
    <t>นางสาวนิรันตรี ทวีโคตร</t>
  </si>
  <si>
    <t>นายธวัชชัย พันธุกาง</t>
  </si>
  <si>
    <t>นายภีระพัฒน์ ปัดทุมมา</t>
  </si>
  <si>
    <t>นายอนันตสิทธิ์ ไชยวังราช</t>
  </si>
  <si>
    <t>นายสมชาย ศรีอริยาภรณ์</t>
  </si>
  <si>
    <t>ผู้ปฏิบัติงานโสตทัศนูปกรณ์</t>
  </si>
  <si>
    <t>นายมิตรชัย นามโคตร</t>
  </si>
  <si>
    <t>พนักงานห้องปฏิบัติการ ส 2</t>
  </si>
  <si>
    <t>นายทองจันทร์ ผงสินสุ</t>
  </si>
  <si>
    <t>นายเทพกร ลีลาแต้ม</t>
  </si>
  <si>
    <t>นายวิชิต ศรีลำไพ</t>
  </si>
  <si>
    <t>นางนงเยาว์ จารณะ</t>
  </si>
  <si>
    <t>หัวหน้าสำนักงานผู้อำนวยการ</t>
  </si>
  <si>
    <t>นางศุภพิชญ์ ประเสริฐนู</t>
  </si>
  <si>
    <t>นางสาวมัลลิกา พรหมดี</t>
  </si>
  <si>
    <t>นายนรากร เจริญสุข</t>
  </si>
  <si>
    <t>ว่าที่ร้อยตรีวาทิน ไชยเทศ</t>
  </si>
  <si>
    <t>นางวรรณพร ภูละคร</t>
  </si>
  <si>
    <t>นางสาววราพร กงลีมา</t>
  </si>
  <si>
    <t>นายอัศวิน จันทร์ส่อง</t>
  </si>
  <si>
    <t>นางสาวกนกพร นวลอึ่ง</t>
  </si>
  <si>
    <t>นายเกรียงสิทธิ์ ไชยเทศ</t>
  </si>
  <si>
    <t>นายกฤษดากร บรรลือ</t>
  </si>
  <si>
    <t>นักวิชาการวัฒนธรรม</t>
  </si>
  <si>
    <t>นางสาวจินตนา ลินโพธิ์ศาล</t>
  </si>
  <si>
    <t>นางสาวชุติมา ภูลวรรณ</t>
  </si>
  <si>
    <t>นายพจนวราภรณ์ เขจรเนตร</t>
  </si>
  <si>
    <t>นายศราวุธ ปัญญาสาร</t>
  </si>
  <si>
    <t>นักวิเทศสัมพันธ์ปฏิบัติการ</t>
  </si>
  <si>
    <t>นางสุภาวดี สามาทอง</t>
  </si>
  <si>
    <t>นางอรทัย ไชยหงษ์</t>
  </si>
  <si>
    <t>นางสาวสุภาณี เล่าสุอังกูร</t>
  </si>
  <si>
    <t>นายปรัชญุตม์ ฤทธิธรรม</t>
  </si>
  <si>
    <t>นางอุดมพร บุตรสุวรรณ์</t>
  </si>
  <si>
    <t>นางสาวนิพาพร หูตาชัย</t>
  </si>
  <si>
    <t>นางสาวทับทิม สมปอง</t>
  </si>
  <si>
    <t>นางสาวพิศมัย ยศตะโคตร</t>
  </si>
  <si>
    <t>นางสาวณัฐธิดา พรมประศรี</t>
  </si>
  <si>
    <t>นางสุจิตรา จักษุมาตร</t>
  </si>
  <si>
    <t>นางสาวสุภาวดี สุวรรณเทน</t>
  </si>
  <si>
    <t>นายพงศกร ทองพันธุ์</t>
  </si>
  <si>
    <t>นางสาววิภาวรรณ ใหญ่สมบูรณ์</t>
  </si>
  <si>
    <t>นักวิจัยชำนาญการ</t>
  </si>
  <si>
    <t>นางสาวภัณฑิรา สีนวลแล</t>
  </si>
  <si>
    <t>เจ้าหน้าที่วิจัยปฏิบัติการ</t>
  </si>
  <si>
    <t>ดร.ครรชิต สิงห์สุข</t>
  </si>
  <si>
    <t>นายนัทที โคตรทุมมี</t>
  </si>
  <si>
    <t>นักวิจัย</t>
  </si>
  <si>
    <t>นายสันติ ผิวผ่อง</t>
  </si>
  <si>
    <t>นางสาวเพียงจรัส รัตนทองสุข</t>
  </si>
  <si>
    <t>นายธีรวุฒิ สำเภา</t>
  </si>
  <si>
    <t>นักวิจัยปฏิบัติการ</t>
  </si>
  <si>
    <t>นายแสนสุรีย์ เชื้อวังคำ</t>
  </si>
  <si>
    <t>นางสาวอัสฉรา นามไธสง</t>
  </si>
  <si>
    <t>นายศักดิ์ดา แสนสุพรรณ</t>
  </si>
  <si>
    <t>นางสาวญาณวิจา คำพรมมา</t>
  </si>
  <si>
    <t>นางสาวอังคณา ศิริกุล</t>
  </si>
  <si>
    <t>นางเจริญพร บาทชารี</t>
  </si>
  <si>
    <t>นางสาวอุ่นเรือน แสนเสน</t>
  </si>
  <si>
    <t>นายภควัต ชัยวินิจ</t>
  </si>
  <si>
    <t>นางสาวชุติมา สมใจ</t>
  </si>
  <si>
    <t>นางสาววริษฐา ไวแสน</t>
  </si>
  <si>
    <t>นางขันทอง ชินบุตร</t>
  </si>
  <si>
    <t>นางชบา จันไตรรัตน์</t>
  </si>
  <si>
    <t>นางวราพร ยศตะโคตร</t>
  </si>
  <si>
    <t>นางสาวโกสิน ลุนราช</t>
  </si>
  <si>
    <t>นายธีระภัทร์ อามาตรทอง</t>
  </si>
  <si>
    <t>นายชาญชัย บาลศรี</t>
  </si>
  <si>
    <t>นักวิชาการคอมพิวเตอร์ชำนาญการ</t>
  </si>
  <si>
    <t>นางลำดวน กุลยณีย์</t>
  </si>
  <si>
    <t>บรรณารักษ์ปฏิบัติการ</t>
  </si>
  <si>
    <t>นางสาวธมนวรรณ ชินเนหันหา</t>
  </si>
  <si>
    <t>นางสาวพัศนี คำตั้งหน้า</t>
  </si>
  <si>
    <t>ผู้ปฏิบัติงานห้องสมุด</t>
  </si>
  <si>
    <t>นางพัชฏ์ฐิญา กาสุริย์</t>
  </si>
  <si>
    <t>นางสาวเรืองสัน แก้วฝ่าย</t>
  </si>
  <si>
    <t>นางสุวิดา สุจริต</t>
  </si>
  <si>
    <t>นายวีระ กงลีมา</t>
  </si>
  <si>
    <t>นางศศธร มาศสถิตย์</t>
  </si>
  <si>
    <t>นางสาวดาราวรรณ ปัตโชติชัย</t>
  </si>
  <si>
    <t>นางสาววารุณี เพียรพจน์</t>
  </si>
  <si>
    <t>นายวิศิษฎ์ ปวงศรี</t>
  </si>
  <si>
    <t>นางสาวสิริวรรณ ยะไชยศรี</t>
  </si>
  <si>
    <t>นายสิทธิชัย แวววงศ์</t>
  </si>
  <si>
    <t>นายกิตติภูมิ คำศรี</t>
  </si>
  <si>
    <t>นางพินิดดา ธงษาราษฎร์</t>
  </si>
  <si>
    <t>นางสาววัชราภรณ์ ทอนรินทร์</t>
  </si>
  <si>
    <t>นายอนุสรณ์ จิตรคาม</t>
  </si>
  <si>
    <t>นายอัครชัย ใจตรง</t>
  </si>
  <si>
    <t>นายคณิน งามมานะ</t>
  </si>
  <si>
    <t>นักเทคโนโลยีสารสนเทศ</t>
  </si>
  <si>
    <t>นายดนุชา บัวพินธุ</t>
  </si>
  <si>
    <t>นายสุบิน แก้วก่า</t>
  </si>
  <si>
    <t>นายจยุตย์ พูลเพิ่ม</t>
  </si>
  <si>
    <t>นายจิรศักดิ์ จันทะศรี</t>
  </si>
  <si>
    <t>นายเอกราช วงค์กระโซ่</t>
  </si>
  <si>
    <t>นายธีระยุทธ โคธิเวทย์</t>
  </si>
  <si>
    <t>นายวิทวัส จักรคม</t>
  </si>
  <si>
    <t>นายประไพ ศรีสมัย</t>
  </si>
  <si>
    <t>นายอรรณพ อรังศรี</t>
  </si>
  <si>
    <t>นายศักดิ์ชัย ฟองอ่อน</t>
  </si>
  <si>
    <t>นางหฤทัย บุญฉวี</t>
  </si>
  <si>
    <t>จ่าสิบตรียอดรัก บัวพรม</t>
  </si>
  <si>
    <t>นายศิริชัย วงค์กวานกลม</t>
  </si>
  <si>
    <t>นางสุมัทนา รัตนกุล</t>
  </si>
  <si>
    <t>นางวันเพ็ญ ศรีมะโรง</t>
  </si>
  <si>
    <t>นางสมรัก ผ่านสุวรรณ</t>
  </si>
  <si>
    <t>พนักงานพิมพ์ ส 3</t>
  </si>
  <si>
    <t>นายนววิช ธงษาราษฎร์</t>
  </si>
  <si>
    <t>นายวงเวียน วงค์กะโซ่</t>
  </si>
  <si>
    <t>นางมยุรา รัตนบุญศิริ</t>
  </si>
  <si>
    <t>นางวาสนา บุตรสีผา</t>
  </si>
  <si>
    <t>นางแสงจันทร์ จักรพิมพ์</t>
  </si>
  <si>
    <t>นายภาณุมาศ บุตรสีผา</t>
  </si>
  <si>
    <t>นายอนุสิทธิ์ นนตระอุดร</t>
  </si>
  <si>
    <t>นางสาวสุนิตรา อุปละ</t>
  </si>
  <si>
    <t>นางสาวกมลชนก อินทรพรหมมา</t>
  </si>
  <si>
    <t>นางสาวบุญยรัตน์ พลวงศ์ษา</t>
  </si>
  <si>
    <t>นางสาวกัลยาณี ภูยิหวา</t>
  </si>
  <si>
    <t>นางนรินรัตน์ พรมหากุล</t>
  </si>
  <si>
    <t>นางสาวงามวิไล คนไว</t>
  </si>
  <si>
    <t>นางสาววรรณภา เอกพันธ์</t>
  </si>
  <si>
    <t>นายธีรเดช จันทามี</t>
  </si>
  <si>
    <t>นายชูชาติ คุ้มครอง</t>
  </si>
  <si>
    <t>นางนาถลดา แสนภูวา</t>
  </si>
  <si>
    <t>นางสาวปรียา ไกรยะฝ่าย</t>
  </si>
  <si>
    <t>นางสาวมาลีรัตน์ ไชยเทศ</t>
  </si>
  <si>
    <t>นางสาวศิวาภรณ์ เก่งสุวรรณ์</t>
  </si>
  <si>
    <t>นางสาวจิราวรรณ สาริบุตร</t>
  </si>
  <si>
    <t>นางสาวบังอร ไทยลา</t>
  </si>
  <si>
    <t>นางสาวภัสรินทร์ โคตรพันธ์</t>
  </si>
  <si>
    <t>นางสาวนุชรา กุลยะ</t>
  </si>
  <si>
    <t>นายสาธิต สีหาราช</t>
  </si>
  <si>
    <t>นายธีรเวทย์ เพียรธัญญกรณ์</t>
  </si>
  <si>
    <t>นางสาววนิดา จันทร์หอม</t>
  </si>
  <si>
    <t>นางศุกลภัทร การุญ</t>
  </si>
  <si>
    <t>สำรวจ ณ วันที่ 29 ธันวาคม พ.ศ. 2565</t>
  </si>
  <si>
    <t>ตารางสรุปรายชื่อสถานภาพอัตรากำลังของสนับสนุนวิชาการ มหาวิทยาลัยราชภัฏสกลนคร</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</si>
</sst>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quot;ใช่&quot;;&quot;ใช่&quot;;&quot;ไม่ใช่&quot;"/>
    <numFmt numFmtId="192" formatCode="&quot;จริง&quot;;&quot;จริง&quot;;&quot;เท็จ&quot;"/>
    <numFmt numFmtId="193" formatCode="&quot;เปิด&quot;;&quot;เปิด&quot;;&quot;ปิด&quot;"/>
    <numFmt numFmtId="194" formatCode="[$€-2]\ #,##0.00_);[Red]\([$€-2]\ #,##0.00\)"/>
    <numFmt numFmtId="195" formatCode="_-* #,##0.0_-;\-* #,##0.0_-;_-* &quot;-&quot;??_-;_-@_-"/>
    <numFmt numFmtId="196" formatCode="_-* #,##0_-;\-* #,##0_-;_-* &quot;-&quot;??_-;_-@_-"/>
    <numFmt numFmtId="197" formatCode="#,##0.0"/>
    <numFmt numFmtId="198" formatCode="0.000000000"/>
    <numFmt numFmtId="199" formatCode="0.0000000000"/>
    <numFmt numFmtId="200" formatCode="0.00000000000"/>
    <numFmt numFmtId="201" formatCode="0.00000000"/>
    <numFmt numFmtId="202" formatCode="0.0000000"/>
    <numFmt numFmtId="203" formatCode="0.000000"/>
    <numFmt numFmtId="204" formatCode="0.00000"/>
    <numFmt numFmtId="205" formatCode="0.0000"/>
    <numFmt numFmtId="206" formatCode="0.000"/>
    <numFmt numFmtId="207" formatCode="0.0"/>
    <numFmt numFmtId="208" formatCode="d\ ดดดด\ bbbb"/>
    <numFmt numFmtId="209" formatCode="#,##0.00_ ;\-#,##0.00\ "/>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 #,##0_);_(* \(#,##0\);_(* &quot;-&quot;_);_(@_)"/>
    <numFmt numFmtId="216" formatCode="_(&quot;$&quot;* #,##0.00_);_(&quot;$&quot;* \(#,##0.00\);_(&quot;$&quot;* &quot;-&quot;??_);_(@_)"/>
    <numFmt numFmtId="217" formatCode="_(* #,##0.00_);_(* \(#,##0.00\);_(* &quot;-&quot;??_);_(@_)"/>
    <numFmt numFmtId="218" formatCode="\t&quot;$&quot;#,##0_);\(\t&quot;$&quot;#,##0\)"/>
    <numFmt numFmtId="219" formatCode="\t&quot;$&quot;#,##0_);[Red]\(\t&quot;$&quot;#,##0\)"/>
    <numFmt numFmtId="220" formatCode="\t&quot;$&quot;#,##0.00_);\(\t&quot;$&quot;#,##0.00\)"/>
    <numFmt numFmtId="221" formatCode="\t&quot;$&quot;#,##0.00_);[Red]\(\t&quot;$&quot;#,##0.00\)"/>
    <numFmt numFmtId="222" formatCode="_-* #,##0.0_-;\-* #,##0.0_-;_-* &quot;-&quot;_-;_-@_-"/>
    <numFmt numFmtId="223" formatCode="_-* #,##0.00_-;\-* #,##0.00_-;_-* &quot;-&quot;_-;_-@_-"/>
    <numFmt numFmtId="224" formatCode="#,##0.000"/>
    <numFmt numFmtId="225" formatCode="#,##0.0000"/>
    <numFmt numFmtId="226" formatCode="0_ ;\-0\ "/>
    <numFmt numFmtId="227" formatCode="#,###"/>
  </numFmts>
  <fonts count="118">
    <font>
      <sz val="14"/>
      <name val="Cordia New"/>
      <family val="0"/>
    </font>
    <font>
      <u val="single"/>
      <sz val="11.9"/>
      <color indexed="12"/>
      <name val="Cordia New"/>
      <family val="2"/>
    </font>
    <font>
      <u val="single"/>
      <sz val="11.9"/>
      <color indexed="36"/>
      <name val="Cordia New"/>
      <family val="2"/>
    </font>
    <font>
      <sz val="10"/>
      <name val="Arial"/>
      <family val="2"/>
    </font>
    <font>
      <sz val="8"/>
      <name val="Cordia New"/>
      <family val="2"/>
    </font>
    <font>
      <b/>
      <sz val="18"/>
      <name val="BrowalliaUPC"/>
      <family val="2"/>
    </font>
    <font>
      <sz val="10"/>
      <name val="BrowalliaUPC"/>
      <family val="2"/>
    </font>
    <font>
      <sz val="8"/>
      <name val="Arial"/>
      <family val="2"/>
    </font>
    <font>
      <b/>
      <sz val="16"/>
      <name val="BrowalliaUPC"/>
      <family val="2"/>
    </font>
    <font>
      <sz val="16"/>
      <name val="BrowalliaUPC"/>
      <family val="2"/>
    </font>
    <font>
      <b/>
      <sz val="20"/>
      <name val="BrowalliaUPC"/>
      <family val="2"/>
    </font>
    <font>
      <b/>
      <sz val="16"/>
      <name val="TH SarabunPSK"/>
      <family val="2"/>
    </font>
    <font>
      <sz val="16"/>
      <name val="TH SarabunPSK"/>
      <family val="2"/>
    </font>
    <font>
      <sz val="14"/>
      <name val="TH SarabunPSK"/>
      <family val="2"/>
    </font>
    <font>
      <b/>
      <sz val="14"/>
      <name val="TH SarabunPSK"/>
      <family val="2"/>
    </font>
    <font>
      <sz val="14"/>
      <color indexed="10"/>
      <name val="TH SarabunPSK"/>
      <family val="2"/>
    </font>
    <font>
      <b/>
      <sz val="18"/>
      <name val="TH SarabunPSK"/>
      <family val="2"/>
    </font>
    <font>
      <b/>
      <sz val="15"/>
      <name val="TH SarabunPSK"/>
      <family val="2"/>
    </font>
    <font>
      <sz val="15"/>
      <name val="TH SarabunPSK"/>
      <family val="2"/>
    </font>
    <font>
      <b/>
      <u val="single"/>
      <sz val="15"/>
      <name val="TH SarabunPSK"/>
      <family val="2"/>
    </font>
    <font>
      <u val="single"/>
      <sz val="15"/>
      <name val="TH SarabunPSK"/>
      <family val="2"/>
    </font>
    <font>
      <b/>
      <u val="single"/>
      <sz val="14"/>
      <name val="TH SarabunPSK"/>
      <family val="2"/>
    </font>
    <font>
      <u val="single"/>
      <sz val="14"/>
      <name val="TH SarabunPSK"/>
      <family val="2"/>
    </font>
    <font>
      <sz val="12"/>
      <name val="TH SarabunPSK"/>
      <family val="2"/>
    </font>
    <font>
      <u val="single"/>
      <sz val="12"/>
      <name val="TH SarabunPSK"/>
      <family val="2"/>
    </font>
    <font>
      <b/>
      <sz val="12"/>
      <name val="TH SarabunPSK"/>
      <family val="2"/>
    </font>
    <font>
      <sz val="14"/>
      <color indexed="14"/>
      <name val="TH SarabunPSK"/>
      <family val="2"/>
    </font>
    <font>
      <b/>
      <u val="single"/>
      <sz val="12"/>
      <name val="TH SarabunPSK"/>
      <family val="2"/>
    </font>
    <font>
      <b/>
      <sz val="14"/>
      <color indexed="14"/>
      <name val="TH SarabunPSK"/>
      <family val="2"/>
    </font>
    <font>
      <b/>
      <sz val="14"/>
      <name val="Cordia New"/>
      <family val="2"/>
    </font>
    <font>
      <b/>
      <u val="single"/>
      <sz val="16"/>
      <name val="TH SarabunPSK"/>
      <family val="2"/>
    </font>
    <font>
      <u val="single"/>
      <sz val="16"/>
      <name val="TH SarabunPSK"/>
      <family val="2"/>
    </font>
    <font>
      <sz val="10"/>
      <name val="TH SarabunPSK"/>
      <family val="2"/>
    </font>
    <font>
      <b/>
      <sz val="10"/>
      <name val="TH SarabunPSK"/>
      <family val="2"/>
    </font>
    <font>
      <sz val="12"/>
      <color indexed="14"/>
      <name val="TH SarabunPSK"/>
      <family val="2"/>
    </font>
    <font>
      <sz val="14"/>
      <color indexed="9"/>
      <name val="TH SarabunPSK"/>
      <family val="2"/>
    </font>
    <font>
      <sz val="18"/>
      <name val="TH SarabunPSK"/>
      <family val="2"/>
    </font>
    <font>
      <sz val="16"/>
      <color indexed="10"/>
      <name val="TH SarabunPSK"/>
      <family val="2"/>
    </font>
    <font>
      <sz val="40"/>
      <name val="TH SarabunPSK"/>
      <family val="2"/>
    </font>
    <font>
      <b/>
      <sz val="72"/>
      <name val="TH SarabunPSK"/>
      <family val="2"/>
    </font>
    <font>
      <b/>
      <sz val="16"/>
      <color indexed="10"/>
      <name val="TH SarabunPSK"/>
      <family val="2"/>
    </font>
    <font>
      <b/>
      <sz val="8"/>
      <name val="Tahoma"/>
      <family val="2"/>
    </font>
    <font>
      <sz val="8"/>
      <name val="Tahoma"/>
      <family val="2"/>
    </font>
    <font>
      <b/>
      <sz val="9"/>
      <name val="Tahoma"/>
      <family val="2"/>
    </font>
    <font>
      <sz val="9"/>
      <name val="Tahoma"/>
      <family val="2"/>
    </font>
    <font>
      <b/>
      <sz val="16"/>
      <color indexed="17"/>
      <name val="TH SarabunPSK"/>
      <family val="2"/>
    </font>
    <font>
      <i/>
      <sz val="12"/>
      <name val="TH SarabunPSK"/>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sz val="16"/>
      <color indexed="8"/>
      <name val="TH SarabunPSK"/>
      <family val="2"/>
    </font>
    <font>
      <b/>
      <sz val="16"/>
      <color indexed="8"/>
      <name val="TH SarabunPSK"/>
      <family val="2"/>
    </font>
    <font>
      <sz val="14"/>
      <color indexed="8"/>
      <name val="TH SarabunPSK"/>
      <family val="2"/>
    </font>
    <font>
      <b/>
      <sz val="12"/>
      <color indexed="8"/>
      <name val="TH SarabunPSK"/>
      <family val="2"/>
    </font>
    <font>
      <b/>
      <sz val="14"/>
      <color indexed="8"/>
      <name val="TH SarabunPSK"/>
      <family val="2"/>
    </font>
    <font>
      <sz val="11"/>
      <name val="Tahoma"/>
      <family val="2"/>
    </font>
    <font>
      <b/>
      <u val="single"/>
      <sz val="17"/>
      <color indexed="8"/>
      <name val="TH SarabunPSK"/>
      <family val="2"/>
    </font>
    <font>
      <b/>
      <sz val="18"/>
      <color indexed="8"/>
      <name val="TH SarabunPSK"/>
      <family val="2"/>
    </font>
    <font>
      <sz val="18"/>
      <color indexed="8"/>
      <name val="TH SarabunPSK"/>
      <family val="2"/>
    </font>
    <font>
      <b/>
      <sz val="10"/>
      <color indexed="8"/>
      <name val="TH SarabunPSK"/>
      <family val="2"/>
    </font>
    <font>
      <b/>
      <u val="single"/>
      <sz val="14"/>
      <color indexed="8"/>
      <name val="TH SarabunPSK"/>
      <family val="2"/>
    </font>
    <font>
      <b/>
      <sz val="22"/>
      <color indexed="8"/>
      <name val="TH SarabunPSK"/>
      <family val="2"/>
    </font>
    <font>
      <b/>
      <sz val="20"/>
      <color indexed="8"/>
      <name val="TH SarabunPSK"/>
      <family val="2"/>
    </font>
    <font>
      <sz val="20"/>
      <color indexed="8"/>
      <name val="TH SarabunPSK"/>
      <family val="0"/>
    </font>
    <font>
      <sz val="28"/>
      <color indexed="8"/>
      <name val="Tahoma"/>
      <family val="0"/>
    </font>
    <font>
      <sz val="13"/>
      <color indexed="8"/>
      <name val="TH SarabunPSK"/>
      <family val="0"/>
    </font>
    <font>
      <b/>
      <sz val="11"/>
      <color indexed="8"/>
      <name val="TH SarabunPSK"/>
      <family val="0"/>
    </font>
    <font>
      <b/>
      <sz val="28"/>
      <color indexed="8"/>
      <name val="TH SarabunPSK"/>
      <family val="0"/>
    </font>
    <font>
      <sz val="12"/>
      <color indexed="8"/>
      <name val="TH SarabunPSK"/>
      <family val="0"/>
    </font>
    <font>
      <sz val="11"/>
      <color indexed="8"/>
      <name val="TH SarabunPSK"/>
      <family val="0"/>
    </font>
    <font>
      <sz val="28"/>
      <color indexed="8"/>
      <name val="TH SarabunPSK"/>
      <family val="0"/>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b/>
      <sz val="16"/>
      <color theme="1"/>
      <name val="TH SarabunPSK"/>
      <family val="2"/>
    </font>
    <font>
      <sz val="14"/>
      <color theme="1"/>
      <name val="TH SarabunPSK"/>
      <family val="2"/>
    </font>
    <font>
      <sz val="14"/>
      <color rgb="FFFF0000"/>
      <name val="TH SarabunPSK"/>
      <family val="2"/>
    </font>
    <font>
      <b/>
      <sz val="12"/>
      <color theme="1"/>
      <name val="TH SarabunPSK"/>
      <family val="2"/>
    </font>
    <font>
      <b/>
      <sz val="14"/>
      <color theme="1"/>
      <name val="TH SarabunPSK"/>
      <family val="2"/>
    </font>
    <font>
      <sz val="11"/>
      <name val="Calibri"/>
      <family val="2"/>
    </font>
    <font>
      <b/>
      <u val="single"/>
      <sz val="17"/>
      <color theme="1"/>
      <name val="TH SarabunPSK"/>
      <family val="2"/>
    </font>
    <font>
      <b/>
      <sz val="18"/>
      <color theme="1"/>
      <name val="TH SarabunPSK"/>
      <family val="2"/>
    </font>
    <font>
      <sz val="18"/>
      <color theme="1"/>
      <name val="TH SarabunPSK"/>
      <family val="2"/>
    </font>
    <font>
      <b/>
      <sz val="10"/>
      <color theme="1"/>
      <name val="TH SarabunPSK"/>
      <family val="2"/>
    </font>
    <font>
      <b/>
      <u val="single"/>
      <sz val="14"/>
      <color theme="1"/>
      <name val="TH SarabunPSK"/>
      <family val="2"/>
    </font>
    <font>
      <b/>
      <sz val="22"/>
      <color theme="1"/>
      <name val="TH SarabunPSK"/>
      <family val="2"/>
    </font>
    <font>
      <b/>
      <sz val="20"/>
      <color theme="1"/>
      <name val="TH SarabunPSK"/>
      <family val="2"/>
    </font>
    <font>
      <b/>
      <sz val="16"/>
      <color rgb="FFFF0000"/>
      <name val="TH SarabunPSK"/>
      <family val="2"/>
    </font>
    <font>
      <b/>
      <sz val="8"/>
      <name val="Cordia Ne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
      <patternFill patternType="solid">
        <fgColor indexed="42"/>
        <bgColor indexed="64"/>
      </patternFill>
    </fill>
    <fill>
      <patternFill patternType="solid">
        <fgColor theme="0" tint="-0.04997999966144562"/>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color indexed="63"/>
      </left>
      <right>
        <color indexed="63"/>
      </right>
      <top>
        <color indexed="63"/>
      </top>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hair"/>
      <bottom style="thin"/>
    </border>
    <border>
      <left style="thin"/>
      <right>
        <color indexed="63"/>
      </right>
      <top>
        <color indexed="63"/>
      </top>
      <bottom>
        <color indexed="63"/>
      </bottom>
    </border>
    <border>
      <left style="thin"/>
      <right>
        <color indexed="63"/>
      </right>
      <top style="thin"/>
      <bottom style="hair"/>
    </border>
    <border>
      <left style="thin"/>
      <right style="thin"/>
      <top style="hair"/>
      <bottom>
        <color indexed="63"/>
      </bottom>
    </border>
    <border>
      <left>
        <color indexed="63"/>
      </left>
      <right style="thin"/>
      <top>
        <color indexed="63"/>
      </top>
      <bottom>
        <color indexed="63"/>
      </bottom>
    </border>
    <border>
      <left style="thin"/>
      <right style="thin"/>
      <top style="thin"/>
      <bottom style="hair"/>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hair"/>
      <bottom style="hair"/>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hair"/>
    </border>
    <border>
      <left>
        <color indexed="63"/>
      </left>
      <right style="thin"/>
      <top style="thin"/>
      <bottom>
        <color indexed="63"/>
      </bottom>
    </border>
    <border>
      <left>
        <color indexed="63"/>
      </left>
      <right style="thin"/>
      <top style="hair"/>
      <bottom style="thin"/>
    </border>
    <border>
      <left style="thin"/>
      <right>
        <color indexed="63"/>
      </right>
      <top style="hair"/>
      <bottom>
        <color indexed="63"/>
      </bottom>
    </border>
    <border>
      <left/>
      <right style="hair"/>
      <top/>
      <bottom style="hair"/>
    </border>
    <border>
      <left>
        <color indexed="63"/>
      </left>
      <right style="thin"/>
      <top>
        <color indexed="63"/>
      </top>
      <bottom style="hair"/>
    </border>
    <border>
      <left/>
      <right style="thin"/>
      <top style="hair"/>
      <bottom/>
    </border>
    <border>
      <left/>
      <right style="hair"/>
      <top style="hair"/>
      <bottom style="hair"/>
    </border>
    <border>
      <left style="thin"/>
      <right>
        <color indexed="63"/>
      </right>
      <top style="hair"/>
      <bottom style="thin"/>
    </border>
    <border>
      <left>
        <color indexed="63"/>
      </left>
      <right style="thin"/>
      <top style="thin"/>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87" fillId="20" borderId="1"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0" borderId="0" applyNumberFormat="0" applyFill="0" applyBorder="0" applyAlignment="0" applyProtection="0"/>
    <xf numFmtId="0" fontId="91" fillId="21" borderId="2" applyNumberFormat="0" applyAlignment="0" applyProtection="0"/>
    <xf numFmtId="0" fontId="92" fillId="0" borderId="3" applyNumberFormat="0" applyFill="0" applyAlignment="0" applyProtection="0"/>
    <xf numFmtId="0" fontId="93" fillId="22"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4" fillId="23" borderId="1" applyNumberFormat="0" applyAlignment="0" applyProtection="0"/>
    <xf numFmtId="0" fontId="95" fillId="24" borderId="0" applyNumberFormat="0" applyBorder="0" applyAlignment="0" applyProtection="0"/>
    <xf numFmtId="9" fontId="0" fillId="0" borderId="0" applyFont="0" applyFill="0" applyBorder="0" applyAlignment="0" applyProtection="0"/>
    <xf numFmtId="0" fontId="96" fillId="0" borderId="4" applyNumberFormat="0" applyFill="0" applyAlignment="0" applyProtection="0"/>
    <xf numFmtId="0" fontId="97"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98" fillId="20" borderId="5" applyNumberFormat="0" applyAlignment="0" applyProtection="0"/>
    <xf numFmtId="0" fontId="0" fillId="32" borderId="6" applyNumberFormat="0" applyFont="0" applyAlignment="0" applyProtection="0"/>
    <xf numFmtId="0" fontId="99" fillId="0" borderId="7" applyNumberFormat="0" applyFill="0" applyAlignment="0" applyProtection="0"/>
    <xf numFmtId="0" fontId="100" fillId="0" borderId="8" applyNumberFormat="0" applyFill="0" applyAlignment="0" applyProtection="0"/>
    <xf numFmtId="0" fontId="101" fillId="0" borderId="9" applyNumberFormat="0" applyFill="0" applyAlignment="0" applyProtection="0"/>
    <xf numFmtId="0" fontId="101" fillId="0" borderId="0" applyNumberFormat="0" applyFill="0" applyBorder="0" applyAlignment="0" applyProtection="0"/>
  </cellStyleXfs>
  <cellXfs count="1152">
    <xf numFmtId="0" fontId="0" fillId="0" borderId="0" xfId="0" applyAlignment="1">
      <alignment/>
    </xf>
    <xf numFmtId="0" fontId="9" fillId="0" borderId="0" xfId="50" applyFont="1">
      <alignment/>
      <protection/>
    </xf>
    <xf numFmtId="0" fontId="9" fillId="0" borderId="0" xfId="50" applyFont="1" applyAlignment="1">
      <alignment horizontal="center"/>
      <protection/>
    </xf>
    <xf numFmtId="0" fontId="6" fillId="0" borderId="0" xfId="50" applyFont="1">
      <alignment/>
      <protection/>
    </xf>
    <xf numFmtId="0" fontId="5" fillId="0" borderId="0" xfId="50" applyFont="1" applyAlignment="1">
      <alignment horizontal="left" indent="1"/>
      <protection/>
    </xf>
    <xf numFmtId="0" fontId="8" fillId="0" borderId="0" xfId="50" applyFont="1" applyAlignment="1">
      <alignment horizontal="left" indent="1"/>
      <protection/>
    </xf>
    <xf numFmtId="0" fontId="9" fillId="0" borderId="0" xfId="50" applyFont="1" applyAlignment="1">
      <alignment horizontal="left" indent="1"/>
      <protection/>
    </xf>
    <xf numFmtId="196" fontId="12" fillId="0" borderId="0" xfId="42" applyNumberFormat="1" applyFont="1" applyAlignment="1">
      <alignment/>
    </xf>
    <xf numFmtId="0" fontId="12" fillId="0" borderId="0" xfId="50" applyFont="1">
      <alignment/>
      <protection/>
    </xf>
    <xf numFmtId="0" fontId="11" fillId="0" borderId="10" xfId="50" applyFont="1" applyBorder="1" applyAlignment="1">
      <alignment horizontal="center"/>
      <protection/>
    </xf>
    <xf numFmtId="0" fontId="13" fillId="0" borderId="11" xfId="50" applyFont="1" applyBorder="1" applyAlignment="1">
      <alignment horizontal="center"/>
      <protection/>
    </xf>
    <xf numFmtId="0" fontId="14" fillId="0" borderId="11" xfId="0" applyFont="1" applyBorder="1" applyAlignment="1">
      <alignment horizontal="center" vertical="top" wrapText="1"/>
    </xf>
    <xf numFmtId="0" fontId="14" fillId="0" borderId="11" xfId="0" applyFont="1" applyBorder="1" applyAlignment="1">
      <alignment horizontal="center"/>
    </xf>
    <xf numFmtId="0" fontId="14" fillId="0" borderId="12" xfId="0" applyFont="1" applyBorder="1" applyAlignment="1">
      <alignment horizontal="center"/>
    </xf>
    <xf numFmtId="196" fontId="13" fillId="0" borderId="0" xfId="42" applyNumberFormat="1" applyFont="1" applyAlignment="1">
      <alignment/>
    </xf>
    <xf numFmtId="0" fontId="13" fillId="0" borderId="0" xfId="50" applyFont="1">
      <alignment/>
      <protection/>
    </xf>
    <xf numFmtId="0" fontId="13" fillId="0" borderId="12" xfId="50" applyFont="1" applyBorder="1" applyAlignment="1">
      <alignment horizontal="center"/>
      <protection/>
    </xf>
    <xf numFmtId="0" fontId="13" fillId="0" borderId="12" xfId="0" applyFont="1" applyBorder="1" applyAlignment="1">
      <alignment vertical="top" wrapText="1"/>
    </xf>
    <xf numFmtId="0" fontId="13" fillId="0" borderId="12" xfId="0" applyFont="1" applyBorder="1" applyAlignment="1">
      <alignment horizontal="left" indent="1"/>
    </xf>
    <xf numFmtId="0" fontId="13" fillId="0" borderId="12" xfId="0" applyFont="1" applyBorder="1" applyAlignment="1">
      <alignment/>
    </xf>
    <xf numFmtId="196" fontId="15" fillId="0" borderId="0" xfId="42" applyNumberFormat="1" applyFont="1" applyAlignment="1">
      <alignment/>
    </xf>
    <xf numFmtId="0" fontId="13" fillId="0" borderId="12" xfId="50" applyFont="1" applyBorder="1">
      <alignment/>
      <protection/>
    </xf>
    <xf numFmtId="196" fontId="15" fillId="33" borderId="0" xfId="42" applyNumberFormat="1" applyFont="1" applyFill="1" applyAlignment="1">
      <alignment/>
    </xf>
    <xf numFmtId="196" fontId="13" fillId="0" borderId="0" xfId="50" applyNumberFormat="1" applyFont="1">
      <alignment/>
      <protection/>
    </xf>
    <xf numFmtId="196" fontId="15" fillId="34" borderId="0" xfId="42" applyNumberFormat="1" applyFont="1" applyFill="1" applyAlignment="1">
      <alignment/>
    </xf>
    <xf numFmtId="0" fontId="14" fillId="0" borderId="12" xfId="50" applyFont="1" applyBorder="1">
      <alignment/>
      <protection/>
    </xf>
    <xf numFmtId="0" fontId="13" fillId="0" borderId="13" xfId="50" applyFont="1" applyBorder="1" applyAlignment="1">
      <alignment horizontal="center"/>
      <protection/>
    </xf>
    <xf numFmtId="0" fontId="13" fillId="0" borderId="13" xfId="0" applyFont="1" applyBorder="1" applyAlignment="1">
      <alignment vertical="top" wrapText="1"/>
    </xf>
    <xf numFmtId="0" fontId="13" fillId="0" borderId="13" xfId="50" applyFont="1" applyBorder="1">
      <alignment/>
      <protection/>
    </xf>
    <xf numFmtId="0" fontId="13" fillId="0" borderId="13" xfId="0" applyFont="1" applyBorder="1" applyAlignment="1">
      <alignment/>
    </xf>
    <xf numFmtId="0" fontId="13" fillId="0" borderId="12" xfId="50" applyFont="1" applyBorder="1" applyAlignment="1">
      <alignment horizontal="center" vertical="top"/>
      <protection/>
    </xf>
    <xf numFmtId="0" fontId="14" fillId="0" borderId="12" xfId="50" applyFont="1" applyBorder="1" applyAlignment="1">
      <alignment vertical="top"/>
      <protection/>
    </xf>
    <xf numFmtId="0" fontId="13" fillId="0" borderId="0" xfId="50" applyFont="1" applyAlignment="1">
      <alignment vertical="top"/>
      <protection/>
    </xf>
    <xf numFmtId="0" fontId="13" fillId="0" borderId="12" xfId="50" applyFont="1" applyBorder="1" applyAlignment="1">
      <alignment vertical="top"/>
      <protection/>
    </xf>
    <xf numFmtId="196" fontId="15" fillId="0" borderId="0" xfId="42" applyNumberFormat="1" applyFont="1" applyAlignment="1">
      <alignment vertical="top"/>
    </xf>
    <xf numFmtId="0" fontId="11" fillId="0" borderId="12" xfId="0" applyFont="1" applyBorder="1" applyAlignment="1">
      <alignment horizontal="center"/>
    </xf>
    <xf numFmtId="196" fontId="13" fillId="0" borderId="0" xfId="42" applyNumberFormat="1" applyFont="1" applyAlignment="1">
      <alignment vertical="top"/>
    </xf>
    <xf numFmtId="0" fontId="13" fillId="0" borderId="13" xfId="50" applyFont="1" applyBorder="1" applyAlignment="1">
      <alignment horizontal="center" vertical="top"/>
      <protection/>
    </xf>
    <xf numFmtId="0" fontId="13" fillId="0" borderId="13" xfId="50" applyFont="1" applyBorder="1" applyAlignment="1">
      <alignment vertical="top"/>
      <protection/>
    </xf>
    <xf numFmtId="0" fontId="13" fillId="0" borderId="0" xfId="50" applyFont="1" applyAlignment="1">
      <alignment horizontal="center"/>
      <protection/>
    </xf>
    <xf numFmtId="0" fontId="12" fillId="0" borderId="0" xfId="50" applyFont="1" applyAlignment="1">
      <alignment horizontal="center"/>
      <protection/>
    </xf>
    <xf numFmtId="0" fontId="13" fillId="0" borderId="0" xfId="0" applyFont="1" applyAlignment="1">
      <alignment/>
    </xf>
    <xf numFmtId="0" fontId="12" fillId="0" borderId="11" xfId="50" applyFont="1" applyBorder="1" applyAlignment="1">
      <alignment horizontal="center"/>
      <protection/>
    </xf>
    <xf numFmtId="0" fontId="11" fillId="0" borderId="11" xfId="0" applyFont="1" applyBorder="1" applyAlignment="1">
      <alignment horizontal="center" vertical="top" wrapText="1"/>
    </xf>
    <xf numFmtId="0" fontId="12" fillId="0" borderId="11" xfId="0" applyFont="1" applyBorder="1" applyAlignment="1">
      <alignment horizontal="left" indent="1"/>
    </xf>
    <xf numFmtId="0" fontId="12" fillId="0" borderId="11" xfId="50" applyFont="1" applyBorder="1">
      <alignment/>
      <protection/>
    </xf>
    <xf numFmtId="0" fontId="12" fillId="0" borderId="12" xfId="50" applyFont="1" applyBorder="1" applyAlignment="1">
      <alignment horizontal="center"/>
      <protection/>
    </xf>
    <xf numFmtId="0" fontId="12" fillId="0" borderId="12" xfId="0" applyFont="1" applyBorder="1" applyAlignment="1">
      <alignment vertical="top" wrapText="1"/>
    </xf>
    <xf numFmtId="0" fontId="12" fillId="0" borderId="12" xfId="0" applyFont="1" applyBorder="1" applyAlignment="1">
      <alignment horizontal="left" indent="1"/>
    </xf>
    <xf numFmtId="0" fontId="12" fillId="0" borderId="12" xfId="50" applyFont="1" applyBorder="1">
      <alignment/>
      <protection/>
    </xf>
    <xf numFmtId="0" fontId="11" fillId="0" borderId="12" xfId="50" applyFont="1" applyBorder="1">
      <alignment/>
      <protection/>
    </xf>
    <xf numFmtId="0" fontId="12" fillId="0" borderId="12" xfId="50" applyFont="1" applyBorder="1" applyAlignment="1">
      <alignment horizontal="center" vertical="top"/>
      <protection/>
    </xf>
    <xf numFmtId="0" fontId="12" fillId="0" borderId="12" xfId="50" applyFont="1" applyBorder="1" applyAlignment="1">
      <alignment vertical="top"/>
      <protection/>
    </xf>
    <xf numFmtId="0" fontId="12" fillId="0" borderId="0" xfId="50" applyFont="1" applyAlignment="1">
      <alignment vertical="top"/>
      <protection/>
    </xf>
    <xf numFmtId="0" fontId="11" fillId="0" borderId="12" xfId="50" applyFont="1" applyBorder="1" applyAlignment="1">
      <alignment vertical="top"/>
      <protection/>
    </xf>
    <xf numFmtId="0" fontId="11" fillId="0" borderId="12" xfId="50" applyFont="1" applyBorder="1" applyAlignment="1">
      <alignment horizontal="center" vertical="top"/>
      <protection/>
    </xf>
    <xf numFmtId="0" fontId="12" fillId="0" borderId="13" xfId="50" applyFont="1" applyBorder="1" applyAlignment="1">
      <alignment horizontal="center" vertical="top"/>
      <protection/>
    </xf>
    <xf numFmtId="0" fontId="12" fillId="0" borderId="13" xfId="0" applyFont="1" applyBorder="1" applyAlignment="1">
      <alignment vertical="top" wrapText="1"/>
    </xf>
    <xf numFmtId="0" fontId="12" fillId="0" borderId="13" xfId="50" applyFont="1" applyBorder="1" applyAlignment="1">
      <alignment vertical="top"/>
      <protection/>
    </xf>
    <xf numFmtId="43" fontId="13" fillId="35" borderId="0" xfId="42" applyFont="1" applyFill="1" applyAlignment="1">
      <alignment/>
    </xf>
    <xf numFmtId="0" fontId="13" fillId="35" borderId="0" xfId="0" applyFont="1" applyFill="1" applyAlignment="1">
      <alignment/>
    </xf>
    <xf numFmtId="0" fontId="17" fillId="35" borderId="13" xfId="0" applyFont="1" applyFill="1" applyBorder="1" applyAlignment="1">
      <alignment horizontal="center"/>
    </xf>
    <xf numFmtId="0" fontId="14" fillId="35" borderId="14" xfId="0" applyFont="1" applyFill="1" applyBorder="1" applyAlignment="1">
      <alignment/>
    </xf>
    <xf numFmtId="0" fontId="13" fillId="35" borderId="15" xfId="0" applyFont="1" applyFill="1" applyBorder="1" applyAlignment="1">
      <alignment/>
    </xf>
    <xf numFmtId="0" fontId="13" fillId="35" borderId="14" xfId="0" applyFont="1" applyFill="1" applyBorder="1" applyAlignment="1">
      <alignment horizontal="center"/>
    </xf>
    <xf numFmtId="0" fontId="14" fillId="35" borderId="16" xfId="0" applyFont="1" applyFill="1" applyBorder="1" applyAlignment="1">
      <alignment/>
    </xf>
    <xf numFmtId="0" fontId="13" fillId="35" borderId="16" xfId="0" applyFont="1" applyFill="1" applyBorder="1" applyAlignment="1">
      <alignment/>
    </xf>
    <xf numFmtId="0" fontId="13" fillId="35" borderId="16" xfId="0" applyFont="1" applyFill="1" applyBorder="1" applyAlignment="1">
      <alignment horizontal="center"/>
    </xf>
    <xf numFmtId="196" fontId="13" fillId="0" borderId="16" xfId="42" applyNumberFormat="1" applyFont="1" applyBorder="1" applyAlignment="1">
      <alignment vertical="top"/>
    </xf>
    <xf numFmtId="0" fontId="14" fillId="35" borderId="17" xfId="0" applyFont="1" applyFill="1" applyBorder="1" applyAlignment="1">
      <alignment/>
    </xf>
    <xf numFmtId="0" fontId="13" fillId="35" borderId="17" xfId="0" applyFont="1" applyFill="1" applyBorder="1" applyAlignment="1">
      <alignment/>
    </xf>
    <xf numFmtId="41" fontId="13" fillId="35" borderId="16" xfId="0" applyNumberFormat="1" applyFont="1" applyFill="1" applyBorder="1" applyAlignment="1">
      <alignment horizontal="right"/>
    </xf>
    <xf numFmtId="196" fontId="13" fillId="35" borderId="16" xfId="42" applyNumberFormat="1" applyFont="1" applyFill="1" applyBorder="1" applyAlignment="1">
      <alignment horizontal="right"/>
    </xf>
    <xf numFmtId="43" fontId="14" fillId="35" borderId="0" xfId="0" applyNumberFormat="1" applyFont="1" applyFill="1" applyAlignment="1">
      <alignment/>
    </xf>
    <xf numFmtId="0" fontId="13" fillId="35" borderId="18" xfId="0" applyFont="1" applyFill="1" applyBorder="1" applyAlignment="1">
      <alignment/>
    </xf>
    <xf numFmtId="0" fontId="13" fillId="35" borderId="19" xfId="0" applyFont="1" applyFill="1" applyBorder="1" applyAlignment="1">
      <alignment/>
    </xf>
    <xf numFmtId="0" fontId="13" fillId="35" borderId="19" xfId="0" applyFont="1" applyFill="1" applyBorder="1" applyAlignment="1">
      <alignment horizontal="center"/>
    </xf>
    <xf numFmtId="0" fontId="18" fillId="35" borderId="0" xfId="0" applyFont="1" applyFill="1" applyAlignment="1">
      <alignment/>
    </xf>
    <xf numFmtId="0" fontId="14" fillId="35" borderId="0" xfId="0" applyFont="1" applyFill="1" applyAlignment="1">
      <alignment/>
    </xf>
    <xf numFmtId="43" fontId="14" fillId="35" borderId="10" xfId="42" applyFont="1" applyFill="1" applyBorder="1" applyAlignment="1">
      <alignment horizontal="center"/>
    </xf>
    <xf numFmtId="0" fontId="19" fillId="35" borderId="0" xfId="0" applyFont="1" applyFill="1" applyAlignment="1">
      <alignment horizontal="center"/>
    </xf>
    <xf numFmtId="196" fontId="13" fillId="0" borderId="16" xfId="42" applyNumberFormat="1" applyFont="1" applyBorder="1" applyAlignment="1">
      <alignment horizontal="right" vertical="top"/>
    </xf>
    <xf numFmtId="0" fontId="13" fillId="35" borderId="16" xfId="0" applyFont="1" applyFill="1" applyBorder="1" applyAlignment="1">
      <alignment horizontal="left"/>
    </xf>
    <xf numFmtId="43" fontId="13" fillId="35" borderId="0" xfId="42" applyFont="1" applyFill="1" applyAlignment="1">
      <alignment horizontal="center"/>
    </xf>
    <xf numFmtId="43" fontId="14" fillId="35" borderId="0" xfId="0" applyNumberFormat="1" applyFont="1" applyFill="1" applyAlignment="1">
      <alignment horizontal="center"/>
    </xf>
    <xf numFmtId="0" fontId="13" fillId="35" borderId="0" xfId="0" applyFont="1" applyFill="1" applyAlignment="1">
      <alignment horizontal="center"/>
    </xf>
    <xf numFmtId="0" fontId="13" fillId="35" borderId="16" xfId="0" applyFont="1" applyFill="1" applyBorder="1" applyAlignment="1">
      <alignment vertical="top" wrapText="1"/>
    </xf>
    <xf numFmtId="196" fontId="13" fillId="35" borderId="16" xfId="42" applyNumberFormat="1" applyFont="1" applyFill="1" applyBorder="1" applyAlignment="1">
      <alignment/>
    </xf>
    <xf numFmtId="196" fontId="13" fillId="35" borderId="0" xfId="42" applyNumberFormat="1" applyFont="1" applyFill="1" applyAlignment="1">
      <alignment horizontal="right"/>
    </xf>
    <xf numFmtId="196" fontId="13" fillId="35" borderId="0" xfId="42" applyNumberFormat="1" applyFont="1" applyFill="1" applyAlignment="1">
      <alignment/>
    </xf>
    <xf numFmtId="196" fontId="17" fillId="35" borderId="13" xfId="42" applyNumberFormat="1" applyFont="1" applyFill="1" applyBorder="1" applyAlignment="1">
      <alignment horizontal="center"/>
    </xf>
    <xf numFmtId="196" fontId="17" fillId="35" borderId="13" xfId="42" applyNumberFormat="1" applyFont="1" applyFill="1" applyBorder="1" applyAlignment="1">
      <alignment/>
    </xf>
    <xf numFmtId="196" fontId="13" fillId="35" borderId="14" xfId="42" applyNumberFormat="1" applyFont="1" applyFill="1" applyBorder="1" applyAlignment="1">
      <alignment horizontal="right"/>
    </xf>
    <xf numFmtId="196" fontId="13" fillId="35" borderId="14" xfId="42" applyNumberFormat="1" applyFont="1" applyFill="1" applyBorder="1" applyAlignment="1">
      <alignment/>
    </xf>
    <xf numFmtId="196" fontId="13" fillId="35" borderId="19" xfId="42" applyNumberFormat="1" applyFont="1" applyFill="1" applyBorder="1" applyAlignment="1">
      <alignment horizontal="right"/>
    </xf>
    <xf numFmtId="196" fontId="14" fillId="35" borderId="13" xfId="42" applyNumberFormat="1" applyFont="1" applyFill="1" applyBorder="1" applyAlignment="1">
      <alignment/>
    </xf>
    <xf numFmtId="196" fontId="14" fillId="35" borderId="10" xfId="42" applyNumberFormat="1" applyFont="1" applyFill="1" applyBorder="1" applyAlignment="1">
      <alignment/>
    </xf>
    <xf numFmtId="196" fontId="14" fillId="35" borderId="11" xfId="42" applyNumberFormat="1" applyFont="1" applyFill="1" applyBorder="1" applyAlignment="1">
      <alignment/>
    </xf>
    <xf numFmtId="196" fontId="18" fillId="35" borderId="0" xfId="42" applyNumberFormat="1" applyFont="1" applyFill="1" applyAlignment="1">
      <alignment horizontal="right"/>
    </xf>
    <xf numFmtId="196" fontId="15" fillId="35" borderId="0" xfId="42" applyNumberFormat="1" applyFont="1" applyFill="1" applyAlignment="1">
      <alignment/>
    </xf>
    <xf numFmtId="196" fontId="13" fillId="35" borderId="18" xfId="42" applyNumberFormat="1" applyFont="1" applyFill="1" applyBorder="1" applyAlignment="1">
      <alignment horizontal="right"/>
    </xf>
    <xf numFmtId="196" fontId="12" fillId="35" borderId="16" xfId="42" applyNumberFormat="1" applyFont="1" applyFill="1" applyBorder="1" applyAlignment="1">
      <alignment horizontal="right"/>
    </xf>
    <xf numFmtId="0" fontId="11" fillId="0" borderId="0" xfId="49" applyFont="1" applyAlignment="1">
      <alignment horizontal="center"/>
      <protection/>
    </xf>
    <xf numFmtId="0" fontId="12" fillId="0" borderId="0" xfId="49" applyFont="1">
      <alignment/>
      <protection/>
    </xf>
    <xf numFmtId="0" fontId="14" fillId="0" borderId="13" xfId="49" applyFont="1" applyBorder="1" applyAlignment="1">
      <alignment horizontal="center"/>
      <protection/>
    </xf>
    <xf numFmtId="0" fontId="11" fillId="0" borderId="20" xfId="49" applyFont="1" applyBorder="1" applyAlignment="1">
      <alignment horizontal="left" vertical="center"/>
      <protection/>
    </xf>
    <xf numFmtId="0" fontId="11" fillId="0" borderId="0" xfId="49" applyFont="1" applyBorder="1" applyAlignment="1">
      <alignment horizontal="left" vertical="center"/>
      <protection/>
    </xf>
    <xf numFmtId="0" fontId="14" fillId="0" borderId="21" xfId="49" applyFont="1" applyBorder="1" applyAlignment="1">
      <alignment/>
      <protection/>
    </xf>
    <xf numFmtId="0" fontId="13" fillId="0" borderId="16" xfId="49" applyFont="1" applyBorder="1" quotePrefix="1">
      <alignment/>
      <protection/>
    </xf>
    <xf numFmtId="0" fontId="13" fillId="0" borderId="16" xfId="49" applyFont="1" applyBorder="1" applyAlignment="1">
      <alignment horizontal="center"/>
      <protection/>
    </xf>
    <xf numFmtId="41" fontId="13" fillId="0" borderId="16" xfId="49" applyNumberFormat="1" applyFont="1" applyBorder="1" applyAlignment="1">
      <alignment horizontal="center"/>
      <protection/>
    </xf>
    <xf numFmtId="0" fontId="14" fillId="0" borderId="16" xfId="49" applyFont="1" applyBorder="1">
      <alignment/>
      <protection/>
    </xf>
    <xf numFmtId="0" fontId="13" fillId="0" borderId="16" xfId="49" applyFont="1" applyBorder="1">
      <alignment/>
      <protection/>
    </xf>
    <xf numFmtId="0" fontId="13" fillId="0" borderId="22" xfId="49" applyFont="1" applyBorder="1">
      <alignment/>
      <protection/>
    </xf>
    <xf numFmtId="41" fontId="13" fillId="0" borderId="14" xfId="49" applyNumberFormat="1" applyFont="1" applyBorder="1" applyAlignment="1">
      <alignment horizontal="center"/>
      <protection/>
    </xf>
    <xf numFmtId="0" fontId="13" fillId="0" borderId="14" xfId="49" applyFont="1" applyBorder="1" applyAlignment="1">
      <alignment horizontal="center"/>
      <protection/>
    </xf>
    <xf numFmtId="0" fontId="13" fillId="0" borderId="0" xfId="49" applyFont="1">
      <alignment/>
      <protection/>
    </xf>
    <xf numFmtId="0" fontId="13" fillId="0" borderId="23" xfId="49" applyFont="1" applyBorder="1" applyAlignment="1">
      <alignment horizontal="center"/>
      <protection/>
    </xf>
    <xf numFmtId="4" fontId="14" fillId="35" borderId="10" xfId="42" applyNumberFormat="1" applyFont="1" applyFill="1" applyBorder="1" applyAlignment="1">
      <alignment horizontal="center"/>
    </xf>
    <xf numFmtId="0" fontId="13" fillId="0" borderId="0" xfId="49" applyFont="1" applyBorder="1" applyAlignment="1">
      <alignment horizontal="center"/>
      <protection/>
    </xf>
    <xf numFmtId="0" fontId="21" fillId="0" borderId="0" xfId="49" applyFont="1" applyAlignment="1">
      <alignment horizontal="center"/>
      <protection/>
    </xf>
    <xf numFmtId="0" fontId="13" fillId="0" borderId="24" xfId="49" applyFont="1" applyBorder="1" quotePrefix="1">
      <alignment/>
      <protection/>
    </xf>
    <xf numFmtId="0" fontId="13" fillId="0" borderId="24" xfId="49" applyFont="1" applyBorder="1" applyAlignment="1">
      <alignment horizontal="center"/>
      <protection/>
    </xf>
    <xf numFmtId="41" fontId="13" fillId="0" borderId="24" xfId="49" applyNumberFormat="1" applyFont="1" applyBorder="1" applyAlignment="1">
      <alignment horizontal="center"/>
      <protection/>
    </xf>
    <xf numFmtId="196" fontId="13" fillId="0" borderId="24" xfId="42" applyNumberFormat="1" applyFont="1" applyBorder="1" applyAlignment="1">
      <alignment vertical="top"/>
    </xf>
    <xf numFmtId="43" fontId="14" fillId="35" borderId="13" xfId="42" applyFont="1" applyFill="1" applyBorder="1" applyAlignment="1">
      <alignment horizontal="center"/>
    </xf>
    <xf numFmtId="4" fontId="14" fillId="35" borderId="13" xfId="42" applyNumberFormat="1" applyFont="1" applyFill="1" applyBorder="1" applyAlignment="1">
      <alignment horizontal="center"/>
    </xf>
    <xf numFmtId="0" fontId="13" fillId="0" borderId="19" xfId="49" applyFont="1" applyBorder="1">
      <alignment/>
      <protection/>
    </xf>
    <xf numFmtId="0" fontId="13" fillId="0" borderId="19" xfId="49" applyFont="1" applyBorder="1" quotePrefix="1">
      <alignment/>
      <protection/>
    </xf>
    <xf numFmtId="0" fontId="13" fillId="0" borderId="19" xfId="49" applyFont="1" applyBorder="1" applyAlignment="1">
      <alignment horizontal="center"/>
      <protection/>
    </xf>
    <xf numFmtId="41" fontId="13" fillId="0" borderId="19" xfId="49" applyNumberFormat="1" applyFont="1" applyBorder="1" applyAlignment="1">
      <alignment horizontal="center"/>
      <protection/>
    </xf>
    <xf numFmtId="196" fontId="13" fillId="0" borderId="19" xfId="42" applyNumberFormat="1" applyFont="1" applyBorder="1" applyAlignment="1">
      <alignment vertical="top"/>
    </xf>
    <xf numFmtId="0" fontId="11" fillId="0" borderId="25" xfId="49" applyFont="1" applyBorder="1" applyAlignment="1">
      <alignment horizontal="left" vertical="center"/>
      <protection/>
    </xf>
    <xf numFmtId="0" fontId="13" fillId="35" borderId="14" xfId="0" applyFont="1" applyFill="1" applyBorder="1" applyAlignment="1">
      <alignment/>
    </xf>
    <xf numFmtId="196" fontId="13" fillId="0" borderId="14" xfId="42" applyNumberFormat="1" applyFont="1" applyBorder="1" applyAlignment="1">
      <alignment vertical="top"/>
    </xf>
    <xf numFmtId="0" fontId="17" fillId="35" borderId="0" xfId="0" applyFont="1" applyFill="1" applyAlignment="1">
      <alignment horizontal="right"/>
    </xf>
    <xf numFmtId="0" fontId="13" fillId="0" borderId="0" xfId="51" applyFont="1" applyBorder="1">
      <alignment/>
      <protection/>
    </xf>
    <xf numFmtId="0" fontId="13" fillId="0" borderId="0" xfId="51" applyFont="1">
      <alignment/>
      <protection/>
    </xf>
    <xf numFmtId="0" fontId="13" fillId="0" borderId="0" xfId="51" applyFont="1" applyAlignment="1">
      <alignment horizontal="center"/>
      <protection/>
    </xf>
    <xf numFmtId="0" fontId="23" fillId="0" borderId="26" xfId="51" applyFont="1" applyBorder="1" applyAlignment="1">
      <alignment horizontal="center"/>
      <protection/>
    </xf>
    <xf numFmtId="0" fontId="23" fillId="0" borderId="11" xfId="51" applyFont="1" applyBorder="1" applyAlignment="1">
      <alignment horizontal="center"/>
      <protection/>
    </xf>
    <xf numFmtId="0" fontId="23" fillId="0" borderId="20" xfId="51" applyFont="1" applyBorder="1" applyAlignment="1">
      <alignment horizontal="center"/>
      <protection/>
    </xf>
    <xf numFmtId="0" fontId="23" fillId="0" borderId="12" xfId="51" applyFont="1" applyBorder="1" applyAlignment="1">
      <alignment horizontal="center"/>
      <protection/>
    </xf>
    <xf numFmtId="0" fontId="23" fillId="0" borderId="27" xfId="51" applyFont="1" applyBorder="1" applyAlignment="1">
      <alignment horizontal="center"/>
      <protection/>
    </xf>
    <xf numFmtId="0" fontId="23" fillId="0" borderId="28" xfId="51" applyFont="1" applyBorder="1" applyAlignment="1">
      <alignment horizontal="center"/>
      <protection/>
    </xf>
    <xf numFmtId="0" fontId="23" fillId="0" borderId="29" xfId="51" applyFont="1" applyBorder="1" applyAlignment="1">
      <alignment horizontal="center"/>
      <protection/>
    </xf>
    <xf numFmtId="0" fontId="23" fillId="0" borderId="13" xfId="51" applyFont="1" applyBorder="1" applyAlignment="1">
      <alignment horizontal="center"/>
      <protection/>
    </xf>
    <xf numFmtId="0" fontId="23" fillId="0" borderId="10" xfId="51" applyFont="1" applyBorder="1" applyAlignment="1">
      <alignment horizontal="center"/>
      <protection/>
    </xf>
    <xf numFmtId="0" fontId="23" fillId="0" borderId="10" xfId="51" applyFont="1" applyFill="1" applyBorder="1" applyAlignment="1">
      <alignment horizontal="center"/>
      <protection/>
    </xf>
    <xf numFmtId="0" fontId="23" fillId="0" borderId="24" xfId="51" applyFont="1" applyBorder="1" applyAlignment="1">
      <alignment horizontal="center"/>
      <protection/>
    </xf>
    <xf numFmtId="0" fontId="23" fillId="0" borderId="24" xfId="51" applyFont="1" applyFill="1" applyBorder="1" applyAlignment="1">
      <alignment horizontal="center"/>
      <protection/>
    </xf>
    <xf numFmtId="0" fontId="14" fillId="0" borderId="16" xfId="51" applyFont="1" applyBorder="1">
      <alignment/>
      <protection/>
    </xf>
    <xf numFmtId="0" fontId="24" fillId="0" borderId="16" xfId="51" applyFont="1" applyBorder="1">
      <alignment/>
      <protection/>
    </xf>
    <xf numFmtId="0" fontId="23" fillId="0" borderId="16" xfId="51" applyFont="1" applyBorder="1" applyAlignment="1">
      <alignment horizontal="center"/>
      <protection/>
    </xf>
    <xf numFmtId="0" fontId="23" fillId="0" borderId="16" xfId="51" applyFont="1" applyFill="1" applyBorder="1" applyAlignment="1">
      <alignment horizontal="center"/>
      <protection/>
    </xf>
    <xf numFmtId="0" fontId="14" fillId="0" borderId="18" xfId="51" applyFont="1" applyBorder="1">
      <alignment/>
      <protection/>
    </xf>
    <xf numFmtId="0" fontId="25" fillId="0" borderId="30" xfId="51" applyFont="1" applyBorder="1">
      <alignment/>
      <protection/>
    </xf>
    <xf numFmtId="0" fontId="23" fillId="0" borderId="16" xfId="51" applyFont="1" applyBorder="1">
      <alignment/>
      <protection/>
    </xf>
    <xf numFmtId="3" fontId="23" fillId="0" borderId="16" xfId="51" applyNumberFormat="1" applyFont="1" applyFill="1" applyBorder="1" applyAlignment="1">
      <alignment horizontal="center"/>
      <protection/>
    </xf>
    <xf numFmtId="4" fontId="23" fillId="0" borderId="16" xfId="51" applyNumberFormat="1" applyFont="1" applyFill="1" applyBorder="1" applyAlignment="1">
      <alignment horizontal="center"/>
      <protection/>
    </xf>
    <xf numFmtId="0" fontId="23" fillId="0" borderId="16" xfId="51" applyFont="1" applyBorder="1" quotePrefix="1">
      <alignment/>
      <protection/>
    </xf>
    <xf numFmtId="0" fontId="25" fillId="0" borderId="16" xfId="51" applyFont="1" applyBorder="1">
      <alignment/>
      <protection/>
    </xf>
    <xf numFmtId="0" fontId="23" fillId="0" borderId="18" xfId="51" applyFont="1" applyBorder="1">
      <alignment/>
      <protection/>
    </xf>
    <xf numFmtId="0" fontId="23" fillId="0" borderId="18" xfId="51" applyFont="1" applyBorder="1" quotePrefix="1">
      <alignment/>
      <protection/>
    </xf>
    <xf numFmtId="0" fontId="23" fillId="0" borderId="18" xfId="51" applyFont="1" applyBorder="1" applyAlignment="1">
      <alignment horizontal="center"/>
      <protection/>
    </xf>
    <xf numFmtId="3" fontId="23" fillId="0" borderId="18" xfId="51" applyNumberFormat="1" applyFont="1" applyFill="1" applyBorder="1" applyAlignment="1">
      <alignment horizontal="center"/>
      <protection/>
    </xf>
    <xf numFmtId="4" fontId="23" fillId="0" borderId="18" xfId="51" applyNumberFormat="1" applyFont="1" applyFill="1" applyBorder="1" applyAlignment="1">
      <alignment horizontal="center"/>
      <protection/>
    </xf>
    <xf numFmtId="0" fontId="13" fillId="0" borderId="31" xfId="51" applyFont="1" applyBorder="1">
      <alignment/>
      <protection/>
    </xf>
    <xf numFmtId="0" fontId="15" fillId="0" borderId="0" xfId="51" applyFont="1" applyBorder="1">
      <alignment/>
      <protection/>
    </xf>
    <xf numFmtId="0" fontId="15" fillId="0" borderId="0" xfId="51" applyFont="1">
      <alignment/>
      <protection/>
    </xf>
    <xf numFmtId="0" fontId="26" fillId="0" borderId="0" xfId="51" applyFont="1" applyBorder="1">
      <alignment/>
      <protection/>
    </xf>
    <xf numFmtId="0" fontId="26" fillId="0" borderId="0" xfId="51" applyFont="1">
      <alignment/>
      <protection/>
    </xf>
    <xf numFmtId="0" fontId="26" fillId="0" borderId="31" xfId="51" applyFont="1" applyBorder="1">
      <alignment/>
      <protection/>
    </xf>
    <xf numFmtId="0" fontId="25" fillId="0" borderId="16" xfId="51" applyFont="1" applyBorder="1" quotePrefix="1">
      <alignment/>
      <protection/>
    </xf>
    <xf numFmtId="0" fontId="25" fillId="0" borderId="16" xfId="51" applyFont="1" applyBorder="1" applyAlignment="1">
      <alignment horizontal="center"/>
      <protection/>
    </xf>
    <xf numFmtId="3" fontId="25" fillId="0" borderId="16" xfId="51" applyNumberFormat="1" applyFont="1" applyFill="1" applyBorder="1" applyAlignment="1">
      <alignment horizontal="center"/>
      <protection/>
    </xf>
    <xf numFmtId="4" fontId="25" fillId="0" borderId="16" xfId="51" applyNumberFormat="1" applyFont="1" applyFill="1" applyBorder="1" applyAlignment="1">
      <alignment horizontal="center"/>
      <protection/>
    </xf>
    <xf numFmtId="0" fontId="14" fillId="0" borderId="0" xfId="51" applyFont="1" applyBorder="1">
      <alignment/>
      <protection/>
    </xf>
    <xf numFmtId="0" fontId="14" fillId="0" borderId="0" xfId="51" applyFont="1">
      <alignment/>
      <protection/>
    </xf>
    <xf numFmtId="0" fontId="13" fillId="0" borderId="20" xfId="51" applyFont="1" applyBorder="1" applyAlignment="1">
      <alignment horizontal="center"/>
      <protection/>
    </xf>
    <xf numFmtId="3" fontId="23" fillId="0" borderId="16" xfId="51" applyNumberFormat="1" applyFont="1" applyBorder="1" applyAlignment="1">
      <alignment horizontal="center"/>
      <protection/>
    </xf>
    <xf numFmtId="4" fontId="23" fillId="0" borderId="16" xfId="51" applyNumberFormat="1" applyFont="1" applyBorder="1" applyAlignment="1">
      <alignment horizontal="center"/>
      <protection/>
    </xf>
    <xf numFmtId="0" fontId="11" fillId="0" borderId="16" xfId="51" applyFont="1" applyBorder="1">
      <alignment/>
      <protection/>
    </xf>
    <xf numFmtId="0" fontId="23" fillId="0" borderId="19" xfId="51" applyFont="1" applyBorder="1">
      <alignment/>
      <protection/>
    </xf>
    <xf numFmtId="0" fontId="23" fillId="0" borderId="19" xfId="51" applyFont="1" applyBorder="1" quotePrefix="1">
      <alignment/>
      <protection/>
    </xf>
    <xf numFmtId="0" fontId="23" fillId="0" borderId="19" xfId="51" applyFont="1" applyBorder="1" applyAlignment="1">
      <alignment horizontal="center"/>
      <protection/>
    </xf>
    <xf numFmtId="3" fontId="23" fillId="0" borderId="22" xfId="51" applyNumberFormat="1" applyFont="1" applyFill="1" applyBorder="1" applyAlignment="1">
      <alignment horizontal="center"/>
      <protection/>
    </xf>
    <xf numFmtId="4" fontId="23" fillId="0" borderId="22" xfId="51" applyNumberFormat="1" applyFont="1" applyFill="1" applyBorder="1" applyAlignment="1">
      <alignment horizontal="center"/>
      <protection/>
    </xf>
    <xf numFmtId="0" fontId="23" fillId="0" borderId="0" xfId="51" applyFont="1">
      <alignment/>
      <protection/>
    </xf>
    <xf numFmtId="0" fontId="23" fillId="0" borderId="31" xfId="51" applyFont="1" applyBorder="1">
      <alignment/>
      <protection/>
    </xf>
    <xf numFmtId="3" fontId="23" fillId="0" borderId="32" xfId="51" applyNumberFormat="1" applyFont="1" applyFill="1" applyBorder="1" applyAlignment="1">
      <alignment horizontal="center"/>
      <protection/>
    </xf>
    <xf numFmtId="3" fontId="23" fillId="0" borderId="33" xfId="51" applyNumberFormat="1" applyFont="1" applyFill="1" applyBorder="1" applyAlignment="1">
      <alignment horizontal="center"/>
      <protection/>
    </xf>
    <xf numFmtId="3" fontId="23" fillId="0" borderId="34" xfId="51" applyNumberFormat="1" applyFont="1" applyFill="1" applyBorder="1" applyAlignment="1">
      <alignment horizontal="center"/>
      <protection/>
    </xf>
    <xf numFmtId="0" fontId="23" fillId="0" borderId="0" xfId="51" applyFont="1" applyBorder="1">
      <alignment/>
      <protection/>
    </xf>
    <xf numFmtId="0" fontId="27" fillId="0" borderId="0" xfId="51" applyFont="1" applyAlignment="1">
      <alignment horizontal="center"/>
      <protection/>
    </xf>
    <xf numFmtId="0" fontId="23" fillId="0" borderId="0" xfId="51" applyFont="1" applyAlignment="1">
      <alignment horizontal="center"/>
      <protection/>
    </xf>
    <xf numFmtId="0" fontId="23" fillId="0" borderId="0" xfId="51" applyFont="1" applyFill="1" applyAlignment="1">
      <alignment horizontal="center"/>
      <protection/>
    </xf>
    <xf numFmtId="0" fontId="23" fillId="0" borderId="0" xfId="51" applyFont="1" applyBorder="1" applyAlignment="1">
      <alignment horizontal="center"/>
      <protection/>
    </xf>
    <xf numFmtId="0" fontId="13" fillId="0" borderId="0" xfId="51" applyFont="1" applyFill="1" applyAlignment="1">
      <alignment horizontal="center"/>
      <protection/>
    </xf>
    <xf numFmtId="0" fontId="14" fillId="0" borderId="17" xfId="51" applyFont="1" applyBorder="1">
      <alignment/>
      <protection/>
    </xf>
    <xf numFmtId="0" fontId="23" fillId="0" borderId="14" xfId="51" applyFont="1" applyBorder="1">
      <alignment/>
      <protection/>
    </xf>
    <xf numFmtId="0" fontId="23" fillId="0" borderId="14" xfId="51" applyFont="1" applyBorder="1" quotePrefix="1">
      <alignment/>
      <protection/>
    </xf>
    <xf numFmtId="0" fontId="23" fillId="0" borderId="14" xfId="51" applyFont="1" applyBorder="1" applyAlignment="1">
      <alignment horizontal="center"/>
      <protection/>
    </xf>
    <xf numFmtId="3" fontId="23" fillId="0" borderId="14" xfId="51" applyNumberFormat="1" applyFont="1" applyFill="1" applyBorder="1" applyAlignment="1">
      <alignment horizontal="center"/>
      <protection/>
    </xf>
    <xf numFmtId="4" fontId="23" fillId="0" borderId="14" xfId="51" applyNumberFormat="1" applyFont="1" applyFill="1" applyBorder="1" applyAlignment="1">
      <alignment horizontal="center"/>
      <protection/>
    </xf>
    <xf numFmtId="0" fontId="25" fillId="0" borderId="19" xfId="51" applyFont="1" applyBorder="1">
      <alignment/>
      <protection/>
    </xf>
    <xf numFmtId="3" fontId="23" fillId="0" borderId="19" xfId="51" applyNumberFormat="1" applyFont="1" applyFill="1" applyBorder="1" applyAlignment="1">
      <alignment horizontal="center"/>
      <protection/>
    </xf>
    <xf numFmtId="4" fontId="23" fillId="0" borderId="19" xfId="51" applyNumberFormat="1" applyFont="1" applyFill="1" applyBorder="1" applyAlignment="1">
      <alignment horizontal="center"/>
      <protection/>
    </xf>
    <xf numFmtId="0" fontId="25" fillId="0" borderId="14" xfId="51" applyFont="1" applyBorder="1">
      <alignment/>
      <protection/>
    </xf>
    <xf numFmtId="0" fontId="23" fillId="0" borderId="17" xfId="51" applyFont="1" applyBorder="1">
      <alignment/>
      <protection/>
    </xf>
    <xf numFmtId="0" fontId="13" fillId="0" borderId="20" xfId="51" applyFont="1" applyBorder="1">
      <alignment/>
      <protection/>
    </xf>
    <xf numFmtId="0" fontId="27" fillId="0" borderId="0" xfId="51" applyFont="1" applyBorder="1" applyAlignment="1">
      <alignment horizontal="center"/>
      <protection/>
    </xf>
    <xf numFmtId="0" fontId="11" fillId="0" borderId="24" xfId="51" applyFont="1" applyBorder="1">
      <alignment/>
      <protection/>
    </xf>
    <xf numFmtId="0" fontId="23" fillId="0" borderId="24" xfId="51" applyFont="1" applyBorder="1">
      <alignment/>
      <protection/>
    </xf>
    <xf numFmtId="0" fontId="23" fillId="0" borderId="30" xfId="51" applyFont="1" applyBorder="1" applyAlignment="1">
      <alignment horizontal="center"/>
      <protection/>
    </xf>
    <xf numFmtId="2" fontId="23" fillId="0" borderId="10" xfId="51" applyNumberFormat="1" applyFont="1" applyBorder="1" applyAlignment="1">
      <alignment horizontal="center"/>
      <protection/>
    </xf>
    <xf numFmtId="2" fontId="23" fillId="0" borderId="0" xfId="51" applyNumberFormat="1" applyFont="1" applyBorder="1" applyAlignment="1">
      <alignment horizontal="right"/>
      <protection/>
    </xf>
    <xf numFmtId="2" fontId="23" fillId="0" borderId="0" xfId="51" applyNumberFormat="1" applyFont="1" applyAlignment="1">
      <alignment horizontal="right"/>
      <protection/>
    </xf>
    <xf numFmtId="2" fontId="23" fillId="0" borderId="28" xfId="51" applyNumberFormat="1" applyFont="1" applyBorder="1" applyAlignment="1">
      <alignment horizontal="right"/>
      <protection/>
    </xf>
    <xf numFmtId="2" fontId="23" fillId="0" borderId="24" xfId="51" applyNumberFormat="1" applyFont="1" applyBorder="1" applyAlignment="1">
      <alignment horizontal="right"/>
      <protection/>
    </xf>
    <xf numFmtId="2" fontId="23" fillId="0" borderId="16" xfId="51" applyNumberFormat="1" applyFont="1" applyBorder="1" applyAlignment="1">
      <alignment horizontal="right"/>
      <protection/>
    </xf>
    <xf numFmtId="2" fontId="23" fillId="0" borderId="19" xfId="51" applyNumberFormat="1" applyFont="1" applyBorder="1" applyAlignment="1">
      <alignment horizontal="right"/>
      <protection/>
    </xf>
    <xf numFmtId="4" fontId="23" fillId="0" borderId="0" xfId="51" applyNumberFormat="1" applyFont="1" applyAlignment="1">
      <alignment horizontal="right"/>
      <protection/>
    </xf>
    <xf numFmtId="4" fontId="23" fillId="0" borderId="10" xfId="51" applyNumberFormat="1" applyFont="1" applyBorder="1" applyAlignment="1">
      <alignment horizontal="center"/>
      <protection/>
    </xf>
    <xf numFmtId="4" fontId="23" fillId="0" borderId="24" xfId="51" applyNumberFormat="1" applyFont="1" applyBorder="1" applyAlignment="1">
      <alignment horizontal="right"/>
      <protection/>
    </xf>
    <xf numFmtId="4" fontId="23" fillId="0" borderId="16" xfId="51" applyNumberFormat="1" applyFont="1" applyBorder="1" applyAlignment="1">
      <alignment horizontal="right"/>
      <protection/>
    </xf>
    <xf numFmtId="4" fontId="23" fillId="0" borderId="19" xfId="51" applyNumberFormat="1" applyFont="1" applyBorder="1" applyAlignment="1">
      <alignment horizontal="right"/>
      <protection/>
    </xf>
    <xf numFmtId="4" fontId="23" fillId="0" borderId="0" xfId="51" applyNumberFormat="1" applyFont="1" applyBorder="1" applyAlignment="1">
      <alignment horizontal="right"/>
      <protection/>
    </xf>
    <xf numFmtId="4" fontId="25" fillId="0" borderId="0" xfId="51" applyNumberFormat="1" applyFont="1" applyBorder="1" applyAlignment="1">
      <alignment horizontal="right"/>
      <protection/>
    </xf>
    <xf numFmtId="4" fontId="25" fillId="0" borderId="10" xfId="51" applyNumberFormat="1" applyFont="1" applyBorder="1" applyAlignment="1">
      <alignment horizontal="right"/>
      <protection/>
    </xf>
    <xf numFmtId="0" fontId="13" fillId="0" borderId="0" xfId="0" applyFont="1" applyAlignment="1">
      <alignment horizontal="right"/>
    </xf>
    <xf numFmtId="0" fontId="13" fillId="0" borderId="0" xfId="0" applyFont="1" applyFill="1" applyAlignment="1">
      <alignment/>
    </xf>
    <xf numFmtId="3" fontId="13" fillId="0" borderId="0" xfId="0" applyNumberFormat="1" applyFont="1" applyAlignment="1">
      <alignment/>
    </xf>
    <xf numFmtId="0" fontId="13" fillId="0" borderId="0" xfId="0" applyNumberFormat="1" applyFont="1" applyAlignment="1">
      <alignment/>
    </xf>
    <xf numFmtId="0" fontId="17" fillId="0" borderId="13" xfId="0" applyFont="1" applyBorder="1" applyAlignment="1">
      <alignment horizontal="center"/>
    </xf>
    <xf numFmtId="0" fontId="17" fillId="0" borderId="13" xfId="0" applyFont="1" applyFill="1" applyBorder="1" applyAlignment="1">
      <alignment horizontal="center"/>
    </xf>
    <xf numFmtId="3" fontId="17" fillId="0" borderId="13" xfId="0" applyNumberFormat="1" applyFont="1" applyBorder="1" applyAlignment="1">
      <alignment horizontal="center"/>
    </xf>
    <xf numFmtId="0" fontId="17" fillId="0" borderId="13" xfId="0" applyNumberFormat="1" applyFont="1" applyBorder="1" applyAlignment="1">
      <alignment horizontal="center"/>
    </xf>
    <xf numFmtId="0" fontId="14" fillId="0" borderId="13" xfId="0" applyFont="1" applyBorder="1" applyAlignment="1">
      <alignment horizontal="center"/>
    </xf>
    <xf numFmtId="0" fontId="14" fillId="0" borderId="24" xfId="0" applyFont="1" applyBorder="1" applyAlignment="1">
      <alignment/>
    </xf>
    <xf numFmtId="0" fontId="21" fillId="0" borderId="24" xfId="0" applyFont="1" applyBorder="1" applyAlignment="1">
      <alignment/>
    </xf>
    <xf numFmtId="0" fontId="13" fillId="0" borderId="24" xfId="0" applyFont="1" applyBorder="1" applyAlignment="1">
      <alignment horizontal="center"/>
    </xf>
    <xf numFmtId="3" fontId="13" fillId="0" borderId="24" xfId="0" applyNumberFormat="1" applyFont="1" applyBorder="1" applyAlignment="1">
      <alignment horizontal="right"/>
    </xf>
    <xf numFmtId="0" fontId="13" fillId="0" borderId="24" xfId="0" applyFont="1" applyBorder="1" applyAlignment="1">
      <alignment/>
    </xf>
    <xf numFmtId="0" fontId="13" fillId="0" borderId="24" xfId="0" applyFont="1" applyFill="1" applyBorder="1" applyAlignment="1">
      <alignment/>
    </xf>
    <xf numFmtId="3" fontId="13" fillId="0" borderId="24" xfId="0" applyNumberFormat="1" applyFont="1" applyBorder="1" applyAlignment="1">
      <alignment/>
    </xf>
    <xf numFmtId="0" fontId="13" fillId="0" borderId="24" xfId="0" applyNumberFormat="1" applyFont="1" applyBorder="1" applyAlignment="1">
      <alignment/>
    </xf>
    <xf numFmtId="0" fontId="14" fillId="0" borderId="16" xfId="0" applyFont="1" applyBorder="1" applyAlignment="1">
      <alignment/>
    </xf>
    <xf numFmtId="0" fontId="13" fillId="0" borderId="16" xfId="0" applyFont="1" applyBorder="1" applyAlignment="1">
      <alignment/>
    </xf>
    <xf numFmtId="0" fontId="13" fillId="0" borderId="16" xfId="0" applyFont="1" applyBorder="1" applyAlignment="1">
      <alignment horizontal="center"/>
    </xf>
    <xf numFmtId="41" fontId="13" fillId="0" borderId="16" xfId="0" applyNumberFormat="1" applyFont="1" applyBorder="1" applyAlignment="1">
      <alignment horizontal="right"/>
    </xf>
    <xf numFmtId="41" fontId="13" fillId="0" borderId="16" xfId="0" applyNumberFormat="1" applyFont="1" applyBorder="1" applyAlignment="1">
      <alignment/>
    </xf>
    <xf numFmtId="41" fontId="13" fillId="0" borderId="16" xfId="0" applyNumberFormat="1" applyFont="1" applyFill="1" applyBorder="1" applyAlignment="1">
      <alignment/>
    </xf>
    <xf numFmtId="0" fontId="26" fillId="0" borderId="0" xfId="0" applyFont="1" applyAlignment="1">
      <alignment/>
    </xf>
    <xf numFmtId="0" fontId="14" fillId="0" borderId="0" xfId="0" applyFont="1" applyAlignment="1">
      <alignment/>
    </xf>
    <xf numFmtId="0" fontId="28" fillId="0" borderId="0" xfId="0" applyFont="1" applyAlignment="1">
      <alignment/>
    </xf>
    <xf numFmtId="223" fontId="13" fillId="0" borderId="16" xfId="0" applyNumberFormat="1" applyFont="1" applyBorder="1" applyAlignment="1">
      <alignment/>
    </xf>
    <xf numFmtId="0" fontId="21" fillId="0" borderId="16" xfId="0" applyFont="1" applyBorder="1" applyAlignment="1">
      <alignment/>
    </xf>
    <xf numFmtId="0" fontId="21" fillId="35" borderId="16" xfId="0" applyFont="1" applyFill="1" applyBorder="1" applyAlignment="1">
      <alignment/>
    </xf>
    <xf numFmtId="0" fontId="13" fillId="0" borderId="16" xfId="0" applyFont="1" applyFill="1" applyBorder="1" applyAlignment="1">
      <alignment/>
    </xf>
    <xf numFmtId="41" fontId="13" fillId="35" borderId="16" xfId="0" applyNumberFormat="1" applyFont="1" applyFill="1" applyBorder="1" applyAlignment="1">
      <alignment/>
    </xf>
    <xf numFmtId="0" fontId="14" fillId="0" borderId="16" xfId="0" applyFont="1" applyFill="1" applyBorder="1" applyAlignment="1">
      <alignment/>
    </xf>
    <xf numFmtId="0" fontId="18" fillId="0" borderId="16" xfId="0" applyFont="1" applyBorder="1" applyAlignment="1">
      <alignment/>
    </xf>
    <xf numFmtId="0" fontId="18" fillId="0" borderId="0" xfId="0" applyFont="1" applyAlignment="1">
      <alignment/>
    </xf>
    <xf numFmtId="43" fontId="14" fillId="0" borderId="10" xfId="42" applyNumberFormat="1" applyFont="1" applyBorder="1" applyAlignment="1">
      <alignment/>
    </xf>
    <xf numFmtId="0" fontId="21" fillId="0" borderId="0" xfId="0" applyFont="1" applyAlignment="1">
      <alignment horizontal="center"/>
    </xf>
    <xf numFmtId="43" fontId="14" fillId="0" borderId="11" xfId="42" applyNumberFormat="1" applyFont="1" applyBorder="1" applyAlignment="1">
      <alignment/>
    </xf>
    <xf numFmtId="3" fontId="20" fillId="0" borderId="0" xfId="0" applyNumberFormat="1" applyFont="1" applyFill="1" applyBorder="1" applyAlignment="1">
      <alignment horizontal="right"/>
    </xf>
    <xf numFmtId="43" fontId="13" fillId="0" borderId="0" xfId="42" applyFont="1" applyAlignment="1">
      <alignment/>
    </xf>
    <xf numFmtId="0" fontId="13" fillId="0" borderId="19" xfId="0" applyFont="1" applyBorder="1" applyAlignment="1">
      <alignment/>
    </xf>
    <xf numFmtId="0" fontId="13" fillId="0" borderId="19" xfId="0" applyFont="1" applyBorder="1" applyAlignment="1">
      <alignment horizontal="center"/>
    </xf>
    <xf numFmtId="41" fontId="13" fillId="0" borderId="19" xfId="0" applyNumberFormat="1" applyFont="1" applyBorder="1" applyAlignment="1">
      <alignment horizontal="right"/>
    </xf>
    <xf numFmtId="41" fontId="13" fillId="0" borderId="19" xfId="0" applyNumberFormat="1" applyFont="1" applyBorder="1" applyAlignment="1">
      <alignment/>
    </xf>
    <xf numFmtId="41" fontId="13" fillId="0" borderId="19" xfId="0" applyNumberFormat="1" applyFont="1" applyFill="1" applyBorder="1" applyAlignment="1">
      <alignment/>
    </xf>
    <xf numFmtId="41" fontId="13" fillId="0" borderId="35" xfId="0" applyNumberFormat="1" applyFont="1" applyFill="1" applyBorder="1" applyAlignment="1">
      <alignment/>
    </xf>
    <xf numFmtId="43" fontId="14" fillId="0" borderId="0" xfId="0" applyNumberFormat="1" applyFont="1" applyAlignment="1">
      <alignment/>
    </xf>
    <xf numFmtId="0" fontId="13" fillId="0" borderId="0" xfId="0" applyFont="1" applyAlignment="1">
      <alignment horizontal="center"/>
    </xf>
    <xf numFmtId="0" fontId="13" fillId="0" borderId="24" xfId="0" applyFont="1" applyBorder="1" applyAlignment="1">
      <alignment horizontal="right"/>
    </xf>
    <xf numFmtId="196" fontId="13" fillId="0" borderId="19" xfId="42" applyNumberFormat="1" applyFont="1" applyBorder="1" applyAlignment="1">
      <alignment horizontal="right" vertical="top"/>
    </xf>
    <xf numFmtId="43" fontId="14" fillId="0" borderId="10" xfId="42" applyNumberFormat="1" applyFont="1" applyBorder="1" applyAlignment="1">
      <alignment horizontal="right"/>
    </xf>
    <xf numFmtId="0" fontId="13" fillId="0" borderId="14" xfId="0" applyFont="1" applyBorder="1" applyAlignment="1">
      <alignment/>
    </xf>
    <xf numFmtId="0" fontId="13" fillId="0" borderId="14" xfId="0" applyFont="1" applyBorder="1" applyAlignment="1">
      <alignment horizontal="center"/>
    </xf>
    <xf numFmtId="41" fontId="13" fillId="0" borderId="14" xfId="0" applyNumberFormat="1" applyFont="1" applyBorder="1" applyAlignment="1">
      <alignment horizontal="right"/>
    </xf>
    <xf numFmtId="41" fontId="13" fillId="0" borderId="14" xfId="0" applyNumberFormat="1" applyFont="1" applyBorder="1" applyAlignment="1">
      <alignment/>
    </xf>
    <xf numFmtId="41" fontId="13" fillId="0" borderId="14" xfId="0" applyNumberFormat="1" applyFont="1" applyFill="1" applyBorder="1" applyAlignment="1">
      <alignment/>
    </xf>
    <xf numFmtId="196" fontId="13" fillId="0" borderId="14" xfId="42" applyNumberFormat="1" applyFont="1" applyBorder="1" applyAlignment="1">
      <alignment horizontal="right" vertical="top"/>
    </xf>
    <xf numFmtId="0" fontId="11" fillId="0" borderId="13" xfId="49" applyFont="1" applyBorder="1" applyAlignment="1">
      <alignment horizontal="center"/>
      <protection/>
    </xf>
    <xf numFmtId="196" fontId="11" fillId="0" borderId="13" xfId="42" applyNumberFormat="1" applyFont="1" applyBorder="1" applyAlignment="1">
      <alignment horizontal="center"/>
    </xf>
    <xf numFmtId="0" fontId="11" fillId="0" borderId="21" xfId="49" applyFont="1" applyBorder="1" applyAlignment="1">
      <alignment/>
      <protection/>
    </xf>
    <xf numFmtId="0" fontId="11" fillId="0" borderId="16" xfId="49" applyFont="1" applyBorder="1">
      <alignment/>
      <protection/>
    </xf>
    <xf numFmtId="0" fontId="12" fillId="0" borderId="16" xfId="49" applyFont="1" applyBorder="1" applyAlignment="1">
      <alignment horizontal="center"/>
      <protection/>
    </xf>
    <xf numFmtId="41" fontId="12" fillId="0" borderId="16" xfId="49" applyNumberFormat="1" applyFont="1" applyBorder="1" applyAlignment="1">
      <alignment horizontal="center"/>
      <protection/>
    </xf>
    <xf numFmtId="196" fontId="12" fillId="0" borderId="16" xfId="42" applyNumberFormat="1" applyFont="1" applyBorder="1" applyAlignment="1">
      <alignment vertical="top"/>
    </xf>
    <xf numFmtId="0" fontId="12" fillId="0" borderId="16" xfId="49" applyFont="1" applyBorder="1">
      <alignment/>
      <protection/>
    </xf>
    <xf numFmtId="41" fontId="12" fillId="0" borderId="16" xfId="49" applyNumberFormat="1" applyFont="1" applyBorder="1" applyAlignment="1">
      <alignment horizontal="right"/>
      <protection/>
    </xf>
    <xf numFmtId="0" fontId="12" fillId="0" borderId="22" xfId="49" applyFont="1" applyBorder="1">
      <alignment/>
      <protection/>
    </xf>
    <xf numFmtId="196" fontId="12" fillId="0" borderId="16" xfId="42" applyNumberFormat="1" applyFont="1" applyBorder="1" applyAlignment="1">
      <alignment horizontal="right" vertical="top"/>
    </xf>
    <xf numFmtId="196" fontId="12" fillId="0" borderId="16" xfId="42" applyNumberFormat="1" applyFont="1" applyBorder="1" applyAlignment="1">
      <alignment horizontal="right"/>
    </xf>
    <xf numFmtId="0" fontId="12" fillId="0" borderId="16" xfId="49" applyFont="1" applyBorder="1" applyAlignment="1">
      <alignment horizontal="right"/>
      <protection/>
    </xf>
    <xf numFmtId="0" fontId="12" fillId="0" borderId="22" xfId="49" applyFont="1" applyBorder="1" applyAlignment="1">
      <alignment horizontal="center"/>
      <protection/>
    </xf>
    <xf numFmtId="41" fontId="12" fillId="0" borderId="22" xfId="49" applyNumberFormat="1" applyFont="1" applyBorder="1" applyAlignment="1">
      <alignment horizontal="right"/>
      <protection/>
    </xf>
    <xf numFmtId="196" fontId="12" fillId="0" borderId="22" xfId="42" applyNumberFormat="1" applyFont="1" applyBorder="1" applyAlignment="1">
      <alignment horizontal="right" vertical="top"/>
    </xf>
    <xf numFmtId="0" fontId="12" fillId="0" borderId="0" xfId="49" applyFont="1" applyBorder="1">
      <alignment/>
      <protection/>
    </xf>
    <xf numFmtId="0" fontId="12" fillId="0" borderId="20" xfId="49" applyFont="1" applyBorder="1">
      <alignment/>
      <protection/>
    </xf>
    <xf numFmtId="0" fontId="12" fillId="0" borderId="20" xfId="49" applyFont="1" applyBorder="1" applyAlignment="1">
      <alignment horizontal="center"/>
      <protection/>
    </xf>
    <xf numFmtId="41" fontId="12" fillId="0" borderId="20" xfId="49" applyNumberFormat="1" applyFont="1" applyBorder="1" applyAlignment="1">
      <alignment horizontal="right"/>
      <protection/>
    </xf>
    <xf numFmtId="0" fontId="12" fillId="0" borderId="12" xfId="49" applyFont="1" applyBorder="1">
      <alignment/>
      <protection/>
    </xf>
    <xf numFmtId="0" fontId="12" fillId="0" borderId="12" xfId="49" applyFont="1" applyBorder="1" applyAlignment="1">
      <alignment horizontal="center"/>
      <protection/>
    </xf>
    <xf numFmtId="41" fontId="12" fillId="0" borderId="12" xfId="49" applyNumberFormat="1" applyFont="1" applyBorder="1" applyAlignment="1">
      <alignment horizontal="right"/>
      <protection/>
    </xf>
    <xf numFmtId="0" fontId="12" fillId="0" borderId="19" xfId="49" applyFont="1" applyBorder="1">
      <alignment/>
      <protection/>
    </xf>
    <xf numFmtId="0" fontId="12" fillId="0" borderId="19" xfId="49" applyFont="1" applyBorder="1" applyAlignment="1">
      <alignment horizontal="center"/>
      <protection/>
    </xf>
    <xf numFmtId="41" fontId="12" fillId="0" borderId="19" xfId="49" applyNumberFormat="1" applyFont="1" applyBorder="1" applyAlignment="1">
      <alignment horizontal="right"/>
      <protection/>
    </xf>
    <xf numFmtId="196" fontId="12" fillId="0" borderId="19" xfId="42" applyNumberFormat="1" applyFont="1" applyBorder="1" applyAlignment="1">
      <alignment horizontal="right" vertical="top"/>
    </xf>
    <xf numFmtId="0" fontId="11" fillId="0" borderId="12" xfId="49" applyFont="1" applyBorder="1">
      <alignment/>
      <protection/>
    </xf>
    <xf numFmtId="196" fontId="12" fillId="0" borderId="14" xfId="42" applyNumberFormat="1" applyFont="1" applyBorder="1" applyAlignment="1">
      <alignment horizontal="right" vertical="top"/>
    </xf>
    <xf numFmtId="41" fontId="12" fillId="0" borderId="19" xfId="49" applyNumberFormat="1" applyFont="1" applyBorder="1" applyAlignment="1">
      <alignment horizontal="center"/>
      <protection/>
    </xf>
    <xf numFmtId="196" fontId="12" fillId="0" borderId="19" xfId="42" applyNumberFormat="1" applyFont="1" applyBorder="1" applyAlignment="1">
      <alignment vertical="top"/>
    </xf>
    <xf numFmtId="0" fontId="12" fillId="0" borderId="23" xfId="49" applyFont="1" applyBorder="1" applyAlignment="1">
      <alignment horizontal="center"/>
      <protection/>
    </xf>
    <xf numFmtId="43" fontId="14" fillId="0" borderId="13" xfId="42" applyNumberFormat="1" applyFont="1" applyBorder="1" applyAlignment="1">
      <alignment/>
    </xf>
    <xf numFmtId="0" fontId="12" fillId="0" borderId="0" xfId="49" applyFont="1" applyBorder="1" applyAlignment="1">
      <alignment horizontal="center"/>
      <protection/>
    </xf>
    <xf numFmtId="0" fontId="30" fillId="0" borderId="0" xfId="49" applyFont="1" applyAlignment="1">
      <alignment horizontal="center"/>
      <protection/>
    </xf>
    <xf numFmtId="0" fontId="14" fillId="0" borderId="16" xfId="49" applyFont="1" applyBorder="1" applyAlignment="1">
      <alignment horizontal="center"/>
      <protection/>
    </xf>
    <xf numFmtId="0" fontId="13" fillId="0" borderId="16" xfId="49" applyFont="1" applyBorder="1" applyAlignment="1">
      <alignment horizontal="left"/>
      <protection/>
    </xf>
    <xf numFmtId="0" fontId="13" fillId="0" borderId="16" xfId="49" applyFont="1" applyBorder="1" applyAlignment="1">
      <alignment/>
      <protection/>
    </xf>
    <xf numFmtId="0" fontId="13" fillId="0" borderId="14" xfId="49" applyFont="1" applyBorder="1">
      <alignment/>
      <protection/>
    </xf>
    <xf numFmtId="3" fontId="14" fillId="35" borderId="13" xfId="42" applyNumberFormat="1" applyFont="1" applyFill="1" applyBorder="1" applyAlignment="1">
      <alignment horizontal="center"/>
    </xf>
    <xf numFmtId="3" fontId="14" fillId="35" borderId="10" xfId="42" applyNumberFormat="1" applyFont="1" applyFill="1" applyBorder="1" applyAlignment="1">
      <alignment horizontal="center"/>
    </xf>
    <xf numFmtId="3" fontId="14" fillId="35" borderId="11" xfId="42" applyNumberFormat="1" applyFont="1" applyFill="1" applyBorder="1" applyAlignment="1">
      <alignment horizontal="center"/>
    </xf>
    <xf numFmtId="0" fontId="14" fillId="0" borderId="12" xfId="49" applyFont="1" applyBorder="1" applyAlignment="1">
      <alignment horizontal="center"/>
      <protection/>
    </xf>
    <xf numFmtId="0" fontId="13" fillId="0" borderId="21" xfId="49" applyFont="1" applyBorder="1" applyAlignment="1">
      <alignment/>
      <protection/>
    </xf>
    <xf numFmtId="41" fontId="13" fillId="0" borderId="16" xfId="42" applyNumberFormat="1" applyFont="1" applyBorder="1" applyAlignment="1">
      <alignment vertical="top"/>
    </xf>
    <xf numFmtId="0" fontId="13" fillId="0" borderId="22" xfId="49" applyFont="1" applyBorder="1" applyAlignment="1">
      <alignment horizontal="center"/>
      <protection/>
    </xf>
    <xf numFmtId="41" fontId="13" fillId="0" borderId="22" xfId="49" applyNumberFormat="1" applyFont="1" applyBorder="1" applyAlignment="1">
      <alignment horizontal="center"/>
      <protection/>
    </xf>
    <xf numFmtId="0" fontId="11" fillId="0" borderId="23" xfId="49" applyFont="1" applyBorder="1" applyAlignment="1">
      <alignment horizontal="center"/>
      <protection/>
    </xf>
    <xf numFmtId="0" fontId="11" fillId="0" borderId="12" xfId="49" applyFont="1" applyBorder="1" applyAlignment="1">
      <alignment horizontal="center"/>
      <protection/>
    </xf>
    <xf numFmtId="41" fontId="12" fillId="0" borderId="16" xfId="42" applyNumberFormat="1" applyFont="1" applyBorder="1" applyAlignment="1">
      <alignment vertical="top"/>
    </xf>
    <xf numFmtId="41" fontId="12" fillId="0" borderId="22" xfId="49" applyNumberFormat="1" applyFont="1" applyBorder="1" applyAlignment="1">
      <alignment horizontal="center"/>
      <protection/>
    </xf>
    <xf numFmtId="43" fontId="11" fillId="0" borderId="10" xfId="42" applyFont="1" applyBorder="1" applyAlignment="1">
      <alignment/>
    </xf>
    <xf numFmtId="43" fontId="11" fillId="0" borderId="11" xfId="42" applyFont="1" applyBorder="1" applyAlignment="1">
      <alignment/>
    </xf>
    <xf numFmtId="43" fontId="12" fillId="0" borderId="36" xfId="42" applyFont="1" applyBorder="1" applyAlignment="1">
      <alignment/>
    </xf>
    <xf numFmtId="43" fontId="11" fillId="0" borderId="37" xfId="42" applyFont="1" applyBorder="1" applyAlignment="1">
      <alignment/>
    </xf>
    <xf numFmtId="43" fontId="12" fillId="0" borderId="25" xfId="42" applyFont="1" applyBorder="1" applyAlignment="1">
      <alignment/>
    </xf>
    <xf numFmtId="0" fontId="12" fillId="0" borderId="38" xfId="49" applyFont="1" applyBorder="1" applyAlignment="1">
      <alignment/>
      <protection/>
    </xf>
    <xf numFmtId="0" fontId="12" fillId="0" borderId="14" xfId="49" applyFont="1" applyBorder="1">
      <alignment/>
      <protection/>
    </xf>
    <xf numFmtId="0" fontId="12" fillId="0" borderId="14" xfId="49" applyFont="1" applyBorder="1" applyAlignment="1">
      <alignment horizontal="center"/>
      <protection/>
    </xf>
    <xf numFmtId="41" fontId="12" fillId="0" borderId="14" xfId="49" applyNumberFormat="1" applyFont="1" applyBorder="1" applyAlignment="1">
      <alignment horizontal="center"/>
      <protection/>
    </xf>
    <xf numFmtId="41" fontId="12" fillId="0" borderId="14" xfId="42" applyNumberFormat="1" applyFont="1" applyBorder="1" applyAlignment="1">
      <alignment vertical="top"/>
    </xf>
    <xf numFmtId="0" fontId="11" fillId="0" borderId="39" xfId="49" applyFont="1" applyBorder="1" applyAlignment="1">
      <alignment horizontal="left" vertical="center"/>
      <protection/>
    </xf>
    <xf numFmtId="0" fontId="11" fillId="0" borderId="11" xfId="49" applyFont="1" applyBorder="1" applyAlignment="1">
      <alignment horizontal="center"/>
      <protection/>
    </xf>
    <xf numFmtId="0" fontId="11" fillId="0" borderId="21" xfId="49" applyFont="1" applyBorder="1" applyAlignment="1">
      <alignment horizontal="left" vertical="center"/>
      <protection/>
    </xf>
    <xf numFmtId="41" fontId="13" fillId="0" borderId="30" xfId="49" applyNumberFormat="1" applyFont="1" applyBorder="1" applyAlignment="1">
      <alignment horizontal="center"/>
      <protection/>
    </xf>
    <xf numFmtId="41" fontId="13" fillId="0" borderId="40" xfId="49" applyNumberFormat="1" applyFont="1" applyBorder="1" applyAlignment="1">
      <alignment horizontal="center"/>
      <protection/>
    </xf>
    <xf numFmtId="41" fontId="13" fillId="0" borderId="22" xfId="42" applyNumberFormat="1" applyFont="1" applyBorder="1" applyAlignment="1">
      <alignment vertical="top"/>
    </xf>
    <xf numFmtId="0" fontId="13" fillId="0" borderId="0" xfId="49" applyFont="1" applyBorder="1">
      <alignment/>
      <protection/>
    </xf>
    <xf numFmtId="0" fontId="13" fillId="0" borderId="0" xfId="49" applyFont="1" applyAlignment="1">
      <alignment horizontal="center"/>
      <protection/>
    </xf>
    <xf numFmtId="41" fontId="11" fillId="0" borderId="0" xfId="49" applyNumberFormat="1" applyFont="1">
      <alignment/>
      <protection/>
    </xf>
    <xf numFmtId="41" fontId="13" fillId="0" borderId="14" xfId="42" applyNumberFormat="1" applyFont="1" applyBorder="1" applyAlignment="1">
      <alignment vertical="top"/>
    </xf>
    <xf numFmtId="41" fontId="13" fillId="0" borderId="19" xfId="42" applyNumberFormat="1" applyFont="1" applyBorder="1" applyAlignment="1">
      <alignment vertical="top"/>
    </xf>
    <xf numFmtId="0" fontId="13" fillId="0" borderId="24" xfId="49" applyFont="1" applyBorder="1">
      <alignment/>
      <protection/>
    </xf>
    <xf numFmtId="41" fontId="13" fillId="0" borderId="24" xfId="42" applyNumberFormat="1" applyFont="1" applyBorder="1" applyAlignment="1">
      <alignment vertical="top"/>
    </xf>
    <xf numFmtId="0" fontId="14" fillId="0" borderId="38" xfId="49" applyFont="1" applyBorder="1" applyAlignment="1">
      <alignment/>
      <protection/>
    </xf>
    <xf numFmtId="0" fontId="14" fillId="0" borderId="36" xfId="49" applyFont="1" applyBorder="1" applyAlignment="1">
      <alignment/>
      <protection/>
    </xf>
    <xf numFmtId="0" fontId="14" fillId="0" borderId="25" xfId="49" applyFont="1" applyBorder="1" applyAlignment="1">
      <alignment horizontal="left" vertical="center"/>
      <protection/>
    </xf>
    <xf numFmtId="0" fontId="14" fillId="0" borderId="10" xfId="49" applyFont="1" applyBorder="1" applyAlignment="1">
      <alignment horizontal="center"/>
      <protection/>
    </xf>
    <xf numFmtId="0" fontId="13" fillId="0" borderId="38" xfId="49" applyFont="1" applyBorder="1" applyAlignment="1">
      <alignment/>
      <protection/>
    </xf>
    <xf numFmtId="3" fontId="14" fillId="0" borderId="13" xfId="42" applyNumberFormat="1" applyFont="1" applyBorder="1" applyAlignment="1">
      <alignment horizontal="center"/>
    </xf>
    <xf numFmtId="0" fontId="15" fillId="0" borderId="0" xfId="49" applyFont="1" applyAlignment="1">
      <alignment horizontal="center"/>
      <protection/>
    </xf>
    <xf numFmtId="0" fontId="13" fillId="0" borderId="20" xfId="49" applyFont="1" applyBorder="1" applyAlignment="1">
      <alignment/>
      <protection/>
    </xf>
    <xf numFmtId="0" fontId="13" fillId="0" borderId="12" xfId="49" applyFont="1" applyBorder="1">
      <alignment/>
      <protection/>
    </xf>
    <xf numFmtId="0" fontId="13" fillId="0" borderId="12" xfId="49" applyFont="1" applyBorder="1" applyAlignment="1">
      <alignment horizontal="center"/>
      <protection/>
    </xf>
    <xf numFmtId="41" fontId="13" fillId="0" borderId="12" xfId="49" applyNumberFormat="1" applyFont="1" applyBorder="1" applyAlignment="1">
      <alignment horizontal="center"/>
      <protection/>
    </xf>
    <xf numFmtId="41" fontId="13" fillId="0" borderId="12" xfId="42" applyNumberFormat="1" applyFont="1" applyBorder="1" applyAlignment="1">
      <alignment vertical="top"/>
    </xf>
    <xf numFmtId="0" fontId="32" fillId="0" borderId="0" xfId="52" applyFont="1">
      <alignment/>
      <protection/>
    </xf>
    <xf numFmtId="0" fontId="14" fillId="0" borderId="0" xfId="49" applyFont="1" applyAlignment="1">
      <alignment horizontal="center"/>
      <protection/>
    </xf>
    <xf numFmtId="0" fontId="25" fillId="0" borderId="21" xfId="49" applyFont="1" applyBorder="1" applyAlignment="1">
      <alignment horizontal="left"/>
      <protection/>
    </xf>
    <xf numFmtId="0" fontId="23" fillId="0" borderId="16" xfId="49" applyFont="1" applyBorder="1">
      <alignment/>
      <protection/>
    </xf>
    <xf numFmtId="0" fontId="23" fillId="0" borderId="16" xfId="49" applyFont="1" applyBorder="1" applyAlignment="1">
      <alignment horizontal="center"/>
      <protection/>
    </xf>
    <xf numFmtId="41" fontId="23" fillId="0" borderId="16" xfId="49" applyNumberFormat="1" applyFont="1" applyBorder="1" applyAlignment="1">
      <alignment horizontal="right"/>
      <protection/>
    </xf>
    <xf numFmtId="196" fontId="23" fillId="0" borderId="16" xfId="42" applyNumberFormat="1" applyFont="1" applyBorder="1" applyAlignment="1">
      <alignment horizontal="right" vertical="top"/>
    </xf>
    <xf numFmtId="0" fontId="25" fillId="0" borderId="16" xfId="49" applyFont="1" applyBorder="1" applyAlignment="1">
      <alignment horizontal="center"/>
      <protection/>
    </xf>
    <xf numFmtId="0" fontId="23" fillId="0" borderId="41" xfId="49" applyFont="1" applyBorder="1">
      <alignment/>
      <protection/>
    </xf>
    <xf numFmtId="196" fontId="23" fillId="0" borderId="16" xfId="42" applyNumberFormat="1" applyFont="1" applyBorder="1" applyAlignment="1">
      <alignment horizontal="right"/>
    </xf>
    <xf numFmtId="0" fontId="23" fillId="0" borderId="22" xfId="49" applyFont="1" applyBorder="1">
      <alignment/>
      <protection/>
    </xf>
    <xf numFmtId="196" fontId="32" fillId="0" borderId="16" xfId="42" applyNumberFormat="1" applyFont="1" applyBorder="1" applyAlignment="1">
      <alignment horizontal="right" vertical="top"/>
    </xf>
    <xf numFmtId="196" fontId="23" fillId="0" borderId="12" xfId="42" applyNumberFormat="1" applyFont="1" applyFill="1" applyBorder="1" applyAlignment="1">
      <alignment horizontal="right"/>
    </xf>
    <xf numFmtId="0" fontId="23" fillId="0" borderId="13" xfId="49" applyFont="1" applyBorder="1">
      <alignment/>
      <protection/>
    </xf>
    <xf numFmtId="0" fontId="23" fillId="0" borderId="13" xfId="49" applyFont="1" applyBorder="1" applyAlignment="1">
      <alignment horizontal="center"/>
      <protection/>
    </xf>
    <xf numFmtId="196" fontId="23" fillId="0" borderId="13" xfId="42" applyNumberFormat="1" applyFont="1" applyBorder="1" applyAlignment="1">
      <alignment horizontal="right"/>
    </xf>
    <xf numFmtId="0" fontId="25" fillId="0" borderId="20" xfId="49" applyFont="1" applyBorder="1" applyAlignment="1">
      <alignment horizontal="left"/>
      <protection/>
    </xf>
    <xf numFmtId="196" fontId="32" fillId="0" borderId="16" xfId="42" applyNumberFormat="1" applyFont="1" applyBorder="1" applyAlignment="1">
      <alignment horizontal="right"/>
    </xf>
    <xf numFmtId="0" fontId="23" fillId="0" borderId="0" xfId="52" applyFont="1">
      <alignment/>
      <protection/>
    </xf>
    <xf numFmtId="0" fontId="23" fillId="0" borderId="0" xfId="49" applyFont="1">
      <alignment/>
      <protection/>
    </xf>
    <xf numFmtId="0" fontId="24" fillId="0" borderId="0" xfId="49" applyFont="1" applyAlignment="1">
      <alignment horizontal="center"/>
      <protection/>
    </xf>
    <xf numFmtId="196" fontId="32" fillId="0" borderId="18" xfId="42" applyNumberFormat="1" applyFont="1" applyBorder="1" applyAlignment="1">
      <alignment/>
    </xf>
    <xf numFmtId="0" fontId="13" fillId="0" borderId="0" xfId="53" applyFont="1">
      <alignment/>
      <protection/>
    </xf>
    <xf numFmtId="0" fontId="14" fillId="0" borderId="11" xfId="53" applyFont="1" applyBorder="1" applyAlignment="1">
      <alignment horizontal="center"/>
      <protection/>
    </xf>
    <xf numFmtId="0" fontId="14" fillId="0" borderId="25" xfId="53" applyFont="1" applyBorder="1" applyAlignment="1">
      <alignment horizontal="center"/>
      <protection/>
    </xf>
    <xf numFmtId="0" fontId="14" fillId="0" borderId="0" xfId="53" applyFont="1" applyAlignment="1">
      <alignment horizontal="center"/>
      <protection/>
    </xf>
    <xf numFmtId="0" fontId="14" fillId="0" borderId="12" xfId="53" applyFont="1" applyBorder="1" applyAlignment="1">
      <alignment horizontal="center"/>
      <protection/>
    </xf>
    <xf numFmtId="0" fontId="14" fillId="0" borderId="13" xfId="53" applyFont="1" applyBorder="1" applyAlignment="1">
      <alignment horizontal="center"/>
      <protection/>
    </xf>
    <xf numFmtId="0" fontId="14" fillId="0" borderId="10" xfId="53" applyFont="1" applyBorder="1" applyAlignment="1">
      <alignment horizontal="center"/>
      <protection/>
    </xf>
    <xf numFmtId="0" fontId="14" fillId="0" borderId="24" xfId="53" applyFont="1" applyBorder="1">
      <alignment/>
      <protection/>
    </xf>
    <xf numFmtId="0" fontId="13" fillId="0" borderId="24" xfId="53" applyFont="1" applyBorder="1" applyAlignment="1">
      <alignment horizontal="center"/>
      <protection/>
    </xf>
    <xf numFmtId="0" fontId="13" fillId="0" borderId="24" xfId="53" applyFont="1" applyBorder="1">
      <alignment/>
      <protection/>
    </xf>
    <xf numFmtId="0" fontId="14" fillId="0" borderId="16" xfId="53" applyFont="1" applyBorder="1">
      <alignment/>
      <protection/>
    </xf>
    <xf numFmtId="0" fontId="13" fillId="0" borderId="16" xfId="53" applyFont="1" applyBorder="1" applyAlignment="1">
      <alignment horizontal="center"/>
      <protection/>
    </xf>
    <xf numFmtId="0" fontId="13" fillId="0" borderId="16" xfId="53" applyFont="1" applyBorder="1">
      <alignment/>
      <protection/>
    </xf>
    <xf numFmtId="0" fontId="13" fillId="0" borderId="16" xfId="53" applyFont="1" applyBorder="1" applyAlignment="1">
      <alignment horizontal="left" indent="1"/>
      <protection/>
    </xf>
    <xf numFmtId="43" fontId="13" fillId="0" borderId="16" xfId="42" applyFont="1" applyBorder="1" applyAlignment="1">
      <alignment horizontal="center"/>
    </xf>
    <xf numFmtId="0" fontId="13" fillId="0" borderId="19" xfId="53" applyFont="1" applyBorder="1" applyAlignment="1">
      <alignment horizontal="left" indent="1"/>
      <protection/>
    </xf>
    <xf numFmtId="0" fontId="13" fillId="0" borderId="19" xfId="53" applyFont="1" applyBorder="1" applyAlignment="1">
      <alignment horizontal="center"/>
      <protection/>
    </xf>
    <xf numFmtId="43" fontId="13" fillId="0" borderId="19" xfId="42" applyFont="1" applyBorder="1" applyAlignment="1">
      <alignment horizontal="center"/>
    </xf>
    <xf numFmtId="0" fontId="13" fillId="0" borderId="19" xfId="53" applyFont="1" applyBorder="1">
      <alignment/>
      <protection/>
    </xf>
    <xf numFmtId="0" fontId="11" fillId="0" borderId="10" xfId="0" applyFont="1" applyBorder="1" applyAlignment="1">
      <alignment horizontal="center"/>
    </xf>
    <xf numFmtId="3" fontId="11" fillId="0" borderId="10" xfId="0" applyNumberFormat="1" applyFont="1" applyBorder="1" applyAlignment="1">
      <alignment horizontal="center"/>
    </xf>
    <xf numFmtId="43" fontId="11" fillId="0" borderId="10" xfId="42" applyFont="1" applyBorder="1" applyAlignment="1">
      <alignment horizontal="center"/>
    </xf>
    <xf numFmtId="0" fontId="11" fillId="0" borderId="10" xfId="0" applyFont="1" applyBorder="1" applyAlignment="1">
      <alignment/>
    </xf>
    <xf numFmtId="0" fontId="11" fillId="33" borderId="10" xfId="0" applyFont="1" applyFill="1" applyBorder="1" applyAlignment="1">
      <alignment horizontal="center"/>
    </xf>
    <xf numFmtId="3" fontId="11" fillId="33" borderId="10" xfId="0" applyNumberFormat="1" applyFont="1" applyFill="1" applyBorder="1" applyAlignment="1">
      <alignment horizontal="center"/>
    </xf>
    <xf numFmtId="43" fontId="11" fillId="33" borderId="10" xfId="42" applyFont="1" applyFill="1" applyBorder="1" applyAlignment="1">
      <alignment horizontal="center"/>
    </xf>
    <xf numFmtId="0" fontId="11" fillId="36" borderId="10" xfId="0" applyFont="1" applyFill="1" applyBorder="1" applyAlignment="1">
      <alignment/>
    </xf>
    <xf numFmtId="0" fontId="25" fillId="0" borderId="0" xfId="49" applyFont="1" applyBorder="1" applyAlignment="1">
      <alignment horizontal="center"/>
      <protection/>
    </xf>
    <xf numFmtId="0" fontId="25" fillId="0" borderId="23" xfId="49" applyFont="1" applyBorder="1" applyAlignment="1">
      <alignment horizontal="center"/>
      <protection/>
    </xf>
    <xf numFmtId="43" fontId="33" fillId="0" borderId="13" xfId="42" applyFont="1" applyBorder="1" applyAlignment="1">
      <alignment/>
    </xf>
    <xf numFmtId="43" fontId="33" fillId="0" borderId="10" xfId="42" applyFont="1" applyBorder="1" applyAlignment="1">
      <alignment/>
    </xf>
    <xf numFmtId="43" fontId="33" fillId="0" borderId="11" xfId="42" applyFont="1" applyBorder="1" applyAlignment="1">
      <alignment/>
    </xf>
    <xf numFmtId="43" fontId="33" fillId="0" borderId="36" xfId="42" applyFont="1" applyBorder="1" applyAlignment="1">
      <alignment/>
    </xf>
    <xf numFmtId="43" fontId="33" fillId="0" borderId="37" xfId="42" applyFont="1" applyBorder="1" applyAlignment="1">
      <alignment/>
    </xf>
    <xf numFmtId="43" fontId="33" fillId="0" borderId="25" xfId="42" applyFont="1" applyBorder="1" applyAlignment="1">
      <alignment/>
    </xf>
    <xf numFmtId="0" fontId="12" fillId="0" borderId="0" xfId="52" applyFont="1">
      <alignment/>
      <protection/>
    </xf>
    <xf numFmtId="0" fontId="23" fillId="0" borderId="24" xfId="53" applyFont="1" applyBorder="1">
      <alignment/>
      <protection/>
    </xf>
    <xf numFmtId="0" fontId="13" fillId="0" borderId="11" xfId="53" applyFont="1" applyBorder="1" applyAlignment="1">
      <alignment horizontal="center"/>
      <protection/>
    </xf>
    <xf numFmtId="0" fontId="13" fillId="0" borderId="11" xfId="53" applyFont="1" applyBorder="1">
      <alignment/>
      <protection/>
    </xf>
    <xf numFmtId="0" fontId="14" fillId="0" borderId="10" xfId="53" applyFont="1" applyBorder="1">
      <alignment/>
      <protection/>
    </xf>
    <xf numFmtId="0" fontId="14" fillId="0" borderId="24" xfId="53" applyFont="1" applyBorder="1" applyAlignment="1">
      <alignment horizontal="center"/>
      <protection/>
    </xf>
    <xf numFmtId="0" fontId="23" fillId="0" borderId="16" xfId="53" applyFont="1" applyBorder="1">
      <alignment/>
      <protection/>
    </xf>
    <xf numFmtId="0" fontId="26" fillId="37" borderId="16" xfId="53" applyFont="1" applyFill="1" applyBorder="1" applyAlignment="1">
      <alignment horizontal="center"/>
      <protection/>
    </xf>
    <xf numFmtId="0" fontId="26" fillId="37" borderId="16" xfId="53" applyFont="1" applyFill="1" applyBorder="1">
      <alignment/>
      <protection/>
    </xf>
    <xf numFmtId="0" fontId="34" fillId="37" borderId="16" xfId="53" applyFont="1" applyFill="1" applyBorder="1">
      <alignment/>
      <protection/>
    </xf>
    <xf numFmtId="0" fontId="26" fillId="37" borderId="0" xfId="53" applyFont="1" applyFill="1">
      <alignment/>
      <protection/>
    </xf>
    <xf numFmtId="0" fontId="13" fillId="38" borderId="16" xfId="53" applyFont="1" applyFill="1" applyBorder="1" applyAlignment="1">
      <alignment horizontal="center"/>
      <protection/>
    </xf>
    <xf numFmtId="0" fontId="13" fillId="38" borderId="16" xfId="53" applyFont="1" applyFill="1" applyBorder="1">
      <alignment/>
      <protection/>
    </xf>
    <xf numFmtId="0" fontId="23" fillId="38" borderId="16" xfId="53" applyFont="1" applyFill="1" applyBorder="1">
      <alignment/>
      <protection/>
    </xf>
    <xf numFmtId="0" fontId="13" fillId="38" borderId="0" xfId="53" applyFont="1" applyFill="1">
      <alignment/>
      <protection/>
    </xf>
    <xf numFmtId="0" fontId="26" fillId="38" borderId="0" xfId="53" applyFont="1" applyFill="1">
      <alignment/>
      <protection/>
    </xf>
    <xf numFmtId="0" fontId="14" fillId="0" borderId="10" xfId="0" applyFont="1" applyBorder="1" applyAlignment="1">
      <alignment horizontal="center"/>
    </xf>
    <xf numFmtId="0" fontId="14" fillId="0" borderId="10" xfId="0" applyFont="1" applyBorder="1" applyAlignment="1">
      <alignment/>
    </xf>
    <xf numFmtId="0" fontId="23" fillId="0" borderId="0" xfId="53" applyFont="1">
      <alignment/>
      <protection/>
    </xf>
    <xf numFmtId="0" fontId="13" fillId="0" borderId="14" xfId="53" applyFont="1" applyBorder="1" applyAlignment="1">
      <alignment horizontal="center"/>
      <protection/>
    </xf>
    <xf numFmtId="0" fontId="13" fillId="0" borderId="14" xfId="53" applyFont="1" applyBorder="1">
      <alignment/>
      <protection/>
    </xf>
    <xf numFmtId="0" fontId="23" fillId="0" borderId="14" xfId="53" applyFont="1" applyBorder="1">
      <alignment/>
      <protection/>
    </xf>
    <xf numFmtId="0" fontId="23" fillId="0" borderId="19" xfId="53" applyFont="1" applyBorder="1">
      <alignment/>
      <protection/>
    </xf>
    <xf numFmtId="0" fontId="26" fillId="38" borderId="19" xfId="53" applyFont="1" applyFill="1" applyBorder="1" applyAlignment="1">
      <alignment horizontal="center"/>
      <protection/>
    </xf>
    <xf numFmtId="0" fontId="26" fillId="38" borderId="19" xfId="53" applyFont="1" applyFill="1" applyBorder="1">
      <alignment/>
      <protection/>
    </xf>
    <xf numFmtId="0" fontId="34" fillId="38" borderId="19" xfId="53" applyFont="1" applyFill="1" applyBorder="1">
      <alignment/>
      <protection/>
    </xf>
    <xf numFmtId="0" fontId="35" fillId="0" borderId="0" xfId="0" applyFont="1" applyAlignment="1">
      <alignment/>
    </xf>
    <xf numFmtId="0" fontId="12" fillId="0" borderId="0" xfId="48" applyFont="1">
      <alignment/>
      <protection/>
    </xf>
    <xf numFmtId="0" fontId="13" fillId="0" borderId="0" xfId="48" applyFont="1">
      <alignment/>
      <protection/>
    </xf>
    <xf numFmtId="0" fontId="11" fillId="0" borderId="11" xfId="48" applyFont="1" applyBorder="1" applyAlignment="1">
      <alignment horizontal="center" vertical="top" wrapText="1"/>
      <protection/>
    </xf>
    <xf numFmtId="0" fontId="12" fillId="0" borderId="11" xfId="48" applyFont="1" applyBorder="1" applyAlignment="1">
      <alignment horizontal="left" indent="1"/>
      <protection/>
    </xf>
    <xf numFmtId="0" fontId="12" fillId="0" borderId="12" xfId="48" applyFont="1" applyBorder="1" applyAlignment="1">
      <alignment vertical="top" wrapText="1"/>
      <protection/>
    </xf>
    <xf numFmtId="0" fontId="12" fillId="0" borderId="12" xfId="48" applyFont="1" applyBorder="1" applyAlignment="1">
      <alignment horizontal="left" indent="1"/>
      <protection/>
    </xf>
    <xf numFmtId="0" fontId="12" fillId="0" borderId="13" xfId="50" applyFont="1" applyBorder="1" applyAlignment="1">
      <alignment horizontal="center"/>
      <protection/>
    </xf>
    <xf numFmtId="0" fontId="12" fillId="0" borderId="13" xfId="48" applyFont="1" applyBorder="1" applyAlignment="1">
      <alignment vertical="top" wrapText="1"/>
      <protection/>
    </xf>
    <xf numFmtId="0" fontId="12" fillId="0" borderId="13" xfId="50" applyFont="1" applyBorder="1">
      <alignment/>
      <protection/>
    </xf>
    <xf numFmtId="49" fontId="13" fillId="0" borderId="0" xfId="48" applyNumberFormat="1" applyFont="1">
      <alignment/>
      <protection/>
    </xf>
    <xf numFmtId="43" fontId="11" fillId="35" borderId="0" xfId="38" applyFont="1" applyFill="1" applyAlignment="1">
      <alignment/>
    </xf>
    <xf numFmtId="0" fontId="11" fillId="35" borderId="0" xfId="48" applyFont="1" applyFill="1">
      <alignment/>
      <protection/>
    </xf>
    <xf numFmtId="0" fontId="12" fillId="35" borderId="0" xfId="48" applyFont="1" applyFill="1" applyAlignment="1">
      <alignment horizontal="center"/>
      <protection/>
    </xf>
    <xf numFmtId="0" fontId="12" fillId="35" borderId="0" xfId="48" applyFont="1" applyFill="1" applyAlignment="1">
      <alignment horizontal="left"/>
      <protection/>
    </xf>
    <xf numFmtId="43" fontId="12" fillId="35" borderId="0" xfId="38" applyNumberFormat="1" applyFont="1" applyFill="1" applyAlignment="1">
      <alignment horizontal="center"/>
    </xf>
    <xf numFmtId="43" fontId="12" fillId="35" borderId="0" xfId="38" applyFont="1" applyFill="1" applyAlignment="1">
      <alignment/>
    </xf>
    <xf numFmtId="0" fontId="12" fillId="35" borderId="0" xfId="48" applyFont="1" applyFill="1">
      <alignment/>
      <protection/>
    </xf>
    <xf numFmtId="0" fontId="12" fillId="35" borderId="13" xfId="48" applyFont="1" applyFill="1" applyBorder="1" applyAlignment="1">
      <alignment horizontal="center"/>
      <protection/>
    </xf>
    <xf numFmtId="43" fontId="12" fillId="35" borderId="13" xfId="38" applyNumberFormat="1" applyFont="1" applyFill="1" applyBorder="1" applyAlignment="1">
      <alignment horizontal="center"/>
    </xf>
    <xf numFmtId="0" fontId="12" fillId="35" borderId="14" xfId="48" applyFont="1" applyFill="1" applyBorder="1" applyAlignment="1">
      <alignment horizontal="center"/>
      <protection/>
    </xf>
    <xf numFmtId="0" fontId="12" fillId="35" borderId="15" xfId="48" applyFont="1" applyFill="1" applyBorder="1" applyAlignment="1">
      <alignment horizontal="left"/>
      <protection/>
    </xf>
    <xf numFmtId="3" fontId="12" fillId="35" borderId="14" xfId="48" applyNumberFormat="1" applyFont="1" applyFill="1" applyBorder="1" applyAlignment="1">
      <alignment horizontal="center"/>
      <protection/>
    </xf>
    <xf numFmtId="43" fontId="12" fillId="35" borderId="14" xfId="38" applyNumberFormat="1" applyFont="1" applyFill="1" applyBorder="1" applyAlignment="1">
      <alignment horizontal="center"/>
    </xf>
    <xf numFmtId="0" fontId="12" fillId="35" borderId="16" xfId="48" applyFont="1" applyFill="1" applyBorder="1" applyAlignment="1">
      <alignment horizontal="center"/>
      <protection/>
    </xf>
    <xf numFmtId="0" fontId="12" fillId="35" borderId="16" xfId="48" applyFont="1" applyFill="1" applyBorder="1" applyAlignment="1">
      <alignment horizontal="left"/>
      <protection/>
    </xf>
    <xf numFmtId="3" fontId="12" fillId="35" borderId="16" xfId="48" applyNumberFormat="1" applyFont="1" applyFill="1" applyBorder="1" applyAlignment="1">
      <alignment horizontal="center"/>
      <protection/>
    </xf>
    <xf numFmtId="196" fontId="12" fillId="0" borderId="16" xfId="38" applyNumberFormat="1" applyFont="1" applyBorder="1" applyAlignment="1">
      <alignment horizontal="center" vertical="top"/>
    </xf>
    <xf numFmtId="0" fontId="12" fillId="35" borderId="17" xfId="48" applyFont="1" applyFill="1" applyBorder="1" applyAlignment="1">
      <alignment horizontal="center"/>
      <protection/>
    </xf>
    <xf numFmtId="43" fontId="12" fillId="35" borderId="16" xfId="38" applyNumberFormat="1" applyFont="1" applyFill="1" applyBorder="1" applyAlignment="1">
      <alignment horizontal="center"/>
    </xf>
    <xf numFmtId="41" fontId="12" fillId="35" borderId="16" xfId="48" applyNumberFormat="1" applyFont="1" applyFill="1" applyBorder="1" applyAlignment="1">
      <alignment horizontal="center"/>
      <protection/>
    </xf>
    <xf numFmtId="196" fontId="12" fillId="35" borderId="16" xfId="38" applyNumberFormat="1" applyFont="1" applyFill="1" applyBorder="1" applyAlignment="1">
      <alignment horizontal="center"/>
    </xf>
    <xf numFmtId="41" fontId="12" fillId="35" borderId="16" xfId="38" applyNumberFormat="1" applyFont="1" applyFill="1" applyBorder="1" applyAlignment="1">
      <alignment horizontal="center"/>
    </xf>
    <xf numFmtId="43" fontId="12" fillId="35" borderId="0" xfId="48" applyNumberFormat="1" applyFont="1" applyFill="1">
      <alignment/>
      <protection/>
    </xf>
    <xf numFmtId="0" fontId="12" fillId="35" borderId="18" xfId="48" applyFont="1" applyFill="1" applyBorder="1" applyAlignment="1">
      <alignment horizontal="left"/>
      <protection/>
    </xf>
    <xf numFmtId="0" fontId="12" fillId="35" borderId="19" xfId="48" applyFont="1" applyFill="1" applyBorder="1" applyAlignment="1">
      <alignment horizontal="center"/>
      <protection/>
    </xf>
    <xf numFmtId="0" fontId="12" fillId="35" borderId="19" xfId="48" applyFont="1" applyFill="1" applyBorder="1" applyAlignment="1">
      <alignment horizontal="left"/>
      <protection/>
    </xf>
    <xf numFmtId="41" fontId="12" fillId="35" borderId="19" xfId="48" applyNumberFormat="1" applyFont="1" applyFill="1" applyBorder="1" applyAlignment="1">
      <alignment horizontal="center"/>
      <protection/>
    </xf>
    <xf numFmtId="41" fontId="12" fillId="35" borderId="19" xfId="38" applyNumberFormat="1" applyFont="1" applyFill="1" applyBorder="1" applyAlignment="1">
      <alignment horizontal="center"/>
    </xf>
    <xf numFmtId="0" fontId="12" fillId="35" borderId="23" xfId="48" applyFont="1" applyFill="1" applyBorder="1" applyAlignment="1">
      <alignment horizontal="center"/>
      <protection/>
    </xf>
    <xf numFmtId="209" fontId="12" fillId="35" borderId="13" xfId="38" applyNumberFormat="1" applyFont="1" applyFill="1" applyBorder="1" applyAlignment="1">
      <alignment horizontal="center"/>
    </xf>
    <xf numFmtId="0" fontId="12" fillId="35" borderId="0" xfId="48" applyFont="1" applyFill="1" applyBorder="1" applyAlignment="1">
      <alignment horizontal="center"/>
      <protection/>
    </xf>
    <xf numFmtId="209" fontId="12" fillId="35" borderId="10" xfId="38" applyNumberFormat="1" applyFont="1" applyFill="1" applyBorder="1" applyAlignment="1">
      <alignment horizontal="center"/>
    </xf>
    <xf numFmtId="43" fontId="12" fillId="35" borderId="10" xfId="38" applyFont="1" applyFill="1" applyBorder="1" applyAlignment="1">
      <alignment horizontal="center"/>
    </xf>
    <xf numFmtId="0" fontId="31" fillId="35" borderId="0" xfId="48" applyFont="1" applyFill="1" applyAlignment="1">
      <alignment horizontal="center"/>
      <protection/>
    </xf>
    <xf numFmtId="209" fontId="12" fillId="35" borderId="11" xfId="38" applyNumberFormat="1" applyFont="1" applyFill="1" applyBorder="1" applyAlignment="1">
      <alignment horizontal="center"/>
    </xf>
    <xf numFmtId="43" fontId="37" fillId="35" borderId="0" xfId="38" applyNumberFormat="1" applyFont="1" applyFill="1" applyAlignment="1">
      <alignment horizontal="center"/>
    </xf>
    <xf numFmtId="3" fontId="31" fillId="35" borderId="0" xfId="48" applyNumberFormat="1" applyFont="1" applyFill="1" applyBorder="1" applyAlignment="1">
      <alignment/>
      <protection/>
    </xf>
    <xf numFmtId="3" fontId="12" fillId="35" borderId="0" xfId="48" applyNumberFormat="1" applyFont="1" applyFill="1" applyBorder="1" applyAlignment="1">
      <alignment vertical="center"/>
      <protection/>
    </xf>
    <xf numFmtId="43" fontId="12" fillId="35" borderId="0" xfId="38" applyFont="1" applyFill="1" applyAlignment="1">
      <alignment horizontal="center"/>
    </xf>
    <xf numFmtId="43" fontId="12" fillId="35" borderId="0" xfId="48" applyNumberFormat="1" applyFont="1" applyFill="1" applyAlignment="1">
      <alignment horizontal="center"/>
      <protection/>
    </xf>
    <xf numFmtId="41" fontId="12" fillId="35" borderId="18" xfId="38" applyNumberFormat="1" applyFont="1" applyFill="1" applyBorder="1" applyAlignment="1">
      <alignment horizontal="center"/>
    </xf>
    <xf numFmtId="0" fontId="12" fillId="35" borderId="16" xfId="48" applyFont="1" applyFill="1" applyBorder="1" applyAlignment="1">
      <alignment horizontal="left" vertical="top" wrapText="1"/>
      <protection/>
    </xf>
    <xf numFmtId="0" fontId="12" fillId="0" borderId="0" xfId="53" applyFont="1">
      <alignment/>
      <protection/>
    </xf>
    <xf numFmtId="0" fontId="16" fillId="0" borderId="12" xfId="50" applyFont="1" applyBorder="1" applyAlignment="1">
      <alignment horizontal="center"/>
      <protection/>
    </xf>
    <xf numFmtId="0" fontId="102" fillId="0" borderId="0" xfId="48" applyFont="1">
      <alignment/>
      <protection/>
    </xf>
    <xf numFmtId="0" fontId="102" fillId="0" borderId="0" xfId="48" applyFont="1" applyAlignment="1">
      <alignment horizontal="left"/>
      <protection/>
    </xf>
    <xf numFmtId="0" fontId="103" fillId="0" borderId="0" xfId="48" applyFont="1">
      <alignment/>
      <protection/>
    </xf>
    <xf numFmtId="0" fontId="102" fillId="0" borderId="0" xfId="48" applyFont="1" applyAlignment="1">
      <alignment/>
      <protection/>
    </xf>
    <xf numFmtId="0" fontId="103" fillId="0" borderId="0" xfId="48" applyFont="1" applyAlignment="1">
      <alignment horizontal="left"/>
      <protection/>
    </xf>
    <xf numFmtId="41" fontId="13" fillId="0" borderId="11" xfId="49" applyNumberFormat="1" applyFont="1" applyBorder="1" applyAlignment="1">
      <alignment horizontal="center"/>
      <protection/>
    </xf>
    <xf numFmtId="0" fontId="12" fillId="35" borderId="0" xfId="48" applyFont="1" applyFill="1" applyAlignment="1">
      <alignment horizontal="right"/>
      <protection/>
    </xf>
    <xf numFmtId="0" fontId="13" fillId="0" borderId="0" xfId="53" applyFont="1" applyAlignment="1">
      <alignment horizontal="center"/>
      <protection/>
    </xf>
    <xf numFmtId="0" fontId="13" fillId="0" borderId="12" xfId="53" applyFont="1" applyBorder="1" applyAlignment="1">
      <alignment horizontal="center"/>
      <protection/>
    </xf>
    <xf numFmtId="0" fontId="13" fillId="0" borderId="24" xfId="53" applyFont="1" applyFill="1" applyBorder="1" applyAlignment="1">
      <alignment/>
      <protection/>
    </xf>
    <xf numFmtId="0" fontId="13" fillId="0" borderId="24" xfId="53" applyFont="1" applyFill="1" applyBorder="1">
      <alignment/>
      <protection/>
    </xf>
    <xf numFmtId="0" fontId="13" fillId="0" borderId="24" xfId="53" applyFont="1" applyFill="1" applyBorder="1" applyAlignment="1">
      <alignment horizontal="center"/>
      <protection/>
    </xf>
    <xf numFmtId="0" fontId="13" fillId="0" borderId="0" xfId="53" applyFont="1" applyFill="1">
      <alignment/>
      <protection/>
    </xf>
    <xf numFmtId="0" fontId="13" fillId="0" borderId="16" xfId="53" applyFont="1" applyFill="1" applyBorder="1" applyAlignment="1">
      <alignment horizontal="left"/>
      <protection/>
    </xf>
    <xf numFmtId="0" fontId="13" fillId="0" borderId="16" xfId="53" applyFont="1" applyFill="1" applyBorder="1">
      <alignment/>
      <protection/>
    </xf>
    <xf numFmtId="0" fontId="13" fillId="0" borderId="16" xfId="53" applyFont="1" applyFill="1" applyBorder="1" applyAlignment="1">
      <alignment horizontal="center"/>
      <protection/>
    </xf>
    <xf numFmtId="0" fontId="13" fillId="0" borderId="22" xfId="53" applyFont="1" applyFill="1" applyBorder="1" applyAlignment="1">
      <alignment horizontal="left"/>
      <protection/>
    </xf>
    <xf numFmtId="0" fontId="13" fillId="0" borderId="22" xfId="53" applyFont="1" applyFill="1" applyBorder="1">
      <alignment/>
      <protection/>
    </xf>
    <xf numFmtId="0" fontId="13" fillId="0" borderId="22" xfId="53" applyFont="1" applyFill="1" applyBorder="1" applyAlignment="1">
      <alignment horizontal="center"/>
      <protection/>
    </xf>
    <xf numFmtId="0" fontId="14" fillId="0" borderId="10" xfId="48" applyFont="1" applyBorder="1" applyAlignment="1">
      <alignment horizontal="center"/>
      <protection/>
    </xf>
    <xf numFmtId="0" fontId="14" fillId="0" borderId="10" xfId="48" applyFont="1" applyBorder="1" applyAlignment="1">
      <alignment/>
      <protection/>
    </xf>
    <xf numFmtId="0" fontId="14" fillId="0" borderId="10" xfId="48" applyFont="1" applyBorder="1">
      <alignment/>
      <protection/>
    </xf>
    <xf numFmtId="0" fontId="14" fillId="0" borderId="0" xfId="53" applyFont="1" applyAlignment="1">
      <alignment horizontal="right"/>
      <protection/>
    </xf>
    <xf numFmtId="0" fontId="14" fillId="0" borderId="10" xfId="53" applyFont="1" applyFill="1" applyBorder="1" applyAlignment="1">
      <alignment horizontal="right"/>
      <protection/>
    </xf>
    <xf numFmtId="0" fontId="13" fillId="0" borderId="23" xfId="53" applyFont="1" applyBorder="1" applyAlignment="1">
      <alignment horizontal="center"/>
      <protection/>
    </xf>
    <xf numFmtId="0" fontId="103" fillId="0" borderId="11" xfId="0" applyFont="1" applyBorder="1" applyAlignment="1">
      <alignment/>
    </xf>
    <xf numFmtId="0" fontId="104" fillId="0" borderId="0" xfId="0" applyFont="1" applyAlignment="1">
      <alignment/>
    </xf>
    <xf numFmtId="0" fontId="103" fillId="0" borderId="12" xfId="0" applyFont="1" applyBorder="1" applyAlignment="1">
      <alignment horizontal="center"/>
    </xf>
    <xf numFmtId="0" fontId="104" fillId="0" borderId="37" xfId="0" applyFont="1" applyBorder="1" applyAlignment="1">
      <alignment/>
    </xf>
    <xf numFmtId="0" fontId="105" fillId="0" borderId="0" xfId="0" applyFont="1" applyAlignment="1">
      <alignment/>
    </xf>
    <xf numFmtId="0" fontId="106" fillId="0" borderId="12" xfId="0" applyFont="1" applyBorder="1" applyAlignment="1">
      <alignment horizontal="center"/>
    </xf>
    <xf numFmtId="0" fontId="38" fillId="0" borderId="0" xfId="0" applyFont="1" applyAlignment="1">
      <alignment/>
    </xf>
    <xf numFmtId="0" fontId="0" fillId="0" borderId="0" xfId="0" applyAlignment="1">
      <alignment/>
    </xf>
    <xf numFmtId="0" fontId="13" fillId="0" borderId="26" xfId="53" applyFont="1" applyBorder="1" applyAlignment="1">
      <alignment horizontal="center"/>
      <protection/>
    </xf>
    <xf numFmtId="0" fontId="14" fillId="0" borderId="10" xfId="53" applyFont="1" applyFill="1" applyBorder="1">
      <alignment/>
      <protection/>
    </xf>
    <xf numFmtId="0" fontId="14" fillId="0" borderId="0" xfId="53" applyFont="1" applyFill="1">
      <alignment/>
      <protection/>
    </xf>
    <xf numFmtId="0" fontId="13" fillId="4" borderId="0" xfId="53" applyFont="1" applyFill="1">
      <alignment/>
      <protection/>
    </xf>
    <xf numFmtId="0" fontId="13" fillId="0" borderId="14" xfId="53" applyFont="1" applyFill="1" applyBorder="1" applyAlignment="1">
      <alignment horizontal="left"/>
      <protection/>
    </xf>
    <xf numFmtId="0" fontId="13" fillId="0" borderId="14" xfId="53" applyFont="1" applyFill="1" applyBorder="1">
      <alignment/>
      <protection/>
    </xf>
    <xf numFmtId="0" fontId="14" fillId="4" borderId="10" xfId="53" applyFont="1" applyFill="1" applyBorder="1" applyAlignment="1">
      <alignment horizontal="left"/>
      <protection/>
    </xf>
    <xf numFmtId="0" fontId="13" fillId="4" borderId="10" xfId="53" applyFont="1" applyFill="1" applyBorder="1">
      <alignment/>
      <protection/>
    </xf>
    <xf numFmtId="0" fontId="13" fillId="4" borderId="10" xfId="53" applyFont="1" applyFill="1" applyBorder="1" applyAlignment="1">
      <alignment horizontal="center"/>
      <protection/>
    </xf>
    <xf numFmtId="196" fontId="13" fillId="0" borderId="14" xfId="42" applyNumberFormat="1" applyFont="1" applyFill="1" applyBorder="1" applyAlignment="1">
      <alignment horizontal="center"/>
    </xf>
    <xf numFmtId="196" fontId="13" fillId="0" borderId="16" xfId="42" applyNumberFormat="1" applyFont="1" applyFill="1" applyBorder="1" applyAlignment="1">
      <alignment horizontal="center"/>
    </xf>
    <xf numFmtId="196" fontId="13" fillId="0" borderId="19" xfId="42" applyNumberFormat="1" applyFont="1" applyFill="1" applyBorder="1" applyAlignment="1">
      <alignment horizontal="center"/>
    </xf>
    <xf numFmtId="196" fontId="14" fillId="0" borderId="10" xfId="42" applyNumberFormat="1" applyFont="1" applyFill="1" applyBorder="1" applyAlignment="1">
      <alignment horizontal="center"/>
    </xf>
    <xf numFmtId="0" fontId="103" fillId="36" borderId="10" xfId="0" applyFont="1" applyFill="1" applyBorder="1" applyAlignment="1">
      <alignment horizontal="center" vertical="center"/>
    </xf>
    <xf numFmtId="0" fontId="102" fillId="0" borderId="10" xfId="0" applyFont="1" applyBorder="1" applyAlignment="1">
      <alignment/>
    </xf>
    <xf numFmtId="0" fontId="102" fillId="0" borderId="10" xfId="0" applyFont="1" applyFill="1" applyBorder="1" applyAlignment="1">
      <alignment/>
    </xf>
    <xf numFmtId="0" fontId="12" fillId="0" borderId="0" xfId="50" applyFont="1" applyAlignment="1">
      <alignment horizontal="center" vertical="top"/>
      <protection/>
    </xf>
    <xf numFmtId="0" fontId="25" fillId="0" borderId="11" xfId="48" applyFont="1" applyBorder="1" applyAlignment="1">
      <alignment horizontal="center" vertical="top" wrapText="1"/>
      <protection/>
    </xf>
    <xf numFmtId="0" fontId="23" fillId="0" borderId="11" xfId="48" applyFont="1" applyBorder="1" applyAlignment="1">
      <alignment horizontal="left" vertical="top"/>
      <protection/>
    </xf>
    <xf numFmtId="0" fontId="23" fillId="0" borderId="11" xfId="50" applyFont="1" applyBorder="1" applyAlignment="1">
      <alignment vertical="top"/>
      <protection/>
    </xf>
    <xf numFmtId="0" fontId="23" fillId="0" borderId="0" xfId="50" applyFont="1" applyAlignment="1">
      <alignment vertical="top"/>
      <protection/>
    </xf>
    <xf numFmtId="0" fontId="23" fillId="0" borderId="12" xfId="48" applyFont="1" applyBorder="1" applyAlignment="1">
      <alignment vertical="top" wrapText="1"/>
      <protection/>
    </xf>
    <xf numFmtId="0" fontId="23" fillId="0" borderId="12" xfId="48" applyFont="1" applyBorder="1" applyAlignment="1">
      <alignment horizontal="left" vertical="top"/>
      <protection/>
    </xf>
    <xf numFmtId="0" fontId="23" fillId="0" borderId="12" xfId="50" applyFont="1" applyBorder="1" applyAlignment="1">
      <alignment vertical="top"/>
      <protection/>
    </xf>
    <xf numFmtId="0" fontId="23" fillId="0" borderId="12" xfId="50" applyFont="1" applyBorder="1" applyAlignment="1">
      <alignment horizontal="center" vertical="top"/>
      <protection/>
    </xf>
    <xf numFmtId="0" fontId="23" fillId="0" borderId="12" xfId="48" applyFont="1" applyBorder="1" applyAlignment="1">
      <alignment horizontal="left" vertical="top" wrapText="1"/>
      <protection/>
    </xf>
    <xf numFmtId="0" fontId="14" fillId="39" borderId="10" xfId="50" applyFont="1" applyFill="1" applyBorder="1" applyAlignment="1">
      <alignment horizontal="center" vertical="top"/>
      <protection/>
    </xf>
    <xf numFmtId="0" fontId="25" fillId="0" borderId="11" xfId="50" applyFont="1" applyBorder="1" applyAlignment="1">
      <alignment horizontal="center" vertical="top"/>
      <protection/>
    </xf>
    <xf numFmtId="0" fontId="25" fillId="0" borderId="11" xfId="50" applyFont="1" applyBorder="1" applyAlignment="1">
      <alignment horizontal="left" vertical="top"/>
      <protection/>
    </xf>
    <xf numFmtId="0" fontId="25" fillId="0" borderId="12" xfId="50" applyFont="1" applyBorder="1" applyAlignment="1">
      <alignment horizontal="right" vertical="top"/>
      <protection/>
    </xf>
    <xf numFmtId="0" fontId="25" fillId="0" borderId="12" xfId="50" applyFont="1" applyBorder="1" applyAlignment="1">
      <alignment horizontal="left" vertical="top"/>
      <protection/>
    </xf>
    <xf numFmtId="0" fontId="25" fillId="0" borderId="12" xfId="50" applyFont="1" applyBorder="1" applyAlignment="1">
      <alignment vertical="top"/>
      <protection/>
    </xf>
    <xf numFmtId="0" fontId="25" fillId="0" borderId="12" xfId="50" applyFont="1" applyBorder="1" applyAlignment="1">
      <alignment horizontal="center" vertical="top"/>
      <protection/>
    </xf>
    <xf numFmtId="0" fontId="23" fillId="0" borderId="13" xfId="50" applyFont="1" applyBorder="1" applyAlignment="1">
      <alignment horizontal="center" vertical="top"/>
      <protection/>
    </xf>
    <xf numFmtId="0" fontId="23" fillId="0" borderId="13" xfId="48" applyFont="1" applyBorder="1" applyAlignment="1">
      <alignment vertical="top" wrapText="1"/>
      <protection/>
    </xf>
    <xf numFmtId="0" fontId="23" fillId="0" borderId="13" xfId="50" applyFont="1" applyBorder="1" applyAlignment="1">
      <alignment vertical="top"/>
      <protection/>
    </xf>
    <xf numFmtId="0" fontId="107" fillId="6" borderId="10" xfId="0" applyFont="1" applyFill="1" applyBorder="1" applyAlignment="1">
      <alignment/>
    </xf>
    <xf numFmtId="0" fontId="107" fillId="6" borderId="10" xfId="0" applyFont="1" applyFill="1" applyBorder="1" applyAlignment="1">
      <alignment horizontal="center"/>
    </xf>
    <xf numFmtId="0" fontId="107" fillId="0" borderId="10" xfId="0" applyFont="1" applyBorder="1" applyAlignment="1">
      <alignment horizontal="center"/>
    </xf>
    <xf numFmtId="0" fontId="108" fillId="0" borderId="0" xfId="0" applyFont="1" applyAlignment="1">
      <alignment/>
    </xf>
    <xf numFmtId="0" fontId="17" fillId="0" borderId="0" xfId="0" applyFont="1" applyAlignment="1">
      <alignment horizontal="center"/>
    </xf>
    <xf numFmtId="49" fontId="18" fillId="0" borderId="0" xfId="0" applyNumberFormat="1" applyFont="1" applyAlignment="1">
      <alignment horizontal="right"/>
    </xf>
    <xf numFmtId="0" fontId="18" fillId="0" borderId="0" xfId="0" applyFont="1" applyAlignment="1">
      <alignment horizontal="left"/>
    </xf>
    <xf numFmtId="196" fontId="18" fillId="0" borderId="0" xfId="42" applyNumberFormat="1" applyFont="1" applyAlignment="1">
      <alignment horizontal="center"/>
    </xf>
    <xf numFmtId="196" fontId="17" fillId="5" borderId="11" xfId="42" applyNumberFormat="1" applyFont="1" applyFill="1" applyBorder="1" applyAlignment="1">
      <alignment horizontal="center" wrapText="1"/>
    </xf>
    <xf numFmtId="49" fontId="17" fillId="5" borderId="11" xfId="42" applyNumberFormat="1" applyFont="1" applyFill="1" applyBorder="1" applyAlignment="1">
      <alignment horizontal="center" wrapText="1"/>
    </xf>
    <xf numFmtId="49" fontId="17" fillId="5" borderId="11" xfId="42" applyNumberFormat="1" applyFont="1" applyFill="1" applyBorder="1" applyAlignment="1">
      <alignment horizontal="center" vertical="top"/>
    </xf>
    <xf numFmtId="226" fontId="17" fillId="5" borderId="11" xfId="42" applyNumberFormat="1" applyFont="1" applyFill="1" applyBorder="1" applyAlignment="1">
      <alignment vertical="top"/>
    </xf>
    <xf numFmtId="49" fontId="17" fillId="5" borderId="13" xfId="0" applyNumberFormat="1" applyFont="1" applyFill="1" applyBorder="1" applyAlignment="1">
      <alignment horizontal="center" vertical="center"/>
    </xf>
    <xf numFmtId="49" fontId="18" fillId="5" borderId="29" xfId="0" applyNumberFormat="1" applyFont="1" applyFill="1" applyBorder="1" applyAlignment="1">
      <alignment horizontal="right" vertical="center"/>
    </xf>
    <xf numFmtId="49" fontId="18" fillId="5" borderId="28" xfId="0" applyNumberFormat="1" applyFont="1" applyFill="1" applyBorder="1" applyAlignment="1">
      <alignment horizontal="center" vertical="center"/>
    </xf>
    <xf numFmtId="196" fontId="18" fillId="5" borderId="13" xfId="42" applyNumberFormat="1" applyFont="1" applyFill="1" applyBorder="1" applyAlignment="1">
      <alignment horizontal="center" vertical="top" wrapText="1"/>
    </xf>
    <xf numFmtId="49" fontId="18" fillId="5" borderId="13" xfId="42" applyNumberFormat="1" applyFont="1" applyFill="1" applyBorder="1" applyAlignment="1">
      <alignment horizontal="center" vertical="top"/>
    </xf>
    <xf numFmtId="49" fontId="17" fillId="5" borderId="13" xfId="42" applyNumberFormat="1" applyFont="1" applyFill="1" applyBorder="1" applyAlignment="1">
      <alignment horizontal="center" vertical="top"/>
    </xf>
    <xf numFmtId="49" fontId="17" fillId="5" borderId="13" xfId="42" applyNumberFormat="1" applyFont="1" applyFill="1" applyBorder="1" applyAlignment="1">
      <alignment horizontal="center" vertical="top" wrapText="1"/>
    </xf>
    <xf numFmtId="49" fontId="18" fillId="5" borderId="28" xfId="42" applyNumberFormat="1" applyFont="1" applyFill="1" applyBorder="1" applyAlignment="1">
      <alignment horizontal="center" vertical="top"/>
    </xf>
    <xf numFmtId="226" fontId="18" fillId="5" borderId="13" xfId="42" applyNumberFormat="1" applyFont="1" applyFill="1" applyBorder="1" applyAlignment="1">
      <alignment vertical="top"/>
    </xf>
    <xf numFmtId="49" fontId="17" fillId="40" borderId="10" xfId="0" applyNumberFormat="1" applyFont="1" applyFill="1" applyBorder="1" applyAlignment="1">
      <alignment horizontal="center" vertical="center"/>
    </xf>
    <xf numFmtId="196" fontId="17" fillId="40" borderId="10" xfId="42" applyNumberFormat="1" applyFont="1" applyFill="1" applyBorder="1" applyAlignment="1">
      <alignment horizontal="center" vertical="top" wrapText="1"/>
    </xf>
    <xf numFmtId="196" fontId="108" fillId="0" borderId="0" xfId="0" applyNumberFormat="1" applyFont="1" applyAlignment="1">
      <alignment/>
    </xf>
    <xf numFmtId="49" fontId="17" fillId="0" borderId="24" xfId="0" applyNumberFormat="1" applyFont="1" applyFill="1" applyBorder="1" applyAlignment="1">
      <alignment horizontal="center" vertical="center"/>
    </xf>
    <xf numFmtId="196" fontId="17" fillId="0" borderId="24" xfId="42" applyNumberFormat="1" applyFont="1" applyFill="1" applyBorder="1" applyAlignment="1">
      <alignment horizontal="center" vertical="top" wrapText="1"/>
    </xf>
    <xf numFmtId="49" fontId="17" fillId="0" borderId="14" xfId="0" applyNumberFormat="1" applyFont="1" applyFill="1" applyBorder="1" applyAlignment="1">
      <alignment horizontal="center" vertical="center"/>
    </xf>
    <xf numFmtId="49" fontId="18" fillId="0" borderId="38" xfId="0" applyNumberFormat="1" applyFont="1" applyFill="1" applyBorder="1" applyAlignment="1">
      <alignment horizontal="right" vertical="center"/>
    </xf>
    <xf numFmtId="0" fontId="18" fillId="0" borderId="42" xfId="53" applyFont="1" applyFill="1" applyBorder="1" applyAlignment="1">
      <alignment horizontal="left"/>
      <protection/>
    </xf>
    <xf numFmtId="196" fontId="18" fillId="0" borderId="14" xfId="42" applyNumberFormat="1" applyFont="1" applyFill="1" applyBorder="1" applyAlignment="1">
      <alignment horizontal="center" vertical="top" wrapText="1"/>
    </xf>
    <xf numFmtId="196" fontId="18" fillId="0" borderId="14" xfId="42" applyNumberFormat="1" applyFont="1" applyFill="1" applyBorder="1" applyAlignment="1">
      <alignment horizontal="left" vertical="top" indent="1"/>
    </xf>
    <xf numFmtId="196" fontId="18" fillId="0" borderId="14" xfId="42" applyNumberFormat="1" applyFont="1" applyFill="1" applyBorder="1" applyAlignment="1">
      <alignment horizontal="center" vertical="top"/>
    </xf>
    <xf numFmtId="49" fontId="17" fillId="0" borderId="16" xfId="0" applyNumberFormat="1" applyFont="1" applyFill="1" applyBorder="1" applyAlignment="1">
      <alignment horizontal="center" vertical="center"/>
    </xf>
    <xf numFmtId="49" fontId="18" fillId="0" borderId="17" xfId="0" applyNumberFormat="1" applyFont="1" applyFill="1" applyBorder="1" applyAlignment="1">
      <alignment horizontal="right" vertical="center"/>
    </xf>
    <xf numFmtId="0" fontId="18" fillId="0" borderId="30" xfId="53" applyFont="1" applyFill="1" applyBorder="1" applyAlignment="1">
      <alignment horizontal="left"/>
      <protection/>
    </xf>
    <xf numFmtId="196" fontId="18" fillId="0" borderId="16" xfId="42" applyNumberFormat="1" applyFont="1" applyFill="1" applyBorder="1" applyAlignment="1">
      <alignment horizontal="center" vertical="top" wrapText="1"/>
    </xf>
    <xf numFmtId="196" fontId="18" fillId="0" borderId="16" xfId="42" applyNumberFormat="1" applyFont="1" applyFill="1" applyBorder="1" applyAlignment="1">
      <alignment horizontal="left" vertical="top" indent="1"/>
    </xf>
    <xf numFmtId="196" fontId="18" fillId="0" borderId="16" xfId="42" applyNumberFormat="1" applyFont="1" applyFill="1" applyBorder="1" applyAlignment="1">
      <alignment horizontal="center" vertical="top"/>
    </xf>
    <xf numFmtId="49" fontId="17" fillId="0" borderId="12" xfId="0" applyNumberFormat="1" applyFont="1" applyFill="1" applyBorder="1" applyAlignment="1">
      <alignment horizontal="center" vertical="top"/>
    </xf>
    <xf numFmtId="49" fontId="18" fillId="0" borderId="20" xfId="0" applyNumberFormat="1" applyFont="1" applyFill="1" applyBorder="1" applyAlignment="1">
      <alignment horizontal="right" vertical="top"/>
    </xf>
    <xf numFmtId="0" fontId="18" fillId="0" borderId="23" xfId="53" applyFont="1" applyFill="1" applyBorder="1" applyAlignment="1">
      <alignment horizontal="left" vertical="top" wrapText="1"/>
      <protection/>
    </xf>
    <xf numFmtId="196" fontId="18" fillId="0" borderId="12" xfId="42" applyNumberFormat="1" applyFont="1" applyFill="1" applyBorder="1" applyAlignment="1">
      <alignment horizontal="center" vertical="top" wrapText="1"/>
    </xf>
    <xf numFmtId="196" fontId="18" fillId="0" borderId="12" xfId="42" applyNumberFormat="1" applyFont="1" applyFill="1" applyBorder="1" applyAlignment="1">
      <alignment horizontal="left" vertical="top"/>
    </xf>
    <xf numFmtId="196" fontId="18" fillId="0" borderId="12" xfId="42" applyNumberFormat="1" applyFont="1" applyFill="1" applyBorder="1" applyAlignment="1">
      <alignment horizontal="center" vertical="top"/>
    </xf>
    <xf numFmtId="0" fontId="18" fillId="0" borderId="43" xfId="53" applyFont="1" applyFill="1" applyBorder="1" applyAlignment="1">
      <alignment horizontal="left"/>
      <protection/>
    </xf>
    <xf numFmtId="196" fontId="18" fillId="0" borderId="14" xfId="42" applyNumberFormat="1" applyFont="1" applyFill="1" applyBorder="1" applyAlignment="1">
      <alignment horizontal="right" vertical="top"/>
    </xf>
    <xf numFmtId="196" fontId="18" fillId="0" borderId="16" xfId="42" applyNumberFormat="1" applyFont="1" applyFill="1" applyBorder="1" applyAlignment="1">
      <alignment horizontal="right" vertical="top"/>
    </xf>
    <xf numFmtId="43" fontId="18" fillId="0" borderId="14" xfId="42" applyFont="1" applyFill="1" applyBorder="1" applyAlignment="1">
      <alignment horizontal="left" vertical="top" indent="1"/>
    </xf>
    <xf numFmtId="43" fontId="18" fillId="0" borderId="16" xfId="42" applyFont="1" applyFill="1" applyBorder="1" applyAlignment="1">
      <alignment horizontal="left" vertical="top" indent="1"/>
    </xf>
    <xf numFmtId="196" fontId="18" fillId="0" borderId="14" xfId="38" applyNumberFormat="1" applyFont="1" applyFill="1" applyBorder="1" applyAlignment="1">
      <alignment horizontal="center"/>
    </xf>
    <xf numFmtId="196" fontId="18" fillId="0" borderId="16" xfId="38" applyNumberFormat="1" applyFont="1" applyFill="1" applyBorder="1" applyAlignment="1">
      <alignment horizontal="center"/>
    </xf>
    <xf numFmtId="49" fontId="17" fillId="0" borderId="22" xfId="0" applyNumberFormat="1" applyFont="1" applyFill="1" applyBorder="1" applyAlignment="1">
      <alignment horizontal="center" vertical="center"/>
    </xf>
    <xf numFmtId="49" fontId="18" fillId="0" borderId="41" xfId="0" applyNumberFormat="1" applyFont="1" applyFill="1" applyBorder="1" applyAlignment="1">
      <alignment horizontal="right" vertical="center"/>
    </xf>
    <xf numFmtId="0" fontId="18" fillId="0" borderId="44" xfId="53" applyFont="1" applyFill="1" applyBorder="1" applyAlignment="1">
      <alignment horizontal="left"/>
      <protection/>
    </xf>
    <xf numFmtId="196" fontId="18" fillId="0" borderId="22" xfId="38" applyNumberFormat="1" applyFont="1" applyFill="1" applyBorder="1" applyAlignment="1">
      <alignment horizontal="center"/>
    </xf>
    <xf numFmtId="196" fontId="18" fillId="0" borderId="22" xfId="42" applyNumberFormat="1" applyFont="1" applyFill="1" applyBorder="1" applyAlignment="1">
      <alignment horizontal="center" vertical="top"/>
    </xf>
    <xf numFmtId="196" fontId="18" fillId="0" borderId="22" xfId="42" applyNumberFormat="1" applyFont="1" applyFill="1" applyBorder="1" applyAlignment="1">
      <alignment horizontal="center" vertical="top" wrapText="1"/>
    </xf>
    <xf numFmtId="196" fontId="17" fillId="0" borderId="14" xfId="42" applyNumberFormat="1" applyFont="1" applyFill="1" applyBorder="1" applyAlignment="1">
      <alignment horizontal="center" vertical="top" wrapText="1"/>
    </xf>
    <xf numFmtId="196" fontId="17" fillId="0" borderId="14" xfId="42" applyNumberFormat="1" applyFont="1" applyFill="1" applyBorder="1" applyAlignment="1">
      <alignment vertical="top" wrapText="1"/>
    </xf>
    <xf numFmtId="196" fontId="18" fillId="0" borderId="14" xfId="42" applyNumberFormat="1" applyFont="1" applyFill="1" applyBorder="1" applyAlignment="1">
      <alignment horizontal="center"/>
    </xf>
    <xf numFmtId="49" fontId="17" fillId="0" borderId="17" xfId="0" applyNumberFormat="1" applyFont="1" applyFill="1" applyBorder="1" applyAlignment="1">
      <alignment horizontal="center" vertical="center"/>
    </xf>
    <xf numFmtId="196" fontId="18" fillId="0" borderId="16" xfId="42" applyNumberFormat="1" applyFont="1" applyFill="1" applyBorder="1" applyAlignment="1">
      <alignment horizontal="center"/>
    </xf>
    <xf numFmtId="0" fontId="18" fillId="0" borderId="45" xfId="53" applyFont="1" applyFill="1" applyBorder="1" applyAlignment="1">
      <alignment horizontal="left"/>
      <protection/>
    </xf>
    <xf numFmtId="49" fontId="17" fillId="0" borderId="19" xfId="0" applyNumberFormat="1" applyFont="1" applyFill="1" applyBorder="1" applyAlignment="1">
      <alignment horizontal="center" vertical="center"/>
    </xf>
    <xf numFmtId="49" fontId="18" fillId="0" borderId="46" xfId="0" applyNumberFormat="1" applyFont="1" applyFill="1" applyBorder="1" applyAlignment="1">
      <alignment horizontal="right" vertical="center"/>
    </xf>
    <xf numFmtId="0" fontId="18" fillId="0" borderId="40" xfId="53" applyFont="1" applyFill="1" applyBorder="1" applyAlignment="1">
      <alignment horizontal="left"/>
      <protection/>
    </xf>
    <xf numFmtId="196" fontId="18" fillId="0" borderId="19" xfId="38" applyNumberFormat="1" applyFont="1" applyFill="1" applyBorder="1" applyAlignment="1">
      <alignment horizontal="center"/>
    </xf>
    <xf numFmtId="196" fontId="18" fillId="0" borderId="19" xfId="42" applyNumberFormat="1" applyFont="1" applyFill="1" applyBorder="1" applyAlignment="1">
      <alignment horizontal="center" vertical="top"/>
    </xf>
    <xf numFmtId="1" fontId="17" fillId="40" borderId="10" xfId="0" applyNumberFormat="1" applyFont="1" applyFill="1" applyBorder="1" applyAlignment="1">
      <alignment horizontal="center"/>
    </xf>
    <xf numFmtId="196" fontId="17" fillId="40" borderId="10" xfId="42" applyNumberFormat="1" applyFont="1" applyFill="1" applyBorder="1" applyAlignment="1">
      <alignment horizontal="center"/>
    </xf>
    <xf numFmtId="196" fontId="17" fillId="0" borderId="24" xfId="42" applyNumberFormat="1" applyFont="1" applyFill="1" applyBorder="1" applyAlignment="1">
      <alignment vertical="top" wrapText="1"/>
    </xf>
    <xf numFmtId="196" fontId="18" fillId="0" borderId="14" xfId="39" applyNumberFormat="1" applyFont="1" applyFill="1" applyBorder="1" applyAlignment="1">
      <alignment horizontal="center"/>
    </xf>
    <xf numFmtId="196" fontId="18" fillId="0" borderId="16" xfId="39" applyNumberFormat="1" applyFont="1" applyFill="1" applyBorder="1" applyAlignment="1">
      <alignment horizontal="center"/>
    </xf>
    <xf numFmtId="1" fontId="18" fillId="0" borderId="14" xfId="0" applyNumberFormat="1" applyFont="1" applyFill="1" applyBorder="1" applyAlignment="1">
      <alignment horizontal="center"/>
    </xf>
    <xf numFmtId="49" fontId="18" fillId="0" borderId="38" xfId="0" applyNumberFormat="1" applyFont="1" applyFill="1" applyBorder="1" applyAlignment="1">
      <alignment horizontal="right"/>
    </xf>
    <xf numFmtId="1" fontId="18" fillId="0" borderId="43" xfId="0" applyNumberFormat="1" applyFont="1" applyFill="1" applyBorder="1" applyAlignment="1">
      <alignment horizontal="left"/>
    </xf>
    <xf numFmtId="1" fontId="18" fillId="0" borderId="16" xfId="0" applyNumberFormat="1" applyFont="1" applyFill="1" applyBorder="1" applyAlignment="1">
      <alignment horizontal="center"/>
    </xf>
    <xf numFmtId="49" fontId="18" fillId="0" borderId="17" xfId="0" applyNumberFormat="1" applyFont="1" applyFill="1" applyBorder="1" applyAlignment="1">
      <alignment horizontal="right"/>
    </xf>
    <xf numFmtId="1" fontId="18" fillId="0" borderId="30" xfId="0" applyNumberFormat="1" applyFont="1" applyFill="1" applyBorder="1" applyAlignment="1">
      <alignment horizontal="left"/>
    </xf>
    <xf numFmtId="1" fontId="18" fillId="0" borderId="16" xfId="0" applyNumberFormat="1" applyFont="1" applyFill="1" applyBorder="1" applyAlignment="1">
      <alignment horizontal="center" vertical="top" wrapText="1"/>
    </xf>
    <xf numFmtId="49" fontId="18" fillId="0" borderId="17" xfId="0" applyNumberFormat="1" applyFont="1" applyFill="1" applyBorder="1" applyAlignment="1">
      <alignment horizontal="right" vertical="top" wrapText="1"/>
    </xf>
    <xf numFmtId="1" fontId="18" fillId="0" borderId="30" xfId="0" applyNumberFormat="1" applyFont="1" applyFill="1" applyBorder="1" applyAlignment="1">
      <alignment horizontal="left" vertical="top" wrapText="1"/>
    </xf>
    <xf numFmtId="196" fontId="18" fillId="0" borderId="16" xfId="42" applyNumberFormat="1" applyFont="1" applyFill="1" applyBorder="1" applyAlignment="1">
      <alignment horizontal="left" vertical="top" wrapText="1"/>
    </xf>
    <xf numFmtId="196" fontId="18" fillId="0" borderId="14" xfId="42" applyNumberFormat="1" applyFont="1" applyFill="1" applyBorder="1" applyAlignment="1">
      <alignment horizontal="left" vertical="top" wrapText="1"/>
    </xf>
    <xf numFmtId="1" fontId="18" fillId="0" borderId="16" xfId="0" applyNumberFormat="1" applyFont="1" applyFill="1" applyBorder="1" applyAlignment="1">
      <alignment horizontal="center" vertical="top"/>
    </xf>
    <xf numFmtId="49" fontId="18" fillId="0" borderId="17" xfId="0" applyNumberFormat="1" applyFont="1" applyFill="1" applyBorder="1" applyAlignment="1">
      <alignment horizontal="right" vertical="top"/>
    </xf>
    <xf numFmtId="196" fontId="108" fillId="0" borderId="0" xfId="0" applyNumberFormat="1" applyFont="1" applyAlignment="1">
      <alignment vertical="top"/>
    </xf>
    <xf numFmtId="0" fontId="108" fillId="0" borderId="0" xfId="0" applyFont="1" applyAlignment="1">
      <alignment vertical="top"/>
    </xf>
    <xf numFmtId="1" fontId="18" fillId="0" borderId="12" xfId="0" applyNumberFormat="1" applyFont="1" applyFill="1" applyBorder="1" applyAlignment="1">
      <alignment horizontal="center" vertical="top"/>
    </xf>
    <xf numFmtId="1" fontId="18" fillId="0" borderId="23" xfId="0" applyNumberFormat="1" applyFont="1" applyFill="1" applyBorder="1" applyAlignment="1">
      <alignment horizontal="left" vertical="top" wrapText="1"/>
    </xf>
    <xf numFmtId="1" fontId="17" fillId="0" borderId="14" xfId="0" applyNumberFormat="1" applyFont="1" applyBorder="1" applyAlignment="1">
      <alignment horizontal="center"/>
    </xf>
    <xf numFmtId="49" fontId="18" fillId="0" borderId="38" xfId="0" applyNumberFormat="1" applyFont="1" applyBorder="1" applyAlignment="1">
      <alignment horizontal="right"/>
    </xf>
    <xf numFmtId="196" fontId="18" fillId="0" borderId="14" xfId="42" applyNumberFormat="1" applyFont="1" applyBorder="1" applyAlignment="1">
      <alignment horizontal="center"/>
    </xf>
    <xf numFmtId="1" fontId="17" fillId="0" borderId="16" xfId="0" applyNumberFormat="1" applyFont="1" applyBorder="1" applyAlignment="1">
      <alignment horizontal="center"/>
    </xf>
    <xf numFmtId="49" fontId="18" fillId="0" borderId="17" xfId="0" applyNumberFormat="1" applyFont="1" applyBorder="1" applyAlignment="1">
      <alignment horizontal="right"/>
    </xf>
    <xf numFmtId="196" fontId="18" fillId="0" borderId="16" xfId="42" applyNumberFormat="1" applyFont="1" applyBorder="1" applyAlignment="1">
      <alignment horizontal="center"/>
    </xf>
    <xf numFmtId="1" fontId="17" fillId="0" borderId="13" xfId="0" applyNumberFormat="1" applyFont="1" applyBorder="1" applyAlignment="1">
      <alignment horizontal="center"/>
    </xf>
    <xf numFmtId="49" fontId="18" fillId="0" borderId="29" xfId="0" applyNumberFormat="1" applyFont="1" applyBorder="1" applyAlignment="1">
      <alignment horizontal="right"/>
    </xf>
    <xf numFmtId="0" fontId="18" fillId="0" borderId="28" xfId="53" applyFont="1" applyFill="1" applyBorder="1" applyAlignment="1">
      <alignment horizontal="left"/>
      <protection/>
    </xf>
    <xf numFmtId="196" fontId="18" fillId="0" borderId="13" xfId="42" applyNumberFormat="1" applyFont="1" applyFill="1" applyBorder="1" applyAlignment="1">
      <alignment horizontal="center"/>
    </xf>
    <xf numFmtId="196" fontId="18" fillId="0" borderId="13" xfId="42" applyNumberFormat="1" applyFont="1" applyBorder="1" applyAlignment="1">
      <alignment horizontal="center"/>
    </xf>
    <xf numFmtId="1" fontId="18" fillId="0" borderId="14" xfId="0" applyNumberFormat="1" applyFont="1" applyFill="1" applyBorder="1" applyAlignment="1">
      <alignment horizontal="center" vertical="top"/>
    </xf>
    <xf numFmtId="49" fontId="18" fillId="0" borderId="38" xfId="0" applyNumberFormat="1" applyFont="1" applyFill="1" applyBorder="1" applyAlignment="1">
      <alignment horizontal="right" vertical="top"/>
    </xf>
    <xf numFmtId="0" fontId="18" fillId="0" borderId="15" xfId="53" applyFont="1" applyFill="1" applyBorder="1" applyAlignment="1">
      <alignment horizontal="left" vertical="top"/>
      <protection/>
    </xf>
    <xf numFmtId="196" fontId="18" fillId="0" borderId="15" xfId="42" applyNumberFormat="1" applyFont="1" applyFill="1" applyBorder="1" applyAlignment="1">
      <alignment horizontal="center" vertical="top"/>
    </xf>
    <xf numFmtId="0" fontId="18" fillId="0" borderId="18" xfId="53" applyFont="1" applyFill="1" applyBorder="1" applyAlignment="1">
      <alignment horizontal="left" vertical="top"/>
      <protection/>
    </xf>
    <xf numFmtId="196" fontId="18" fillId="0" borderId="18" xfId="42" applyNumberFormat="1" applyFont="1" applyFill="1" applyBorder="1" applyAlignment="1">
      <alignment horizontal="center" vertical="top"/>
    </xf>
    <xf numFmtId="0" fontId="18" fillId="0" borderId="18" xfId="53" applyFont="1" applyFill="1" applyBorder="1" applyAlignment="1">
      <alignment horizontal="left" vertical="top" wrapText="1"/>
      <protection/>
    </xf>
    <xf numFmtId="1" fontId="18" fillId="0" borderId="14" xfId="0" applyNumberFormat="1" applyFont="1" applyBorder="1" applyAlignment="1">
      <alignment horizontal="center"/>
    </xf>
    <xf numFmtId="1" fontId="18" fillId="0" borderId="16" xfId="0" applyNumberFormat="1" applyFont="1" applyBorder="1" applyAlignment="1">
      <alignment horizontal="center"/>
    </xf>
    <xf numFmtId="49" fontId="17" fillId="40" borderId="10" xfId="0" applyNumberFormat="1" applyFont="1" applyFill="1" applyBorder="1" applyAlignment="1">
      <alignment horizontal="left" vertical="center"/>
    </xf>
    <xf numFmtId="1" fontId="17" fillId="41" borderId="10" xfId="0" applyNumberFormat="1" applyFont="1" applyFill="1" applyBorder="1" applyAlignment="1">
      <alignment horizontal="center"/>
    </xf>
    <xf numFmtId="196" fontId="17" fillId="41" borderId="10" xfId="42" applyNumberFormat="1" applyFont="1" applyFill="1" applyBorder="1" applyAlignment="1">
      <alignment horizontal="center"/>
    </xf>
    <xf numFmtId="1" fontId="18" fillId="0" borderId="24" xfId="0" applyNumberFormat="1" applyFont="1" applyFill="1" applyBorder="1" applyAlignment="1">
      <alignment horizontal="center" vertical="center"/>
    </xf>
    <xf numFmtId="49" fontId="18" fillId="0" borderId="21" xfId="0" applyNumberFormat="1" applyFont="1" applyFill="1" applyBorder="1" applyAlignment="1">
      <alignment horizontal="right" vertical="center"/>
    </xf>
    <xf numFmtId="0" fontId="18" fillId="0" borderId="47" xfId="53" applyFont="1" applyFill="1" applyBorder="1" applyAlignment="1">
      <alignment horizontal="left" vertical="center"/>
      <protection/>
    </xf>
    <xf numFmtId="196" fontId="18" fillId="0" borderId="24" xfId="40" applyNumberFormat="1" applyFont="1" applyFill="1" applyBorder="1" applyAlignment="1">
      <alignment horizontal="center" vertical="center"/>
    </xf>
    <xf numFmtId="196" fontId="18" fillId="0" borderId="12" xfId="42" applyNumberFormat="1" applyFont="1" applyFill="1" applyBorder="1" applyAlignment="1">
      <alignment horizontal="center" vertical="center"/>
    </xf>
    <xf numFmtId="196" fontId="18" fillId="0" borderId="16" xfId="42" applyNumberFormat="1" applyFont="1" applyFill="1" applyBorder="1" applyAlignment="1">
      <alignment horizontal="center" vertical="center"/>
    </xf>
    <xf numFmtId="196" fontId="18" fillId="0" borderId="16" xfId="42" applyNumberFormat="1" applyFont="1" applyBorder="1" applyAlignment="1">
      <alignment horizontal="center" vertical="center"/>
    </xf>
    <xf numFmtId="196" fontId="18" fillId="0" borderId="11" xfId="42" applyNumberFormat="1" applyFont="1" applyFill="1" applyBorder="1" applyAlignment="1">
      <alignment horizontal="center" vertical="center"/>
    </xf>
    <xf numFmtId="1" fontId="18" fillId="0" borderId="16" xfId="0" applyNumberFormat="1" applyFont="1" applyFill="1" applyBorder="1" applyAlignment="1">
      <alignment horizontal="center" vertical="center"/>
    </xf>
    <xf numFmtId="0" fontId="18" fillId="0" borderId="30" xfId="53" applyFont="1" applyFill="1" applyBorder="1" applyAlignment="1">
      <alignment horizontal="left" vertical="center"/>
      <protection/>
    </xf>
    <xf numFmtId="196" fontId="18" fillId="0" borderId="16" xfId="40" applyNumberFormat="1" applyFont="1" applyFill="1" applyBorder="1" applyAlignment="1">
      <alignment horizontal="center" vertical="center"/>
    </xf>
    <xf numFmtId="1" fontId="18" fillId="0" borderId="14" xfId="0" applyNumberFormat="1" applyFont="1" applyFill="1" applyBorder="1" applyAlignment="1">
      <alignment horizontal="center" vertical="center"/>
    </xf>
    <xf numFmtId="0" fontId="18" fillId="0" borderId="43" xfId="53" applyFont="1" applyFill="1" applyBorder="1" applyAlignment="1">
      <alignment horizontal="left" vertical="center"/>
      <protection/>
    </xf>
    <xf numFmtId="196" fontId="18" fillId="0" borderId="14" xfId="40" applyNumberFormat="1" applyFont="1" applyFill="1" applyBorder="1" applyAlignment="1">
      <alignment horizontal="center" vertical="center"/>
    </xf>
    <xf numFmtId="196" fontId="18" fillId="0" borderId="14" xfId="42" applyNumberFormat="1" applyFont="1" applyFill="1" applyBorder="1" applyAlignment="1">
      <alignment horizontal="center" vertical="center"/>
    </xf>
    <xf numFmtId="196" fontId="18" fillId="0" borderId="14" xfId="42" applyNumberFormat="1" applyFont="1" applyBorder="1" applyAlignment="1">
      <alignment horizontal="center" vertical="center"/>
    </xf>
    <xf numFmtId="1" fontId="18" fillId="0" borderId="16" xfId="0" applyNumberFormat="1" applyFont="1" applyFill="1" applyBorder="1" applyAlignment="1">
      <alignment vertical="center"/>
    </xf>
    <xf numFmtId="0" fontId="18" fillId="0" borderId="30" xfId="53" applyFont="1" applyFill="1" applyBorder="1" applyAlignment="1">
      <alignment vertical="center"/>
      <protection/>
    </xf>
    <xf numFmtId="196" fontId="18" fillId="0" borderId="16" xfId="40" applyNumberFormat="1" applyFont="1" applyFill="1" applyBorder="1" applyAlignment="1">
      <alignment vertical="center"/>
    </xf>
    <xf numFmtId="196" fontId="18" fillId="0" borderId="16" xfId="42" applyNumberFormat="1" applyFont="1" applyFill="1" applyBorder="1" applyAlignment="1">
      <alignment vertical="center"/>
    </xf>
    <xf numFmtId="196" fontId="18" fillId="0" borderId="16" xfId="42" applyNumberFormat="1" applyFont="1" applyBorder="1" applyAlignment="1">
      <alignment vertical="center"/>
    </xf>
    <xf numFmtId="196" fontId="18" fillId="0" borderId="0" xfId="42" applyNumberFormat="1" applyFont="1" applyFill="1" applyBorder="1" applyAlignment="1">
      <alignment horizontal="center" vertical="center"/>
    </xf>
    <xf numFmtId="1" fontId="18" fillId="0" borderId="16" xfId="0" applyNumberFormat="1" applyFont="1" applyFill="1" applyBorder="1" applyAlignment="1">
      <alignment horizontal="left" vertical="center"/>
    </xf>
    <xf numFmtId="0" fontId="18" fillId="0" borderId="30" xfId="53" applyFont="1" applyFill="1" applyBorder="1" applyAlignment="1">
      <alignment horizontal="left" vertical="center" wrapText="1"/>
      <protection/>
    </xf>
    <xf numFmtId="1" fontId="18" fillId="0" borderId="43" xfId="0" applyNumberFormat="1" applyFont="1" applyFill="1" applyBorder="1" applyAlignment="1">
      <alignment horizontal="left" vertical="center"/>
    </xf>
    <xf numFmtId="1" fontId="18" fillId="0" borderId="30" xfId="0" applyNumberFormat="1" applyFont="1" applyFill="1" applyBorder="1" applyAlignment="1">
      <alignment vertical="top" wrapText="1"/>
    </xf>
    <xf numFmtId="196" fontId="18" fillId="0" borderId="16" xfId="40" applyNumberFormat="1" applyFont="1" applyFill="1" applyBorder="1" applyAlignment="1">
      <alignment horizontal="center" vertical="top"/>
    </xf>
    <xf numFmtId="196" fontId="18" fillId="0" borderId="16" xfId="42" applyNumberFormat="1" applyFont="1" applyBorder="1" applyAlignment="1">
      <alignment horizontal="center" vertical="top"/>
    </xf>
    <xf numFmtId="196" fontId="18" fillId="0" borderId="16" xfId="41" applyNumberFormat="1" applyFont="1" applyFill="1" applyBorder="1" applyAlignment="1">
      <alignment horizontal="center" vertical="center"/>
    </xf>
    <xf numFmtId="196" fontId="18" fillId="0" borderId="16" xfId="42" applyNumberFormat="1" applyFont="1" applyFill="1" applyBorder="1" applyAlignment="1">
      <alignment horizontal="right" vertical="center"/>
    </xf>
    <xf numFmtId="1" fontId="18" fillId="0" borderId="14" xfId="0" applyNumberFormat="1" applyFont="1" applyFill="1" applyBorder="1" applyAlignment="1">
      <alignment vertical="top"/>
    </xf>
    <xf numFmtId="0" fontId="18" fillId="0" borderId="43" xfId="53" applyFont="1" applyFill="1" applyBorder="1" applyAlignment="1">
      <alignment vertical="top" wrapText="1"/>
      <protection/>
    </xf>
    <xf numFmtId="196" fontId="18" fillId="0" borderId="14" xfId="40" applyNumberFormat="1" applyFont="1" applyFill="1" applyBorder="1" applyAlignment="1">
      <alignment horizontal="center" vertical="top"/>
    </xf>
    <xf numFmtId="196" fontId="18" fillId="0" borderId="14" xfId="42" applyNumberFormat="1" applyFont="1" applyBorder="1" applyAlignment="1">
      <alignment horizontal="center" vertical="top"/>
    </xf>
    <xf numFmtId="1" fontId="17" fillId="42" borderId="10" xfId="0" applyNumberFormat="1" applyFont="1" applyFill="1" applyBorder="1" applyAlignment="1">
      <alignment horizontal="center"/>
    </xf>
    <xf numFmtId="196" fontId="17" fillId="42" borderId="10" xfId="42" applyNumberFormat="1" applyFont="1" applyFill="1" applyBorder="1" applyAlignment="1">
      <alignment horizontal="center"/>
    </xf>
    <xf numFmtId="1" fontId="18" fillId="0" borderId="24" xfId="0" applyNumberFormat="1" applyFont="1" applyFill="1" applyBorder="1" applyAlignment="1">
      <alignment horizontal="center"/>
    </xf>
    <xf numFmtId="49" fontId="18" fillId="0" borderId="21" xfId="0" applyNumberFormat="1" applyFont="1" applyFill="1" applyBorder="1" applyAlignment="1">
      <alignment horizontal="right"/>
    </xf>
    <xf numFmtId="0" fontId="18" fillId="0" borderId="47" xfId="53" applyFont="1" applyFill="1" applyBorder="1" applyAlignment="1">
      <alignment horizontal="left"/>
      <protection/>
    </xf>
    <xf numFmtId="196" fontId="18" fillId="0" borderId="24" xfId="39" applyNumberFormat="1" applyFont="1" applyFill="1" applyBorder="1" applyAlignment="1">
      <alignment horizontal="center"/>
    </xf>
    <xf numFmtId="196" fontId="18" fillId="0" borderId="24" xfId="42" applyNumberFormat="1" applyFont="1" applyFill="1" applyBorder="1" applyAlignment="1">
      <alignment horizontal="center"/>
    </xf>
    <xf numFmtId="196" fontId="18" fillId="0" borderId="11" xfId="39" applyNumberFormat="1" applyFont="1" applyFill="1" applyBorder="1" applyAlignment="1">
      <alignment horizontal="center"/>
    </xf>
    <xf numFmtId="196" fontId="18" fillId="0" borderId="12" xfId="42" applyNumberFormat="1" applyFont="1" applyFill="1" applyBorder="1" applyAlignment="1">
      <alignment horizontal="center"/>
    </xf>
    <xf numFmtId="196" fontId="18" fillId="0" borderId="11" xfId="42" applyNumberFormat="1" applyFont="1" applyFill="1" applyBorder="1" applyAlignment="1">
      <alignment horizontal="center"/>
    </xf>
    <xf numFmtId="0" fontId="18" fillId="0" borderId="30" xfId="53" applyFont="1" applyFill="1" applyBorder="1" applyAlignment="1">
      <alignment horizontal="left" vertical="top" wrapText="1"/>
      <protection/>
    </xf>
    <xf numFmtId="196" fontId="18" fillId="0" borderId="16" xfId="39" applyNumberFormat="1" applyFont="1" applyFill="1" applyBorder="1" applyAlignment="1">
      <alignment horizontal="center" vertical="top"/>
    </xf>
    <xf numFmtId="0" fontId="18" fillId="0" borderId="30" xfId="53" applyFont="1" applyFill="1" applyBorder="1" applyAlignment="1">
      <alignment/>
      <protection/>
    </xf>
    <xf numFmtId="1" fontId="18" fillId="0" borderId="19" xfId="0" applyNumberFormat="1" applyFont="1" applyFill="1" applyBorder="1" applyAlignment="1">
      <alignment horizontal="center"/>
    </xf>
    <xf numFmtId="49" fontId="18" fillId="0" borderId="46" xfId="0" applyNumberFormat="1" applyFont="1" applyFill="1" applyBorder="1" applyAlignment="1">
      <alignment horizontal="right"/>
    </xf>
    <xf numFmtId="0" fontId="18" fillId="0" borderId="40" xfId="53" applyFont="1" applyFill="1" applyBorder="1" applyAlignment="1">
      <alignment/>
      <protection/>
    </xf>
    <xf numFmtId="196" fontId="18" fillId="0" borderId="19" xfId="39" applyNumberFormat="1" applyFont="1" applyFill="1" applyBorder="1" applyAlignment="1">
      <alignment horizontal="center"/>
    </xf>
    <xf numFmtId="196" fontId="18" fillId="0" borderId="19" xfId="42" applyNumberFormat="1" applyFont="1" applyFill="1" applyBorder="1" applyAlignment="1">
      <alignment horizontal="center"/>
    </xf>
    <xf numFmtId="196" fontId="18" fillId="0" borderId="24" xfId="41" applyNumberFormat="1" applyFont="1" applyFill="1" applyBorder="1" applyAlignment="1">
      <alignment horizontal="center"/>
    </xf>
    <xf numFmtId="196" fontId="18" fillId="0" borderId="11" xfId="41" applyNumberFormat="1" applyFont="1" applyFill="1" applyBorder="1" applyAlignment="1">
      <alignment horizontal="center"/>
    </xf>
    <xf numFmtId="196" fontId="18" fillId="0" borderId="16" xfId="41" applyNumberFormat="1" applyFont="1" applyFill="1" applyBorder="1" applyAlignment="1">
      <alignment horizontal="center" vertical="top"/>
    </xf>
    <xf numFmtId="196" fontId="18" fillId="0" borderId="16" xfId="41" applyNumberFormat="1" applyFont="1" applyFill="1" applyBorder="1" applyAlignment="1">
      <alignment horizontal="center"/>
    </xf>
    <xf numFmtId="196" fontId="18" fillId="0" borderId="16" xfId="41" applyNumberFormat="1" applyFont="1" applyFill="1" applyBorder="1" applyAlignment="1">
      <alignment horizontal="center" vertical="top" wrapText="1"/>
    </xf>
    <xf numFmtId="0" fontId="17" fillId="43" borderId="0" xfId="0" applyFont="1" applyFill="1" applyBorder="1" applyAlignment="1">
      <alignment/>
    </xf>
    <xf numFmtId="0" fontId="17" fillId="43" borderId="0" xfId="0" applyFont="1" applyFill="1" applyBorder="1" applyAlignment="1">
      <alignment horizontal="right"/>
    </xf>
    <xf numFmtId="0" fontId="17" fillId="43" borderId="0" xfId="0" applyFont="1" applyFill="1" applyBorder="1" applyAlignment="1">
      <alignment horizontal="center"/>
    </xf>
    <xf numFmtId="196" fontId="17" fillId="43" borderId="0" xfId="42" applyNumberFormat="1" applyFont="1" applyFill="1" applyBorder="1" applyAlignment="1">
      <alignment horizontal="center"/>
    </xf>
    <xf numFmtId="0" fontId="18" fillId="0" borderId="0" xfId="0" applyFont="1" applyAlignment="1">
      <alignment horizontal="left" indent="6"/>
    </xf>
    <xf numFmtId="43" fontId="108" fillId="0" borderId="0" xfId="0" applyNumberFormat="1" applyFont="1" applyAlignment="1">
      <alignment/>
    </xf>
    <xf numFmtId="0" fontId="103" fillId="0" borderId="0" xfId="0" applyFont="1" applyAlignment="1">
      <alignment/>
    </xf>
    <xf numFmtId="0" fontId="102" fillId="0" borderId="0" xfId="0" applyFont="1" applyAlignment="1">
      <alignment/>
    </xf>
    <xf numFmtId="0" fontId="103" fillId="6" borderId="10" xfId="0" applyFont="1" applyFill="1" applyBorder="1" applyAlignment="1">
      <alignment/>
    </xf>
    <xf numFmtId="0" fontId="102" fillId="6" borderId="10" xfId="0" applyFont="1" applyFill="1" applyBorder="1" applyAlignment="1">
      <alignment horizontal="center" vertical="center"/>
    </xf>
    <xf numFmtId="0" fontId="12" fillId="0" borderId="10" xfId="48" applyFont="1" applyBorder="1">
      <alignment/>
      <protection/>
    </xf>
    <xf numFmtId="0" fontId="102" fillId="0" borderId="10" xfId="0" applyFont="1" applyBorder="1" applyAlignment="1">
      <alignment horizontal="center" vertical="center"/>
    </xf>
    <xf numFmtId="0" fontId="11" fillId="6" borderId="10" xfId="48" applyFont="1" applyFill="1" applyBorder="1">
      <alignment/>
      <protection/>
    </xf>
    <xf numFmtId="0" fontId="11" fillId="6" borderId="10" xfId="0" applyFont="1" applyFill="1" applyBorder="1" applyAlignment="1">
      <alignment horizontal="left"/>
    </xf>
    <xf numFmtId="0" fontId="12" fillId="0" borderId="10" xfId="0" applyFont="1" applyBorder="1" applyAlignment="1">
      <alignment vertical="center"/>
    </xf>
    <xf numFmtId="0" fontId="109" fillId="6" borderId="10" xfId="0" applyFont="1" applyFill="1" applyBorder="1" applyAlignment="1">
      <alignment horizontal="center"/>
    </xf>
    <xf numFmtId="0" fontId="107" fillId="0" borderId="0" xfId="0" applyFont="1" applyAlignment="1">
      <alignment/>
    </xf>
    <xf numFmtId="0" fontId="102" fillId="0" borderId="0" xfId="0" applyFont="1" applyAlignment="1">
      <alignment horizontal="center"/>
    </xf>
    <xf numFmtId="0" fontId="110" fillId="0" borderId="11" xfId="0" applyFont="1" applyBorder="1" applyAlignment="1">
      <alignment horizontal="center"/>
    </xf>
    <xf numFmtId="0" fontId="110" fillId="0" borderId="13" xfId="0" applyFont="1" applyBorder="1" applyAlignment="1">
      <alignment horizontal="center"/>
    </xf>
    <xf numFmtId="0" fontId="110" fillId="0" borderId="10" xfId="0" applyFont="1" applyBorder="1" applyAlignment="1">
      <alignment horizontal="center"/>
    </xf>
    <xf numFmtId="0" fontId="104" fillId="0" borderId="0" xfId="0" applyFont="1" applyAlignment="1">
      <alignment horizontal="center"/>
    </xf>
    <xf numFmtId="0" fontId="111" fillId="0" borderId="10" xfId="0" applyFont="1" applyBorder="1" applyAlignment="1">
      <alignment horizontal="center"/>
    </xf>
    <xf numFmtId="0" fontId="111" fillId="0" borderId="10" xfId="0" applyFont="1" applyBorder="1" applyAlignment="1">
      <alignment/>
    </xf>
    <xf numFmtId="0" fontId="102" fillId="0" borderId="10" xfId="0" applyFont="1" applyFill="1" applyBorder="1" applyAlignment="1">
      <alignment wrapText="1"/>
    </xf>
    <xf numFmtId="0" fontId="102" fillId="0" borderId="10" xfId="0" applyFont="1" applyBorder="1" applyAlignment="1">
      <alignment vertical="top"/>
    </xf>
    <xf numFmtId="0" fontId="102" fillId="0" borderId="10" xfId="0" applyFont="1" applyFill="1" applyBorder="1" applyAlignment="1">
      <alignment vertical="top"/>
    </xf>
    <xf numFmtId="0" fontId="11" fillId="0" borderId="11" xfId="50" applyFont="1" applyBorder="1" applyAlignment="1">
      <alignment horizontal="center"/>
      <protection/>
    </xf>
    <xf numFmtId="0" fontId="12" fillId="0" borderId="12" xfId="48" applyFont="1" applyBorder="1" applyAlignment="1">
      <alignment horizontal="left" vertical="top" wrapText="1"/>
      <protection/>
    </xf>
    <xf numFmtId="0" fontId="104" fillId="0" borderId="0" xfId="0" applyFont="1" applyBorder="1" applyAlignment="1">
      <alignment horizontal="center"/>
    </xf>
    <xf numFmtId="0" fontId="107" fillId="6" borderId="13" xfId="0" applyFont="1" applyFill="1" applyBorder="1" applyAlignment="1">
      <alignment horizontal="center"/>
    </xf>
    <xf numFmtId="0" fontId="104" fillId="0" borderId="16" xfId="0" applyFont="1" applyFill="1" applyBorder="1" applyAlignment="1">
      <alignment horizontal="center"/>
    </xf>
    <xf numFmtId="0" fontId="107" fillId="0" borderId="16" xfId="0" applyFont="1" applyFill="1" applyBorder="1" applyAlignment="1">
      <alignment horizontal="center"/>
    </xf>
    <xf numFmtId="0" fontId="104" fillId="0" borderId="16" xfId="0" applyFont="1" applyFill="1" applyBorder="1" applyAlignment="1" quotePrefix="1">
      <alignment horizontal="center"/>
    </xf>
    <xf numFmtId="0" fontId="104" fillId="0" borderId="11" xfId="0" applyFont="1" applyFill="1" applyBorder="1" applyAlignment="1">
      <alignment horizontal="center"/>
    </xf>
    <xf numFmtId="0" fontId="104" fillId="0" borderId="13" xfId="0" applyFont="1" applyFill="1" applyBorder="1" applyAlignment="1">
      <alignment horizontal="center"/>
    </xf>
    <xf numFmtId="0" fontId="107" fillId="6" borderId="25" xfId="0" applyFont="1" applyFill="1" applyBorder="1" applyAlignment="1">
      <alignment horizontal="center"/>
    </xf>
    <xf numFmtId="0" fontId="107" fillId="0" borderId="39" xfId="0" applyFont="1" applyFill="1" applyBorder="1" applyAlignment="1">
      <alignment horizontal="center"/>
    </xf>
    <xf numFmtId="0" fontId="104" fillId="0" borderId="13" xfId="0" applyFont="1" applyBorder="1" applyAlignment="1">
      <alignment/>
    </xf>
    <xf numFmtId="0" fontId="104" fillId="0" borderId="11" xfId="0" applyFont="1" applyFill="1" applyBorder="1" applyAlignment="1" quotePrefix="1">
      <alignment horizontal="center"/>
    </xf>
    <xf numFmtId="0" fontId="104" fillId="0" borderId="19" xfId="0" applyFont="1" applyFill="1" applyBorder="1" applyAlignment="1">
      <alignment horizontal="center"/>
    </xf>
    <xf numFmtId="0" fontId="104" fillId="0" borderId="13" xfId="0" applyFont="1" applyFill="1" applyBorder="1" applyAlignment="1" quotePrefix="1">
      <alignment horizontal="center"/>
    </xf>
    <xf numFmtId="0" fontId="104" fillId="0" borderId="30" xfId="0" applyFont="1" applyFill="1" applyBorder="1" applyAlignment="1">
      <alignment horizontal="center"/>
    </xf>
    <xf numFmtId="0" fontId="107" fillId="0" borderId="11" xfId="0" applyFont="1" applyBorder="1" applyAlignment="1">
      <alignment horizontal="center" vertical="center" wrapText="1"/>
    </xf>
    <xf numFmtId="0" fontId="107" fillId="0" borderId="39" xfId="0" applyFont="1" applyBorder="1" applyAlignment="1">
      <alignment horizontal="center" vertical="center" wrapText="1"/>
    </xf>
    <xf numFmtId="0" fontId="104" fillId="0" borderId="14" xfId="0" applyFont="1" applyFill="1" applyBorder="1" applyAlignment="1">
      <alignment horizontal="center"/>
    </xf>
    <xf numFmtId="0" fontId="104" fillId="0" borderId="16" xfId="0" applyFont="1" applyBorder="1" applyAlignment="1">
      <alignment/>
    </xf>
    <xf numFmtId="0" fontId="104" fillId="0" borderId="16" xfId="0" applyFont="1" applyBorder="1" applyAlignment="1">
      <alignment vertical="center"/>
    </xf>
    <xf numFmtId="0" fontId="104" fillId="0" borderId="12" xfId="0" applyFont="1" applyBorder="1" applyAlignment="1">
      <alignment vertical="center"/>
    </xf>
    <xf numFmtId="0" fontId="112" fillId="0" borderId="0" xfId="0" applyFont="1" applyAlignment="1">
      <alignment horizontal="center" wrapText="1"/>
    </xf>
    <xf numFmtId="0" fontId="104" fillId="0" borderId="20" xfId="0" applyFont="1" applyFill="1" applyBorder="1" applyAlignment="1">
      <alignment/>
    </xf>
    <xf numFmtId="0" fontId="104" fillId="0" borderId="0" xfId="0" applyFont="1" applyFill="1" applyAlignment="1">
      <alignment horizontal="center"/>
    </xf>
    <xf numFmtId="0" fontId="104" fillId="0" borderId="0" xfId="0" applyFont="1" applyFill="1" applyAlignment="1">
      <alignment/>
    </xf>
    <xf numFmtId="0" fontId="104" fillId="0" borderId="17" xfId="0" applyFont="1" applyFill="1" applyBorder="1" applyAlignment="1">
      <alignment/>
    </xf>
    <xf numFmtId="0" fontId="104" fillId="0" borderId="18" xfId="0" applyFont="1" applyFill="1" applyBorder="1" applyAlignment="1">
      <alignment/>
    </xf>
    <xf numFmtId="0" fontId="107" fillId="6" borderId="10" xfId="0" applyFont="1" applyFill="1" applyBorder="1" applyAlignment="1">
      <alignment horizontal="left"/>
    </xf>
    <xf numFmtId="0" fontId="104" fillId="0" borderId="11" xfId="0" applyFont="1" applyBorder="1" applyAlignment="1">
      <alignment vertical="center"/>
    </xf>
    <xf numFmtId="0" fontId="104" fillId="0" borderId="16" xfId="0" applyFont="1" applyFill="1" applyBorder="1" applyAlignment="1">
      <alignment vertical="center"/>
    </xf>
    <xf numFmtId="0" fontId="104" fillId="0" borderId="16" xfId="0" applyFont="1" applyFill="1" applyBorder="1" applyAlignment="1">
      <alignment horizontal="left"/>
    </xf>
    <xf numFmtId="0" fontId="104" fillId="0" borderId="11" xfId="48" applyFont="1" applyFill="1" applyBorder="1">
      <alignment/>
      <protection/>
    </xf>
    <xf numFmtId="0" fontId="104" fillId="0" borderId="16" xfId="48" applyFont="1" applyFill="1" applyBorder="1">
      <alignment/>
      <protection/>
    </xf>
    <xf numFmtId="0" fontId="104" fillId="0" borderId="19" xfId="48" applyFont="1" applyFill="1" applyBorder="1">
      <alignment/>
      <protection/>
    </xf>
    <xf numFmtId="0" fontId="104" fillId="0" borderId="11" xfId="0" applyFont="1" applyBorder="1" applyAlignment="1">
      <alignment/>
    </xf>
    <xf numFmtId="0" fontId="104" fillId="0" borderId="22" xfId="0" applyFont="1" applyBorder="1" applyAlignment="1">
      <alignment/>
    </xf>
    <xf numFmtId="0" fontId="107" fillId="6" borderId="13" xfId="0" applyFont="1" applyFill="1" applyBorder="1" applyAlignment="1">
      <alignment horizontal="left"/>
    </xf>
    <xf numFmtId="0" fontId="104" fillId="0" borderId="14" xfId="0" applyFont="1" applyBorder="1" applyAlignment="1">
      <alignment/>
    </xf>
    <xf numFmtId="0" fontId="104" fillId="0" borderId="12" xfId="0" applyFont="1" applyBorder="1" applyAlignment="1">
      <alignment/>
    </xf>
    <xf numFmtId="0" fontId="104" fillId="0" borderId="19" xfId="0" applyFont="1" applyBorder="1" applyAlignment="1">
      <alignment/>
    </xf>
    <xf numFmtId="0" fontId="104" fillId="0" borderId="0" xfId="0" applyFont="1" applyBorder="1" applyAlignment="1">
      <alignment/>
    </xf>
    <xf numFmtId="227" fontId="107" fillId="6" borderId="13" xfId="0" applyNumberFormat="1" applyFont="1" applyFill="1" applyBorder="1" applyAlignment="1">
      <alignment horizontal="center"/>
    </xf>
    <xf numFmtId="227" fontId="107" fillId="6" borderId="10" xfId="0" applyNumberFormat="1" applyFont="1" applyFill="1" applyBorder="1" applyAlignment="1">
      <alignment horizontal="center"/>
    </xf>
    <xf numFmtId="227" fontId="113" fillId="6" borderId="10" xfId="0" applyNumberFormat="1" applyFont="1" applyFill="1" applyBorder="1" applyAlignment="1">
      <alignment horizontal="center"/>
    </xf>
    <xf numFmtId="0" fontId="104" fillId="0" borderId="39" xfId="0" applyFont="1" applyFill="1" applyBorder="1" applyAlignment="1">
      <alignment horizontal="center"/>
    </xf>
    <xf numFmtId="0" fontId="104" fillId="0" borderId="23" xfId="0" applyFont="1" applyFill="1" applyBorder="1" applyAlignment="1">
      <alignment horizontal="center"/>
    </xf>
    <xf numFmtId="0" fontId="104" fillId="0" borderId="40" xfId="0" applyFont="1" applyFill="1" applyBorder="1" applyAlignment="1">
      <alignment horizontal="center"/>
    </xf>
    <xf numFmtId="0" fontId="104" fillId="0" borderId="11" xfId="0" applyFont="1" applyFill="1" applyBorder="1" applyAlignment="1">
      <alignment/>
    </xf>
    <xf numFmtId="0" fontId="104" fillId="0" borderId="16" xfId="0" applyFont="1" applyFill="1" applyBorder="1" applyAlignment="1">
      <alignment/>
    </xf>
    <xf numFmtId="0" fontId="104" fillId="0" borderId="22" xfId="0" applyFont="1" applyFill="1" applyBorder="1" applyAlignment="1">
      <alignment/>
    </xf>
    <xf numFmtId="0" fontId="107" fillId="2" borderId="10" xfId="0" applyFont="1" applyFill="1" applyBorder="1" applyAlignment="1">
      <alignment horizontal="center"/>
    </xf>
    <xf numFmtId="0" fontId="107" fillId="2" borderId="13" xfId="0" applyFont="1" applyFill="1" applyBorder="1" applyAlignment="1">
      <alignment horizontal="center"/>
    </xf>
    <xf numFmtId="227" fontId="104" fillId="0" borderId="16" xfId="0" applyNumberFormat="1" applyFont="1" applyFill="1" applyBorder="1" applyAlignment="1">
      <alignment horizontal="center"/>
    </xf>
    <xf numFmtId="227" fontId="104" fillId="0" borderId="22" xfId="0" applyNumberFormat="1" applyFont="1" applyFill="1" applyBorder="1" applyAlignment="1">
      <alignment horizontal="center"/>
    </xf>
    <xf numFmtId="227" fontId="104" fillId="0" borderId="13" xfId="0" applyNumberFormat="1" applyFont="1" applyFill="1" applyBorder="1" applyAlignment="1">
      <alignment horizontal="center"/>
    </xf>
    <xf numFmtId="227" fontId="104" fillId="0" borderId="11" xfId="0" applyNumberFormat="1" applyFont="1" applyFill="1" applyBorder="1" applyAlignment="1">
      <alignment horizontal="center"/>
    </xf>
    <xf numFmtId="0" fontId="104" fillId="0" borderId="12" xfId="0" applyFont="1" applyFill="1" applyBorder="1" applyAlignment="1">
      <alignment horizontal="center"/>
    </xf>
    <xf numFmtId="0" fontId="104" fillId="0" borderId="22" xfId="0" applyFont="1" applyFill="1" applyBorder="1" applyAlignment="1">
      <alignment horizontal="center"/>
    </xf>
    <xf numFmtId="0" fontId="14" fillId="0" borderId="0" xfId="0" applyFont="1" applyAlignment="1">
      <alignment wrapText="1"/>
    </xf>
    <xf numFmtId="0" fontId="14" fillId="0" borderId="10" xfId="0" applyFont="1" applyBorder="1" applyAlignment="1">
      <alignment wrapText="1"/>
    </xf>
    <xf numFmtId="0" fontId="13" fillId="0" borderId="12" xfId="0" applyFont="1" applyBorder="1" applyAlignment="1">
      <alignment horizontal="center"/>
    </xf>
    <xf numFmtId="0" fontId="14" fillId="44" borderId="10" xfId="0" applyFont="1" applyFill="1" applyBorder="1" applyAlignment="1">
      <alignment wrapText="1"/>
    </xf>
    <xf numFmtId="0" fontId="13" fillId="0" borderId="0" xfId="0" applyFont="1" applyBorder="1" applyAlignment="1">
      <alignment/>
    </xf>
    <xf numFmtId="0" fontId="14" fillId="0" borderId="10" xfId="0" applyFont="1" applyBorder="1" applyAlignment="1">
      <alignment horizontal="center" vertical="center" wrapText="1"/>
    </xf>
    <xf numFmtId="0" fontId="14" fillId="44" borderId="10" xfId="0" applyFont="1" applyFill="1" applyBorder="1" applyAlignment="1">
      <alignment/>
    </xf>
    <xf numFmtId="0" fontId="13" fillId="0" borderId="22" xfId="0" applyFont="1" applyBorder="1" applyAlignment="1">
      <alignment/>
    </xf>
    <xf numFmtId="0" fontId="13" fillId="0" borderId="22" xfId="0" applyFont="1" applyBorder="1" applyAlignment="1">
      <alignment horizontal="center"/>
    </xf>
    <xf numFmtId="0" fontId="14" fillId="44" borderId="10" xfId="0" applyFont="1" applyFill="1" applyBorder="1" applyAlignment="1">
      <alignment horizontal="center"/>
    </xf>
    <xf numFmtId="0" fontId="13" fillId="0" borderId="17" xfId="0" applyFont="1" applyBorder="1" applyAlignment="1">
      <alignment/>
    </xf>
    <xf numFmtId="0" fontId="14" fillId="44" borderId="13" xfId="0" applyFont="1" applyFill="1" applyBorder="1" applyAlignment="1">
      <alignment/>
    </xf>
    <xf numFmtId="0" fontId="14" fillId="44" borderId="13" xfId="0" applyFont="1" applyFill="1" applyBorder="1" applyAlignment="1">
      <alignment horizontal="center"/>
    </xf>
    <xf numFmtId="0" fontId="13" fillId="0" borderId="31" xfId="0" applyFont="1" applyBorder="1" applyAlignment="1">
      <alignment/>
    </xf>
    <xf numFmtId="0" fontId="13" fillId="0" borderId="31" xfId="0" applyFont="1" applyBorder="1" applyAlignment="1">
      <alignment horizontal="center"/>
    </xf>
    <xf numFmtId="0" fontId="13" fillId="0" borderId="0" xfId="0" applyFont="1" applyBorder="1" applyAlignment="1">
      <alignment horizontal="center"/>
    </xf>
    <xf numFmtId="0" fontId="14" fillId="44" borderId="10" xfId="0" applyFont="1" applyFill="1" applyBorder="1" applyAlignment="1">
      <alignment horizontal="center" vertical="center" wrapText="1"/>
    </xf>
    <xf numFmtId="0" fontId="13" fillId="0" borderId="0" xfId="0" applyFont="1" applyAlignment="1">
      <alignment vertical="center"/>
    </xf>
    <xf numFmtId="0" fontId="14" fillId="39" borderId="10" xfId="0" applyFont="1" applyFill="1" applyBorder="1" applyAlignment="1">
      <alignment horizontal="center" vertical="center"/>
    </xf>
    <xf numFmtId="0" fontId="5" fillId="0" borderId="0" xfId="50" applyFont="1" applyAlignment="1">
      <alignment horizontal="left" indent="10"/>
      <protection/>
    </xf>
    <xf numFmtId="0" fontId="10" fillId="37" borderId="0" xfId="50" applyFont="1" applyFill="1" applyAlignment="1">
      <alignment horizontal="center"/>
      <protection/>
    </xf>
    <xf numFmtId="0" fontId="110" fillId="13" borderId="0" xfId="48" applyFont="1" applyFill="1" applyAlignment="1">
      <alignment horizontal="center"/>
      <protection/>
    </xf>
    <xf numFmtId="0" fontId="103" fillId="0" borderId="10" xfId="0" applyFont="1" applyBorder="1" applyAlignment="1">
      <alignment horizontal="center"/>
    </xf>
    <xf numFmtId="0" fontId="36" fillId="0" borderId="0" xfId="48" applyFont="1" applyAlignment="1">
      <alignment horizontal="center"/>
      <protection/>
    </xf>
    <xf numFmtId="0" fontId="11" fillId="0" borderId="0" xfId="50" applyFont="1" applyAlignment="1">
      <alignment horizontal="center"/>
      <protection/>
    </xf>
    <xf numFmtId="0" fontId="25" fillId="0" borderId="12" xfId="50" applyFont="1" applyBorder="1" applyAlignment="1">
      <alignment horizontal="right" vertical="top"/>
      <protection/>
    </xf>
    <xf numFmtId="0" fontId="25" fillId="0" borderId="12" xfId="50" applyFont="1" applyBorder="1" applyAlignment="1">
      <alignment horizontal="left" vertical="top"/>
      <protection/>
    </xf>
    <xf numFmtId="0" fontId="14" fillId="32" borderId="10" xfId="50" applyFont="1" applyFill="1" applyBorder="1" applyAlignment="1">
      <alignment horizontal="center" vertical="top"/>
      <protection/>
    </xf>
    <xf numFmtId="0" fontId="14" fillId="40" borderId="10" xfId="50" applyFont="1" applyFill="1" applyBorder="1" applyAlignment="1">
      <alignment horizontal="center" vertical="top"/>
      <protection/>
    </xf>
    <xf numFmtId="0" fontId="14" fillId="39" borderId="10" xfId="50" applyFont="1" applyFill="1" applyBorder="1" applyAlignment="1">
      <alignment horizontal="center" vertical="top"/>
      <protection/>
    </xf>
    <xf numFmtId="0" fontId="11" fillId="0" borderId="0" xfId="50" applyFont="1" applyAlignment="1">
      <alignment horizontal="center" vertical="top"/>
      <protection/>
    </xf>
    <xf numFmtId="0" fontId="14" fillId="39" borderId="11" xfId="50" applyFont="1" applyFill="1" applyBorder="1" applyAlignment="1">
      <alignment horizontal="center" vertical="top"/>
      <protection/>
    </xf>
    <xf numFmtId="0" fontId="14" fillId="39" borderId="13" xfId="50" applyFont="1" applyFill="1" applyBorder="1" applyAlignment="1">
      <alignment horizontal="center" vertical="top"/>
      <protection/>
    </xf>
    <xf numFmtId="0" fontId="12" fillId="35" borderId="0" xfId="48" applyFont="1" applyFill="1" applyBorder="1" applyAlignment="1">
      <alignment horizontal="right"/>
      <protection/>
    </xf>
    <xf numFmtId="209" fontId="12" fillId="35" borderId="36" xfId="38" applyNumberFormat="1" applyFont="1" applyFill="1" applyBorder="1" applyAlignment="1">
      <alignment horizontal="center"/>
    </xf>
    <xf numFmtId="209" fontId="12" fillId="35" borderId="37" xfId="38" applyNumberFormat="1" applyFont="1" applyFill="1" applyBorder="1" applyAlignment="1">
      <alignment horizontal="center"/>
    </xf>
    <xf numFmtId="209" fontId="12" fillId="35" borderId="25" xfId="38" applyNumberFormat="1" applyFont="1" applyFill="1" applyBorder="1" applyAlignment="1">
      <alignment horizontal="center"/>
    </xf>
    <xf numFmtId="0" fontId="11" fillId="35" borderId="0" xfId="48" applyNumberFormat="1" applyFont="1" applyFill="1" applyAlignment="1">
      <alignment horizontal="center"/>
      <protection/>
    </xf>
    <xf numFmtId="0" fontId="12" fillId="35" borderId="11" xfId="48" applyFont="1" applyFill="1" applyBorder="1" applyAlignment="1">
      <alignment horizontal="center" vertical="center"/>
      <protection/>
    </xf>
    <xf numFmtId="0" fontId="12" fillId="35" borderId="12" xfId="48" applyFont="1" applyFill="1" applyBorder="1" applyAlignment="1">
      <alignment horizontal="center" vertical="center"/>
      <protection/>
    </xf>
    <xf numFmtId="0" fontId="12" fillId="35" borderId="13" xfId="48" applyFont="1" applyFill="1" applyBorder="1" applyAlignment="1">
      <alignment horizontal="center" vertical="center"/>
      <protection/>
    </xf>
    <xf numFmtId="0" fontId="12" fillId="35" borderId="21" xfId="48" applyFont="1" applyFill="1" applyBorder="1" applyAlignment="1">
      <alignment horizontal="center" vertical="center"/>
      <protection/>
    </xf>
    <xf numFmtId="0" fontId="12" fillId="35" borderId="47" xfId="48" applyFont="1" applyFill="1" applyBorder="1" applyAlignment="1">
      <alignment horizontal="center" vertical="center"/>
      <protection/>
    </xf>
    <xf numFmtId="0" fontId="12" fillId="35" borderId="46" xfId="48" applyFont="1" applyFill="1" applyBorder="1" applyAlignment="1">
      <alignment horizontal="center" vertical="center"/>
      <protection/>
    </xf>
    <xf numFmtId="0" fontId="12" fillId="35" borderId="40" xfId="48" applyFont="1" applyFill="1" applyBorder="1" applyAlignment="1">
      <alignment horizontal="center" vertical="center"/>
      <protection/>
    </xf>
    <xf numFmtId="0" fontId="12" fillId="35" borderId="26" xfId="48" applyFont="1" applyFill="1" applyBorder="1" applyAlignment="1">
      <alignment horizontal="center"/>
      <protection/>
    </xf>
    <xf numFmtId="0" fontId="12" fillId="35" borderId="31" xfId="48" applyFont="1" applyFill="1" applyBorder="1" applyAlignment="1">
      <alignment horizontal="center"/>
      <protection/>
    </xf>
    <xf numFmtId="0" fontId="12" fillId="35" borderId="39" xfId="48" applyFont="1" applyFill="1" applyBorder="1" applyAlignment="1">
      <alignment horizontal="center"/>
      <protection/>
    </xf>
    <xf numFmtId="43" fontId="12" fillId="35" borderId="26" xfId="38" applyNumberFormat="1" applyFont="1" applyFill="1" applyBorder="1" applyAlignment="1">
      <alignment horizontal="center"/>
    </xf>
    <xf numFmtId="43" fontId="12" fillId="35" borderId="31" xfId="38" applyNumberFormat="1" applyFont="1" applyFill="1" applyBorder="1" applyAlignment="1">
      <alignment horizontal="center"/>
    </xf>
    <xf numFmtId="43" fontId="12" fillId="35" borderId="39" xfId="38" applyNumberFormat="1" applyFont="1" applyFill="1" applyBorder="1" applyAlignment="1">
      <alignment horizontal="center"/>
    </xf>
    <xf numFmtId="0" fontId="12" fillId="35" borderId="29" xfId="48" applyFont="1" applyFill="1" applyBorder="1" applyAlignment="1">
      <alignment horizontal="center"/>
      <protection/>
    </xf>
    <xf numFmtId="0" fontId="12" fillId="35" borderId="27" xfId="48" applyFont="1" applyFill="1" applyBorder="1" applyAlignment="1">
      <alignment horizontal="center"/>
      <protection/>
    </xf>
    <xf numFmtId="0" fontId="12" fillId="35" borderId="28" xfId="48" applyFont="1" applyFill="1" applyBorder="1" applyAlignment="1">
      <alignment horizontal="center"/>
      <protection/>
    </xf>
    <xf numFmtId="43" fontId="12" fillId="35" borderId="29" xfId="38" applyNumberFormat="1" applyFont="1" applyFill="1" applyBorder="1" applyAlignment="1">
      <alignment horizontal="center"/>
    </xf>
    <xf numFmtId="43" fontId="12" fillId="35" borderId="27" xfId="38" applyNumberFormat="1" applyFont="1" applyFill="1" applyBorder="1" applyAlignment="1">
      <alignment horizontal="center"/>
    </xf>
    <xf numFmtId="43" fontId="12" fillId="35" borderId="28" xfId="38" applyNumberFormat="1" applyFont="1" applyFill="1" applyBorder="1" applyAlignment="1">
      <alignment horizontal="center"/>
    </xf>
    <xf numFmtId="0" fontId="12" fillId="35" borderId="31" xfId="48" applyFont="1" applyFill="1" applyBorder="1" applyAlignment="1">
      <alignment horizontal="right"/>
      <protection/>
    </xf>
    <xf numFmtId="0" fontId="103" fillId="0" borderId="0" xfId="0" applyFont="1" applyAlignment="1">
      <alignment horizontal="right"/>
    </xf>
    <xf numFmtId="0" fontId="103" fillId="0" borderId="0" xfId="0" applyFont="1" applyAlignment="1">
      <alignment horizontal="center"/>
    </xf>
    <xf numFmtId="0" fontId="103" fillId="0" borderId="10" xfId="0" applyFont="1" applyBorder="1" applyAlignment="1">
      <alignment horizontal="center" vertical="center"/>
    </xf>
    <xf numFmtId="0" fontId="103" fillId="0" borderId="11" xfId="0" applyFont="1" applyBorder="1" applyAlignment="1">
      <alignment horizontal="center" vertical="center"/>
    </xf>
    <xf numFmtId="0" fontId="103" fillId="0" borderId="13" xfId="0" applyFont="1" applyBorder="1" applyAlignment="1">
      <alignment horizontal="center" vertical="center"/>
    </xf>
    <xf numFmtId="0" fontId="103" fillId="0" borderId="31" xfId="0" applyFont="1" applyBorder="1" applyAlignment="1">
      <alignment horizontal="left"/>
    </xf>
    <xf numFmtId="0" fontId="103" fillId="0" borderId="0" xfId="0" applyFont="1" applyAlignment="1">
      <alignment horizontal="left"/>
    </xf>
    <xf numFmtId="0" fontId="11" fillId="0" borderId="0" xfId="0" applyFont="1" applyAlignment="1">
      <alignment horizontal="right"/>
    </xf>
    <xf numFmtId="0" fontId="11" fillId="0" borderId="0" xfId="0" applyFont="1" applyAlignment="1">
      <alignment horizontal="center"/>
    </xf>
    <xf numFmtId="0" fontId="46" fillId="0" borderId="0" xfId="0" applyFont="1" applyBorder="1" applyAlignment="1">
      <alignment/>
    </xf>
    <xf numFmtId="0" fontId="13" fillId="0" borderId="0" xfId="0" applyFont="1" applyBorder="1" applyAlignment="1">
      <alignment/>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107" fillId="0" borderId="0" xfId="0" applyFont="1" applyAlignment="1">
      <alignment horizontal="right"/>
    </xf>
    <xf numFmtId="0" fontId="107" fillId="0" borderId="0" xfId="0" applyFont="1" applyAlignment="1">
      <alignment horizontal="center"/>
    </xf>
    <xf numFmtId="0" fontId="107" fillId="0" borderId="27" xfId="0" applyFont="1" applyBorder="1" applyAlignment="1">
      <alignment horizontal="center"/>
    </xf>
    <xf numFmtId="0" fontId="114" fillId="0" borderId="0" xfId="0" applyFont="1" applyAlignment="1">
      <alignment horizontal="right"/>
    </xf>
    <xf numFmtId="0" fontId="115" fillId="0" borderId="0" xfId="0" applyFont="1" applyAlignment="1">
      <alignment horizontal="center"/>
    </xf>
    <xf numFmtId="0" fontId="110" fillId="0" borderId="11" xfId="0" applyFont="1" applyBorder="1" applyAlignment="1">
      <alignment horizontal="center" vertical="center"/>
    </xf>
    <xf numFmtId="0" fontId="110" fillId="0" borderId="13" xfId="0" applyFont="1" applyBorder="1" applyAlignment="1">
      <alignment horizontal="center" vertical="center"/>
    </xf>
    <xf numFmtId="0" fontId="110" fillId="0" borderId="36" xfId="0" applyFont="1" applyBorder="1" applyAlignment="1">
      <alignment horizontal="center"/>
    </xf>
    <xf numFmtId="0" fontId="110" fillId="0" borderId="37" xfId="0" applyFont="1" applyBorder="1" applyAlignment="1">
      <alignment horizontal="center"/>
    </xf>
    <xf numFmtId="0" fontId="110" fillId="0" borderId="25" xfId="0" applyFont="1" applyBorder="1" applyAlignment="1">
      <alignment horizontal="center"/>
    </xf>
    <xf numFmtId="1" fontId="17" fillId="42" borderId="10" xfId="0" applyNumberFormat="1" applyFont="1" applyFill="1" applyBorder="1" applyAlignment="1">
      <alignment horizontal="left"/>
    </xf>
    <xf numFmtId="0" fontId="17" fillId="40" borderId="36" xfId="0" applyFont="1" applyFill="1" applyBorder="1" applyAlignment="1">
      <alignment horizontal="center"/>
    </xf>
    <xf numFmtId="0" fontId="17" fillId="40" borderId="37" xfId="0" applyFont="1" applyFill="1" applyBorder="1" applyAlignment="1">
      <alignment horizontal="center"/>
    </xf>
    <xf numFmtId="0" fontId="17" fillId="40" borderId="25" xfId="0" applyFont="1" applyFill="1" applyBorder="1" applyAlignment="1">
      <alignment horizontal="center"/>
    </xf>
    <xf numFmtId="1" fontId="17" fillId="40" borderId="10" xfId="0" applyNumberFormat="1" applyFont="1" applyFill="1" applyBorder="1" applyAlignment="1">
      <alignment horizontal="left"/>
    </xf>
    <xf numFmtId="1" fontId="17" fillId="0" borderId="21" xfId="0" applyNumberFormat="1" applyFont="1" applyFill="1" applyBorder="1" applyAlignment="1">
      <alignment horizontal="left"/>
    </xf>
    <xf numFmtId="1" fontId="17" fillId="0" borderId="47" xfId="0" applyNumberFormat="1" applyFont="1" applyFill="1" applyBorder="1" applyAlignment="1">
      <alignment horizontal="left"/>
    </xf>
    <xf numFmtId="49" fontId="17" fillId="40" borderId="36" xfId="0" applyNumberFormat="1" applyFont="1" applyFill="1" applyBorder="1" applyAlignment="1">
      <alignment horizontal="left" vertical="center"/>
    </xf>
    <xf numFmtId="49" fontId="17" fillId="40" borderId="25" xfId="0" applyNumberFormat="1" applyFont="1" applyFill="1" applyBorder="1" applyAlignment="1">
      <alignment horizontal="left" vertical="center"/>
    </xf>
    <xf numFmtId="1" fontId="17" fillId="41" borderId="10" xfId="0" applyNumberFormat="1" applyFont="1" applyFill="1" applyBorder="1" applyAlignment="1">
      <alignment horizontal="left"/>
    </xf>
    <xf numFmtId="49" fontId="17" fillId="40" borderId="10" xfId="0" applyNumberFormat="1" applyFont="1" applyFill="1" applyBorder="1" applyAlignment="1">
      <alignment horizontal="left"/>
    </xf>
    <xf numFmtId="1" fontId="17" fillId="0" borderId="38" xfId="0" applyNumberFormat="1" applyFont="1" applyFill="1" applyBorder="1" applyAlignment="1">
      <alignment horizontal="left"/>
    </xf>
    <xf numFmtId="1" fontId="17" fillId="0" borderId="43" xfId="0" applyNumberFormat="1" applyFont="1" applyFill="1" applyBorder="1" applyAlignment="1">
      <alignment horizontal="left"/>
    </xf>
    <xf numFmtId="1" fontId="17" fillId="40" borderId="36" xfId="0" applyNumberFormat="1" applyFont="1" applyFill="1" applyBorder="1" applyAlignment="1">
      <alignment horizontal="left"/>
    </xf>
    <xf numFmtId="1" fontId="17" fillId="40" borderId="25" xfId="0" applyNumberFormat="1" applyFont="1" applyFill="1" applyBorder="1" applyAlignment="1">
      <alignment horizontal="left"/>
    </xf>
    <xf numFmtId="49" fontId="17" fillId="5" borderId="36" xfId="42" applyNumberFormat="1" applyFont="1" applyFill="1" applyBorder="1" applyAlignment="1">
      <alignment horizontal="center" vertical="top"/>
    </xf>
    <xf numFmtId="49" fontId="108" fillId="0" borderId="37" xfId="0" applyNumberFormat="1" applyFont="1" applyBorder="1" applyAlignment="1">
      <alignment/>
    </xf>
    <xf numFmtId="49" fontId="108" fillId="0" borderId="25" xfId="0" applyNumberFormat="1" applyFont="1" applyBorder="1" applyAlignment="1">
      <alignment/>
    </xf>
    <xf numFmtId="49" fontId="17" fillId="5" borderId="10" xfId="42" applyNumberFormat="1" applyFont="1" applyFill="1" applyBorder="1" applyAlignment="1">
      <alignment horizontal="center" vertical="top" wrapText="1"/>
    </xf>
    <xf numFmtId="49" fontId="17" fillId="5" borderId="11" xfId="42" applyNumberFormat="1" applyFont="1" applyFill="1" applyBorder="1" applyAlignment="1">
      <alignment horizontal="center" vertical="top" wrapText="1"/>
    </xf>
    <xf numFmtId="49" fontId="17" fillId="5" borderId="12" xfId="42" applyNumberFormat="1" applyFont="1" applyFill="1" applyBorder="1" applyAlignment="1">
      <alignment horizontal="center" vertical="top" wrapText="1"/>
    </xf>
    <xf numFmtId="49" fontId="17" fillId="5" borderId="12" xfId="42" applyNumberFormat="1" applyFont="1" applyFill="1" applyBorder="1" applyAlignment="1">
      <alignment horizontal="center" vertical="center" wrapText="1"/>
    </xf>
    <xf numFmtId="196" fontId="17" fillId="5" borderId="36" xfId="42" applyNumberFormat="1" applyFont="1" applyFill="1" applyBorder="1" applyAlignment="1">
      <alignment horizontal="center" vertical="top"/>
    </xf>
    <xf numFmtId="196" fontId="17" fillId="5" borderId="37" xfId="42" applyNumberFormat="1" applyFont="1" applyFill="1" applyBorder="1" applyAlignment="1">
      <alignment horizontal="center" vertical="top"/>
    </xf>
    <xf numFmtId="196" fontId="17" fillId="5" borderId="25" xfId="42" applyNumberFormat="1" applyFont="1" applyFill="1" applyBorder="1" applyAlignment="1">
      <alignment horizontal="center" vertical="top"/>
    </xf>
    <xf numFmtId="49" fontId="17" fillId="5" borderId="26" xfId="42" applyNumberFormat="1" applyFont="1" applyFill="1" applyBorder="1" applyAlignment="1">
      <alignment horizontal="center" vertical="top" wrapText="1"/>
    </xf>
    <xf numFmtId="49" fontId="108" fillId="5" borderId="31" xfId="0" applyNumberFormat="1" applyFont="1" applyFill="1" applyBorder="1" applyAlignment="1">
      <alignment/>
    </xf>
    <xf numFmtId="49" fontId="108" fillId="5" borderId="39" xfId="0" applyNumberFormat="1" applyFont="1" applyFill="1" applyBorder="1" applyAlignment="1">
      <alignment/>
    </xf>
    <xf numFmtId="1" fontId="17" fillId="5" borderId="10" xfId="0" applyNumberFormat="1" applyFont="1" applyFill="1" applyBorder="1" applyAlignment="1">
      <alignment horizontal="center" vertical="center"/>
    </xf>
    <xf numFmtId="1" fontId="17" fillId="5" borderId="11" xfId="0" applyNumberFormat="1" applyFont="1" applyFill="1" applyBorder="1" applyAlignment="1">
      <alignment horizontal="center" vertical="center"/>
    </xf>
    <xf numFmtId="49" fontId="17" fillId="5" borderId="37" xfId="42" applyNumberFormat="1" applyFont="1" applyFill="1" applyBorder="1" applyAlignment="1">
      <alignment horizontal="center" vertical="top"/>
    </xf>
    <xf numFmtId="49" fontId="17" fillId="5" borderId="25" xfId="42" applyNumberFormat="1" applyFont="1" applyFill="1" applyBorder="1" applyAlignment="1">
      <alignment horizontal="center" vertical="top"/>
    </xf>
    <xf numFmtId="49" fontId="17" fillId="5" borderId="11" xfId="42" applyNumberFormat="1" applyFont="1" applyFill="1" applyBorder="1" applyAlignment="1">
      <alignment horizontal="center" vertical="center" wrapText="1"/>
    </xf>
    <xf numFmtId="49" fontId="17" fillId="5" borderId="13" xfId="42" applyNumberFormat="1" applyFont="1" applyFill="1" applyBorder="1" applyAlignment="1">
      <alignment horizontal="center" vertical="center" wrapText="1"/>
    </xf>
    <xf numFmtId="196" fontId="17" fillId="5" borderId="13" xfId="42" applyNumberFormat="1" applyFont="1" applyFill="1" applyBorder="1" applyAlignment="1">
      <alignment horizontal="center" vertical="top" wrapText="1"/>
    </xf>
    <xf numFmtId="196" fontId="17" fillId="5" borderId="11" xfId="42" applyNumberFormat="1" applyFont="1" applyFill="1" applyBorder="1" applyAlignment="1">
      <alignment horizontal="center" vertical="top" wrapText="1"/>
    </xf>
    <xf numFmtId="49" fontId="17" fillId="5" borderId="10" xfId="42" applyNumberFormat="1" applyFont="1" applyFill="1" applyBorder="1" applyAlignment="1">
      <alignment horizontal="center" vertical="top"/>
    </xf>
    <xf numFmtId="49" fontId="17" fillId="5" borderId="11" xfId="42" applyNumberFormat="1" applyFont="1" applyFill="1" applyBorder="1" applyAlignment="1">
      <alignment horizontal="center" vertical="top"/>
    </xf>
    <xf numFmtId="0" fontId="11" fillId="0" borderId="0" xfId="53" applyFont="1" applyAlignment="1">
      <alignment horizontal="center"/>
      <protection/>
    </xf>
    <xf numFmtId="0" fontId="13" fillId="0" borderId="11"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13" xfId="53" applyFont="1" applyBorder="1" applyAlignment="1">
      <alignment horizontal="center" vertical="center" wrapText="1"/>
      <protection/>
    </xf>
    <xf numFmtId="0" fontId="13" fillId="0" borderId="11" xfId="53" applyFont="1" applyBorder="1" applyAlignment="1">
      <alignment horizontal="center" vertical="center"/>
      <protection/>
    </xf>
    <xf numFmtId="0" fontId="13" fillId="0" borderId="13" xfId="53" applyFont="1" applyBorder="1" applyAlignment="1">
      <alignment horizontal="center" vertical="center"/>
      <protection/>
    </xf>
    <xf numFmtId="0" fontId="0" fillId="0" borderId="36" xfId="0" applyFont="1" applyBorder="1" applyAlignment="1">
      <alignment horizontal="center"/>
    </xf>
    <xf numFmtId="0" fontId="0" fillId="0" borderId="37" xfId="0" applyFont="1" applyBorder="1" applyAlignment="1">
      <alignment horizontal="center"/>
    </xf>
    <xf numFmtId="0" fontId="0" fillId="0" borderId="25" xfId="0" applyFont="1" applyBorder="1" applyAlignment="1">
      <alignment horizontal="center"/>
    </xf>
    <xf numFmtId="0" fontId="116" fillId="0" borderId="0" xfId="53" applyFont="1" applyAlignment="1">
      <alignment horizontal="center"/>
      <protection/>
    </xf>
    <xf numFmtId="0" fontId="13" fillId="0" borderId="12" xfId="53" applyFont="1" applyBorder="1" applyAlignment="1">
      <alignment horizontal="center" vertical="center"/>
      <protection/>
    </xf>
    <xf numFmtId="0" fontId="13" fillId="0" borderId="36" xfId="53" applyFont="1" applyBorder="1" applyAlignment="1">
      <alignment horizontal="center"/>
      <protection/>
    </xf>
    <xf numFmtId="0" fontId="0" fillId="0" borderId="37" xfId="0" applyBorder="1" applyAlignment="1">
      <alignment/>
    </xf>
    <xf numFmtId="0" fontId="0" fillId="0" borderId="25" xfId="0" applyBorder="1" applyAlignment="1">
      <alignment/>
    </xf>
    <xf numFmtId="0" fontId="13" fillId="0" borderId="26" xfId="53" applyFont="1" applyBorder="1" applyAlignment="1">
      <alignment horizontal="center"/>
      <protection/>
    </xf>
    <xf numFmtId="0" fontId="13" fillId="0" borderId="39" xfId="53" applyFont="1" applyBorder="1" applyAlignment="1">
      <alignment horizontal="center"/>
      <protection/>
    </xf>
    <xf numFmtId="0" fontId="39" fillId="0" borderId="0" xfId="0" applyFont="1" applyAlignment="1">
      <alignment horizontal="center" vertical="center"/>
    </xf>
    <xf numFmtId="0" fontId="103" fillId="0" borderId="26" xfId="0" applyFont="1" applyBorder="1" applyAlignment="1">
      <alignment horizontal="center" vertical="center"/>
    </xf>
    <xf numFmtId="0" fontId="103" fillId="0" borderId="39" xfId="0" applyFont="1" applyBorder="1" applyAlignment="1">
      <alignment horizontal="center" vertical="center"/>
    </xf>
    <xf numFmtId="0" fontId="103" fillId="0" borderId="20" xfId="0" applyFont="1" applyBorder="1" applyAlignment="1">
      <alignment horizontal="center" vertical="center"/>
    </xf>
    <xf numFmtId="0" fontId="103" fillId="0" borderId="23" xfId="0" applyFont="1" applyBorder="1" applyAlignment="1">
      <alignment horizontal="center" vertical="center"/>
    </xf>
    <xf numFmtId="0" fontId="103" fillId="0" borderId="26" xfId="0" applyFont="1" applyBorder="1" applyAlignment="1">
      <alignment horizontal="left" vertical="center"/>
    </xf>
    <xf numFmtId="0" fontId="103" fillId="0" borderId="31" xfId="0" applyFont="1" applyBorder="1" applyAlignment="1">
      <alignment horizontal="left" vertical="center"/>
    </xf>
    <xf numFmtId="0" fontId="103" fillId="0" borderId="39" xfId="0" applyFont="1" applyBorder="1" applyAlignment="1">
      <alignment horizontal="left" vertical="center"/>
    </xf>
    <xf numFmtId="0" fontId="103" fillId="0" borderId="20" xfId="0" applyFont="1" applyBorder="1" applyAlignment="1">
      <alignment horizontal="left" vertical="center"/>
    </xf>
    <xf numFmtId="0" fontId="103" fillId="0" borderId="0" xfId="0" applyFont="1" applyBorder="1" applyAlignment="1">
      <alignment horizontal="left" vertical="center"/>
    </xf>
    <xf numFmtId="0" fontId="103" fillId="0" borderId="23" xfId="0" applyFont="1" applyBorder="1" applyAlignment="1">
      <alignment horizontal="left" vertical="center"/>
    </xf>
    <xf numFmtId="0" fontId="103" fillId="0" borderId="29" xfId="0" applyFont="1" applyBorder="1" applyAlignment="1">
      <alignment horizontal="center"/>
    </xf>
    <xf numFmtId="0" fontId="103" fillId="0" borderId="28" xfId="0" applyFont="1" applyBorder="1" applyAlignment="1">
      <alignment horizontal="center"/>
    </xf>
    <xf numFmtId="0" fontId="103" fillId="0" borderId="29" xfId="0" applyFont="1" applyBorder="1" applyAlignment="1">
      <alignment horizontal="left" vertical="center"/>
    </xf>
    <xf numFmtId="0" fontId="103" fillId="0" borderId="27" xfId="0" applyFont="1" applyBorder="1" applyAlignment="1">
      <alignment horizontal="left" vertical="center"/>
    </xf>
    <xf numFmtId="0" fontId="103" fillId="0" borderId="28" xfId="0" applyFont="1" applyBorder="1" applyAlignment="1">
      <alignment horizontal="left" vertical="center"/>
    </xf>
    <xf numFmtId="0" fontId="103" fillId="42" borderId="10" xfId="0" applyFont="1" applyFill="1" applyBorder="1" applyAlignment="1">
      <alignment horizontal="center" vertical="center" wrapText="1"/>
    </xf>
    <xf numFmtId="0" fontId="103" fillId="42" borderId="36" xfId="0" applyFont="1" applyFill="1" applyBorder="1" applyAlignment="1">
      <alignment horizontal="center" vertical="center" wrapText="1"/>
    </xf>
    <xf numFmtId="0" fontId="103" fillId="42" borderId="37" xfId="0" applyFont="1" applyFill="1" applyBorder="1" applyAlignment="1">
      <alignment horizontal="center" vertical="center" wrapText="1"/>
    </xf>
    <xf numFmtId="0" fontId="103" fillId="42" borderId="25" xfId="0" applyFont="1" applyFill="1" applyBorder="1" applyAlignment="1">
      <alignment horizontal="center" vertical="center" wrapText="1"/>
    </xf>
    <xf numFmtId="0" fontId="14" fillId="42" borderId="36" xfId="0" applyFont="1" applyFill="1" applyBorder="1" applyAlignment="1">
      <alignment horizontal="center" vertical="center" wrapText="1"/>
    </xf>
    <xf numFmtId="0" fontId="14" fillId="42" borderId="25" xfId="0" applyFont="1" applyFill="1" applyBorder="1" applyAlignment="1">
      <alignment horizontal="center" vertical="center" wrapText="1"/>
    </xf>
    <xf numFmtId="0" fontId="104" fillId="0" borderId="26" xfId="0" applyFont="1" applyBorder="1" applyAlignment="1">
      <alignment horizontal="center"/>
    </xf>
    <xf numFmtId="0" fontId="104" fillId="0" borderId="39" xfId="0" applyFont="1" applyBorder="1" applyAlignment="1">
      <alignment horizontal="center"/>
    </xf>
    <xf numFmtId="0" fontId="104" fillId="0" borderId="31" xfId="0" applyFont="1" applyBorder="1" applyAlignment="1">
      <alignment horizontal="center"/>
    </xf>
    <xf numFmtId="0" fontId="104" fillId="0" borderId="20" xfId="0" applyFont="1" applyBorder="1" applyAlignment="1">
      <alignment horizontal="center"/>
    </xf>
    <xf numFmtId="0" fontId="104" fillId="0" borderId="23" xfId="0" applyFont="1" applyBorder="1" applyAlignment="1">
      <alignment horizontal="center"/>
    </xf>
    <xf numFmtId="0" fontId="104" fillId="0" borderId="0" xfId="0" applyFont="1" applyBorder="1" applyAlignment="1">
      <alignment horizontal="center"/>
    </xf>
    <xf numFmtId="0" fontId="104" fillId="0" borderId="29" xfId="0" applyFont="1" applyBorder="1" applyAlignment="1">
      <alignment horizontal="center"/>
    </xf>
    <xf numFmtId="0" fontId="104" fillId="0" borderId="28" xfId="0" applyFont="1" applyBorder="1" applyAlignment="1">
      <alignment horizontal="center"/>
    </xf>
    <xf numFmtId="0" fontId="104" fillId="0" borderId="27" xfId="0" applyFont="1" applyBorder="1" applyAlignment="1">
      <alignment horizontal="center"/>
    </xf>
    <xf numFmtId="0" fontId="16" fillId="0" borderId="0" xfId="0" applyFont="1" applyAlignment="1">
      <alignment horizontal="center"/>
    </xf>
    <xf numFmtId="0" fontId="17" fillId="35" borderId="21" xfId="0" applyFont="1" applyFill="1" applyBorder="1" applyAlignment="1">
      <alignment horizontal="center" vertical="center"/>
    </xf>
    <xf numFmtId="0" fontId="17" fillId="35" borderId="47" xfId="0" applyFont="1" applyFill="1" applyBorder="1" applyAlignment="1">
      <alignment horizontal="center" vertical="center"/>
    </xf>
    <xf numFmtId="0" fontId="17" fillId="35" borderId="46" xfId="0" applyFont="1" applyFill="1" applyBorder="1" applyAlignment="1">
      <alignment horizontal="center" vertical="center"/>
    </xf>
    <xf numFmtId="0" fontId="17" fillId="35" borderId="40" xfId="0" applyFont="1" applyFill="1" applyBorder="1" applyAlignment="1">
      <alignment horizontal="center" vertical="center"/>
    </xf>
    <xf numFmtId="196" fontId="17" fillId="35" borderId="31" xfId="42" applyNumberFormat="1" applyFont="1" applyFill="1" applyBorder="1" applyAlignment="1">
      <alignment horizontal="right"/>
    </xf>
    <xf numFmtId="196" fontId="17" fillId="35" borderId="39" xfId="42" applyNumberFormat="1" applyFont="1" applyFill="1" applyBorder="1" applyAlignment="1">
      <alignment horizontal="right"/>
    </xf>
    <xf numFmtId="196" fontId="17" fillId="35" borderId="0" xfId="42" applyNumberFormat="1" applyFont="1" applyFill="1" applyBorder="1" applyAlignment="1">
      <alignment horizontal="right"/>
    </xf>
    <xf numFmtId="196" fontId="17" fillId="35" borderId="23" xfId="42" applyNumberFormat="1" applyFont="1" applyFill="1" applyBorder="1" applyAlignment="1">
      <alignment horizontal="right"/>
    </xf>
    <xf numFmtId="0" fontId="17" fillId="43" borderId="0" xfId="0" applyFont="1" applyFill="1" applyBorder="1" applyAlignment="1">
      <alignment horizontal="right"/>
    </xf>
    <xf numFmtId="0" fontId="17" fillId="35" borderId="23" xfId="0" applyFont="1" applyFill="1" applyBorder="1" applyAlignment="1">
      <alignment horizontal="right"/>
    </xf>
    <xf numFmtId="3" fontId="20" fillId="35" borderId="0" xfId="0" applyNumberFormat="1" applyFont="1" applyFill="1" applyBorder="1" applyAlignment="1">
      <alignment horizontal="right"/>
    </xf>
    <xf numFmtId="4" fontId="14" fillId="35" borderId="10" xfId="42" applyNumberFormat="1" applyFont="1" applyFill="1" applyBorder="1" applyAlignment="1">
      <alignment horizontal="center"/>
    </xf>
    <xf numFmtId="0" fontId="16" fillId="35" borderId="0" xfId="0" applyNumberFormat="1" applyFont="1" applyFill="1" applyAlignment="1">
      <alignment horizontal="center"/>
    </xf>
    <xf numFmtId="0" fontId="17" fillId="35" borderId="11" xfId="0" applyFont="1" applyFill="1" applyBorder="1" applyAlignment="1">
      <alignment horizontal="center" vertical="center"/>
    </xf>
    <xf numFmtId="0" fontId="17" fillId="35" borderId="12" xfId="0" applyFont="1" applyFill="1" applyBorder="1" applyAlignment="1">
      <alignment horizontal="center" vertical="center"/>
    </xf>
    <xf numFmtId="0" fontId="17" fillId="35" borderId="13" xfId="0" applyFont="1" applyFill="1" applyBorder="1" applyAlignment="1">
      <alignment horizontal="center" vertical="center"/>
    </xf>
    <xf numFmtId="3" fontId="18" fillId="35" borderId="0" xfId="0" applyNumberFormat="1" applyFont="1" applyFill="1" applyBorder="1" applyAlignment="1">
      <alignment horizontal="center"/>
    </xf>
    <xf numFmtId="196" fontId="17" fillId="35" borderId="26" xfId="42" applyNumberFormat="1" applyFont="1" applyFill="1" applyBorder="1" applyAlignment="1">
      <alignment horizontal="center"/>
    </xf>
    <xf numFmtId="196" fontId="17" fillId="35" borderId="31" xfId="42" applyNumberFormat="1" applyFont="1" applyFill="1" applyBorder="1" applyAlignment="1">
      <alignment horizontal="center"/>
    </xf>
    <xf numFmtId="196" fontId="17" fillId="35" borderId="39" xfId="42" applyNumberFormat="1" applyFont="1" applyFill="1" applyBorder="1" applyAlignment="1">
      <alignment horizontal="center"/>
    </xf>
    <xf numFmtId="196" fontId="17" fillId="35" borderId="29" xfId="42" applyNumberFormat="1" applyFont="1" applyFill="1" applyBorder="1" applyAlignment="1">
      <alignment horizontal="center"/>
    </xf>
    <xf numFmtId="196" fontId="17" fillId="35" borderId="27" xfId="42" applyNumberFormat="1" applyFont="1" applyFill="1" applyBorder="1" applyAlignment="1">
      <alignment horizontal="center"/>
    </xf>
    <xf numFmtId="196" fontId="17" fillId="35" borderId="28" xfId="42" applyNumberFormat="1" applyFont="1" applyFill="1" applyBorder="1" applyAlignment="1">
      <alignment horizontal="center"/>
    </xf>
    <xf numFmtId="0" fontId="22" fillId="0" borderId="0" xfId="49" applyFont="1" applyBorder="1" applyAlignment="1">
      <alignment horizontal="center"/>
      <protection/>
    </xf>
    <xf numFmtId="4" fontId="14" fillId="35" borderId="36" xfId="42" applyNumberFormat="1" applyFont="1" applyFill="1" applyBorder="1" applyAlignment="1">
      <alignment horizontal="center"/>
    </xf>
    <xf numFmtId="4" fontId="14" fillId="35" borderId="37" xfId="42" applyNumberFormat="1" applyFont="1" applyFill="1" applyBorder="1" applyAlignment="1">
      <alignment horizontal="center"/>
    </xf>
    <xf numFmtId="4" fontId="14" fillId="35" borderId="25" xfId="42" applyNumberFormat="1" applyFont="1" applyFill="1" applyBorder="1" applyAlignment="1">
      <alignment horizontal="center"/>
    </xf>
    <xf numFmtId="0" fontId="13" fillId="0" borderId="0" xfId="49" applyFont="1" applyBorder="1" applyAlignment="1">
      <alignment horizontal="center"/>
      <protection/>
    </xf>
    <xf numFmtId="0" fontId="14" fillId="0" borderId="31" xfId="49" applyFont="1" applyBorder="1" applyAlignment="1">
      <alignment horizontal="right"/>
      <protection/>
    </xf>
    <xf numFmtId="0" fontId="14" fillId="0" borderId="39" xfId="49" applyFont="1" applyBorder="1" applyAlignment="1">
      <alignment horizontal="right"/>
      <protection/>
    </xf>
    <xf numFmtId="0" fontId="14" fillId="0" borderId="0" xfId="49" applyFont="1" applyBorder="1" applyAlignment="1">
      <alignment horizontal="right"/>
      <protection/>
    </xf>
    <xf numFmtId="0" fontId="14" fillId="0" borderId="23" xfId="49" applyFont="1" applyBorder="1" applyAlignment="1">
      <alignment horizontal="right"/>
      <protection/>
    </xf>
    <xf numFmtId="0" fontId="11" fillId="0" borderId="0" xfId="49" applyFont="1" applyAlignment="1">
      <alignment horizontal="center"/>
      <protection/>
    </xf>
    <xf numFmtId="0" fontId="14" fillId="0" borderId="26" xfId="49" applyFont="1" applyBorder="1" applyAlignment="1">
      <alignment horizontal="center"/>
      <protection/>
    </xf>
    <xf numFmtId="0" fontId="14" fillId="0" borderId="31" xfId="49" applyFont="1" applyBorder="1" applyAlignment="1">
      <alignment horizontal="center"/>
      <protection/>
    </xf>
    <xf numFmtId="0" fontId="14" fillId="0" borderId="39" xfId="49" applyFont="1" applyBorder="1" applyAlignment="1">
      <alignment horizontal="center"/>
      <protection/>
    </xf>
    <xf numFmtId="0" fontId="14" fillId="0" borderId="29" xfId="49" applyFont="1" applyBorder="1" applyAlignment="1">
      <alignment horizontal="center"/>
      <protection/>
    </xf>
    <xf numFmtId="0" fontId="14" fillId="0" borderId="27" xfId="49" applyFont="1" applyBorder="1" applyAlignment="1">
      <alignment horizontal="center"/>
      <protection/>
    </xf>
    <xf numFmtId="0" fontId="14" fillId="0" borderId="28" xfId="49" applyFont="1" applyBorder="1" applyAlignment="1">
      <alignment horizontal="center"/>
      <protection/>
    </xf>
    <xf numFmtId="0" fontId="14" fillId="0" borderId="11" xfId="49" applyFont="1" applyBorder="1" applyAlignment="1">
      <alignment horizontal="center" vertical="center"/>
      <protection/>
    </xf>
    <xf numFmtId="0" fontId="14" fillId="0" borderId="13" xfId="49" applyFont="1" applyBorder="1" applyAlignment="1">
      <alignment horizontal="center" vertical="center"/>
      <protection/>
    </xf>
    <xf numFmtId="0" fontId="14" fillId="0" borderId="12" xfId="49" applyFont="1" applyBorder="1" applyAlignment="1">
      <alignment horizontal="center" vertical="center"/>
      <protection/>
    </xf>
    <xf numFmtId="0" fontId="23" fillId="0" borderId="29" xfId="51" applyFont="1" applyBorder="1" applyAlignment="1">
      <alignment horizontal="center"/>
      <protection/>
    </xf>
    <xf numFmtId="0" fontId="23" fillId="0" borderId="27" xfId="51" applyFont="1" applyBorder="1" applyAlignment="1">
      <alignment horizontal="center"/>
      <protection/>
    </xf>
    <xf numFmtId="0" fontId="23" fillId="0" borderId="28" xfId="51" applyFont="1" applyBorder="1" applyAlignment="1">
      <alignment horizontal="center"/>
      <protection/>
    </xf>
    <xf numFmtId="0" fontId="23" fillId="0" borderId="29" xfId="51" applyFont="1" applyFill="1" applyBorder="1" applyAlignment="1">
      <alignment horizontal="center"/>
      <protection/>
    </xf>
    <xf numFmtId="0" fontId="23" fillId="0" borderId="27" xfId="51" applyFont="1" applyFill="1" applyBorder="1" applyAlignment="1">
      <alignment horizontal="center"/>
      <protection/>
    </xf>
    <xf numFmtId="0" fontId="23" fillId="0" borderId="28" xfId="51" applyFont="1" applyFill="1" applyBorder="1" applyAlignment="1">
      <alignment horizontal="center"/>
      <protection/>
    </xf>
    <xf numFmtId="0" fontId="11" fillId="0" borderId="21" xfId="51" applyFont="1" applyBorder="1" applyAlignment="1">
      <alignment horizontal="left"/>
      <protection/>
    </xf>
    <xf numFmtId="0" fontId="11" fillId="0" borderId="47" xfId="51" applyFont="1" applyBorder="1" applyAlignment="1">
      <alignment horizontal="left"/>
      <protection/>
    </xf>
    <xf numFmtId="0" fontId="14" fillId="0" borderId="38" xfId="51" applyFont="1" applyBorder="1" applyAlignment="1">
      <alignment horizontal="left"/>
      <protection/>
    </xf>
    <xf numFmtId="0" fontId="14" fillId="0" borderId="43" xfId="51" applyFont="1" applyBorder="1" applyAlignment="1">
      <alignment horizontal="left"/>
      <protection/>
    </xf>
    <xf numFmtId="0" fontId="23" fillId="0" borderId="36" xfId="51" applyFont="1" applyFill="1" applyBorder="1" applyAlignment="1">
      <alignment horizontal="center"/>
      <protection/>
    </xf>
    <xf numFmtId="0" fontId="23" fillId="0" borderId="37" xfId="51" applyFont="1" applyFill="1" applyBorder="1" applyAlignment="1">
      <alignment horizontal="center"/>
      <protection/>
    </xf>
    <xf numFmtId="0" fontId="23" fillId="0" borderId="25" xfId="51" applyFont="1" applyFill="1" applyBorder="1" applyAlignment="1">
      <alignment horizontal="center"/>
      <protection/>
    </xf>
    <xf numFmtId="0" fontId="14" fillId="0" borderId="0" xfId="51" applyFont="1" applyAlignment="1">
      <alignment horizontal="center"/>
      <protection/>
    </xf>
    <xf numFmtId="0" fontId="13" fillId="0" borderId="0" xfId="51" applyFont="1" applyAlignment="1">
      <alignment horizontal="center"/>
      <protection/>
    </xf>
    <xf numFmtId="0" fontId="23" fillId="0" borderId="31" xfId="51" applyFont="1" applyBorder="1" applyAlignment="1">
      <alignment horizontal="center"/>
      <protection/>
    </xf>
    <xf numFmtId="0" fontId="23" fillId="0" borderId="39" xfId="51" applyFont="1" applyBorder="1" applyAlignment="1">
      <alignment horizontal="center"/>
      <protection/>
    </xf>
    <xf numFmtId="0" fontId="23" fillId="0" borderId="26" xfId="51" applyFont="1" applyBorder="1" applyAlignment="1">
      <alignment horizontal="center"/>
      <protection/>
    </xf>
    <xf numFmtId="0" fontId="23" fillId="0" borderId="26" xfId="51" applyFont="1" applyFill="1" applyBorder="1" applyAlignment="1">
      <alignment horizontal="center"/>
      <protection/>
    </xf>
    <xf numFmtId="0" fontId="23" fillId="0" borderId="31" xfId="51" applyFont="1" applyFill="1" applyBorder="1" applyAlignment="1">
      <alignment horizontal="center"/>
      <protection/>
    </xf>
    <xf numFmtId="0" fontId="23" fillId="0" borderId="39" xfId="51" applyFont="1" applyFill="1" applyBorder="1" applyAlignment="1">
      <alignment horizontal="center"/>
      <protection/>
    </xf>
    <xf numFmtId="0" fontId="25" fillId="0" borderId="31" xfId="51" applyFont="1" applyBorder="1" applyAlignment="1">
      <alignment horizontal="right"/>
      <protection/>
    </xf>
    <xf numFmtId="0" fontId="25" fillId="0" borderId="0" xfId="51" applyFont="1" applyBorder="1" applyAlignment="1">
      <alignment horizontal="right"/>
      <protection/>
    </xf>
    <xf numFmtId="0" fontId="25" fillId="0" borderId="0" xfId="51" applyFont="1" applyAlignment="1">
      <alignment horizontal="right"/>
      <protection/>
    </xf>
    <xf numFmtId="0" fontId="25" fillId="0" borderId="23" xfId="51" applyFont="1" applyBorder="1" applyAlignment="1">
      <alignment horizontal="right"/>
      <protection/>
    </xf>
    <xf numFmtId="2" fontId="23" fillId="0" borderId="36" xfId="51" applyNumberFormat="1" applyFont="1" applyFill="1" applyBorder="1" applyAlignment="1">
      <alignment horizontal="center"/>
      <protection/>
    </xf>
    <xf numFmtId="2" fontId="23" fillId="0" borderId="37" xfId="51" applyNumberFormat="1" applyFont="1" applyFill="1" applyBorder="1" applyAlignment="1">
      <alignment horizontal="center"/>
      <protection/>
    </xf>
    <xf numFmtId="2" fontId="23" fillId="0" borderId="25" xfId="51" applyNumberFormat="1" applyFont="1" applyFill="1" applyBorder="1" applyAlignment="1">
      <alignment horizontal="center"/>
      <protection/>
    </xf>
    <xf numFmtId="0" fontId="23" fillId="0" borderId="0" xfId="51" applyFont="1" applyAlignment="1">
      <alignment horizontal="center"/>
      <protection/>
    </xf>
    <xf numFmtId="4" fontId="23" fillId="0" borderId="26" xfId="51" applyNumberFormat="1" applyFont="1" applyBorder="1" applyAlignment="1">
      <alignment horizontal="right"/>
      <protection/>
    </xf>
    <xf numFmtId="4" fontId="23" fillId="0" borderId="31" xfId="51" applyNumberFormat="1" applyFont="1" applyBorder="1" applyAlignment="1">
      <alignment horizontal="right"/>
      <protection/>
    </xf>
    <xf numFmtId="4" fontId="23" fillId="0" borderId="39" xfId="51" applyNumberFormat="1" applyFont="1" applyBorder="1" applyAlignment="1">
      <alignment horizontal="right"/>
      <protection/>
    </xf>
    <xf numFmtId="4" fontId="25" fillId="0" borderId="10" xfId="51" applyNumberFormat="1" applyFont="1" applyBorder="1" applyAlignment="1">
      <alignment horizontal="center"/>
      <protection/>
    </xf>
    <xf numFmtId="4" fontId="23" fillId="0" borderId="29" xfId="51" applyNumberFormat="1" applyFont="1" applyBorder="1" applyAlignment="1">
      <alignment horizontal="right"/>
      <protection/>
    </xf>
    <xf numFmtId="4" fontId="23" fillId="0" borderId="27" xfId="51" applyNumberFormat="1" applyFont="1" applyBorder="1" applyAlignment="1">
      <alignment horizontal="right"/>
      <protection/>
    </xf>
    <xf numFmtId="4" fontId="23" fillId="0" borderId="28" xfId="51" applyNumberFormat="1" applyFont="1" applyBorder="1" applyAlignment="1">
      <alignment horizontal="right"/>
      <protection/>
    </xf>
    <xf numFmtId="3" fontId="18" fillId="0" borderId="0" xfId="0" applyNumberFormat="1" applyFont="1" applyFill="1" applyBorder="1" applyAlignment="1">
      <alignment horizontal="right"/>
    </xf>
    <xf numFmtId="0" fontId="17" fillId="0" borderId="26" xfId="0" applyFont="1" applyFill="1" applyBorder="1" applyAlignment="1">
      <alignment horizontal="center"/>
    </xf>
    <xf numFmtId="0" fontId="17" fillId="0" borderId="31" xfId="0" applyFont="1" applyFill="1" applyBorder="1" applyAlignment="1">
      <alignment horizontal="center"/>
    </xf>
    <xf numFmtId="0" fontId="17" fillId="0" borderId="39" xfId="0" applyFont="1" applyFill="1" applyBorder="1" applyAlignment="1">
      <alignment horizontal="center"/>
    </xf>
    <xf numFmtId="0" fontId="17" fillId="0" borderId="29" xfId="0" applyFont="1" applyFill="1" applyBorder="1" applyAlignment="1">
      <alignment horizontal="center"/>
    </xf>
    <xf numFmtId="0" fontId="17" fillId="0" borderId="27" xfId="0" applyFont="1" applyFill="1" applyBorder="1" applyAlignment="1">
      <alignment horizontal="center"/>
    </xf>
    <xf numFmtId="0" fontId="17" fillId="0" borderId="28" xfId="0" applyFont="1" applyFill="1" applyBorder="1" applyAlignment="1">
      <alignment horizontal="center"/>
    </xf>
    <xf numFmtId="0" fontId="17" fillId="0" borderId="26" xfId="0" applyNumberFormat="1" applyFont="1" applyBorder="1" applyAlignment="1">
      <alignment horizontal="center"/>
    </xf>
    <xf numFmtId="0" fontId="17" fillId="0" borderId="31" xfId="0" applyNumberFormat="1" applyFont="1" applyBorder="1" applyAlignment="1">
      <alignment horizontal="center"/>
    </xf>
    <xf numFmtId="0" fontId="17" fillId="0" borderId="39" xfId="0" applyNumberFormat="1" applyFont="1" applyBorder="1" applyAlignment="1">
      <alignment horizontal="center"/>
    </xf>
    <xf numFmtId="0" fontId="17" fillId="0" borderId="29" xfId="0" applyNumberFormat="1" applyFont="1" applyBorder="1" applyAlignment="1">
      <alignment horizontal="center"/>
    </xf>
    <xf numFmtId="0" fontId="17" fillId="0" borderId="27" xfId="0" applyNumberFormat="1" applyFont="1" applyBorder="1" applyAlignment="1">
      <alignment horizontal="center"/>
    </xf>
    <xf numFmtId="0" fontId="17" fillId="0" borderId="28" xfId="0" applyNumberFormat="1" applyFont="1" applyBorder="1" applyAlignment="1">
      <alignment horizontal="center"/>
    </xf>
    <xf numFmtId="0" fontId="17" fillId="0" borderId="26" xfId="0" applyFont="1" applyBorder="1" applyAlignment="1">
      <alignment horizontal="center" vertical="center"/>
    </xf>
    <xf numFmtId="0" fontId="17" fillId="0" borderId="39"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14" fillId="0" borderId="0" xfId="0" applyFont="1" applyFill="1" applyBorder="1" applyAlignment="1">
      <alignment horizontal="right"/>
    </xf>
    <xf numFmtId="0" fontId="29" fillId="0" borderId="0" xfId="0" applyFont="1" applyAlignment="1">
      <alignment/>
    </xf>
    <xf numFmtId="0" fontId="29" fillId="0" borderId="23" xfId="0" applyFont="1" applyBorder="1" applyAlignment="1">
      <alignment/>
    </xf>
    <xf numFmtId="0" fontId="17" fillId="0" borderId="31" xfId="0" applyFont="1" applyFill="1" applyBorder="1" applyAlignment="1">
      <alignment horizontal="right"/>
    </xf>
    <xf numFmtId="0" fontId="29" fillId="0" borderId="31" xfId="0" applyFont="1" applyBorder="1" applyAlignment="1">
      <alignment/>
    </xf>
    <xf numFmtId="0" fontId="29" fillId="0" borderId="39" xfId="0" applyFont="1" applyBorder="1" applyAlignment="1">
      <alignment/>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6" fillId="0" borderId="0" xfId="0" applyNumberFormat="1" applyFont="1" applyFill="1" applyAlignment="1">
      <alignment horizontal="center"/>
    </xf>
    <xf numFmtId="3" fontId="13"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209" fontId="14" fillId="0" borderId="36" xfId="42" applyNumberFormat="1" applyFont="1" applyBorder="1" applyAlignment="1">
      <alignment horizontal="center"/>
    </xf>
    <xf numFmtId="209" fontId="14" fillId="0" borderId="37" xfId="42" applyNumberFormat="1" applyFont="1" applyBorder="1" applyAlignment="1">
      <alignment horizontal="center"/>
    </xf>
    <xf numFmtId="209" fontId="14" fillId="0" borderId="25" xfId="42" applyNumberFormat="1" applyFont="1" applyBorder="1" applyAlignment="1">
      <alignment horizontal="center"/>
    </xf>
    <xf numFmtId="0" fontId="11" fillId="0" borderId="11" xfId="49" applyFont="1" applyBorder="1" applyAlignment="1">
      <alignment horizontal="center" vertical="center"/>
      <protection/>
    </xf>
    <xf numFmtId="0" fontId="11" fillId="0" borderId="12" xfId="49" applyFont="1" applyBorder="1" applyAlignment="1">
      <alignment horizontal="center" vertical="center"/>
      <protection/>
    </xf>
    <xf numFmtId="0" fontId="11" fillId="0" borderId="13" xfId="49" applyFont="1" applyBorder="1" applyAlignment="1">
      <alignment horizontal="center" vertical="center"/>
      <protection/>
    </xf>
    <xf numFmtId="0" fontId="11" fillId="0" borderId="0" xfId="49" applyFont="1" applyBorder="1" applyAlignment="1">
      <alignment horizontal="right"/>
      <protection/>
    </xf>
    <xf numFmtId="0" fontId="31" fillId="0" borderId="0" xfId="49" applyFont="1" applyBorder="1" applyAlignment="1">
      <alignment horizontal="center"/>
      <protection/>
    </xf>
    <xf numFmtId="0" fontId="12" fillId="0" borderId="0" xfId="49" applyFont="1" applyBorder="1" applyAlignment="1">
      <alignment horizontal="center"/>
      <protection/>
    </xf>
    <xf numFmtId="0" fontId="16" fillId="0" borderId="0" xfId="49" applyFont="1" applyAlignment="1">
      <alignment horizontal="center"/>
      <protection/>
    </xf>
    <xf numFmtId="0" fontId="11" fillId="0" borderId="26" xfId="49" applyFont="1" applyBorder="1" applyAlignment="1">
      <alignment horizontal="center"/>
      <protection/>
    </xf>
    <xf numFmtId="0" fontId="11" fillId="0" borderId="31" xfId="49" applyFont="1" applyBorder="1" applyAlignment="1">
      <alignment horizontal="center"/>
      <protection/>
    </xf>
    <xf numFmtId="0" fontId="11" fillId="0" borderId="39" xfId="49" applyFont="1" applyBorder="1" applyAlignment="1">
      <alignment horizontal="center"/>
      <protection/>
    </xf>
    <xf numFmtId="0" fontId="11" fillId="0" borderId="29" xfId="49" applyFont="1" applyBorder="1" applyAlignment="1">
      <alignment horizontal="center"/>
      <protection/>
    </xf>
    <xf numFmtId="0" fontId="11" fillId="0" borderId="27" xfId="49" applyFont="1" applyBorder="1" applyAlignment="1">
      <alignment horizontal="center"/>
      <protection/>
    </xf>
    <xf numFmtId="0" fontId="11" fillId="0" borderId="28" xfId="49" applyFont="1" applyBorder="1" applyAlignment="1">
      <alignment horizontal="center"/>
      <protection/>
    </xf>
    <xf numFmtId="0" fontId="11" fillId="0" borderId="0" xfId="49" applyFont="1" applyBorder="1" applyAlignment="1">
      <alignment horizontal="center"/>
      <protection/>
    </xf>
    <xf numFmtId="0" fontId="11" fillId="0" borderId="0" xfId="49" applyFont="1" applyBorder="1" applyAlignment="1">
      <alignment horizontal="left" vertical="center"/>
      <protection/>
    </xf>
    <xf numFmtId="0" fontId="14" fillId="0" borderId="26" xfId="49" applyFont="1" applyBorder="1" applyAlignment="1">
      <alignment horizontal="left" vertical="center"/>
      <protection/>
    </xf>
    <xf numFmtId="0" fontId="14" fillId="0" borderId="39" xfId="49" applyFont="1" applyBorder="1" applyAlignment="1">
      <alignment horizontal="left" vertical="center"/>
      <protection/>
    </xf>
    <xf numFmtId="0" fontId="14" fillId="0" borderId="20" xfId="49" applyFont="1" applyBorder="1" applyAlignment="1">
      <alignment horizontal="left" vertical="center"/>
      <protection/>
    </xf>
    <xf numFmtId="0" fontId="14" fillId="0" borderId="23" xfId="49" applyFont="1" applyBorder="1" applyAlignment="1">
      <alignment horizontal="left" vertical="center"/>
      <protection/>
    </xf>
    <xf numFmtId="0" fontId="11" fillId="0" borderId="36" xfId="49" applyFont="1" applyBorder="1" applyAlignment="1">
      <alignment horizontal="left" vertical="center"/>
      <protection/>
    </xf>
    <xf numFmtId="0" fontId="11" fillId="0" borderId="25" xfId="49" applyFont="1" applyBorder="1" applyAlignment="1">
      <alignment horizontal="left" vertical="center"/>
      <protection/>
    </xf>
    <xf numFmtId="0" fontId="14" fillId="0" borderId="36" xfId="49" applyFont="1" applyBorder="1" applyAlignment="1">
      <alignment horizontal="left" vertical="center"/>
      <protection/>
    </xf>
    <xf numFmtId="0" fontId="14" fillId="0" borderId="25" xfId="49" applyFont="1" applyBorder="1" applyAlignment="1">
      <alignment horizontal="left" vertical="center"/>
      <protection/>
    </xf>
    <xf numFmtId="0" fontId="14" fillId="0" borderId="0" xfId="49" applyFont="1" applyBorder="1" applyAlignment="1">
      <alignment horizontal="center"/>
      <protection/>
    </xf>
    <xf numFmtId="0" fontId="24" fillId="0" borderId="0" xfId="49" applyFont="1" applyBorder="1" applyAlignment="1">
      <alignment horizontal="center"/>
      <protection/>
    </xf>
    <xf numFmtId="0" fontId="23" fillId="0" borderId="0" xfId="49" applyFont="1" applyBorder="1" applyAlignment="1">
      <alignment horizontal="center"/>
      <protection/>
    </xf>
    <xf numFmtId="0" fontId="25" fillId="0" borderId="0" xfId="49" applyFont="1" applyBorder="1" applyAlignment="1">
      <alignment horizontal="center"/>
      <protection/>
    </xf>
    <xf numFmtId="0" fontId="14" fillId="0" borderId="11"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36" xfId="53" applyFont="1" applyBorder="1" applyAlignment="1">
      <alignment horizontal="center"/>
      <protection/>
    </xf>
    <xf numFmtId="0" fontId="14" fillId="0" borderId="25" xfId="53" applyFont="1" applyBorder="1" applyAlignment="1">
      <alignment horizontal="center"/>
      <protection/>
    </xf>
    <xf numFmtId="0" fontId="14" fillId="0" borderId="37" xfId="53" applyFont="1" applyBorder="1" applyAlignment="1">
      <alignment horizontal="center"/>
      <protection/>
    </xf>
    <xf numFmtId="0" fontId="14" fillId="0" borderId="36" xfId="0" applyFont="1" applyBorder="1" applyAlignment="1">
      <alignment horizontal="center"/>
    </xf>
    <xf numFmtId="0" fontId="14" fillId="0" borderId="37" xfId="0" applyFont="1" applyBorder="1" applyAlignment="1">
      <alignment horizontal="center"/>
    </xf>
    <xf numFmtId="0" fontId="14" fillId="0" borderId="25" xfId="0" applyFont="1" applyBorder="1" applyAlignment="1">
      <alignment horizontal="center"/>
    </xf>
    <xf numFmtId="0" fontId="25" fillId="0" borderId="11" xfId="53" applyFont="1" applyBorder="1" applyAlignment="1">
      <alignment horizontal="center" vertical="center" wrapText="1"/>
      <protection/>
    </xf>
    <xf numFmtId="0" fontId="25" fillId="0" borderId="12" xfId="53" applyFont="1" applyBorder="1" applyAlignment="1">
      <alignment horizontal="center" vertical="center" wrapText="1"/>
      <protection/>
    </xf>
    <xf numFmtId="0" fontId="25" fillId="0" borderId="13" xfId="53" applyFont="1" applyBorder="1" applyAlignment="1">
      <alignment horizontal="center" vertical="center" wrapText="1"/>
      <protection/>
    </xf>
    <xf numFmtId="0" fontId="5" fillId="0" borderId="0" xfId="0" applyFont="1" applyAlignment="1">
      <alignment horizontal="center"/>
    </xf>
  </cellXfs>
  <cellStyles count="5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การคำนวณ" xfId="35"/>
    <cellStyle name="ข้อความเตือน" xfId="36"/>
    <cellStyle name="ข้อความอธิบาย" xfId="37"/>
    <cellStyle name="เครื่องหมายจุลภาค 2" xfId="38"/>
    <cellStyle name="เครื่องหมายจุลภาค 3 2" xfId="39"/>
    <cellStyle name="เครื่องหมายจุลภาค 3 2 2" xfId="40"/>
    <cellStyle name="เครื่องหมายจุลภาค 4" xfId="41"/>
    <cellStyle name="Comma" xfId="42"/>
    <cellStyle name="Comma [0]" xfId="43"/>
    <cellStyle name="ชื่อเรื่อง" xfId="44"/>
    <cellStyle name="เซลล์ตรวจสอบ" xfId="45"/>
    <cellStyle name="เซลล์ที่มีลิงก์" xfId="46"/>
    <cellStyle name="ดี" xfId="47"/>
    <cellStyle name="ปกติ 2" xfId="48"/>
    <cellStyle name="ปกติ_11-สำนักวิทยบริการและเทคโนโลยีสารสนเทศ" xfId="49"/>
    <cellStyle name="ปกติ_การแบ่งส่วนงาน(กนผ.)1" xfId="50"/>
    <cellStyle name="ปกติ_งานกจ วินัยและนิติการ" xfId="51"/>
    <cellStyle name="ปกติ_งานประกันคุณภาพการศึกษา" xfId="52"/>
    <cellStyle name="ปกติ_ตารางสรุปการกำหนดกรอบ" xfId="53"/>
    <cellStyle name="ป้อนค่า" xfId="54"/>
    <cellStyle name="ปานกลาง" xfId="55"/>
    <cellStyle name="Percent" xfId="56"/>
    <cellStyle name="ผลรวม" xfId="57"/>
    <cellStyle name="แย่" xfId="58"/>
    <cellStyle name="Currency" xfId="59"/>
    <cellStyle name="Currency [0]" xfId="60"/>
    <cellStyle name="ส่วนที่ถูกเน้น1" xfId="61"/>
    <cellStyle name="ส่วนที่ถูกเน้น2" xfId="62"/>
    <cellStyle name="ส่วนที่ถูกเน้น3" xfId="63"/>
    <cellStyle name="ส่วนที่ถูกเน้น4" xfId="64"/>
    <cellStyle name="ส่วนที่ถูกเน้น5" xfId="65"/>
    <cellStyle name="ส่วนที่ถูกเน้น6" xfId="66"/>
    <cellStyle name="แสดงผล" xfId="67"/>
    <cellStyle name="หมายเหตุ" xfId="68"/>
    <cellStyle name="หัวเรื่อง 1" xfId="69"/>
    <cellStyle name="หัวเรื่อง 2" xfId="70"/>
    <cellStyle name="หัวเรื่อง 3" xfId="71"/>
    <cellStyle name="หัวเรื่อง 4"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4</xdr:row>
      <xdr:rowOff>228600</xdr:rowOff>
    </xdr:from>
    <xdr:to>
      <xdr:col>2</xdr:col>
      <xdr:colOff>257175</xdr:colOff>
      <xdr:row>4</xdr:row>
      <xdr:rowOff>228600</xdr:rowOff>
    </xdr:to>
    <xdr:sp>
      <xdr:nvSpPr>
        <xdr:cNvPr id="1" name="Line 1"/>
        <xdr:cNvSpPr>
          <a:spLocks/>
        </xdr:cNvSpPr>
      </xdr:nvSpPr>
      <xdr:spPr>
        <a:xfrm>
          <a:off x="1314450" y="1419225"/>
          <a:ext cx="442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1447800</xdr:colOff>
      <xdr:row>6</xdr:row>
      <xdr:rowOff>219075</xdr:rowOff>
    </xdr:from>
    <xdr:to>
      <xdr:col>2</xdr:col>
      <xdr:colOff>266700</xdr:colOff>
      <xdr:row>6</xdr:row>
      <xdr:rowOff>219075</xdr:rowOff>
    </xdr:to>
    <xdr:sp>
      <xdr:nvSpPr>
        <xdr:cNvPr id="2" name="Line 2"/>
        <xdr:cNvSpPr>
          <a:spLocks/>
        </xdr:cNvSpPr>
      </xdr:nvSpPr>
      <xdr:spPr>
        <a:xfrm>
          <a:off x="2057400" y="2057400"/>
          <a:ext cx="3695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3048000</xdr:colOff>
      <xdr:row>5</xdr:row>
      <xdr:rowOff>238125</xdr:rowOff>
    </xdr:from>
    <xdr:to>
      <xdr:col>2</xdr:col>
      <xdr:colOff>266700</xdr:colOff>
      <xdr:row>5</xdr:row>
      <xdr:rowOff>238125</xdr:rowOff>
    </xdr:to>
    <xdr:sp>
      <xdr:nvSpPr>
        <xdr:cNvPr id="3" name="Line 3"/>
        <xdr:cNvSpPr>
          <a:spLocks/>
        </xdr:cNvSpPr>
      </xdr:nvSpPr>
      <xdr:spPr>
        <a:xfrm>
          <a:off x="3657600" y="1752600"/>
          <a:ext cx="20955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1095375</xdr:colOff>
      <xdr:row>7</xdr:row>
      <xdr:rowOff>238125</xdr:rowOff>
    </xdr:from>
    <xdr:to>
      <xdr:col>2</xdr:col>
      <xdr:colOff>266700</xdr:colOff>
      <xdr:row>7</xdr:row>
      <xdr:rowOff>238125</xdr:rowOff>
    </xdr:to>
    <xdr:sp>
      <xdr:nvSpPr>
        <xdr:cNvPr id="4" name="Line 4"/>
        <xdr:cNvSpPr>
          <a:spLocks/>
        </xdr:cNvSpPr>
      </xdr:nvSpPr>
      <xdr:spPr>
        <a:xfrm>
          <a:off x="1704975" y="2400300"/>
          <a:ext cx="404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4410075</xdr:colOff>
      <xdr:row>8</xdr:row>
      <xdr:rowOff>257175</xdr:rowOff>
    </xdr:from>
    <xdr:to>
      <xdr:col>2</xdr:col>
      <xdr:colOff>266700</xdr:colOff>
      <xdr:row>8</xdr:row>
      <xdr:rowOff>257175</xdr:rowOff>
    </xdr:to>
    <xdr:sp>
      <xdr:nvSpPr>
        <xdr:cNvPr id="5" name="Line 5"/>
        <xdr:cNvSpPr>
          <a:spLocks/>
        </xdr:cNvSpPr>
      </xdr:nvSpPr>
      <xdr:spPr>
        <a:xfrm>
          <a:off x="5019675" y="27432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2266950</xdr:colOff>
      <xdr:row>9</xdr:row>
      <xdr:rowOff>228600</xdr:rowOff>
    </xdr:from>
    <xdr:to>
      <xdr:col>2</xdr:col>
      <xdr:colOff>285750</xdr:colOff>
      <xdr:row>9</xdr:row>
      <xdr:rowOff>228600</xdr:rowOff>
    </xdr:to>
    <xdr:sp>
      <xdr:nvSpPr>
        <xdr:cNvPr id="6" name="Line 6"/>
        <xdr:cNvSpPr>
          <a:spLocks/>
        </xdr:cNvSpPr>
      </xdr:nvSpPr>
      <xdr:spPr>
        <a:xfrm>
          <a:off x="2876550" y="3038475"/>
          <a:ext cx="2895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1123950</xdr:colOff>
      <xdr:row>10</xdr:row>
      <xdr:rowOff>228600</xdr:rowOff>
    </xdr:from>
    <xdr:to>
      <xdr:col>2</xdr:col>
      <xdr:colOff>257175</xdr:colOff>
      <xdr:row>10</xdr:row>
      <xdr:rowOff>228600</xdr:rowOff>
    </xdr:to>
    <xdr:sp>
      <xdr:nvSpPr>
        <xdr:cNvPr id="7" name="Line 7"/>
        <xdr:cNvSpPr>
          <a:spLocks/>
        </xdr:cNvSpPr>
      </xdr:nvSpPr>
      <xdr:spPr>
        <a:xfrm>
          <a:off x="1733550" y="3362325"/>
          <a:ext cx="4010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3038475</xdr:colOff>
      <xdr:row>11</xdr:row>
      <xdr:rowOff>228600</xdr:rowOff>
    </xdr:from>
    <xdr:to>
      <xdr:col>2</xdr:col>
      <xdr:colOff>228600</xdr:colOff>
      <xdr:row>11</xdr:row>
      <xdr:rowOff>228600</xdr:rowOff>
    </xdr:to>
    <xdr:sp>
      <xdr:nvSpPr>
        <xdr:cNvPr id="8" name="Line 8"/>
        <xdr:cNvSpPr>
          <a:spLocks/>
        </xdr:cNvSpPr>
      </xdr:nvSpPr>
      <xdr:spPr>
        <a:xfrm>
          <a:off x="3648075" y="3686175"/>
          <a:ext cx="2066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2</xdr:row>
      <xdr:rowOff>219075</xdr:rowOff>
    </xdr:from>
    <xdr:to>
      <xdr:col>8</xdr:col>
      <xdr:colOff>247650</xdr:colOff>
      <xdr:row>4</xdr:row>
      <xdr:rowOff>66675</xdr:rowOff>
    </xdr:to>
    <xdr:sp>
      <xdr:nvSpPr>
        <xdr:cNvPr id="1" name="Line 7"/>
        <xdr:cNvSpPr>
          <a:spLocks/>
        </xdr:cNvSpPr>
      </xdr:nvSpPr>
      <xdr:spPr>
        <a:xfrm>
          <a:off x="5124450" y="828675"/>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0</xdr:col>
      <xdr:colOff>47625</xdr:colOff>
      <xdr:row>8</xdr:row>
      <xdr:rowOff>152400</xdr:rowOff>
    </xdr:from>
    <xdr:to>
      <xdr:col>4</xdr:col>
      <xdr:colOff>219075</xdr:colOff>
      <xdr:row>20</xdr:row>
      <xdr:rowOff>247650</xdr:rowOff>
    </xdr:to>
    <xdr:sp>
      <xdr:nvSpPr>
        <xdr:cNvPr id="2" name="Text Box 2"/>
        <xdr:cNvSpPr txBox="1">
          <a:spLocks noChangeArrowheads="1"/>
        </xdr:cNvSpPr>
      </xdr:nvSpPr>
      <xdr:spPr>
        <a:xfrm>
          <a:off x="47625" y="2419350"/>
          <a:ext cx="2609850" cy="3409950"/>
        </a:xfrm>
        <a:prstGeom prst="rect">
          <a:avLst/>
        </a:prstGeom>
        <a:solidFill>
          <a:srgbClr val="FFFFFF"/>
        </a:solidFill>
        <a:ln w="9525" cmpd="sng">
          <a:noFill/>
        </a:ln>
      </xdr:spPr>
      <xdr:txBody>
        <a:bodyPr vertOverflow="clip" wrap="square"/>
        <a:p>
          <a:pPr algn="l">
            <a:defRPr/>
          </a:pPr>
          <a:r>
            <a:rPr lang="en-US" cap="none" sz="1300" b="0" i="0" u="none" baseline="0">
              <a:solidFill>
                <a:srgbClr val="000000"/>
              </a:solidFill>
              <a:latin typeface="TH SarabunPSK"/>
              <a:ea typeface="TH SarabunPSK"/>
              <a:cs typeface="TH SarabunPSK"/>
            </a:rPr>
            <a:t>- หน่วยรับ </a:t>
          </a:r>
          <a:r>
            <a:rPr lang="en-US" cap="none" sz="1300" b="0" i="0" u="none" baseline="0">
              <a:solidFill>
                <a:srgbClr val="000000"/>
              </a:solidFill>
              <a:latin typeface="TH SarabunPSK"/>
              <a:ea typeface="TH SarabunPSK"/>
              <a:cs typeface="TH SarabunPSK"/>
            </a:rPr>
            <a:t>– </a:t>
          </a:r>
          <a:r>
            <a:rPr lang="en-US" cap="none" sz="1300" b="0" i="0" u="none" baseline="0">
              <a:solidFill>
                <a:srgbClr val="000000"/>
              </a:solidFill>
              <a:latin typeface="TH SarabunPSK"/>
              <a:ea typeface="TH SarabunPSK"/>
              <a:cs typeface="TH SarabunPSK"/>
            </a:rPr>
            <a:t>ส่ง
</a:t>
          </a:r>
          <a:r>
            <a:rPr lang="en-US" cap="none" sz="1300" b="0" i="0" u="none" baseline="0">
              <a:solidFill>
                <a:srgbClr val="000000"/>
              </a:solidFill>
              <a:latin typeface="TH SarabunPSK"/>
              <a:ea typeface="TH SarabunPSK"/>
              <a:cs typeface="TH SarabunPSK"/>
            </a:rPr>
            <a:t>- หน่วยร่าง </a:t>
          </a:r>
          <a:r>
            <a:rPr lang="en-US" cap="none" sz="1300" b="0" i="0" u="none" baseline="0">
              <a:solidFill>
                <a:srgbClr val="000000"/>
              </a:solidFill>
              <a:latin typeface="TH SarabunPSK"/>
              <a:ea typeface="TH SarabunPSK"/>
              <a:cs typeface="TH SarabunPSK"/>
            </a:rPr>
            <a:t>– </a:t>
          </a:r>
          <a:r>
            <a:rPr lang="en-US" cap="none" sz="1300" b="0" i="0" u="none" baseline="0">
              <a:solidFill>
                <a:srgbClr val="000000"/>
              </a:solidFill>
              <a:latin typeface="TH SarabunPSK"/>
              <a:ea typeface="TH SarabunPSK"/>
              <a:cs typeface="TH SarabunPSK"/>
            </a:rPr>
            <a:t>โต้ตอบ
</a:t>
          </a:r>
          <a:r>
            <a:rPr lang="en-US" cap="none" sz="1300" b="0" i="0" u="none" baseline="0">
              <a:solidFill>
                <a:srgbClr val="000000"/>
              </a:solidFill>
              <a:latin typeface="TH SarabunPSK"/>
              <a:ea typeface="TH SarabunPSK"/>
              <a:cs typeface="TH SarabunPSK"/>
            </a:rPr>
            <a:t>- หน่วยจัดเก็บเอกสารสืบค้นฯ
</a:t>
          </a:r>
          <a:r>
            <a:rPr lang="en-US" cap="none" sz="1300" b="0" i="0" u="none" baseline="0">
              <a:solidFill>
                <a:srgbClr val="000000"/>
              </a:solidFill>
              <a:latin typeface="TH SarabunPSK"/>
              <a:ea typeface="TH SarabunPSK"/>
              <a:cs typeface="TH SarabunPSK"/>
            </a:rPr>
            <a:t>- หน่วยเลขานุการผู้บริหาร
</a:t>
          </a:r>
          <a:r>
            <a:rPr lang="en-US" cap="none" sz="1300" b="0" i="0" u="none" baseline="0">
              <a:solidFill>
                <a:srgbClr val="000000"/>
              </a:solidFill>
              <a:latin typeface="TH SarabunPSK"/>
              <a:ea typeface="TH SarabunPSK"/>
              <a:cs typeface="TH SarabunPSK"/>
            </a:rPr>
            <a:t>- หน่วยพิมพ์เอกสารและอัดสำเนา
</a:t>
          </a:r>
          <a:r>
            <a:rPr lang="en-US" cap="none" sz="1300" b="0" i="0" u="none" baseline="0">
              <a:solidFill>
                <a:srgbClr val="000000"/>
              </a:solidFill>
              <a:latin typeface="TH SarabunPSK"/>
              <a:ea typeface="TH SarabunPSK"/>
              <a:cs typeface="TH SarabunPSK"/>
            </a:rPr>
            <a:t>- หน่วยประสานงานประกันคุณภาพ
</a:t>
          </a:r>
          <a:r>
            <a:rPr lang="en-US" cap="none" sz="1300" b="0" i="0" u="none" baseline="0">
              <a:solidFill>
                <a:srgbClr val="000000"/>
              </a:solidFill>
              <a:latin typeface="TH SarabunPSK"/>
              <a:ea typeface="TH SarabunPSK"/>
              <a:cs typeface="TH SarabunPSK"/>
            </a:rPr>
            <a:t>- หน่วยธุรการ
</a:t>
          </a:r>
          <a:r>
            <a:rPr lang="en-US" cap="none" sz="1300" b="0" i="0" u="none" baseline="0">
              <a:solidFill>
                <a:srgbClr val="000000"/>
              </a:solidFill>
              <a:latin typeface="TH SarabunPSK"/>
              <a:ea typeface="TH SarabunPSK"/>
              <a:cs typeface="TH SarabunPSK"/>
            </a:rPr>
            <a:t>- หน่วยจัดการประชุมสภาผู้บริหาร
</a:t>
          </a:r>
          <a:r>
            <a:rPr lang="en-US" cap="none" sz="1300" b="0" i="0" u="none" baseline="0">
              <a:solidFill>
                <a:srgbClr val="000000"/>
              </a:solidFill>
              <a:latin typeface="TH SarabunPSK"/>
              <a:ea typeface="TH SarabunPSK"/>
              <a:cs typeface="TH SarabunPSK"/>
            </a:rPr>
            <a:t>- หน่วยจัดทำเอกสารแฟ้มประชุม
</a:t>
          </a:r>
          <a:r>
            <a:rPr lang="en-US" cap="none" sz="1300" b="0" i="0" u="none" baseline="0">
              <a:solidFill>
                <a:srgbClr val="000000"/>
              </a:solidFill>
              <a:latin typeface="TH SarabunPSK"/>
              <a:ea typeface="TH SarabunPSK"/>
              <a:cs typeface="TH SarabunPSK"/>
            </a:rPr>
            <a:t>- หน่วยงานสภามหาวิทยาลัย
</a:t>
          </a:r>
          <a:r>
            <a:rPr lang="en-US" cap="none" sz="1300" b="0" i="0" u="none" baseline="0">
              <a:solidFill>
                <a:srgbClr val="000000"/>
              </a:solidFill>
              <a:latin typeface="TH SarabunPSK"/>
              <a:ea typeface="TH SarabunPSK"/>
              <a:cs typeface="TH SarabunPSK"/>
            </a:rPr>
            <a:t>- หน่วยประชุมและติดต่อประสาน
</a:t>
          </a:r>
        </a:p>
      </xdr:txBody>
    </xdr:sp>
    <xdr:clientData/>
  </xdr:twoCellAnchor>
  <xdr:twoCellAnchor>
    <xdr:from>
      <xdr:col>0</xdr:col>
      <xdr:colOff>104775</xdr:colOff>
      <xdr:row>7</xdr:row>
      <xdr:rowOff>57150</xdr:rowOff>
    </xdr:from>
    <xdr:to>
      <xdr:col>2</xdr:col>
      <xdr:colOff>257175</xdr:colOff>
      <xdr:row>8</xdr:row>
      <xdr:rowOff>142875</xdr:rowOff>
    </xdr:to>
    <xdr:sp>
      <xdr:nvSpPr>
        <xdr:cNvPr id="3" name="Text Box 3"/>
        <xdr:cNvSpPr txBox="1">
          <a:spLocks noChangeArrowheads="1"/>
        </xdr:cNvSpPr>
      </xdr:nvSpPr>
      <xdr:spPr>
        <a:xfrm>
          <a:off x="104775" y="2047875"/>
          <a:ext cx="137160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rPr>
            <a:t>งานบริหารทั่วไป
</a:t>
          </a:r>
        </a:p>
      </xdr:txBody>
    </xdr:sp>
    <xdr:clientData/>
  </xdr:twoCellAnchor>
  <xdr:twoCellAnchor>
    <xdr:from>
      <xdr:col>6</xdr:col>
      <xdr:colOff>523875</xdr:colOff>
      <xdr:row>1</xdr:row>
      <xdr:rowOff>161925</xdr:rowOff>
    </xdr:from>
    <xdr:to>
      <xdr:col>10</xdr:col>
      <xdr:colOff>47625</xdr:colOff>
      <xdr:row>3</xdr:row>
      <xdr:rowOff>123825</xdr:rowOff>
    </xdr:to>
    <xdr:sp>
      <xdr:nvSpPr>
        <xdr:cNvPr id="4" name="Text Box 6"/>
        <xdr:cNvSpPr txBox="1">
          <a:spLocks noChangeArrowheads="1"/>
        </xdr:cNvSpPr>
      </xdr:nvSpPr>
      <xdr:spPr>
        <a:xfrm>
          <a:off x="4181475" y="495300"/>
          <a:ext cx="1962150" cy="514350"/>
        </a:xfrm>
        <a:prstGeom prst="rect">
          <a:avLst/>
        </a:prstGeom>
        <a:solidFill>
          <a:srgbClr val="FFFFFF"/>
        </a:solidFill>
        <a:ln w="9525" cmpd="sng">
          <a:solidFill>
            <a:srgbClr val="000000"/>
          </a:solidFill>
          <a:headEnd type="none"/>
          <a:tailEnd type="none"/>
        </a:ln>
      </xdr:spPr>
      <xdr:txBody>
        <a:bodyPr vertOverflow="clip" wrap="square" lIns="36576" tIns="68580" rIns="36576" bIns="0"/>
        <a:p>
          <a:pPr algn="ctr">
            <a:defRPr/>
          </a:pPr>
          <a:r>
            <a:rPr lang="en-US" cap="none" sz="2200" b="1" i="0" u="none" baseline="0">
              <a:solidFill>
                <a:srgbClr val="000000"/>
              </a:solidFill>
            </a:rPr>
            <a:t>สำนักงานอธิการบดี</a:t>
          </a:r>
        </a:p>
      </xdr:txBody>
    </xdr:sp>
    <xdr:clientData/>
  </xdr:twoCellAnchor>
  <xdr:twoCellAnchor>
    <xdr:from>
      <xdr:col>1</xdr:col>
      <xdr:colOff>104775</xdr:colOff>
      <xdr:row>6</xdr:row>
      <xdr:rowOff>85725</xdr:rowOff>
    </xdr:from>
    <xdr:to>
      <xdr:col>15</xdr:col>
      <xdr:colOff>371475</xdr:colOff>
      <xdr:row>6</xdr:row>
      <xdr:rowOff>85725</xdr:rowOff>
    </xdr:to>
    <xdr:sp>
      <xdr:nvSpPr>
        <xdr:cNvPr id="5" name="Line 8"/>
        <xdr:cNvSpPr>
          <a:spLocks/>
        </xdr:cNvSpPr>
      </xdr:nvSpPr>
      <xdr:spPr>
        <a:xfrm>
          <a:off x="714375" y="1800225"/>
          <a:ext cx="880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3</xdr:col>
      <xdr:colOff>123825</xdr:colOff>
      <xdr:row>7</xdr:row>
      <xdr:rowOff>57150</xdr:rowOff>
    </xdr:from>
    <xdr:to>
      <xdr:col>5</xdr:col>
      <xdr:colOff>504825</xdr:colOff>
      <xdr:row>8</xdr:row>
      <xdr:rowOff>142875</xdr:rowOff>
    </xdr:to>
    <xdr:sp>
      <xdr:nvSpPr>
        <xdr:cNvPr id="6" name="Text Box 10"/>
        <xdr:cNvSpPr txBox="1">
          <a:spLocks noChangeArrowheads="1"/>
        </xdr:cNvSpPr>
      </xdr:nvSpPr>
      <xdr:spPr>
        <a:xfrm>
          <a:off x="1952625" y="2047875"/>
          <a:ext cx="160020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TH SarabunPSK"/>
              <a:ea typeface="TH SarabunPSK"/>
              <a:cs typeface="TH SarabunPSK"/>
            </a:rPr>
            <a:t>งานบริหารบุคคล</a:t>
          </a:r>
          <a:r>
            <a:rPr lang="en-US" cap="none" sz="1100" b="1" i="0" u="none" baseline="0">
              <a:solidFill>
                <a:srgbClr val="000000"/>
              </a:solidFill>
              <a:latin typeface="TH SarabunPSK"/>
              <a:ea typeface="TH SarabunPSK"/>
              <a:cs typeface="TH SarabunPSK"/>
            </a:rPr>
            <a:t>
</a:t>
          </a:r>
          <a:r>
            <a:rPr lang="en-US" cap="none" sz="2800" b="1" i="0" u="none" baseline="0">
              <a:solidFill>
                <a:srgbClr val="000000"/>
              </a:solidFill>
              <a:latin typeface="TH SarabunPSK"/>
              <a:ea typeface="TH SarabunPSK"/>
              <a:cs typeface="TH SarabunPSK"/>
            </a:rPr>
            <a:t>
</a:t>
          </a:r>
        </a:p>
      </xdr:txBody>
    </xdr:sp>
    <xdr:clientData/>
  </xdr:twoCellAnchor>
  <xdr:twoCellAnchor>
    <xdr:from>
      <xdr:col>3</xdr:col>
      <xdr:colOff>95250</xdr:colOff>
      <xdr:row>8</xdr:row>
      <xdr:rowOff>171450</xdr:rowOff>
    </xdr:from>
    <xdr:to>
      <xdr:col>6</xdr:col>
      <xdr:colOff>95250</xdr:colOff>
      <xdr:row>20</xdr:row>
      <xdr:rowOff>142875</xdr:rowOff>
    </xdr:to>
    <xdr:sp>
      <xdr:nvSpPr>
        <xdr:cNvPr id="7" name="Text Box 11"/>
        <xdr:cNvSpPr txBox="1">
          <a:spLocks noChangeArrowheads="1"/>
        </xdr:cNvSpPr>
      </xdr:nvSpPr>
      <xdr:spPr>
        <a:xfrm>
          <a:off x="1924050" y="2438400"/>
          <a:ext cx="1828800" cy="32861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TH SarabunPSK"/>
              <a:ea typeface="TH SarabunPSK"/>
              <a:cs typeface="TH SarabunPSK"/>
            </a:rPr>
            <a:t>- หน่วยงานบริหารบุคคล
</a:t>
          </a:r>
          <a:r>
            <a:rPr lang="en-US" cap="none" sz="1400" b="0" i="0" u="none" baseline="0">
              <a:solidFill>
                <a:srgbClr val="000000"/>
              </a:solidFill>
              <a:latin typeface="TH SarabunPSK"/>
              <a:ea typeface="TH SarabunPSK"/>
              <a:cs typeface="TH SarabunPSK"/>
            </a:rPr>
            <a:t>- หน่วยงานพัฒนาบุคลากร
</a:t>
          </a:r>
          <a:r>
            <a:rPr lang="en-US" cap="none" sz="1400" b="0" i="0" u="none" baseline="0">
              <a:solidFill>
                <a:srgbClr val="000000"/>
              </a:solidFill>
              <a:latin typeface="TH SarabunPSK"/>
              <a:ea typeface="TH SarabunPSK"/>
              <a:cs typeface="TH SarabunPSK"/>
            </a:rPr>
            <a:t>  และฝึกอบรม
</a:t>
          </a:r>
          <a:r>
            <a:rPr lang="en-US" cap="none" sz="1400" b="0" i="0" u="none" baseline="0">
              <a:solidFill>
                <a:srgbClr val="000000"/>
              </a:solidFill>
              <a:latin typeface="TH SarabunPSK"/>
              <a:ea typeface="TH SarabunPSK"/>
              <a:cs typeface="TH SarabunPSK"/>
            </a:rPr>
            <a:t>- หน่วยงานทะเบียนประวัติ
</a:t>
          </a:r>
          <a:r>
            <a:rPr lang="en-US" cap="none" sz="1400" b="0" i="0" u="none" baseline="0">
              <a:solidFill>
                <a:srgbClr val="000000"/>
              </a:solidFill>
              <a:latin typeface="TH SarabunPSK"/>
              <a:ea typeface="TH SarabunPSK"/>
              <a:cs typeface="TH SarabunPSK"/>
            </a:rPr>
            <a:t>  และบำเหน็จความชอบ
</a:t>
          </a:r>
          <a:r>
            <a:rPr lang="en-US" cap="none" sz="1400" b="0" i="0" u="none" baseline="0">
              <a:solidFill>
                <a:srgbClr val="000000"/>
              </a:solidFill>
              <a:latin typeface="TH SarabunPSK"/>
              <a:ea typeface="TH SarabunPSK"/>
              <a:cs typeface="TH SarabunPSK"/>
            </a:rPr>
            <a:t>- หน่วยสวัสดิการบุคลากร
</a:t>
          </a:r>
          <a:r>
            <a:rPr lang="en-US" cap="none" sz="1400" b="0" i="0" u="none" baseline="0">
              <a:solidFill>
                <a:srgbClr val="000000"/>
              </a:solidFill>
              <a:latin typeface="TH SarabunPSK"/>
              <a:ea typeface="TH SarabunPSK"/>
              <a:cs typeface="TH SarabunPSK"/>
            </a:rPr>
            <a:t>- หน่วยงานธุรการ
</a:t>
          </a:r>
          <a:r>
            <a:rPr lang="en-US" cap="none" sz="1400" b="0" i="0" u="none" baseline="0">
              <a:solidFill>
                <a:srgbClr val="000000"/>
              </a:solidFill>
              <a:latin typeface="TH SarabunPSK"/>
              <a:ea typeface="TH SarabunPSK"/>
              <a:cs typeface="TH SarabunPSK"/>
            </a:rPr>
            <a:t>- หน่วยวินัยและนิติการ
</a:t>
          </a:r>
          <a:r>
            <a:rPr lang="en-US" cap="none" sz="1400" b="0" i="0" u="none" baseline="0">
              <a:solidFill>
                <a:srgbClr val="000000"/>
              </a:solidFill>
              <a:latin typeface="TH SarabunPSK"/>
              <a:ea typeface="TH SarabunPSK"/>
              <a:cs typeface="TH SarabunPSK"/>
            </a:rPr>
            <a:t>- หน่วยพิจารณาตรวจ
</a:t>
          </a:r>
          <a:r>
            <a:rPr lang="en-US" cap="none" sz="1400" b="0" i="0" u="none" baseline="0">
              <a:solidFill>
                <a:srgbClr val="000000"/>
              </a:solidFill>
              <a:latin typeface="TH SarabunPSK"/>
              <a:ea typeface="TH SarabunPSK"/>
              <a:cs typeface="TH SarabunPSK"/>
            </a:rPr>
            <a:t>  ร่างข้อกฎหมาย
</a:t>
          </a:r>
          <a:r>
            <a:rPr lang="en-US" cap="none" sz="1400" b="0" i="0" u="none" baseline="0">
              <a:solidFill>
                <a:srgbClr val="000000"/>
              </a:solidFill>
              <a:latin typeface="TH SarabunPSK"/>
              <a:ea typeface="TH SarabunPSK"/>
              <a:cs typeface="TH SarabunPSK"/>
            </a:rPr>
            <a:t>
</a:t>
          </a:r>
        </a:p>
      </xdr:txBody>
    </xdr:sp>
    <xdr:clientData/>
  </xdr:twoCellAnchor>
  <xdr:twoCellAnchor>
    <xdr:from>
      <xdr:col>8</xdr:col>
      <xdr:colOff>495300</xdr:colOff>
      <xdr:row>7</xdr:row>
      <xdr:rowOff>57150</xdr:rowOff>
    </xdr:from>
    <xdr:to>
      <xdr:col>10</xdr:col>
      <xdr:colOff>590550</xdr:colOff>
      <xdr:row>8</xdr:row>
      <xdr:rowOff>142875</xdr:rowOff>
    </xdr:to>
    <xdr:sp>
      <xdr:nvSpPr>
        <xdr:cNvPr id="8" name="Text Box 16"/>
        <xdr:cNvSpPr txBox="1">
          <a:spLocks noChangeArrowheads="1"/>
        </xdr:cNvSpPr>
      </xdr:nvSpPr>
      <xdr:spPr>
        <a:xfrm>
          <a:off x="5372100" y="2047875"/>
          <a:ext cx="131445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TH SarabunPSK"/>
              <a:ea typeface="TH SarabunPSK"/>
              <a:cs typeface="TH SarabunPSK"/>
            </a:rPr>
            <a:t>งานคลัง</a:t>
          </a:r>
          <a:r>
            <a:rPr lang="en-US" cap="none" sz="1100" b="1" i="0" u="none" baseline="0">
              <a:solidFill>
                <a:srgbClr val="000000"/>
              </a:solidFill>
              <a:latin typeface="TH SarabunPSK"/>
              <a:ea typeface="TH SarabunPSK"/>
              <a:cs typeface="TH SarabunPSK"/>
            </a:rPr>
            <a:t>
</a:t>
          </a:r>
          <a:r>
            <a:rPr lang="en-US" cap="none" sz="2800" b="1" i="0" u="none" baseline="0">
              <a:solidFill>
                <a:srgbClr val="000000"/>
              </a:solidFill>
              <a:latin typeface="TH SarabunPSK"/>
              <a:ea typeface="TH SarabunPSK"/>
              <a:cs typeface="TH SarabunPSK"/>
            </a:rPr>
            <a:t>
</a:t>
          </a:r>
        </a:p>
      </xdr:txBody>
    </xdr:sp>
    <xdr:clientData/>
  </xdr:twoCellAnchor>
  <xdr:twoCellAnchor>
    <xdr:from>
      <xdr:col>8</xdr:col>
      <xdr:colOff>438150</xdr:colOff>
      <xdr:row>8</xdr:row>
      <xdr:rowOff>161925</xdr:rowOff>
    </xdr:from>
    <xdr:to>
      <xdr:col>10</xdr:col>
      <xdr:colOff>514350</xdr:colOff>
      <xdr:row>15</xdr:row>
      <xdr:rowOff>66675</xdr:rowOff>
    </xdr:to>
    <xdr:sp>
      <xdr:nvSpPr>
        <xdr:cNvPr id="9" name="Text Box 17"/>
        <xdr:cNvSpPr txBox="1">
          <a:spLocks noChangeArrowheads="1"/>
        </xdr:cNvSpPr>
      </xdr:nvSpPr>
      <xdr:spPr>
        <a:xfrm>
          <a:off x="5314950" y="2428875"/>
          <a:ext cx="1295400" cy="18383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TH SarabunPSK"/>
              <a:ea typeface="TH SarabunPSK"/>
              <a:cs typeface="TH SarabunPSK"/>
            </a:rPr>
            <a:t>- หน่วยธุรการ
</a:t>
          </a:r>
          <a:r>
            <a:rPr lang="en-US" cap="none" sz="1400" b="0" i="0" u="none" baseline="0">
              <a:solidFill>
                <a:srgbClr val="000000"/>
              </a:solidFill>
              <a:latin typeface="TH SarabunPSK"/>
              <a:ea typeface="TH SarabunPSK"/>
              <a:cs typeface="TH SarabunPSK"/>
            </a:rPr>
            <a:t>- หน่วยรับเงิน
</a:t>
          </a:r>
          <a:r>
            <a:rPr lang="en-US" cap="none" sz="1400" b="0" i="0" u="none" baseline="0">
              <a:solidFill>
                <a:srgbClr val="000000"/>
              </a:solidFill>
              <a:latin typeface="TH SarabunPSK"/>
              <a:ea typeface="TH SarabunPSK"/>
              <a:cs typeface="TH SarabunPSK"/>
            </a:rPr>
            <a:t>- หน่วยเบิกเงิน
</a:t>
          </a:r>
          <a:r>
            <a:rPr lang="en-US" cap="none" sz="1400" b="0" i="0" u="none" baseline="0">
              <a:solidFill>
                <a:srgbClr val="000000"/>
              </a:solidFill>
              <a:latin typeface="TH SarabunPSK"/>
              <a:ea typeface="TH SarabunPSK"/>
              <a:cs typeface="TH SarabunPSK"/>
            </a:rPr>
            <a:t>- หน่วยจ่ายเงิน
</a:t>
          </a:r>
          <a:r>
            <a:rPr lang="en-US" cap="none" sz="1400" b="0" i="0" u="none" baseline="0">
              <a:solidFill>
                <a:srgbClr val="000000"/>
              </a:solidFill>
              <a:latin typeface="TH SarabunPSK"/>
              <a:ea typeface="TH SarabunPSK"/>
              <a:cs typeface="TH SarabunPSK"/>
            </a:rPr>
            <a:t>- หน่วยบัญชี
</a:t>
          </a:r>
          <a:r>
            <a:rPr lang="en-US" cap="none" sz="1400" b="0" i="0" u="none" baseline="0">
              <a:solidFill>
                <a:srgbClr val="000000"/>
              </a:solidFill>
              <a:latin typeface="TH SarabunPSK"/>
              <a:ea typeface="TH SarabunPSK"/>
              <a:cs typeface="TH SarabunPSK"/>
            </a:rPr>
            <a:t>- หน่วยงบประมาณ
</a:t>
          </a:r>
          <a:r>
            <a:rPr lang="en-US" cap="none" sz="1400" b="0" i="0" u="none" baseline="0">
              <a:solidFill>
                <a:srgbClr val="000000"/>
              </a:solidFill>
              <a:latin typeface="TH SarabunPSK"/>
              <a:ea typeface="TH SarabunPSK"/>
              <a:cs typeface="TH SarabunPSK"/>
            </a:rPr>
            <a:t>- งานอื่นๆ
</a:t>
          </a:r>
        </a:p>
      </xdr:txBody>
    </xdr:sp>
    <xdr:clientData/>
  </xdr:twoCellAnchor>
  <xdr:twoCellAnchor>
    <xdr:from>
      <xdr:col>11</xdr:col>
      <xdr:colOff>600075</xdr:colOff>
      <xdr:row>8</xdr:row>
      <xdr:rowOff>152400</xdr:rowOff>
    </xdr:from>
    <xdr:to>
      <xdr:col>14</xdr:col>
      <xdr:colOff>485775</xdr:colOff>
      <xdr:row>13</xdr:row>
      <xdr:rowOff>266700</xdr:rowOff>
    </xdr:to>
    <xdr:sp>
      <xdr:nvSpPr>
        <xdr:cNvPr id="10" name="Text Box 22"/>
        <xdr:cNvSpPr txBox="1">
          <a:spLocks noChangeArrowheads="1"/>
        </xdr:cNvSpPr>
      </xdr:nvSpPr>
      <xdr:spPr>
        <a:xfrm>
          <a:off x="7305675" y="2419350"/>
          <a:ext cx="1714500" cy="14954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TH SarabunPSK"/>
              <a:ea typeface="TH SarabunPSK"/>
              <a:cs typeface="TH SarabunPSK"/>
            </a:rPr>
            <a:t>- หน่วยธุรการ
</a:t>
          </a:r>
          <a:r>
            <a:rPr lang="en-US" cap="none" sz="1400" b="0" i="0" u="none" baseline="0">
              <a:solidFill>
                <a:srgbClr val="000000"/>
              </a:solidFill>
              <a:latin typeface="TH SarabunPSK"/>
              <a:ea typeface="TH SarabunPSK"/>
              <a:cs typeface="TH SarabunPSK"/>
            </a:rPr>
            <a:t>- หน่วยทรัพย์สิน
</a:t>
          </a:r>
          <a:r>
            <a:rPr lang="en-US" cap="none" sz="1400" b="0" i="0" u="none" baseline="0">
              <a:solidFill>
                <a:srgbClr val="000000"/>
              </a:solidFill>
              <a:latin typeface="TH SarabunPSK"/>
              <a:ea typeface="TH SarabunPSK"/>
              <a:cs typeface="TH SarabunPSK"/>
            </a:rPr>
            <a:t>- หน่วยรายได้
</a:t>
          </a:r>
          <a:r>
            <a:rPr lang="en-US" cap="none" sz="1400" b="0" i="0" u="none" baseline="0">
              <a:solidFill>
                <a:srgbClr val="000000"/>
              </a:solidFill>
              <a:latin typeface="TH SarabunPSK"/>
              <a:ea typeface="TH SarabunPSK"/>
              <a:cs typeface="TH SarabunPSK"/>
            </a:rPr>
            <a:t>- หน่วยกิจการพิเศษ/เฉพาะกิจ
</a:t>
          </a:r>
        </a:p>
      </xdr:txBody>
    </xdr:sp>
    <xdr:clientData/>
  </xdr:twoCellAnchor>
  <xdr:twoCellAnchor>
    <xdr:from>
      <xdr:col>12</xdr:col>
      <xdr:colOff>38100</xdr:colOff>
      <xdr:row>7</xdr:row>
      <xdr:rowOff>66675</xdr:rowOff>
    </xdr:from>
    <xdr:to>
      <xdr:col>14</xdr:col>
      <xdr:colOff>533400</xdr:colOff>
      <xdr:row>8</xdr:row>
      <xdr:rowOff>161925</xdr:rowOff>
    </xdr:to>
    <xdr:sp>
      <xdr:nvSpPr>
        <xdr:cNvPr id="11" name="Text Box 23"/>
        <xdr:cNvSpPr txBox="1">
          <a:spLocks noChangeArrowheads="1"/>
        </xdr:cNvSpPr>
      </xdr:nvSpPr>
      <xdr:spPr>
        <a:xfrm>
          <a:off x="7353300" y="2057400"/>
          <a:ext cx="1714500"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rPr>
            <a:t>งานทรัพย์สินและรายได้</a:t>
          </a:r>
        </a:p>
      </xdr:txBody>
    </xdr:sp>
    <xdr:clientData/>
  </xdr:twoCellAnchor>
  <xdr:twoCellAnchor>
    <xdr:from>
      <xdr:col>10</xdr:col>
      <xdr:colOff>104775</xdr:colOff>
      <xdr:row>18</xdr:row>
      <xdr:rowOff>47625</xdr:rowOff>
    </xdr:from>
    <xdr:to>
      <xdr:col>14</xdr:col>
      <xdr:colOff>19050</xdr:colOff>
      <xdr:row>25</xdr:row>
      <xdr:rowOff>38100</xdr:rowOff>
    </xdr:to>
    <xdr:sp>
      <xdr:nvSpPr>
        <xdr:cNvPr id="12" name="Text Box 24"/>
        <xdr:cNvSpPr txBox="1">
          <a:spLocks noChangeArrowheads="1"/>
        </xdr:cNvSpPr>
      </xdr:nvSpPr>
      <xdr:spPr>
        <a:xfrm>
          <a:off x="6200775" y="5076825"/>
          <a:ext cx="2352675" cy="19240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TH SarabunPSK"/>
              <a:ea typeface="TH SarabunPSK"/>
              <a:cs typeface="TH SarabunPSK"/>
            </a:rPr>
            <a:t>- หน่วยอาคารสถานที่
</a:t>
          </a:r>
          <a:r>
            <a:rPr lang="en-US" cap="none" sz="1400" b="0" i="0" u="none" baseline="0">
              <a:solidFill>
                <a:srgbClr val="000000"/>
              </a:solidFill>
              <a:latin typeface="TH SarabunPSK"/>
              <a:ea typeface="TH SarabunPSK"/>
              <a:cs typeface="TH SarabunPSK"/>
            </a:rPr>
            <a:t>- หน่วยยานพาหนะ
</a:t>
          </a:r>
          <a:r>
            <a:rPr lang="en-US" cap="none" sz="1400" b="0" i="0" u="none" baseline="0">
              <a:solidFill>
                <a:srgbClr val="000000"/>
              </a:solidFill>
              <a:latin typeface="TH SarabunPSK"/>
              <a:ea typeface="TH SarabunPSK"/>
              <a:cs typeface="TH SarabunPSK"/>
            </a:rPr>
            <a:t>- หน่วยรักษาความปลอดภัย
</a:t>
          </a:r>
          <a:r>
            <a:rPr lang="en-US" cap="none" sz="1400" b="0" i="0" u="none" baseline="0">
              <a:solidFill>
                <a:srgbClr val="000000"/>
              </a:solidFill>
              <a:latin typeface="TH SarabunPSK"/>
              <a:ea typeface="TH SarabunPSK"/>
              <a:cs typeface="TH SarabunPSK"/>
            </a:rPr>
            <a:t>- หน่วยสาธารณูปโภค
</a:t>
          </a:r>
          <a:r>
            <a:rPr lang="en-US" cap="none" sz="1400" b="0" i="0" u="none" baseline="0">
              <a:solidFill>
                <a:srgbClr val="000000"/>
              </a:solidFill>
              <a:latin typeface="TH SarabunPSK"/>
              <a:ea typeface="TH SarabunPSK"/>
              <a:cs typeface="TH SarabunPSK"/>
            </a:rPr>
            <a:t>- หน่วยออกแบบและตรวจสอบงานก่อสร้าง
</a:t>
          </a:r>
          <a:r>
            <a:rPr lang="en-US" cap="none" sz="1400" b="0" i="0" u="none" baseline="0">
              <a:solidFill>
                <a:srgbClr val="000000"/>
              </a:solidFill>
              <a:latin typeface="TH SarabunPSK"/>
              <a:ea typeface="TH SarabunPSK"/>
              <a:cs typeface="TH SarabunPSK"/>
            </a:rPr>
            <a:t>- หน่วยอาคารที่พักและทะเบียนราษฎร</a:t>
          </a:r>
        </a:p>
      </xdr:txBody>
    </xdr:sp>
    <xdr:clientData/>
  </xdr:twoCellAnchor>
  <xdr:twoCellAnchor>
    <xdr:from>
      <xdr:col>10</xdr:col>
      <xdr:colOff>142875</xdr:colOff>
      <xdr:row>16</xdr:row>
      <xdr:rowOff>180975</xdr:rowOff>
    </xdr:from>
    <xdr:to>
      <xdr:col>13</xdr:col>
      <xdr:colOff>571500</xdr:colOff>
      <xdr:row>17</xdr:row>
      <xdr:rowOff>266700</xdr:rowOff>
    </xdr:to>
    <xdr:sp>
      <xdr:nvSpPr>
        <xdr:cNvPr id="13" name="Text Box 25"/>
        <xdr:cNvSpPr txBox="1">
          <a:spLocks noChangeArrowheads="1"/>
        </xdr:cNvSpPr>
      </xdr:nvSpPr>
      <xdr:spPr>
        <a:xfrm>
          <a:off x="6238875" y="4657725"/>
          <a:ext cx="2257425"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rPr>
            <a:t>งานอาคาร สถานที่และยานพาหนะ</a:t>
          </a:r>
        </a:p>
      </xdr:txBody>
    </xdr:sp>
    <xdr:clientData/>
  </xdr:twoCellAnchor>
  <xdr:twoCellAnchor>
    <xdr:from>
      <xdr:col>13</xdr:col>
      <xdr:colOff>581025</xdr:colOff>
      <xdr:row>18</xdr:row>
      <xdr:rowOff>9525</xdr:rowOff>
    </xdr:from>
    <xdr:to>
      <xdr:col>17</xdr:col>
      <xdr:colOff>171450</xdr:colOff>
      <xdr:row>24</xdr:row>
      <xdr:rowOff>209550</xdr:rowOff>
    </xdr:to>
    <xdr:sp>
      <xdr:nvSpPr>
        <xdr:cNvPr id="14" name="Text Box 26"/>
        <xdr:cNvSpPr txBox="1">
          <a:spLocks noChangeArrowheads="1"/>
        </xdr:cNvSpPr>
      </xdr:nvSpPr>
      <xdr:spPr>
        <a:xfrm>
          <a:off x="8505825" y="5038725"/>
          <a:ext cx="2028825" cy="18573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TH SarabunPSK"/>
              <a:ea typeface="TH SarabunPSK"/>
              <a:cs typeface="TH SarabunPSK"/>
            </a:rPr>
            <a:t>- หน่วยงานบริหารทั่วไป
</a:t>
          </a:r>
          <a:r>
            <a:rPr lang="en-US" cap="none" sz="1400" b="0" i="0" u="none" baseline="0">
              <a:solidFill>
                <a:srgbClr val="000000"/>
              </a:solidFill>
              <a:latin typeface="TH SarabunPSK"/>
              <a:ea typeface="TH SarabunPSK"/>
              <a:cs typeface="TH SarabunPSK"/>
            </a:rPr>
            <a:t>- หน่วยงานมาตรฐานและประกัน
</a:t>
          </a:r>
          <a:r>
            <a:rPr lang="en-US" cap="none" sz="1400" b="0" i="0" u="none" baseline="0">
              <a:solidFill>
                <a:srgbClr val="000000"/>
              </a:solidFill>
              <a:latin typeface="TH SarabunPSK"/>
              <a:ea typeface="TH SarabunPSK"/>
              <a:cs typeface="TH SarabunPSK"/>
            </a:rPr>
            <a:t>  คุณภาพการศึกษา
</a:t>
          </a:r>
        </a:p>
      </xdr:txBody>
    </xdr:sp>
    <xdr:clientData/>
  </xdr:twoCellAnchor>
  <xdr:twoCellAnchor>
    <xdr:from>
      <xdr:col>13</xdr:col>
      <xdr:colOff>600075</xdr:colOff>
      <xdr:row>16</xdr:row>
      <xdr:rowOff>180975</xdr:rowOff>
    </xdr:from>
    <xdr:to>
      <xdr:col>17</xdr:col>
      <xdr:colOff>257175</xdr:colOff>
      <xdr:row>17</xdr:row>
      <xdr:rowOff>266700</xdr:rowOff>
    </xdr:to>
    <xdr:sp>
      <xdr:nvSpPr>
        <xdr:cNvPr id="15" name="Text Box 27"/>
        <xdr:cNvSpPr txBox="1">
          <a:spLocks noChangeArrowheads="1"/>
        </xdr:cNvSpPr>
      </xdr:nvSpPr>
      <xdr:spPr>
        <a:xfrm>
          <a:off x="8524875" y="4657725"/>
          <a:ext cx="209550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rPr>
            <a:t>งานประกันคุณภาพการศึกษา </a:t>
          </a:r>
        </a:p>
      </xdr:txBody>
    </xdr:sp>
    <xdr:clientData/>
  </xdr:twoCellAnchor>
  <xdr:twoCellAnchor>
    <xdr:from>
      <xdr:col>6</xdr:col>
      <xdr:colOff>9525</xdr:colOff>
      <xdr:row>7</xdr:row>
      <xdr:rowOff>57150</xdr:rowOff>
    </xdr:from>
    <xdr:to>
      <xdr:col>8</xdr:col>
      <xdr:colOff>276225</xdr:colOff>
      <xdr:row>8</xdr:row>
      <xdr:rowOff>142875</xdr:rowOff>
    </xdr:to>
    <xdr:sp>
      <xdr:nvSpPr>
        <xdr:cNvPr id="16" name="Text Box 29"/>
        <xdr:cNvSpPr txBox="1">
          <a:spLocks noChangeArrowheads="1"/>
        </xdr:cNvSpPr>
      </xdr:nvSpPr>
      <xdr:spPr>
        <a:xfrm>
          <a:off x="3667125" y="2047875"/>
          <a:ext cx="148590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TH SarabunPSK"/>
              <a:ea typeface="TH SarabunPSK"/>
              <a:cs typeface="TH SarabunPSK"/>
            </a:rPr>
            <a:t>งานพัสดุ</a:t>
          </a:r>
          <a:r>
            <a:rPr lang="en-US" cap="none" sz="1100" b="1" i="0" u="none" baseline="0">
              <a:solidFill>
                <a:srgbClr val="000000"/>
              </a:solidFill>
              <a:latin typeface="TH SarabunPSK"/>
              <a:ea typeface="TH SarabunPSK"/>
              <a:cs typeface="TH SarabunPSK"/>
            </a:rPr>
            <a:t>
</a:t>
          </a:r>
          <a:r>
            <a:rPr lang="en-US" cap="none" sz="2800" b="1" i="0" u="none" baseline="0">
              <a:solidFill>
                <a:srgbClr val="000000"/>
              </a:solidFill>
              <a:latin typeface="TH SarabunPSK"/>
              <a:ea typeface="TH SarabunPSK"/>
              <a:cs typeface="TH SarabunPSK"/>
            </a:rPr>
            <a:t>
</a:t>
          </a:r>
        </a:p>
      </xdr:txBody>
    </xdr:sp>
    <xdr:clientData/>
  </xdr:twoCellAnchor>
  <xdr:twoCellAnchor>
    <xdr:from>
      <xdr:col>6</xdr:col>
      <xdr:colOff>19050</xdr:colOff>
      <xdr:row>8</xdr:row>
      <xdr:rowOff>247650</xdr:rowOff>
    </xdr:from>
    <xdr:to>
      <xdr:col>8</xdr:col>
      <xdr:colOff>285750</xdr:colOff>
      <xdr:row>14</xdr:row>
      <xdr:rowOff>209550</xdr:rowOff>
    </xdr:to>
    <xdr:sp>
      <xdr:nvSpPr>
        <xdr:cNvPr id="17" name="Text Box 30"/>
        <xdr:cNvSpPr txBox="1">
          <a:spLocks noChangeArrowheads="1"/>
        </xdr:cNvSpPr>
      </xdr:nvSpPr>
      <xdr:spPr>
        <a:xfrm>
          <a:off x="3676650" y="2514600"/>
          <a:ext cx="1485900" cy="16192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TH SarabunPSK"/>
              <a:ea typeface="TH SarabunPSK"/>
              <a:cs typeface="TH SarabunPSK"/>
            </a:rPr>
            <a:t>- หน่วยจัดหาพัสดุ
</a:t>
          </a:r>
          <a:r>
            <a:rPr lang="en-US" cap="none" sz="1400" b="0" i="0" u="none" baseline="0">
              <a:solidFill>
                <a:srgbClr val="000000"/>
              </a:solidFill>
              <a:latin typeface="TH SarabunPSK"/>
              <a:ea typeface="TH SarabunPSK"/>
              <a:cs typeface="TH SarabunPSK"/>
            </a:rPr>
            <a:t>- หน่วยควบคุมพัสดุ
</a:t>
          </a:r>
          <a:r>
            <a:rPr lang="en-US" cap="none" sz="1400" b="0" i="0" u="none" baseline="0">
              <a:solidFill>
                <a:srgbClr val="000000"/>
              </a:solidFill>
              <a:latin typeface="TH SarabunPSK"/>
              <a:ea typeface="TH SarabunPSK"/>
              <a:cs typeface="TH SarabunPSK"/>
            </a:rPr>
            <a:t>- หน่วยจำหน่ายพัสดุ
</a:t>
          </a:r>
          <a:r>
            <a:rPr lang="en-US" cap="none" sz="1400" b="0" i="0" u="none" baseline="0">
              <a:solidFill>
                <a:srgbClr val="000000"/>
              </a:solidFill>
              <a:latin typeface="TH SarabunPSK"/>
              <a:ea typeface="TH SarabunPSK"/>
              <a:cs typeface="TH SarabunPSK"/>
            </a:rPr>
            <a:t>- หน่วยยืมพัสดุ
</a:t>
          </a:r>
          <a:r>
            <a:rPr lang="en-US" cap="none" sz="1400" b="0" i="0" u="none" baseline="0">
              <a:solidFill>
                <a:srgbClr val="000000"/>
              </a:solidFill>
              <a:latin typeface="TH SarabunPSK"/>
              <a:ea typeface="TH SarabunPSK"/>
              <a:cs typeface="TH SarabunPSK"/>
            </a:rPr>
            <a:t>
</a:t>
          </a:r>
        </a:p>
      </xdr:txBody>
    </xdr:sp>
    <xdr:clientData/>
  </xdr:twoCellAnchor>
  <xdr:twoCellAnchor>
    <xdr:from>
      <xdr:col>6</xdr:col>
      <xdr:colOff>152400</xdr:colOff>
      <xdr:row>16</xdr:row>
      <xdr:rowOff>180975</xdr:rowOff>
    </xdr:from>
    <xdr:to>
      <xdr:col>10</xdr:col>
      <xdr:colOff>57150</xdr:colOff>
      <xdr:row>17</xdr:row>
      <xdr:rowOff>266700</xdr:rowOff>
    </xdr:to>
    <xdr:sp>
      <xdr:nvSpPr>
        <xdr:cNvPr id="18" name="Text Box 31"/>
        <xdr:cNvSpPr txBox="1">
          <a:spLocks noChangeArrowheads="1"/>
        </xdr:cNvSpPr>
      </xdr:nvSpPr>
      <xdr:spPr>
        <a:xfrm>
          <a:off x="3810000" y="4657725"/>
          <a:ext cx="234315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rPr>
            <a:t>งานประชาสัมพันธ์และโสตทัศนูปกรณ์</a:t>
          </a:r>
        </a:p>
      </xdr:txBody>
    </xdr:sp>
    <xdr:clientData/>
  </xdr:twoCellAnchor>
  <xdr:twoCellAnchor>
    <xdr:from>
      <xdr:col>6</xdr:col>
      <xdr:colOff>104775</xdr:colOff>
      <xdr:row>18</xdr:row>
      <xdr:rowOff>9525</xdr:rowOff>
    </xdr:from>
    <xdr:to>
      <xdr:col>9</xdr:col>
      <xdr:colOff>571500</xdr:colOff>
      <xdr:row>25</xdr:row>
      <xdr:rowOff>133350</xdr:rowOff>
    </xdr:to>
    <xdr:sp>
      <xdr:nvSpPr>
        <xdr:cNvPr id="19" name="Text Box 32"/>
        <xdr:cNvSpPr txBox="1">
          <a:spLocks noChangeArrowheads="1"/>
        </xdr:cNvSpPr>
      </xdr:nvSpPr>
      <xdr:spPr>
        <a:xfrm>
          <a:off x="3762375" y="5038725"/>
          <a:ext cx="2295525" cy="205740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TH SarabunPSK"/>
              <a:ea typeface="TH SarabunPSK"/>
              <a:cs typeface="TH SarabunPSK"/>
            </a:rPr>
            <a:t>- หน่วยผลิตสื่อ เผยแพร่   
</a:t>
          </a:r>
          <a:r>
            <a:rPr lang="en-US" cap="none" sz="1400" b="0" i="0" u="none" baseline="0">
              <a:solidFill>
                <a:srgbClr val="000000"/>
              </a:solidFill>
              <a:latin typeface="TH SarabunPSK"/>
              <a:ea typeface="TH SarabunPSK"/>
              <a:cs typeface="TH SarabunPSK"/>
            </a:rPr>
            <a:t>  ประชาสัมพันธ์ และสื่อมวลชนสัมพันธ์
</a:t>
          </a:r>
          <a:r>
            <a:rPr lang="en-US" cap="none" sz="1400" b="0" i="0" u="none" baseline="0">
              <a:solidFill>
                <a:srgbClr val="000000"/>
              </a:solidFill>
              <a:latin typeface="TH SarabunPSK"/>
              <a:ea typeface="TH SarabunPSK"/>
              <a:cs typeface="TH SarabunPSK"/>
            </a:rPr>
            <a:t>- หน่วยบริการโสตทัศนูปกรณ์
</a:t>
          </a:r>
          <a:r>
            <a:rPr lang="en-US" cap="none" sz="1400" b="0" i="0" u="none" baseline="0">
              <a:solidFill>
                <a:srgbClr val="000000"/>
              </a:solidFill>
              <a:latin typeface="TH SarabunPSK"/>
              <a:ea typeface="TH SarabunPSK"/>
              <a:cs typeface="TH SarabunPSK"/>
            </a:rPr>
            <a:t>- หน่วยถ่ายภาพและมัลติมีเดีย
</a:t>
          </a:r>
          <a:r>
            <a:rPr lang="en-US" cap="none" sz="1400" b="0" i="0" u="none" baseline="0">
              <a:solidFill>
                <a:srgbClr val="000000"/>
              </a:solidFill>
              <a:latin typeface="TH SarabunPSK"/>
              <a:ea typeface="TH SarabunPSK"/>
              <a:cs typeface="TH SarabunPSK"/>
            </a:rPr>
            <a:t>- หน่วยธุรการ
</a:t>
          </a:r>
          <a:r>
            <a:rPr lang="en-US" cap="none" sz="1400" b="0" i="0" u="none" baseline="0">
              <a:solidFill>
                <a:srgbClr val="000000"/>
              </a:solidFill>
              <a:latin typeface="TH SarabunPSK"/>
              <a:ea typeface="TH SarabunPSK"/>
              <a:cs typeface="TH SarabunPSK"/>
            </a:rPr>
            <a:t>- หน่วยบริการรับ </a:t>
          </a:r>
          <a:r>
            <a:rPr lang="en-US" cap="none" sz="1400" b="0" i="0" u="none" baseline="0">
              <a:solidFill>
                <a:srgbClr val="000000"/>
              </a:solidFill>
              <a:latin typeface="TH SarabunPSK"/>
              <a:ea typeface="TH SarabunPSK"/>
              <a:cs typeface="TH SarabunPSK"/>
            </a:rPr>
            <a:t>– </a:t>
          </a:r>
          <a:r>
            <a:rPr lang="en-US" cap="none" sz="1400" b="0" i="0" u="none" baseline="0">
              <a:solidFill>
                <a:srgbClr val="000000"/>
              </a:solidFill>
              <a:latin typeface="TH SarabunPSK"/>
              <a:ea typeface="TH SarabunPSK"/>
              <a:cs typeface="TH SarabunPSK"/>
            </a:rPr>
            <a:t>ส่งไปรษณีย์
</a:t>
          </a:r>
          <a:r>
            <a:rPr lang="en-US" cap="none" sz="1400" b="0" i="0" u="none" baseline="0">
              <a:solidFill>
                <a:srgbClr val="000000"/>
              </a:solidFill>
              <a:latin typeface="TH SarabunPSK"/>
              <a:ea typeface="TH SarabunPSK"/>
              <a:cs typeface="TH SarabunPSK"/>
            </a:rPr>
            <a:t>- หน่วยรับหนังสือราชการและไปรษณีย์
</a:t>
          </a:r>
        </a:p>
      </xdr:txBody>
    </xdr:sp>
    <xdr:clientData/>
  </xdr:twoCellAnchor>
  <xdr:twoCellAnchor>
    <xdr:from>
      <xdr:col>8</xdr:col>
      <xdr:colOff>304800</xdr:colOff>
      <xdr:row>5</xdr:row>
      <xdr:rowOff>123825</xdr:rowOff>
    </xdr:from>
    <xdr:to>
      <xdr:col>8</xdr:col>
      <xdr:colOff>304800</xdr:colOff>
      <xdr:row>16</xdr:row>
      <xdr:rowOff>180975</xdr:rowOff>
    </xdr:to>
    <xdr:sp>
      <xdr:nvSpPr>
        <xdr:cNvPr id="20" name="Line 33"/>
        <xdr:cNvSpPr>
          <a:spLocks/>
        </xdr:cNvSpPr>
      </xdr:nvSpPr>
      <xdr:spPr>
        <a:xfrm>
          <a:off x="5181600" y="1562100"/>
          <a:ext cx="0" cy="3095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104775</xdr:colOff>
      <xdr:row>6</xdr:row>
      <xdr:rowOff>85725</xdr:rowOff>
    </xdr:from>
    <xdr:to>
      <xdr:col>1</xdr:col>
      <xdr:colOff>104775</xdr:colOff>
      <xdr:row>7</xdr:row>
      <xdr:rowOff>57150</xdr:rowOff>
    </xdr:to>
    <xdr:sp>
      <xdr:nvSpPr>
        <xdr:cNvPr id="21" name="Line 34"/>
        <xdr:cNvSpPr>
          <a:spLocks/>
        </xdr:cNvSpPr>
      </xdr:nvSpPr>
      <xdr:spPr>
        <a:xfrm>
          <a:off x="714375" y="18002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9</xdr:col>
      <xdr:colOff>371475</xdr:colOff>
      <xdr:row>6</xdr:row>
      <xdr:rowOff>85725</xdr:rowOff>
    </xdr:from>
    <xdr:to>
      <xdr:col>9</xdr:col>
      <xdr:colOff>371475</xdr:colOff>
      <xdr:row>7</xdr:row>
      <xdr:rowOff>57150</xdr:rowOff>
    </xdr:to>
    <xdr:sp>
      <xdr:nvSpPr>
        <xdr:cNvPr id="22" name="Line 37"/>
        <xdr:cNvSpPr>
          <a:spLocks/>
        </xdr:cNvSpPr>
      </xdr:nvSpPr>
      <xdr:spPr>
        <a:xfrm>
          <a:off x="5857875" y="18002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4</xdr:col>
      <xdr:colOff>238125</xdr:colOff>
      <xdr:row>6</xdr:row>
      <xdr:rowOff>85725</xdr:rowOff>
    </xdr:from>
    <xdr:to>
      <xdr:col>4</xdr:col>
      <xdr:colOff>238125</xdr:colOff>
      <xdr:row>7</xdr:row>
      <xdr:rowOff>57150</xdr:rowOff>
    </xdr:to>
    <xdr:sp>
      <xdr:nvSpPr>
        <xdr:cNvPr id="23" name="Line 39"/>
        <xdr:cNvSpPr>
          <a:spLocks/>
        </xdr:cNvSpPr>
      </xdr:nvSpPr>
      <xdr:spPr>
        <a:xfrm>
          <a:off x="2676525" y="18002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11</xdr:col>
      <xdr:colOff>295275</xdr:colOff>
      <xdr:row>6</xdr:row>
      <xdr:rowOff>85725</xdr:rowOff>
    </xdr:from>
    <xdr:to>
      <xdr:col>11</xdr:col>
      <xdr:colOff>295275</xdr:colOff>
      <xdr:row>16</xdr:row>
      <xdr:rowOff>180975</xdr:rowOff>
    </xdr:to>
    <xdr:sp>
      <xdr:nvSpPr>
        <xdr:cNvPr id="24" name="Line 42"/>
        <xdr:cNvSpPr>
          <a:spLocks/>
        </xdr:cNvSpPr>
      </xdr:nvSpPr>
      <xdr:spPr>
        <a:xfrm>
          <a:off x="7000875" y="1800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15</xdr:col>
      <xdr:colOff>361950</xdr:colOff>
      <xdr:row>6</xdr:row>
      <xdr:rowOff>85725</xdr:rowOff>
    </xdr:from>
    <xdr:to>
      <xdr:col>15</xdr:col>
      <xdr:colOff>361950</xdr:colOff>
      <xdr:row>16</xdr:row>
      <xdr:rowOff>171450</xdr:rowOff>
    </xdr:to>
    <xdr:sp>
      <xdr:nvSpPr>
        <xdr:cNvPr id="25" name="Line 43"/>
        <xdr:cNvSpPr>
          <a:spLocks/>
        </xdr:cNvSpPr>
      </xdr:nvSpPr>
      <xdr:spPr>
        <a:xfrm>
          <a:off x="9505950" y="1800225"/>
          <a:ext cx="0"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6</xdr:col>
      <xdr:colOff>581025</xdr:colOff>
      <xdr:row>4</xdr:row>
      <xdr:rowOff>47625</xdr:rowOff>
    </xdr:from>
    <xdr:to>
      <xdr:col>9</xdr:col>
      <xdr:colOff>581025</xdr:colOff>
      <xdr:row>5</xdr:row>
      <xdr:rowOff>228600</xdr:rowOff>
    </xdr:to>
    <xdr:sp>
      <xdr:nvSpPr>
        <xdr:cNvPr id="26" name="Text Box 4"/>
        <xdr:cNvSpPr txBox="1">
          <a:spLocks noChangeArrowheads="1"/>
        </xdr:cNvSpPr>
      </xdr:nvSpPr>
      <xdr:spPr>
        <a:xfrm>
          <a:off x="4238625" y="1209675"/>
          <a:ext cx="1828800" cy="457200"/>
        </a:xfrm>
        <a:prstGeom prst="rect">
          <a:avLst/>
        </a:prstGeom>
        <a:solidFill>
          <a:srgbClr val="FFFFFF"/>
        </a:solidFill>
        <a:ln w="9525" cmpd="sng">
          <a:solidFill>
            <a:srgbClr val="000000"/>
          </a:solidFill>
          <a:headEnd type="none"/>
          <a:tailEnd type="none"/>
        </a:ln>
      </xdr:spPr>
      <xdr:txBody>
        <a:bodyPr vertOverflow="clip" wrap="square" lIns="36576" tIns="64008" rIns="36576" bIns="0"/>
        <a:p>
          <a:pPr algn="ctr">
            <a:defRPr/>
          </a:pPr>
          <a:r>
            <a:rPr lang="en-US" cap="none" sz="2000" b="1" i="0" u="none" baseline="0">
              <a:solidFill>
                <a:srgbClr val="000000"/>
              </a:solidFill>
            </a:rPr>
            <a:t>กองกลาง</a:t>
          </a:r>
        </a:p>
      </xdr:txBody>
    </xdr:sp>
    <xdr:clientData/>
  </xdr:twoCellAnchor>
  <xdr:twoCellAnchor>
    <xdr:from>
      <xdr:col>7</xdr:col>
      <xdr:colOff>95250</xdr:colOff>
      <xdr:row>6</xdr:row>
      <xdr:rowOff>85725</xdr:rowOff>
    </xdr:from>
    <xdr:to>
      <xdr:col>7</xdr:col>
      <xdr:colOff>95250</xdr:colOff>
      <xdr:row>7</xdr:row>
      <xdr:rowOff>57150</xdr:rowOff>
    </xdr:to>
    <xdr:sp>
      <xdr:nvSpPr>
        <xdr:cNvPr id="27" name="Line 44"/>
        <xdr:cNvSpPr>
          <a:spLocks/>
        </xdr:cNvSpPr>
      </xdr:nvSpPr>
      <xdr:spPr>
        <a:xfrm>
          <a:off x="4362450" y="18002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13</xdr:col>
      <xdr:colOff>371475</xdr:colOff>
      <xdr:row>6</xdr:row>
      <xdr:rowOff>95250</xdr:rowOff>
    </xdr:from>
    <xdr:to>
      <xdr:col>13</xdr:col>
      <xdr:colOff>371475</xdr:colOff>
      <xdr:row>7</xdr:row>
      <xdr:rowOff>66675</xdr:rowOff>
    </xdr:to>
    <xdr:sp>
      <xdr:nvSpPr>
        <xdr:cNvPr id="28" name="Line 45"/>
        <xdr:cNvSpPr>
          <a:spLocks/>
        </xdr:cNvSpPr>
      </xdr:nvSpPr>
      <xdr:spPr>
        <a:xfrm>
          <a:off x="8296275" y="18097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180975</xdr:rowOff>
    </xdr:from>
    <xdr:to>
      <xdr:col>3</xdr:col>
      <xdr:colOff>57150</xdr:colOff>
      <xdr:row>14</xdr:row>
      <xdr:rowOff>180975</xdr:rowOff>
    </xdr:to>
    <xdr:sp>
      <xdr:nvSpPr>
        <xdr:cNvPr id="1" name="Text Box 3"/>
        <xdr:cNvSpPr txBox="1">
          <a:spLocks noChangeArrowheads="1"/>
        </xdr:cNvSpPr>
      </xdr:nvSpPr>
      <xdr:spPr>
        <a:xfrm>
          <a:off x="85725" y="2962275"/>
          <a:ext cx="1800225" cy="11049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H SarabunPSK"/>
              <a:ea typeface="TH SarabunPSK"/>
              <a:cs typeface="TH SarabunPSK"/>
            </a:rPr>
            <a:t>เจ้าหน้าที่บริหารงานทั่วไป 7 (1)
</a:t>
          </a:r>
          <a:r>
            <a:rPr lang="en-US" cap="none" sz="1200" b="0" i="0" u="none" baseline="0">
              <a:solidFill>
                <a:srgbClr val="000000"/>
              </a:solidFill>
              <a:latin typeface="TH SarabunPSK"/>
              <a:ea typeface="TH SarabunPSK"/>
              <a:cs typeface="TH SarabunPSK"/>
            </a:rPr>
            <a:t>เจ้าหน้าที่บริหารงานทั่วไป 3 </a:t>
          </a:r>
          <a:r>
            <a:rPr lang="en-US" cap="none" sz="1200" b="0" i="0" u="none" baseline="0">
              <a:solidFill>
                <a:srgbClr val="000000"/>
              </a:solidFill>
              <a:latin typeface="TH SarabunPSK"/>
              <a:ea typeface="TH SarabunPSK"/>
              <a:cs typeface="TH SarabunPSK"/>
            </a:rPr>
            <a:t>– 6 (3)
</a:t>
          </a:r>
          <a:r>
            <a:rPr lang="en-US" cap="none" sz="1200" b="0" i="0" u="none" baseline="0">
              <a:solidFill>
                <a:srgbClr val="000000"/>
              </a:solidFill>
              <a:latin typeface="TH SarabunPSK"/>
              <a:ea typeface="TH SarabunPSK"/>
              <a:cs typeface="TH SarabunPSK"/>
            </a:rPr>
            <a:t>ผู้ปฏิบัติงานบริหาร 2-4,5,6 (6)
</a:t>
          </a:r>
        </a:p>
      </xdr:txBody>
    </xdr:sp>
    <xdr:clientData/>
  </xdr:twoCellAnchor>
  <xdr:twoCellAnchor>
    <xdr:from>
      <xdr:col>0</xdr:col>
      <xdr:colOff>209550</xdr:colOff>
      <xdr:row>9</xdr:row>
      <xdr:rowOff>66675</xdr:rowOff>
    </xdr:from>
    <xdr:to>
      <xdr:col>2</xdr:col>
      <xdr:colOff>361950</xdr:colOff>
      <xdr:row>10</xdr:row>
      <xdr:rowOff>161925</xdr:rowOff>
    </xdr:to>
    <xdr:sp>
      <xdr:nvSpPr>
        <xdr:cNvPr id="2" name="Text Box 4"/>
        <xdr:cNvSpPr txBox="1">
          <a:spLocks noChangeArrowheads="1"/>
        </xdr:cNvSpPr>
      </xdr:nvSpPr>
      <xdr:spPr>
        <a:xfrm>
          <a:off x="209550" y="2571750"/>
          <a:ext cx="137160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TH SarabunPSK"/>
              <a:ea typeface="TH SarabunPSK"/>
              <a:cs typeface="TH SarabunPSK"/>
            </a:rPr>
            <a:t>งานบริหารทั่วไป </a:t>
          </a:r>
          <a:r>
            <a:rPr lang="en-US" cap="none" sz="1400" b="0" i="0" u="none" baseline="0">
              <a:solidFill>
                <a:srgbClr val="000000"/>
              </a:solidFill>
              <a:latin typeface="TH SarabunPSK"/>
              <a:ea typeface="TH SarabunPSK"/>
              <a:cs typeface="TH SarabunPSK"/>
            </a:rPr>
            <a:t>(10)</a:t>
          </a:r>
          <a:r>
            <a:rPr lang="en-US" cap="none" sz="1400" b="1" i="0" u="none" baseline="0">
              <a:solidFill>
                <a:srgbClr val="000000"/>
              </a:solidFill>
              <a:latin typeface="TH SarabunPSK"/>
              <a:ea typeface="TH SarabunPSK"/>
              <a:cs typeface="TH SarabunPSK"/>
            </a:rPr>
            <a:t>
</a:t>
          </a:r>
        </a:p>
      </xdr:txBody>
    </xdr:sp>
    <xdr:clientData/>
  </xdr:twoCellAnchor>
  <xdr:twoCellAnchor>
    <xdr:from>
      <xdr:col>7</xdr:col>
      <xdr:colOff>104775</xdr:colOff>
      <xdr:row>5</xdr:row>
      <xdr:rowOff>133350</xdr:rowOff>
    </xdr:from>
    <xdr:to>
      <xdr:col>10</xdr:col>
      <xdr:colOff>352425</xdr:colOff>
      <xdr:row>8</xdr:row>
      <xdr:rowOff>9525</xdr:rowOff>
    </xdr:to>
    <xdr:sp>
      <xdr:nvSpPr>
        <xdr:cNvPr id="3" name="Text Box 5"/>
        <xdr:cNvSpPr txBox="1">
          <a:spLocks noChangeArrowheads="1"/>
        </xdr:cNvSpPr>
      </xdr:nvSpPr>
      <xdr:spPr>
        <a:xfrm>
          <a:off x="4371975" y="1533525"/>
          <a:ext cx="2076450" cy="704850"/>
        </a:xfrm>
        <a:prstGeom prst="rect">
          <a:avLst/>
        </a:prstGeom>
        <a:solidFill>
          <a:srgbClr val="FFFFFF"/>
        </a:solidFill>
        <a:ln w="9525" cmpd="sng">
          <a:solidFill>
            <a:srgbClr val="000000"/>
          </a:solidFill>
          <a:headEnd type="none"/>
          <a:tailEnd type="none"/>
        </a:ln>
      </xdr:spPr>
      <xdr:txBody>
        <a:bodyPr vertOverflow="clip" wrap="square" lIns="27432" tIns="50292" rIns="27432" bIns="0"/>
        <a:p>
          <a:pPr algn="ctr">
            <a:defRPr/>
          </a:pPr>
          <a:r>
            <a:rPr lang="en-US" cap="none" sz="1600" b="1" i="0" u="none" baseline="0">
              <a:solidFill>
                <a:srgbClr val="000000"/>
              </a:solidFill>
              <a:latin typeface="TH SarabunPSK"/>
              <a:ea typeface="TH SarabunPSK"/>
              <a:cs typeface="TH SarabunPSK"/>
            </a:rPr>
            <a:t>กองกลาง
</a:t>
          </a:r>
          <a:r>
            <a:rPr lang="en-US" cap="none" sz="1600" b="0" i="0" u="none" baseline="0">
              <a:solidFill>
                <a:srgbClr val="000000"/>
              </a:solidFill>
              <a:latin typeface="TH SarabunPSK"/>
              <a:ea typeface="TH SarabunPSK"/>
              <a:cs typeface="TH SarabunPSK"/>
            </a:rPr>
            <a:t>เจ้าหน้าที่บริหารงานทั่วไป 7-8 (1)
</a:t>
          </a:r>
        </a:p>
      </xdr:txBody>
    </xdr:sp>
    <xdr:clientData/>
  </xdr:twoCellAnchor>
  <xdr:twoCellAnchor>
    <xdr:from>
      <xdr:col>7</xdr:col>
      <xdr:colOff>104775</xdr:colOff>
      <xdr:row>2</xdr:row>
      <xdr:rowOff>66675</xdr:rowOff>
    </xdr:from>
    <xdr:to>
      <xdr:col>10</xdr:col>
      <xdr:colOff>342900</xdr:colOff>
      <xdr:row>5</xdr:row>
      <xdr:rowOff>114300</xdr:rowOff>
    </xdr:to>
    <xdr:grpSp>
      <xdr:nvGrpSpPr>
        <xdr:cNvPr id="4" name="Group 6"/>
        <xdr:cNvGrpSpPr>
          <a:grpSpLocks/>
        </xdr:cNvGrpSpPr>
      </xdr:nvGrpSpPr>
      <xdr:grpSpPr>
        <a:xfrm>
          <a:off x="4371975" y="638175"/>
          <a:ext cx="2066925" cy="876300"/>
          <a:chOff x="7020" y="1978"/>
          <a:chExt cx="2880" cy="1292"/>
        </a:xfrm>
        <a:solidFill>
          <a:srgbClr val="FFFFFF"/>
        </a:solidFill>
      </xdr:grpSpPr>
      <xdr:sp>
        <xdr:nvSpPr>
          <xdr:cNvPr id="5" name="Text Box 7"/>
          <xdr:cNvSpPr txBox="1">
            <a:spLocks noChangeArrowheads="1"/>
          </xdr:cNvSpPr>
        </xdr:nvSpPr>
        <xdr:spPr>
          <a:xfrm>
            <a:off x="7020" y="1978"/>
            <a:ext cx="2880" cy="1030"/>
          </a:xfrm>
          <a:prstGeom prst="rect">
            <a:avLst/>
          </a:prstGeom>
          <a:solidFill>
            <a:srgbClr val="FFFFFF"/>
          </a:solidFill>
          <a:ln w="9525" cmpd="sng">
            <a:solidFill>
              <a:srgbClr val="000000"/>
            </a:solidFill>
            <a:headEnd type="none"/>
            <a:tailEnd type="none"/>
          </a:ln>
        </xdr:spPr>
        <xdr:txBody>
          <a:bodyPr vertOverflow="clip" wrap="square" lIns="27432" tIns="50292" rIns="27432" bIns="0"/>
          <a:p>
            <a:pPr algn="ctr">
              <a:defRPr/>
            </a:pPr>
            <a:r>
              <a:rPr lang="en-US" cap="none" sz="1600" b="1" i="0" u="none" baseline="0">
                <a:solidFill>
                  <a:srgbClr val="000000"/>
                </a:solidFill>
                <a:latin typeface="TH SarabunPSK"/>
                <a:ea typeface="TH SarabunPSK"/>
                <a:cs typeface="TH SarabunPSK"/>
              </a:rPr>
              <a:t>สำนักงานอธิการบดี
</a:t>
            </a:r>
            <a:r>
              <a:rPr lang="en-US" cap="none" sz="1600" b="0" i="0" u="none" baseline="0">
                <a:solidFill>
                  <a:srgbClr val="000000"/>
                </a:solidFill>
                <a:latin typeface="TH SarabunPSK"/>
                <a:ea typeface="TH SarabunPSK"/>
                <a:cs typeface="TH SarabunPSK"/>
              </a:rPr>
              <a:t>เจ้าหน้าที่บริหารงานทั่วไป 8,9 (1)
</a:t>
            </a:r>
          </a:p>
        </xdr:txBody>
      </xdr:sp>
      <xdr:sp>
        <xdr:nvSpPr>
          <xdr:cNvPr id="6" name="Line 8"/>
          <xdr:cNvSpPr>
            <a:spLocks/>
          </xdr:cNvSpPr>
        </xdr:nvSpPr>
        <xdr:spPr>
          <a:xfrm>
            <a:off x="8420" y="3015"/>
            <a:ext cx="0" cy="2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grpSp>
    <xdr:clientData/>
  </xdr:twoCellAnchor>
  <xdr:twoCellAnchor>
    <xdr:from>
      <xdr:col>1</xdr:col>
      <xdr:colOff>104775</xdr:colOff>
      <xdr:row>8</xdr:row>
      <xdr:rowOff>95250</xdr:rowOff>
    </xdr:from>
    <xdr:to>
      <xdr:col>15</xdr:col>
      <xdr:colOff>419100</xdr:colOff>
      <xdr:row>8</xdr:row>
      <xdr:rowOff>95250</xdr:rowOff>
    </xdr:to>
    <xdr:sp>
      <xdr:nvSpPr>
        <xdr:cNvPr id="7" name="Line 9"/>
        <xdr:cNvSpPr>
          <a:spLocks/>
        </xdr:cNvSpPr>
      </xdr:nvSpPr>
      <xdr:spPr>
        <a:xfrm>
          <a:off x="714375" y="2324100"/>
          <a:ext cx="884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5</xdr:col>
      <xdr:colOff>342900</xdr:colOff>
      <xdr:row>9</xdr:row>
      <xdr:rowOff>66675</xdr:rowOff>
    </xdr:from>
    <xdr:to>
      <xdr:col>8</xdr:col>
      <xdr:colOff>114300</xdr:colOff>
      <xdr:row>10</xdr:row>
      <xdr:rowOff>161925</xdr:rowOff>
    </xdr:to>
    <xdr:sp>
      <xdr:nvSpPr>
        <xdr:cNvPr id="8" name="Text Box 11"/>
        <xdr:cNvSpPr txBox="1">
          <a:spLocks noChangeArrowheads="1"/>
        </xdr:cNvSpPr>
      </xdr:nvSpPr>
      <xdr:spPr>
        <a:xfrm>
          <a:off x="3390900" y="2571750"/>
          <a:ext cx="1600200"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TH SarabunPSK"/>
              <a:ea typeface="TH SarabunPSK"/>
              <a:cs typeface="TH SarabunPSK"/>
            </a:rPr>
            <a:t>งานบริหารบุคคล </a:t>
          </a:r>
          <a:r>
            <a:rPr lang="en-US" cap="none" sz="1600" b="0" i="0" u="none" baseline="0">
              <a:solidFill>
                <a:srgbClr val="000000"/>
              </a:solidFill>
              <a:latin typeface="TH SarabunPSK"/>
              <a:ea typeface="TH SarabunPSK"/>
              <a:cs typeface="TH SarabunPSK"/>
            </a:rPr>
            <a:t>(9)</a:t>
          </a:r>
          <a:r>
            <a:rPr lang="en-US" cap="none" sz="1100" b="1" i="0" u="none" baseline="0">
              <a:solidFill>
                <a:srgbClr val="000000"/>
              </a:solidFill>
              <a:latin typeface="TH SarabunPSK"/>
              <a:ea typeface="TH SarabunPSK"/>
              <a:cs typeface="TH SarabunPSK"/>
            </a:rPr>
            <a:t>
</a:t>
          </a:r>
          <a:r>
            <a:rPr lang="en-US" cap="none" sz="2800" b="1" i="0" u="none" baseline="0">
              <a:solidFill>
                <a:srgbClr val="000000"/>
              </a:solidFill>
              <a:latin typeface="TH SarabunPSK"/>
              <a:ea typeface="TH SarabunPSK"/>
              <a:cs typeface="TH SarabunPSK"/>
            </a:rPr>
            <a:t>
</a:t>
          </a:r>
        </a:p>
      </xdr:txBody>
    </xdr:sp>
    <xdr:clientData/>
  </xdr:twoCellAnchor>
  <xdr:twoCellAnchor>
    <xdr:from>
      <xdr:col>5</xdr:col>
      <xdr:colOff>295275</xdr:colOff>
      <xdr:row>10</xdr:row>
      <xdr:rowOff>200025</xdr:rowOff>
    </xdr:from>
    <xdr:to>
      <xdr:col>8</xdr:col>
      <xdr:colOff>495300</xdr:colOff>
      <xdr:row>15</xdr:row>
      <xdr:rowOff>133350</xdr:rowOff>
    </xdr:to>
    <xdr:sp>
      <xdr:nvSpPr>
        <xdr:cNvPr id="9" name="Text Box 12"/>
        <xdr:cNvSpPr txBox="1">
          <a:spLocks noChangeArrowheads="1"/>
        </xdr:cNvSpPr>
      </xdr:nvSpPr>
      <xdr:spPr>
        <a:xfrm>
          <a:off x="3343275" y="2981325"/>
          <a:ext cx="2028825" cy="13144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H SarabunPSK"/>
              <a:ea typeface="TH SarabunPSK"/>
              <a:cs typeface="TH SarabunPSK"/>
            </a:rPr>
            <a:t>บุคลากร 7 (1)
</a:t>
          </a:r>
          <a:r>
            <a:rPr lang="en-US" cap="none" sz="1200" b="0" i="0" u="none" baseline="0">
              <a:solidFill>
                <a:srgbClr val="000000"/>
              </a:solidFill>
              <a:latin typeface="TH SarabunPSK"/>
              <a:ea typeface="TH SarabunPSK"/>
              <a:cs typeface="TH SarabunPSK"/>
            </a:rPr>
            <a:t>บุคลากร 3 </a:t>
          </a:r>
          <a:r>
            <a:rPr lang="en-US" cap="none" sz="1200" b="0" i="0" u="none" baseline="0">
              <a:solidFill>
                <a:srgbClr val="000000"/>
              </a:solidFill>
              <a:latin typeface="TH SarabunPSK"/>
              <a:ea typeface="TH SarabunPSK"/>
              <a:cs typeface="TH SarabunPSK"/>
            </a:rPr>
            <a:t>– 6 (2)
</a:t>
          </a:r>
          <a:r>
            <a:rPr lang="en-US" cap="none" sz="1200" b="0" i="0" u="none" baseline="0">
              <a:solidFill>
                <a:srgbClr val="000000"/>
              </a:solidFill>
              <a:latin typeface="TH SarabunPSK"/>
              <a:ea typeface="TH SarabunPSK"/>
              <a:cs typeface="TH SarabunPSK"/>
            </a:rPr>
            <a:t>เจ้าหน้าที่บริหารงานทั่วไป 3 </a:t>
          </a:r>
          <a:r>
            <a:rPr lang="en-US" cap="none" sz="1200" b="0" i="0" u="none" baseline="0">
              <a:solidFill>
                <a:srgbClr val="000000"/>
              </a:solidFill>
              <a:latin typeface="TH SarabunPSK"/>
              <a:ea typeface="TH SarabunPSK"/>
              <a:cs typeface="TH SarabunPSK"/>
            </a:rPr>
            <a:t>– 6 (2)
</a:t>
          </a:r>
          <a:r>
            <a:rPr lang="en-US" cap="none" sz="1200" b="0" i="0" u="none" baseline="0">
              <a:solidFill>
                <a:srgbClr val="000000"/>
              </a:solidFill>
              <a:latin typeface="TH SarabunPSK"/>
              <a:ea typeface="TH SarabunPSK"/>
              <a:cs typeface="TH SarabunPSK"/>
            </a:rPr>
            <a:t>นิติกร 3 </a:t>
          </a:r>
          <a:r>
            <a:rPr lang="en-US" cap="none" sz="1200" b="0" i="0" u="none" baseline="0">
              <a:solidFill>
                <a:srgbClr val="000000"/>
              </a:solidFill>
              <a:latin typeface="TH SarabunPSK"/>
              <a:ea typeface="TH SarabunPSK"/>
              <a:cs typeface="TH SarabunPSK"/>
            </a:rPr>
            <a:t>– 6 (2)
</a:t>
          </a:r>
          <a:r>
            <a:rPr lang="en-US" cap="none" sz="1200" b="0" i="0" u="none" baseline="0">
              <a:solidFill>
                <a:srgbClr val="000000"/>
              </a:solidFill>
              <a:latin typeface="TH SarabunPSK"/>
              <a:ea typeface="TH SarabunPSK"/>
              <a:cs typeface="TH SarabunPSK"/>
            </a:rPr>
            <a:t>ผู้ปฏิบัติงานบริหาร 2 </a:t>
          </a:r>
          <a:r>
            <a:rPr lang="en-US" cap="none" sz="1200" b="0" i="0" u="none" baseline="0">
              <a:solidFill>
                <a:srgbClr val="000000"/>
              </a:solidFill>
              <a:latin typeface="TH SarabunPSK"/>
              <a:ea typeface="TH SarabunPSK"/>
              <a:cs typeface="TH SarabunPSK"/>
            </a:rPr>
            <a:t>– 4,5,6 (2)</a:t>
          </a:r>
        </a:p>
      </xdr:txBody>
    </xdr:sp>
    <xdr:clientData/>
  </xdr:twoCellAnchor>
  <xdr:twoCellAnchor>
    <xdr:from>
      <xdr:col>11</xdr:col>
      <xdr:colOff>371475</xdr:colOff>
      <xdr:row>9</xdr:row>
      <xdr:rowOff>66675</xdr:rowOff>
    </xdr:from>
    <xdr:to>
      <xdr:col>14</xdr:col>
      <xdr:colOff>190500</xdr:colOff>
      <xdr:row>10</xdr:row>
      <xdr:rowOff>161925</xdr:rowOff>
    </xdr:to>
    <xdr:sp>
      <xdr:nvSpPr>
        <xdr:cNvPr id="10" name="Text Box 17"/>
        <xdr:cNvSpPr txBox="1">
          <a:spLocks noChangeArrowheads="1"/>
        </xdr:cNvSpPr>
      </xdr:nvSpPr>
      <xdr:spPr>
        <a:xfrm>
          <a:off x="7077075" y="2571750"/>
          <a:ext cx="1647825" cy="371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TH SarabunPSK"/>
              <a:ea typeface="TH SarabunPSK"/>
              <a:cs typeface="TH SarabunPSK"/>
            </a:rPr>
            <a:t>งานคลัง  </a:t>
          </a:r>
          <a:r>
            <a:rPr lang="en-US" cap="none" sz="1600" b="0" i="0" u="none" baseline="0">
              <a:solidFill>
                <a:srgbClr val="000000"/>
              </a:solidFill>
              <a:latin typeface="TH SarabunPSK"/>
              <a:ea typeface="TH SarabunPSK"/>
              <a:cs typeface="TH SarabunPSK"/>
            </a:rPr>
            <a:t>(12)</a:t>
          </a:r>
          <a:r>
            <a:rPr lang="en-US" cap="none" sz="1100" b="1" i="0" u="none" baseline="0">
              <a:solidFill>
                <a:srgbClr val="000000"/>
              </a:solidFill>
              <a:latin typeface="TH SarabunPSK"/>
              <a:ea typeface="TH SarabunPSK"/>
              <a:cs typeface="TH SarabunPSK"/>
            </a:rPr>
            <a:t>
</a:t>
          </a:r>
          <a:r>
            <a:rPr lang="en-US" cap="none" sz="2800" b="1" i="0" u="none" baseline="0">
              <a:solidFill>
                <a:srgbClr val="000000"/>
              </a:solidFill>
              <a:latin typeface="TH SarabunPSK"/>
              <a:ea typeface="TH SarabunPSK"/>
              <a:cs typeface="TH SarabunPSK"/>
            </a:rPr>
            <a:t>
</a:t>
          </a:r>
        </a:p>
      </xdr:txBody>
    </xdr:sp>
    <xdr:clientData/>
  </xdr:twoCellAnchor>
  <xdr:twoCellAnchor>
    <xdr:from>
      <xdr:col>11</xdr:col>
      <xdr:colOff>276225</xdr:colOff>
      <xdr:row>10</xdr:row>
      <xdr:rowOff>190500</xdr:rowOff>
    </xdr:from>
    <xdr:to>
      <xdr:col>14</xdr:col>
      <xdr:colOff>266700</xdr:colOff>
      <xdr:row>14</xdr:row>
      <xdr:rowOff>219075</xdr:rowOff>
    </xdr:to>
    <xdr:sp>
      <xdr:nvSpPr>
        <xdr:cNvPr id="11" name="Text Box 18"/>
        <xdr:cNvSpPr txBox="1">
          <a:spLocks noChangeArrowheads="1"/>
        </xdr:cNvSpPr>
      </xdr:nvSpPr>
      <xdr:spPr>
        <a:xfrm>
          <a:off x="6981825" y="2971800"/>
          <a:ext cx="1819275" cy="11334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H SarabunPSK"/>
              <a:ea typeface="TH SarabunPSK"/>
              <a:cs typeface="TH SarabunPSK"/>
            </a:rPr>
            <a:t>นักวิชาการเงินและบัญชี 7 (1)
</a:t>
          </a:r>
          <a:r>
            <a:rPr lang="en-US" cap="none" sz="1200" b="0" i="0" u="none" baseline="0">
              <a:solidFill>
                <a:srgbClr val="000000"/>
              </a:solidFill>
              <a:latin typeface="TH SarabunPSK"/>
              <a:ea typeface="TH SarabunPSK"/>
              <a:cs typeface="TH SarabunPSK"/>
            </a:rPr>
            <a:t>นักวิชาการเงินและบัญชี 3 </a:t>
          </a:r>
          <a:r>
            <a:rPr lang="en-US" cap="none" sz="1200" b="0" i="0" u="none" baseline="0">
              <a:solidFill>
                <a:srgbClr val="000000"/>
              </a:solidFill>
              <a:latin typeface="TH SarabunPSK"/>
              <a:ea typeface="TH SarabunPSK"/>
              <a:cs typeface="TH SarabunPSK"/>
            </a:rPr>
            <a:t>– 6 (6)
</a:t>
          </a:r>
          <a:r>
            <a:rPr lang="en-US" cap="none" sz="1200" b="0" i="0" u="none" baseline="0">
              <a:solidFill>
                <a:srgbClr val="000000"/>
              </a:solidFill>
              <a:latin typeface="TH SarabunPSK"/>
              <a:ea typeface="TH SarabunPSK"/>
              <a:cs typeface="TH SarabunPSK"/>
            </a:rPr>
            <a:t>เจ้าหน้าที่บริหารงานทั่วไป 3 </a:t>
          </a:r>
          <a:r>
            <a:rPr lang="en-US" cap="none" sz="1200" b="0" i="0" u="none" baseline="0">
              <a:solidFill>
                <a:srgbClr val="000000"/>
              </a:solidFill>
              <a:latin typeface="TH SarabunPSK"/>
              <a:ea typeface="TH SarabunPSK"/>
              <a:cs typeface="TH SarabunPSK"/>
            </a:rPr>
            <a:t>– 6 (2)
</a:t>
          </a:r>
          <a:r>
            <a:rPr lang="en-US" cap="none" sz="1200" b="0" i="0" u="none" baseline="0">
              <a:solidFill>
                <a:srgbClr val="000000"/>
              </a:solidFill>
              <a:latin typeface="TH SarabunPSK"/>
              <a:ea typeface="TH SarabunPSK"/>
              <a:cs typeface="TH SarabunPSK"/>
            </a:rPr>
            <a:t>ผู้ปฏิบัติงานบริหาร 2-4,5,6 (3)
</a:t>
          </a:r>
        </a:p>
      </xdr:txBody>
    </xdr:sp>
    <xdr:clientData/>
  </xdr:twoCellAnchor>
  <xdr:twoCellAnchor>
    <xdr:from>
      <xdr:col>1</xdr:col>
      <xdr:colOff>390525</xdr:colOff>
      <xdr:row>17</xdr:row>
      <xdr:rowOff>114300</xdr:rowOff>
    </xdr:from>
    <xdr:to>
      <xdr:col>4</xdr:col>
      <xdr:colOff>276225</xdr:colOff>
      <xdr:row>22</xdr:row>
      <xdr:rowOff>0</xdr:rowOff>
    </xdr:to>
    <xdr:sp>
      <xdr:nvSpPr>
        <xdr:cNvPr id="12" name="Text Box 27"/>
        <xdr:cNvSpPr txBox="1">
          <a:spLocks noChangeArrowheads="1"/>
        </xdr:cNvSpPr>
      </xdr:nvSpPr>
      <xdr:spPr>
        <a:xfrm>
          <a:off x="1000125" y="4829175"/>
          <a:ext cx="1714500" cy="12668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H SarabunPSK"/>
              <a:ea typeface="TH SarabunPSK"/>
              <a:cs typeface="TH SarabunPSK"/>
            </a:rPr>
            <a:t>นักวิชาการเงินและบัญชี 7 (1) </a:t>
          </a:r>
          <a:r>
            <a:rPr lang="en-US" cap="none" sz="1100" b="0" i="0" u="none" baseline="0">
              <a:solidFill>
                <a:srgbClr val="000000"/>
              </a:solidFill>
              <a:latin typeface="TH SarabunPSK"/>
              <a:ea typeface="TH SarabunPSK"/>
              <a:cs typeface="TH SarabunPSK"/>
            </a:rPr>
            <a:t>
</a:t>
          </a:r>
          <a:r>
            <a:rPr lang="en-US" cap="none" sz="1200" b="0" i="0" u="none" baseline="0">
              <a:solidFill>
                <a:srgbClr val="000000"/>
              </a:solidFill>
              <a:latin typeface="TH SarabunPSK"/>
              <a:ea typeface="TH SarabunPSK"/>
              <a:cs typeface="TH SarabunPSK"/>
            </a:rPr>
            <a:t>นักวิชาการเงินและบัญชี 3 </a:t>
          </a:r>
          <a:r>
            <a:rPr lang="en-US" cap="none" sz="1400" b="0" i="0" u="none" baseline="0">
              <a:solidFill>
                <a:srgbClr val="000000"/>
              </a:solidFill>
              <a:latin typeface="TH SarabunPSK"/>
              <a:ea typeface="TH SarabunPSK"/>
              <a:cs typeface="TH SarabunPSK"/>
            </a:rPr>
            <a:t>–</a:t>
          </a:r>
          <a:r>
            <a:rPr lang="en-US" cap="none" sz="1200" b="0" i="0" u="none" baseline="0">
              <a:solidFill>
                <a:srgbClr val="000000"/>
              </a:solidFill>
              <a:latin typeface="TH SarabunPSK"/>
              <a:ea typeface="TH SarabunPSK"/>
              <a:cs typeface="TH SarabunPSK"/>
            </a:rPr>
            <a:t> 6 (1)</a:t>
          </a:r>
          <a:r>
            <a:rPr lang="en-US" cap="none" sz="1100" b="0" i="0" u="none" baseline="0">
              <a:solidFill>
                <a:srgbClr val="000000"/>
              </a:solidFill>
              <a:latin typeface="TH SarabunPSK"/>
              <a:ea typeface="TH SarabunPSK"/>
              <a:cs typeface="TH SarabunPSK"/>
            </a:rPr>
            <a:t>
</a:t>
          </a:r>
          <a:r>
            <a:rPr lang="en-US" cap="none" sz="1200" b="0" i="0" u="none" baseline="0">
              <a:solidFill>
                <a:srgbClr val="000000"/>
              </a:solidFill>
              <a:latin typeface="TH SarabunPSK"/>
              <a:ea typeface="TH SarabunPSK"/>
              <a:cs typeface="TH SarabunPSK"/>
            </a:rPr>
            <a:t>เจ้าหน้าที่บริหารงานทั่วไป 3 - 6 (1)
</a:t>
          </a:r>
          <a:r>
            <a:rPr lang="en-US" cap="none" sz="1200" b="0" i="0" u="none" baseline="0">
              <a:solidFill>
                <a:srgbClr val="000000"/>
              </a:solidFill>
              <a:latin typeface="TH SarabunPSK"/>
              <a:ea typeface="TH SarabunPSK"/>
              <a:cs typeface="TH SarabunPSK"/>
            </a:rPr>
            <a:t>ผู้ปฏิบัติงานบริหาร 2-4,5,6 (1)
</a:t>
          </a:r>
          <a:r>
            <a:rPr lang="en-US" cap="none" sz="1200" b="0" i="0" u="none" baseline="0">
              <a:solidFill>
                <a:srgbClr val="000000"/>
              </a:solidFill>
              <a:latin typeface="TH SarabunPSK"/>
              <a:ea typeface="TH SarabunPSK"/>
              <a:cs typeface="TH SarabunPSK"/>
            </a:rPr>
            <a:t>
</a:t>
          </a:r>
          <a:r>
            <a:rPr lang="en-US" cap="none" sz="1100" b="0" i="0" u="none" baseline="0">
              <a:solidFill>
                <a:srgbClr val="000000"/>
              </a:solidFill>
              <a:latin typeface="TH SarabunPSK"/>
              <a:ea typeface="TH SarabunPSK"/>
              <a:cs typeface="TH SarabunPSK"/>
            </a:rPr>
            <a:t>
</a:t>
          </a:r>
          <a:r>
            <a:rPr lang="en-US" cap="none" sz="1200" b="0" i="0" u="none" baseline="0">
              <a:solidFill>
                <a:srgbClr val="000000"/>
              </a:solidFill>
              <a:latin typeface="TH SarabunPSK"/>
              <a:ea typeface="TH SarabunPSK"/>
              <a:cs typeface="TH SarabunPSK"/>
            </a:rPr>
            <a:t>หน่</a:t>
          </a:r>
          <a:r>
            <a:rPr lang="en-US" cap="none" sz="2800" b="0" i="0" u="none" baseline="0">
              <a:solidFill>
                <a:srgbClr val="000000"/>
              </a:solidFill>
              <a:latin typeface="TH SarabunPSK"/>
              <a:ea typeface="TH SarabunPSK"/>
              <a:cs typeface="TH SarabunPSK"/>
            </a:rPr>
            <a:t>
</a:t>
          </a:r>
        </a:p>
      </xdr:txBody>
    </xdr:sp>
    <xdr:clientData/>
  </xdr:twoCellAnchor>
  <xdr:twoCellAnchor>
    <xdr:from>
      <xdr:col>1</xdr:col>
      <xdr:colOff>276225</xdr:colOff>
      <xdr:row>16</xdr:row>
      <xdr:rowOff>0</xdr:rowOff>
    </xdr:from>
    <xdr:to>
      <xdr:col>4</xdr:col>
      <xdr:colOff>161925</xdr:colOff>
      <xdr:row>17</xdr:row>
      <xdr:rowOff>76200</xdr:rowOff>
    </xdr:to>
    <xdr:sp>
      <xdr:nvSpPr>
        <xdr:cNvPr id="13" name="Text Box 28"/>
        <xdr:cNvSpPr txBox="1">
          <a:spLocks noChangeArrowheads="1"/>
        </xdr:cNvSpPr>
      </xdr:nvSpPr>
      <xdr:spPr>
        <a:xfrm>
          <a:off x="885825" y="4438650"/>
          <a:ext cx="1714500"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TH SarabunPSK"/>
              <a:ea typeface="TH SarabunPSK"/>
              <a:cs typeface="TH SarabunPSK"/>
            </a:rPr>
            <a:t>งานทรัพย์สินและรายได้ </a:t>
          </a:r>
          <a:r>
            <a:rPr lang="en-US" cap="none" sz="1400" b="0" i="0" u="none" baseline="0">
              <a:solidFill>
                <a:srgbClr val="000000"/>
              </a:solidFill>
              <a:latin typeface="TH SarabunPSK"/>
              <a:ea typeface="TH SarabunPSK"/>
              <a:cs typeface="TH SarabunPSK"/>
            </a:rPr>
            <a:t>(4)</a:t>
          </a:r>
          <a:r>
            <a:rPr lang="en-US" cap="none" sz="1400" b="1" i="0" u="none" baseline="0">
              <a:solidFill>
                <a:srgbClr val="000000"/>
              </a:solidFill>
              <a:latin typeface="TH SarabunPSK"/>
              <a:ea typeface="TH SarabunPSK"/>
              <a:cs typeface="TH SarabunPSK"/>
            </a:rPr>
            <a:t>
</a:t>
          </a:r>
        </a:p>
      </xdr:txBody>
    </xdr:sp>
    <xdr:clientData/>
  </xdr:twoCellAnchor>
  <xdr:twoCellAnchor>
    <xdr:from>
      <xdr:col>10</xdr:col>
      <xdr:colOff>104775</xdr:colOff>
      <xdr:row>17</xdr:row>
      <xdr:rowOff>123825</xdr:rowOff>
    </xdr:from>
    <xdr:to>
      <xdr:col>13</xdr:col>
      <xdr:colOff>447675</xdr:colOff>
      <xdr:row>26</xdr:row>
      <xdr:rowOff>142875</xdr:rowOff>
    </xdr:to>
    <xdr:sp>
      <xdr:nvSpPr>
        <xdr:cNvPr id="14" name="Text Box 30"/>
        <xdr:cNvSpPr txBox="1">
          <a:spLocks noChangeArrowheads="1"/>
        </xdr:cNvSpPr>
      </xdr:nvSpPr>
      <xdr:spPr>
        <a:xfrm>
          <a:off x="6200775" y="4838700"/>
          <a:ext cx="2171700" cy="24288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H SarabunPSK"/>
              <a:ea typeface="TH SarabunPSK"/>
              <a:cs typeface="TH SarabunPSK"/>
            </a:rPr>
            <a:t>เจ้าหน้าที่บริหารงานทั่วไป 7 (1)
</a:t>
          </a:r>
          <a:r>
            <a:rPr lang="en-US" cap="none" sz="1200" b="0" i="0" u="none" baseline="0">
              <a:solidFill>
                <a:srgbClr val="000000"/>
              </a:solidFill>
              <a:latin typeface="TH SarabunPSK"/>
              <a:ea typeface="TH SarabunPSK"/>
              <a:cs typeface="TH SarabunPSK"/>
            </a:rPr>
            <a:t>เจ้าหน้าที่บริหารงานทั่วไป 3 </a:t>
          </a:r>
          <a:r>
            <a:rPr lang="en-US" cap="none" sz="1200" b="0" i="0" u="none" baseline="0">
              <a:solidFill>
                <a:srgbClr val="000000"/>
              </a:solidFill>
              <a:latin typeface="TH SarabunPSK"/>
              <a:ea typeface="TH SarabunPSK"/>
              <a:cs typeface="TH SarabunPSK"/>
            </a:rPr>
            <a:t>– 6 (2)
</a:t>
          </a:r>
          <a:r>
            <a:rPr lang="en-US" cap="none" sz="1200" b="0" i="0" u="none" baseline="0">
              <a:solidFill>
                <a:srgbClr val="000000"/>
              </a:solidFill>
              <a:latin typeface="TH SarabunPSK"/>
              <a:ea typeface="TH SarabunPSK"/>
              <a:cs typeface="TH SarabunPSK"/>
            </a:rPr>
            <a:t>วิศวกร 3 - 6 (1)
</a:t>
          </a:r>
          <a:r>
            <a:rPr lang="en-US" cap="none" sz="1200" b="0" i="0" u="none" baseline="0">
              <a:solidFill>
                <a:srgbClr val="000000"/>
              </a:solidFill>
              <a:latin typeface="TH SarabunPSK"/>
              <a:ea typeface="TH SarabunPSK"/>
              <a:cs typeface="TH SarabunPSK"/>
            </a:rPr>
            <a:t>สถาปนิก 3 </a:t>
          </a:r>
          <a:r>
            <a:rPr lang="en-US" cap="none" sz="1200" b="0" i="0" u="none" baseline="0">
              <a:solidFill>
                <a:srgbClr val="000000"/>
              </a:solidFill>
              <a:latin typeface="TH SarabunPSK"/>
              <a:ea typeface="TH SarabunPSK"/>
              <a:cs typeface="TH SarabunPSK"/>
            </a:rPr>
            <a:t>– 6 (1)
</a:t>
          </a:r>
          <a:r>
            <a:rPr lang="en-US" cap="none" sz="1200" b="0" i="0" u="none" baseline="0">
              <a:solidFill>
                <a:srgbClr val="000000"/>
              </a:solidFill>
              <a:latin typeface="TH SarabunPSK"/>
              <a:ea typeface="TH SarabunPSK"/>
              <a:cs typeface="TH SarabunPSK"/>
            </a:rPr>
            <a:t>ผู้ปฏิบัติงานเกษตร 2 </a:t>
          </a:r>
          <a:r>
            <a:rPr lang="en-US" cap="none" sz="1200" b="0" i="0" u="none" baseline="0">
              <a:solidFill>
                <a:srgbClr val="000000"/>
              </a:solidFill>
              <a:latin typeface="TH SarabunPSK"/>
              <a:ea typeface="TH SarabunPSK"/>
              <a:cs typeface="TH SarabunPSK"/>
            </a:rPr>
            <a:t>– 4,5,6 (2)
</a:t>
          </a:r>
          <a:r>
            <a:rPr lang="en-US" cap="none" sz="1200" b="0" i="0" u="none" baseline="0">
              <a:solidFill>
                <a:srgbClr val="000000"/>
              </a:solidFill>
              <a:latin typeface="TH SarabunPSK"/>
              <a:ea typeface="TH SarabunPSK"/>
              <a:cs typeface="TH SarabunPSK"/>
            </a:rPr>
            <a:t>ช่างเทคนิค 2 </a:t>
          </a:r>
          <a:r>
            <a:rPr lang="en-US" cap="none" sz="1200" b="0" i="0" u="none" baseline="0">
              <a:solidFill>
                <a:srgbClr val="000000"/>
              </a:solidFill>
              <a:latin typeface="TH SarabunPSK"/>
              <a:ea typeface="TH SarabunPSK"/>
              <a:cs typeface="TH SarabunPSK"/>
            </a:rPr>
            <a:t>– 4,5,6 (2)
</a:t>
          </a:r>
          <a:r>
            <a:rPr lang="en-US" cap="none" sz="1200" b="0" i="0" u="none" baseline="0">
              <a:solidFill>
                <a:srgbClr val="000000"/>
              </a:solidFill>
              <a:latin typeface="TH SarabunPSK"/>
              <a:ea typeface="TH SarabunPSK"/>
              <a:cs typeface="TH SarabunPSK"/>
            </a:rPr>
            <a:t>ช่างไฟฟ้า 2 </a:t>
          </a:r>
          <a:r>
            <a:rPr lang="en-US" cap="none" sz="1200" b="0" i="0" u="none" baseline="0">
              <a:solidFill>
                <a:srgbClr val="000000"/>
              </a:solidFill>
              <a:latin typeface="TH SarabunPSK"/>
              <a:ea typeface="TH SarabunPSK"/>
              <a:cs typeface="TH SarabunPSK"/>
            </a:rPr>
            <a:t>– 4 ,5,6 (2)
</a:t>
          </a:r>
          <a:r>
            <a:rPr lang="en-US" cap="none" sz="1200" b="0" i="0" u="none" baseline="0">
              <a:solidFill>
                <a:srgbClr val="000000"/>
              </a:solidFill>
              <a:latin typeface="TH SarabunPSK"/>
              <a:ea typeface="TH SarabunPSK"/>
              <a:cs typeface="TH SarabunPSK"/>
            </a:rPr>
            <a:t>ช่างเครื่องยนต์ 2 - 4,5,6 (1)
</a:t>
          </a:r>
          <a:r>
            <a:rPr lang="en-US" cap="none" sz="1200" b="0" i="0" u="none" baseline="0">
              <a:solidFill>
                <a:srgbClr val="000000"/>
              </a:solidFill>
              <a:latin typeface="TH SarabunPSK"/>
              <a:ea typeface="TH SarabunPSK"/>
              <a:cs typeface="TH SarabunPSK"/>
            </a:rPr>
            <a:t>ช่างเขียนแบบ 2 </a:t>
          </a:r>
          <a:r>
            <a:rPr lang="en-US" cap="none" sz="1200" b="0" i="0" u="none" baseline="0">
              <a:solidFill>
                <a:srgbClr val="000000"/>
              </a:solidFill>
              <a:latin typeface="TH SarabunPSK"/>
              <a:ea typeface="TH SarabunPSK"/>
              <a:cs typeface="TH SarabunPSK"/>
            </a:rPr>
            <a:t>– 4 ,5,6 (2)
</a:t>
          </a:r>
          <a:r>
            <a:rPr lang="en-US" cap="none" sz="1200" b="0" i="0" u="none" baseline="0">
              <a:solidFill>
                <a:srgbClr val="000000"/>
              </a:solidFill>
              <a:latin typeface="TH SarabunPSK"/>
              <a:ea typeface="TH SarabunPSK"/>
              <a:cs typeface="TH SarabunPSK"/>
            </a:rPr>
            <a:t>ปฏิบัติงานบริหาร 2 </a:t>
          </a:r>
          <a:r>
            <a:rPr lang="en-US" cap="none" sz="1200" b="0" i="0" u="none" baseline="0">
              <a:solidFill>
                <a:srgbClr val="000000"/>
              </a:solidFill>
              <a:latin typeface="TH SarabunPSK"/>
              <a:ea typeface="TH SarabunPSK"/>
              <a:cs typeface="TH SarabunPSK"/>
            </a:rPr>
            <a:t>– 4,5,6 (1)</a:t>
          </a:r>
        </a:p>
      </xdr:txBody>
    </xdr:sp>
    <xdr:clientData/>
  </xdr:twoCellAnchor>
  <xdr:twoCellAnchor>
    <xdr:from>
      <xdr:col>10</xdr:col>
      <xdr:colOff>114300</xdr:colOff>
      <xdr:row>16</xdr:row>
      <xdr:rowOff>0</xdr:rowOff>
    </xdr:from>
    <xdr:to>
      <xdr:col>14</xdr:col>
      <xdr:colOff>47625</xdr:colOff>
      <xdr:row>17</xdr:row>
      <xdr:rowOff>85725</xdr:rowOff>
    </xdr:to>
    <xdr:sp>
      <xdr:nvSpPr>
        <xdr:cNvPr id="15" name="Text Box 31"/>
        <xdr:cNvSpPr txBox="1">
          <a:spLocks noChangeArrowheads="1"/>
        </xdr:cNvSpPr>
      </xdr:nvSpPr>
      <xdr:spPr>
        <a:xfrm>
          <a:off x="6210300" y="4438650"/>
          <a:ext cx="2371725"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TH SarabunPSK"/>
              <a:ea typeface="TH SarabunPSK"/>
              <a:cs typeface="TH SarabunPSK"/>
            </a:rPr>
            <a:t>งานอาคาร สถานที่และยานพาหนะ </a:t>
          </a:r>
          <a:r>
            <a:rPr lang="en-US" cap="none" sz="1400" b="0" i="0" u="none" baseline="0">
              <a:solidFill>
                <a:srgbClr val="000000"/>
              </a:solidFill>
              <a:latin typeface="TH SarabunPSK"/>
              <a:ea typeface="TH SarabunPSK"/>
              <a:cs typeface="TH SarabunPSK"/>
            </a:rPr>
            <a:t>(15)</a:t>
          </a:r>
          <a:r>
            <a:rPr lang="en-US" cap="none" sz="1400" b="1" i="0" u="none" baseline="0">
              <a:solidFill>
                <a:srgbClr val="000000"/>
              </a:solidFill>
              <a:latin typeface="TH SarabunPSK"/>
              <a:ea typeface="TH SarabunPSK"/>
              <a:cs typeface="TH SarabunPSK"/>
            </a:rPr>
            <a:t>
</a:t>
          </a:r>
          <a:r>
            <a:rPr lang="en-US" cap="none" sz="1400" b="1" i="0" u="none" baseline="0">
              <a:solidFill>
                <a:srgbClr val="000000"/>
              </a:solidFill>
              <a:latin typeface="TH SarabunPSK"/>
              <a:ea typeface="TH SarabunPSK"/>
              <a:cs typeface="TH SarabunPSK"/>
            </a:rPr>
            <a:t>
</a:t>
          </a:r>
        </a:p>
      </xdr:txBody>
    </xdr:sp>
    <xdr:clientData/>
  </xdr:twoCellAnchor>
  <xdr:twoCellAnchor>
    <xdr:from>
      <xdr:col>14</xdr:col>
      <xdr:colOff>0</xdr:colOff>
      <xdr:row>17</xdr:row>
      <xdr:rowOff>133350</xdr:rowOff>
    </xdr:from>
    <xdr:to>
      <xdr:col>17</xdr:col>
      <xdr:colOff>200025</xdr:colOff>
      <xdr:row>21</xdr:row>
      <xdr:rowOff>76200</xdr:rowOff>
    </xdr:to>
    <xdr:sp>
      <xdr:nvSpPr>
        <xdr:cNvPr id="16" name="Text Box 33"/>
        <xdr:cNvSpPr txBox="1">
          <a:spLocks noChangeArrowheads="1"/>
        </xdr:cNvSpPr>
      </xdr:nvSpPr>
      <xdr:spPr>
        <a:xfrm>
          <a:off x="8534400" y="4848225"/>
          <a:ext cx="2028825" cy="10477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H SarabunPSK"/>
              <a:ea typeface="TH SarabunPSK"/>
              <a:cs typeface="TH SarabunPSK"/>
            </a:rPr>
            <a:t>นักวิชาการศึกษา 7 (1)
</a:t>
          </a:r>
          <a:r>
            <a:rPr lang="en-US" cap="none" sz="1200" b="0" i="0" u="none" baseline="0">
              <a:solidFill>
                <a:srgbClr val="000000"/>
              </a:solidFill>
              <a:latin typeface="TH SarabunPSK"/>
              <a:ea typeface="TH SarabunPSK"/>
              <a:cs typeface="TH SarabunPSK"/>
            </a:rPr>
            <a:t>เจ้าหน้าที่บริหารงานทั่วไป 3 </a:t>
          </a:r>
          <a:r>
            <a:rPr lang="en-US" cap="none" sz="1200" b="0" i="0" u="none" baseline="0">
              <a:solidFill>
                <a:srgbClr val="000000"/>
              </a:solidFill>
              <a:latin typeface="TH SarabunPSK"/>
              <a:ea typeface="TH SarabunPSK"/>
              <a:cs typeface="TH SarabunPSK"/>
            </a:rPr>
            <a:t>– 6 (1)
</a:t>
          </a:r>
          <a:r>
            <a:rPr lang="en-US" cap="none" sz="1200" b="0" i="0" u="none" baseline="0">
              <a:solidFill>
                <a:srgbClr val="000000"/>
              </a:solidFill>
              <a:latin typeface="TH SarabunPSK"/>
              <a:ea typeface="TH SarabunPSK"/>
              <a:cs typeface="TH SarabunPSK"/>
            </a:rPr>
            <a:t>ปฏิบัติงานบริหาร 2 </a:t>
          </a:r>
          <a:r>
            <a:rPr lang="en-US" cap="none" sz="1200" b="0" i="0" u="none" baseline="0">
              <a:solidFill>
                <a:srgbClr val="000000"/>
              </a:solidFill>
              <a:latin typeface="TH SarabunPSK"/>
              <a:ea typeface="TH SarabunPSK"/>
              <a:cs typeface="TH SarabunPSK"/>
            </a:rPr>
            <a:t>– 4,5,6 (1)
</a:t>
          </a:r>
        </a:p>
      </xdr:txBody>
    </xdr:sp>
    <xdr:clientData/>
  </xdr:twoCellAnchor>
  <xdr:twoCellAnchor>
    <xdr:from>
      <xdr:col>14</xdr:col>
      <xdr:colOff>85725</xdr:colOff>
      <xdr:row>16</xdr:row>
      <xdr:rowOff>0</xdr:rowOff>
    </xdr:from>
    <xdr:to>
      <xdr:col>17</xdr:col>
      <xdr:colOff>352425</xdr:colOff>
      <xdr:row>17</xdr:row>
      <xdr:rowOff>85725</xdr:rowOff>
    </xdr:to>
    <xdr:sp>
      <xdr:nvSpPr>
        <xdr:cNvPr id="17" name="Text Box 34"/>
        <xdr:cNvSpPr txBox="1">
          <a:spLocks noChangeArrowheads="1"/>
        </xdr:cNvSpPr>
      </xdr:nvSpPr>
      <xdr:spPr>
        <a:xfrm>
          <a:off x="8620125" y="4438650"/>
          <a:ext cx="209550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TH SarabunPSK"/>
              <a:ea typeface="TH SarabunPSK"/>
              <a:cs typeface="TH SarabunPSK"/>
            </a:rPr>
            <a:t>งานประกันคุณภาพการศึกษา </a:t>
          </a:r>
          <a:r>
            <a:rPr lang="en-US" cap="none" sz="1400" b="0" i="0" u="none" baseline="0">
              <a:solidFill>
                <a:srgbClr val="000000"/>
              </a:solidFill>
              <a:latin typeface="TH SarabunPSK"/>
              <a:ea typeface="TH SarabunPSK"/>
              <a:cs typeface="TH SarabunPSK"/>
            </a:rPr>
            <a:t>(3)</a:t>
          </a:r>
          <a:r>
            <a:rPr lang="en-US" cap="none" sz="1400" b="1" i="0" u="none" baseline="0">
              <a:solidFill>
                <a:srgbClr val="000000"/>
              </a:solidFill>
              <a:latin typeface="TH SarabunPSK"/>
              <a:ea typeface="TH SarabunPSK"/>
              <a:cs typeface="TH SarabunPSK"/>
            </a:rPr>
            <a:t>
</a:t>
          </a:r>
        </a:p>
      </xdr:txBody>
    </xdr:sp>
    <xdr:clientData/>
  </xdr:twoCellAnchor>
  <xdr:twoCellAnchor>
    <xdr:from>
      <xdr:col>3</xdr:col>
      <xdr:colOff>19050</xdr:colOff>
      <xdr:row>9</xdr:row>
      <xdr:rowOff>76200</xdr:rowOff>
    </xdr:from>
    <xdr:to>
      <xdr:col>5</xdr:col>
      <xdr:colOff>285750</xdr:colOff>
      <xdr:row>10</xdr:row>
      <xdr:rowOff>180975</xdr:rowOff>
    </xdr:to>
    <xdr:sp>
      <xdr:nvSpPr>
        <xdr:cNvPr id="18" name="Text Box 36"/>
        <xdr:cNvSpPr txBox="1">
          <a:spLocks noChangeArrowheads="1"/>
        </xdr:cNvSpPr>
      </xdr:nvSpPr>
      <xdr:spPr>
        <a:xfrm>
          <a:off x="1847850" y="2581275"/>
          <a:ext cx="1485900"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TH SarabunPSK"/>
              <a:ea typeface="TH SarabunPSK"/>
              <a:cs typeface="TH SarabunPSK"/>
            </a:rPr>
            <a:t>งานพัสดุ </a:t>
          </a:r>
          <a:r>
            <a:rPr lang="en-US" cap="none" sz="1600" b="0" i="0" u="none" baseline="0">
              <a:solidFill>
                <a:srgbClr val="000000"/>
              </a:solidFill>
              <a:latin typeface="TH SarabunPSK"/>
              <a:ea typeface="TH SarabunPSK"/>
              <a:cs typeface="TH SarabunPSK"/>
            </a:rPr>
            <a:t>(6)</a:t>
          </a:r>
          <a:r>
            <a:rPr lang="en-US" cap="none" sz="1100" b="1" i="0" u="none" baseline="0">
              <a:solidFill>
                <a:srgbClr val="000000"/>
              </a:solidFill>
              <a:latin typeface="TH SarabunPSK"/>
              <a:ea typeface="TH SarabunPSK"/>
              <a:cs typeface="TH SarabunPSK"/>
            </a:rPr>
            <a:t>
</a:t>
          </a:r>
          <a:r>
            <a:rPr lang="en-US" cap="none" sz="2800" b="1" i="0" u="none" baseline="0">
              <a:solidFill>
                <a:srgbClr val="000000"/>
              </a:solidFill>
              <a:latin typeface="TH SarabunPSK"/>
              <a:ea typeface="TH SarabunPSK"/>
              <a:cs typeface="TH SarabunPSK"/>
            </a:rPr>
            <a:t>
</a:t>
          </a:r>
        </a:p>
      </xdr:txBody>
    </xdr:sp>
    <xdr:clientData/>
  </xdr:twoCellAnchor>
  <xdr:twoCellAnchor>
    <xdr:from>
      <xdr:col>2</xdr:col>
      <xdr:colOff>552450</xdr:colOff>
      <xdr:row>10</xdr:row>
      <xdr:rowOff>209550</xdr:rowOff>
    </xdr:from>
    <xdr:to>
      <xdr:col>5</xdr:col>
      <xdr:colOff>257175</xdr:colOff>
      <xdr:row>15</xdr:row>
      <xdr:rowOff>66675</xdr:rowOff>
    </xdr:to>
    <xdr:sp>
      <xdr:nvSpPr>
        <xdr:cNvPr id="19" name="Text Box 37"/>
        <xdr:cNvSpPr txBox="1">
          <a:spLocks noChangeArrowheads="1"/>
        </xdr:cNvSpPr>
      </xdr:nvSpPr>
      <xdr:spPr>
        <a:xfrm>
          <a:off x="1771650" y="2990850"/>
          <a:ext cx="1533525" cy="12382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H SarabunPSK"/>
              <a:ea typeface="TH SarabunPSK"/>
              <a:cs typeface="TH SarabunPSK"/>
            </a:rPr>
            <a:t>นักวิชาการพัสดุ 7 (1)
</a:t>
          </a:r>
          <a:r>
            <a:rPr lang="en-US" cap="none" sz="1200" b="0" i="0" u="none" baseline="0">
              <a:solidFill>
                <a:srgbClr val="000000"/>
              </a:solidFill>
              <a:latin typeface="TH SarabunPSK"/>
              <a:ea typeface="TH SarabunPSK"/>
              <a:cs typeface="TH SarabunPSK"/>
            </a:rPr>
            <a:t>นักวิชาการพัสดุ 3 </a:t>
          </a:r>
          <a:r>
            <a:rPr lang="en-US" cap="none" sz="1200" b="0" i="0" u="none" baseline="0">
              <a:solidFill>
                <a:srgbClr val="000000"/>
              </a:solidFill>
              <a:latin typeface="TH SarabunPSK"/>
              <a:ea typeface="TH SarabunPSK"/>
              <a:cs typeface="TH SarabunPSK"/>
            </a:rPr>
            <a:t>– 6 (4)
</a:t>
          </a:r>
          <a:r>
            <a:rPr lang="en-US" cap="none" sz="1200" b="0" i="0" u="none" baseline="0">
              <a:solidFill>
                <a:srgbClr val="000000"/>
              </a:solidFill>
              <a:latin typeface="TH SarabunPSK"/>
              <a:ea typeface="TH SarabunPSK"/>
              <a:cs typeface="TH SarabunPSK"/>
            </a:rPr>
            <a:t>ผู้ปฏิบัติงานบริหาร 2-4,5,6 (1)
</a:t>
          </a:r>
          <a:r>
            <a:rPr lang="en-US" cap="none" sz="1200" b="0" i="0" u="none" baseline="0">
              <a:solidFill>
                <a:srgbClr val="000000"/>
              </a:solidFill>
              <a:latin typeface="TH SarabunPSK"/>
              <a:ea typeface="TH SarabunPSK"/>
              <a:cs typeface="TH SarabunPSK"/>
            </a:rPr>
            <a:t>
</a:t>
          </a:r>
          <a:r>
            <a:rPr lang="en-US" cap="none" sz="1200" b="0" i="0" u="none" baseline="0">
              <a:solidFill>
                <a:srgbClr val="000000"/>
              </a:solidFill>
              <a:latin typeface="TH SarabunPSK"/>
              <a:ea typeface="TH SarabunPSK"/>
              <a:cs typeface="TH SarabunPSK"/>
            </a:rPr>
            <a:t>
</a:t>
          </a:r>
        </a:p>
      </xdr:txBody>
    </xdr:sp>
    <xdr:clientData/>
  </xdr:twoCellAnchor>
  <xdr:twoCellAnchor>
    <xdr:from>
      <xdr:col>5</xdr:col>
      <xdr:colOff>561975</xdr:colOff>
      <xdr:row>16</xdr:row>
      <xdr:rowOff>0</xdr:rowOff>
    </xdr:from>
    <xdr:to>
      <xdr:col>10</xdr:col>
      <xdr:colOff>28575</xdr:colOff>
      <xdr:row>17</xdr:row>
      <xdr:rowOff>85725</xdr:rowOff>
    </xdr:to>
    <xdr:sp>
      <xdr:nvSpPr>
        <xdr:cNvPr id="20" name="Text Box 39"/>
        <xdr:cNvSpPr txBox="1">
          <a:spLocks noChangeArrowheads="1"/>
        </xdr:cNvSpPr>
      </xdr:nvSpPr>
      <xdr:spPr>
        <a:xfrm>
          <a:off x="3609975" y="4438650"/>
          <a:ext cx="251460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TH SarabunPSK"/>
              <a:ea typeface="TH SarabunPSK"/>
              <a:cs typeface="TH SarabunPSK"/>
            </a:rPr>
            <a:t>งานประชาสัมพันธ์และโสตทัศนูปกรณ์</a:t>
          </a:r>
          <a:r>
            <a:rPr lang="en-US" cap="none" sz="1400" b="0" i="0" u="none" baseline="0">
              <a:solidFill>
                <a:srgbClr val="000000"/>
              </a:solidFill>
              <a:latin typeface="TH SarabunPSK"/>
              <a:ea typeface="TH SarabunPSK"/>
              <a:cs typeface="TH SarabunPSK"/>
            </a:rPr>
            <a:t> (8)</a:t>
          </a:r>
          <a:r>
            <a:rPr lang="en-US" cap="none" sz="1400" b="1" i="0" u="none" baseline="0">
              <a:solidFill>
                <a:srgbClr val="000000"/>
              </a:solidFill>
              <a:latin typeface="TH SarabunPSK"/>
              <a:ea typeface="TH SarabunPSK"/>
              <a:cs typeface="TH SarabunPSK"/>
            </a:rPr>
            <a:t>
</a:t>
          </a:r>
          <a:r>
            <a:rPr lang="en-US" cap="none" sz="1400" b="1" i="0" u="none" baseline="0">
              <a:solidFill>
                <a:srgbClr val="000000"/>
              </a:solidFill>
              <a:latin typeface="TH SarabunPSK"/>
              <a:ea typeface="TH SarabunPSK"/>
              <a:cs typeface="TH SarabunPSK"/>
            </a:rPr>
            <a:t>
</a:t>
          </a:r>
        </a:p>
      </xdr:txBody>
    </xdr:sp>
    <xdr:clientData/>
  </xdr:twoCellAnchor>
  <xdr:twoCellAnchor>
    <xdr:from>
      <xdr:col>5</xdr:col>
      <xdr:colOff>571500</xdr:colOff>
      <xdr:row>17</xdr:row>
      <xdr:rowOff>133350</xdr:rowOff>
    </xdr:from>
    <xdr:to>
      <xdr:col>9</xdr:col>
      <xdr:colOff>161925</xdr:colOff>
      <xdr:row>24</xdr:row>
      <xdr:rowOff>219075</xdr:rowOff>
    </xdr:to>
    <xdr:sp>
      <xdr:nvSpPr>
        <xdr:cNvPr id="21" name="Text Box 40"/>
        <xdr:cNvSpPr txBox="1">
          <a:spLocks noChangeArrowheads="1"/>
        </xdr:cNvSpPr>
      </xdr:nvSpPr>
      <xdr:spPr>
        <a:xfrm>
          <a:off x="3619500" y="4848225"/>
          <a:ext cx="2028825" cy="19812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H SarabunPSK"/>
              <a:ea typeface="TH SarabunPSK"/>
              <a:cs typeface="TH SarabunPSK"/>
            </a:rPr>
            <a:t>นักประชาสัมพันธ์ 7 (1)
</a:t>
          </a:r>
          <a:r>
            <a:rPr lang="en-US" cap="none" sz="1200" b="0" i="0" u="none" baseline="0">
              <a:solidFill>
                <a:srgbClr val="000000"/>
              </a:solidFill>
              <a:latin typeface="TH SarabunPSK"/>
              <a:ea typeface="TH SarabunPSK"/>
              <a:cs typeface="TH SarabunPSK"/>
            </a:rPr>
            <a:t>นักประชาสัมพันธ์ 3 </a:t>
          </a:r>
          <a:r>
            <a:rPr lang="en-US" cap="none" sz="1200" b="0" i="0" u="none" baseline="0">
              <a:solidFill>
                <a:srgbClr val="000000"/>
              </a:solidFill>
              <a:latin typeface="TH SarabunPSK"/>
              <a:ea typeface="TH SarabunPSK"/>
              <a:cs typeface="TH SarabunPSK"/>
            </a:rPr>
            <a:t>– 6 (1)
</a:t>
          </a:r>
          <a:r>
            <a:rPr lang="en-US" cap="none" sz="1200" b="0" i="0" u="none" baseline="0">
              <a:solidFill>
                <a:srgbClr val="000000"/>
              </a:solidFill>
              <a:latin typeface="TH SarabunPSK"/>
              <a:ea typeface="TH SarabunPSK"/>
              <a:cs typeface="TH SarabunPSK"/>
            </a:rPr>
            <a:t>เจ้าหน้าที่บริหารงานทั่วไป 3 </a:t>
          </a:r>
          <a:r>
            <a:rPr lang="en-US" cap="none" sz="1200" b="0" i="0" u="none" baseline="0">
              <a:solidFill>
                <a:srgbClr val="000000"/>
              </a:solidFill>
              <a:latin typeface="TH SarabunPSK"/>
              <a:ea typeface="TH SarabunPSK"/>
              <a:cs typeface="TH SarabunPSK"/>
            </a:rPr>
            <a:t>– 6 (1)
</a:t>
          </a:r>
          <a:r>
            <a:rPr lang="en-US" cap="none" sz="1200" b="0" i="0" u="none" baseline="0">
              <a:solidFill>
                <a:srgbClr val="000000"/>
              </a:solidFill>
              <a:latin typeface="TH SarabunPSK"/>
              <a:ea typeface="TH SarabunPSK"/>
              <a:cs typeface="TH SarabunPSK"/>
            </a:rPr>
            <a:t>นักวิชาการโสตทัศนศึกษา 3 </a:t>
          </a:r>
          <a:r>
            <a:rPr lang="en-US" cap="none" sz="1200" b="0" i="0" u="none" baseline="0">
              <a:solidFill>
                <a:srgbClr val="000000"/>
              </a:solidFill>
              <a:latin typeface="TH SarabunPSK"/>
              <a:ea typeface="TH SarabunPSK"/>
              <a:cs typeface="TH SarabunPSK"/>
            </a:rPr>
            <a:t>– 6 (1)
</a:t>
          </a:r>
          <a:r>
            <a:rPr lang="en-US" cap="none" sz="1200" b="0" i="0" u="none" baseline="0">
              <a:solidFill>
                <a:srgbClr val="000000"/>
              </a:solidFill>
              <a:latin typeface="TH SarabunPSK"/>
              <a:ea typeface="TH SarabunPSK"/>
              <a:cs typeface="TH SarabunPSK"/>
            </a:rPr>
            <a:t>ผู้ปฏิบัติงานโสตทัศนศึกษา 2 - 4,5,6 (1) 
</a:t>
          </a:r>
          <a:r>
            <a:rPr lang="en-US" cap="none" sz="1200" b="0" i="0" u="none" baseline="0">
              <a:solidFill>
                <a:srgbClr val="000000"/>
              </a:solidFill>
              <a:latin typeface="TH SarabunPSK"/>
              <a:ea typeface="TH SarabunPSK"/>
              <a:cs typeface="TH SarabunPSK"/>
            </a:rPr>
            <a:t>ช่างเครื่องคอมพิวเตอร์  2 - 4,5,6 (1) 
</a:t>
          </a:r>
          <a:r>
            <a:rPr lang="en-US" cap="none" sz="1200" b="0" i="0" u="none" baseline="0">
              <a:solidFill>
                <a:srgbClr val="000000"/>
              </a:solidFill>
              <a:latin typeface="TH SarabunPSK"/>
              <a:ea typeface="TH SarabunPSK"/>
              <a:cs typeface="TH SarabunPSK"/>
            </a:rPr>
            <a:t>ช่างศิลป์ 2 - 4,5,6 (1) 
</a:t>
          </a:r>
          <a:r>
            <a:rPr lang="en-US" cap="none" sz="1200" b="0" i="0" u="none" baseline="0">
              <a:solidFill>
                <a:srgbClr val="000000"/>
              </a:solidFill>
              <a:latin typeface="TH SarabunPSK"/>
              <a:ea typeface="TH SarabunPSK"/>
              <a:cs typeface="TH SarabunPSK"/>
            </a:rPr>
            <a:t>ผู้ปฏิบัติงานบริหาร 2-4,5,6 (1)
</a:t>
          </a:r>
        </a:p>
      </xdr:txBody>
    </xdr:sp>
    <xdr:clientData/>
  </xdr:twoCellAnchor>
  <xdr:twoCellAnchor>
    <xdr:from>
      <xdr:col>8</xdr:col>
      <xdr:colOff>428625</xdr:colOff>
      <xdr:row>8</xdr:row>
      <xdr:rowOff>9525</xdr:rowOff>
    </xdr:from>
    <xdr:to>
      <xdr:col>8</xdr:col>
      <xdr:colOff>428625</xdr:colOff>
      <xdr:row>15</xdr:row>
      <xdr:rowOff>276225</xdr:rowOff>
    </xdr:to>
    <xdr:sp>
      <xdr:nvSpPr>
        <xdr:cNvPr id="22" name="Line 41"/>
        <xdr:cNvSpPr>
          <a:spLocks/>
        </xdr:cNvSpPr>
      </xdr:nvSpPr>
      <xdr:spPr>
        <a:xfrm>
          <a:off x="5305425" y="2238375"/>
          <a:ext cx="0" cy="2200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104775</xdr:colOff>
      <xdr:row>8</xdr:row>
      <xdr:rowOff>95250</xdr:rowOff>
    </xdr:from>
    <xdr:to>
      <xdr:col>1</xdr:col>
      <xdr:colOff>104775</xdr:colOff>
      <xdr:row>9</xdr:row>
      <xdr:rowOff>66675</xdr:rowOff>
    </xdr:to>
    <xdr:sp>
      <xdr:nvSpPr>
        <xdr:cNvPr id="23" name="Line 42"/>
        <xdr:cNvSpPr>
          <a:spLocks/>
        </xdr:cNvSpPr>
      </xdr:nvSpPr>
      <xdr:spPr>
        <a:xfrm>
          <a:off x="714375" y="23241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13</xdr:col>
      <xdr:colOff>0</xdr:colOff>
      <xdr:row>8</xdr:row>
      <xdr:rowOff>95250</xdr:rowOff>
    </xdr:from>
    <xdr:to>
      <xdr:col>13</xdr:col>
      <xdr:colOff>0</xdr:colOff>
      <xdr:row>9</xdr:row>
      <xdr:rowOff>66675</xdr:rowOff>
    </xdr:to>
    <xdr:sp>
      <xdr:nvSpPr>
        <xdr:cNvPr id="24" name="Line 45"/>
        <xdr:cNvSpPr>
          <a:spLocks/>
        </xdr:cNvSpPr>
      </xdr:nvSpPr>
      <xdr:spPr>
        <a:xfrm>
          <a:off x="7924800" y="23241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6</xdr:col>
      <xdr:colOff>371475</xdr:colOff>
      <xdr:row>8</xdr:row>
      <xdr:rowOff>95250</xdr:rowOff>
    </xdr:from>
    <xdr:to>
      <xdr:col>6</xdr:col>
      <xdr:colOff>371475</xdr:colOff>
      <xdr:row>9</xdr:row>
      <xdr:rowOff>66675</xdr:rowOff>
    </xdr:to>
    <xdr:sp>
      <xdr:nvSpPr>
        <xdr:cNvPr id="25" name="Line 47"/>
        <xdr:cNvSpPr>
          <a:spLocks/>
        </xdr:cNvSpPr>
      </xdr:nvSpPr>
      <xdr:spPr>
        <a:xfrm>
          <a:off x="4029075" y="23241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xdr:col>
      <xdr:colOff>523875</xdr:colOff>
      <xdr:row>8</xdr:row>
      <xdr:rowOff>95250</xdr:rowOff>
    </xdr:from>
    <xdr:to>
      <xdr:col>2</xdr:col>
      <xdr:colOff>523875</xdr:colOff>
      <xdr:row>15</xdr:row>
      <xdr:rowOff>276225</xdr:rowOff>
    </xdr:to>
    <xdr:sp>
      <xdr:nvSpPr>
        <xdr:cNvPr id="26" name="Line 48"/>
        <xdr:cNvSpPr>
          <a:spLocks/>
        </xdr:cNvSpPr>
      </xdr:nvSpPr>
      <xdr:spPr>
        <a:xfrm>
          <a:off x="1743075" y="2324100"/>
          <a:ext cx="0" cy="2114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4</xdr:col>
      <xdr:colOff>276225</xdr:colOff>
      <xdr:row>8</xdr:row>
      <xdr:rowOff>95250</xdr:rowOff>
    </xdr:from>
    <xdr:to>
      <xdr:col>4</xdr:col>
      <xdr:colOff>276225</xdr:colOff>
      <xdr:row>9</xdr:row>
      <xdr:rowOff>66675</xdr:rowOff>
    </xdr:to>
    <xdr:sp>
      <xdr:nvSpPr>
        <xdr:cNvPr id="27" name="Line 49"/>
        <xdr:cNvSpPr>
          <a:spLocks/>
        </xdr:cNvSpPr>
      </xdr:nvSpPr>
      <xdr:spPr>
        <a:xfrm>
          <a:off x="2714625" y="23241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11</xdr:col>
      <xdr:colOff>295275</xdr:colOff>
      <xdr:row>8</xdr:row>
      <xdr:rowOff>95250</xdr:rowOff>
    </xdr:from>
    <xdr:to>
      <xdr:col>11</xdr:col>
      <xdr:colOff>295275</xdr:colOff>
      <xdr:row>15</xdr:row>
      <xdr:rowOff>276225</xdr:rowOff>
    </xdr:to>
    <xdr:sp>
      <xdr:nvSpPr>
        <xdr:cNvPr id="28" name="Line 50"/>
        <xdr:cNvSpPr>
          <a:spLocks/>
        </xdr:cNvSpPr>
      </xdr:nvSpPr>
      <xdr:spPr>
        <a:xfrm>
          <a:off x="7000875" y="2324100"/>
          <a:ext cx="0" cy="2114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15</xdr:col>
      <xdr:colOff>419100</xdr:colOff>
      <xdr:row>8</xdr:row>
      <xdr:rowOff>95250</xdr:rowOff>
    </xdr:from>
    <xdr:to>
      <xdr:col>15</xdr:col>
      <xdr:colOff>419100</xdr:colOff>
      <xdr:row>15</xdr:row>
      <xdr:rowOff>276225</xdr:rowOff>
    </xdr:to>
    <xdr:sp>
      <xdr:nvSpPr>
        <xdr:cNvPr id="29" name="Line 51"/>
        <xdr:cNvSpPr>
          <a:spLocks/>
        </xdr:cNvSpPr>
      </xdr:nvSpPr>
      <xdr:spPr>
        <a:xfrm>
          <a:off x="9563100" y="2324100"/>
          <a:ext cx="0" cy="2114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8</xdr:row>
      <xdr:rowOff>161925</xdr:rowOff>
    </xdr:from>
    <xdr:to>
      <xdr:col>10</xdr:col>
      <xdr:colOff>295275</xdr:colOff>
      <xdr:row>9</xdr:row>
      <xdr:rowOff>257175</xdr:rowOff>
    </xdr:to>
    <xdr:sp>
      <xdr:nvSpPr>
        <xdr:cNvPr id="1" name="Line 1"/>
        <xdr:cNvSpPr>
          <a:spLocks/>
        </xdr:cNvSpPr>
      </xdr:nvSpPr>
      <xdr:spPr>
        <a:xfrm>
          <a:off x="5857875" y="24479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10</xdr:col>
      <xdr:colOff>304800</xdr:colOff>
      <xdr:row>5</xdr:row>
      <xdr:rowOff>0</xdr:rowOff>
    </xdr:from>
    <xdr:to>
      <xdr:col>10</xdr:col>
      <xdr:colOff>304800</xdr:colOff>
      <xdr:row>7</xdr:row>
      <xdr:rowOff>66675</xdr:rowOff>
    </xdr:to>
    <xdr:sp>
      <xdr:nvSpPr>
        <xdr:cNvPr id="2" name="Line 2"/>
        <xdr:cNvSpPr>
          <a:spLocks/>
        </xdr:cNvSpPr>
      </xdr:nvSpPr>
      <xdr:spPr>
        <a:xfrm>
          <a:off x="5867400" y="145732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7</xdr:col>
      <xdr:colOff>257175</xdr:colOff>
      <xdr:row>7</xdr:row>
      <xdr:rowOff>57150</xdr:rowOff>
    </xdr:from>
    <xdr:to>
      <xdr:col>13</xdr:col>
      <xdr:colOff>361950</xdr:colOff>
      <xdr:row>8</xdr:row>
      <xdr:rowOff>266700</xdr:rowOff>
    </xdr:to>
    <xdr:sp>
      <xdr:nvSpPr>
        <xdr:cNvPr id="3" name="Text Box 3"/>
        <xdr:cNvSpPr txBox="1">
          <a:spLocks noChangeArrowheads="1"/>
        </xdr:cNvSpPr>
      </xdr:nvSpPr>
      <xdr:spPr>
        <a:xfrm>
          <a:off x="3990975" y="2066925"/>
          <a:ext cx="3762375"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กอง/สำนักงาน/โรงเรียน....................................................</a:t>
          </a:r>
        </a:p>
      </xdr:txBody>
    </xdr:sp>
    <xdr:clientData/>
  </xdr:twoCellAnchor>
  <xdr:twoCellAnchor>
    <xdr:from>
      <xdr:col>3</xdr:col>
      <xdr:colOff>152400</xdr:colOff>
      <xdr:row>19</xdr:row>
      <xdr:rowOff>57150</xdr:rowOff>
    </xdr:from>
    <xdr:to>
      <xdr:col>6</xdr:col>
      <xdr:colOff>114300</xdr:colOff>
      <xdr:row>21</xdr:row>
      <xdr:rowOff>66675</xdr:rowOff>
    </xdr:to>
    <xdr:sp>
      <xdr:nvSpPr>
        <xdr:cNvPr id="4" name="Text Box 6"/>
        <xdr:cNvSpPr txBox="1">
          <a:spLocks noChangeArrowheads="1"/>
        </xdr:cNvSpPr>
      </xdr:nvSpPr>
      <xdr:spPr>
        <a:xfrm>
          <a:off x="1447800" y="5381625"/>
          <a:ext cx="1790700"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7</xdr:col>
      <xdr:colOff>19050</xdr:colOff>
      <xdr:row>3</xdr:row>
      <xdr:rowOff>85725</xdr:rowOff>
    </xdr:from>
    <xdr:to>
      <xdr:col>14</xdr:col>
      <xdr:colOff>9525</xdr:colOff>
      <xdr:row>5</xdr:row>
      <xdr:rowOff>9525</xdr:rowOff>
    </xdr:to>
    <xdr:sp>
      <xdr:nvSpPr>
        <xdr:cNvPr id="5" name="Text Box 9"/>
        <xdr:cNvSpPr txBox="1">
          <a:spLocks noChangeArrowheads="1"/>
        </xdr:cNvSpPr>
      </xdr:nvSpPr>
      <xdr:spPr>
        <a:xfrm>
          <a:off x="3752850" y="990600"/>
          <a:ext cx="42576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rPr>
            <a:t>คณะ/สำนัก/สถาบัน...............................................................</a:t>
          </a:r>
        </a:p>
      </xdr:txBody>
    </xdr:sp>
    <xdr:clientData/>
  </xdr:twoCellAnchor>
  <xdr:twoCellAnchor>
    <xdr:from>
      <xdr:col>2</xdr:col>
      <xdr:colOff>514350</xdr:colOff>
      <xdr:row>9</xdr:row>
      <xdr:rowOff>238125</xdr:rowOff>
    </xdr:from>
    <xdr:to>
      <xdr:col>18</xdr:col>
      <xdr:colOff>85725</xdr:colOff>
      <xdr:row>9</xdr:row>
      <xdr:rowOff>238125</xdr:rowOff>
    </xdr:to>
    <xdr:sp>
      <xdr:nvSpPr>
        <xdr:cNvPr id="6" name="Line 11"/>
        <xdr:cNvSpPr>
          <a:spLocks/>
        </xdr:cNvSpPr>
      </xdr:nvSpPr>
      <xdr:spPr>
        <a:xfrm>
          <a:off x="1200150" y="2800350"/>
          <a:ext cx="932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4</xdr:col>
      <xdr:colOff>438150</xdr:colOff>
      <xdr:row>9</xdr:row>
      <xdr:rowOff>257175</xdr:rowOff>
    </xdr:from>
    <xdr:to>
      <xdr:col>4</xdr:col>
      <xdr:colOff>438150</xdr:colOff>
      <xdr:row>19</xdr:row>
      <xdr:rowOff>57150</xdr:rowOff>
    </xdr:to>
    <xdr:sp>
      <xdr:nvSpPr>
        <xdr:cNvPr id="7" name="Line 23"/>
        <xdr:cNvSpPr>
          <a:spLocks/>
        </xdr:cNvSpPr>
      </xdr:nvSpPr>
      <xdr:spPr>
        <a:xfrm>
          <a:off x="2343150" y="2819400"/>
          <a:ext cx="0" cy="2562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12</xdr:col>
      <xdr:colOff>257175</xdr:colOff>
      <xdr:row>9</xdr:row>
      <xdr:rowOff>238125</xdr:rowOff>
    </xdr:from>
    <xdr:to>
      <xdr:col>12</xdr:col>
      <xdr:colOff>257175</xdr:colOff>
      <xdr:row>19</xdr:row>
      <xdr:rowOff>47625</xdr:rowOff>
    </xdr:to>
    <xdr:sp>
      <xdr:nvSpPr>
        <xdr:cNvPr id="8" name="Line 26"/>
        <xdr:cNvSpPr>
          <a:spLocks/>
        </xdr:cNvSpPr>
      </xdr:nvSpPr>
      <xdr:spPr>
        <a:xfrm>
          <a:off x="7038975" y="2800350"/>
          <a:ext cx="0" cy="2571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16</xdr:col>
      <xdr:colOff>161925</xdr:colOff>
      <xdr:row>9</xdr:row>
      <xdr:rowOff>257175</xdr:rowOff>
    </xdr:from>
    <xdr:to>
      <xdr:col>16</xdr:col>
      <xdr:colOff>161925</xdr:colOff>
      <xdr:row>19</xdr:row>
      <xdr:rowOff>47625</xdr:rowOff>
    </xdr:to>
    <xdr:sp>
      <xdr:nvSpPr>
        <xdr:cNvPr id="9" name="Line 29"/>
        <xdr:cNvSpPr>
          <a:spLocks/>
        </xdr:cNvSpPr>
      </xdr:nvSpPr>
      <xdr:spPr>
        <a:xfrm>
          <a:off x="9382125" y="2819400"/>
          <a:ext cx="0" cy="2552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oneCellAnchor>
    <xdr:from>
      <xdr:col>2</xdr:col>
      <xdr:colOff>219075</xdr:colOff>
      <xdr:row>5</xdr:row>
      <xdr:rowOff>257175</xdr:rowOff>
    </xdr:from>
    <xdr:ext cx="123825" cy="409575"/>
    <xdr:sp>
      <xdr:nvSpPr>
        <xdr:cNvPr id="10" name="Rectangle 31"/>
        <xdr:cNvSpPr>
          <a:spLocks/>
        </xdr:cNvSpPr>
      </xdr:nvSpPr>
      <xdr:spPr>
        <a:xfrm>
          <a:off x="904875" y="1714500"/>
          <a:ext cx="123825" cy="409575"/>
        </a:xfrm>
        <a:prstGeom prst="rect">
          <a:avLst/>
        </a:prstGeom>
        <a:noFill/>
        <a:ln w="9525" cmpd="sng">
          <a:noFill/>
        </a:ln>
      </xdr:spPr>
      <xdr:txBody>
        <a:bodyPr vertOverflow="clip" wrap="square">
          <a:spAutoFit/>
        </a:bodyPr>
        <a:p>
          <a:pPr algn="l">
            <a:defRPr/>
          </a:pPr>
          <a:r>
            <a:rPr lang="en-US" cap="none" sz="2800" b="0" i="0" u="none" baseline="0">
              <a:solidFill>
                <a:srgbClr val="000000"/>
              </a:solidFill>
            </a:rPr>
            <a:t/>
          </a:r>
        </a:p>
      </xdr:txBody>
    </xdr:sp>
    <xdr:clientData/>
  </xdr:oneCellAnchor>
  <xdr:twoCellAnchor>
    <xdr:from>
      <xdr:col>8</xdr:col>
      <xdr:colOff>314325</xdr:colOff>
      <xdr:row>9</xdr:row>
      <xdr:rowOff>257175</xdr:rowOff>
    </xdr:from>
    <xdr:to>
      <xdr:col>8</xdr:col>
      <xdr:colOff>314325</xdr:colOff>
      <xdr:row>19</xdr:row>
      <xdr:rowOff>57150</xdr:rowOff>
    </xdr:to>
    <xdr:sp>
      <xdr:nvSpPr>
        <xdr:cNvPr id="11" name="Line 26"/>
        <xdr:cNvSpPr>
          <a:spLocks/>
        </xdr:cNvSpPr>
      </xdr:nvSpPr>
      <xdr:spPr>
        <a:xfrm>
          <a:off x="4657725" y="2819400"/>
          <a:ext cx="0" cy="2562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6</xdr:col>
      <xdr:colOff>590550</xdr:colOff>
      <xdr:row>19</xdr:row>
      <xdr:rowOff>47625</xdr:rowOff>
    </xdr:from>
    <xdr:to>
      <xdr:col>10</xdr:col>
      <xdr:colOff>38100</xdr:colOff>
      <xdr:row>21</xdr:row>
      <xdr:rowOff>57150</xdr:rowOff>
    </xdr:to>
    <xdr:sp>
      <xdr:nvSpPr>
        <xdr:cNvPr id="12" name="Text Box 6"/>
        <xdr:cNvSpPr txBox="1">
          <a:spLocks noChangeArrowheads="1"/>
        </xdr:cNvSpPr>
      </xdr:nvSpPr>
      <xdr:spPr>
        <a:xfrm>
          <a:off x="3714750" y="5372100"/>
          <a:ext cx="1885950"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5</xdr:col>
      <xdr:colOff>76200</xdr:colOff>
      <xdr:row>12</xdr:row>
      <xdr:rowOff>66675</xdr:rowOff>
    </xdr:from>
    <xdr:to>
      <xdr:col>7</xdr:col>
      <xdr:colOff>581025</xdr:colOff>
      <xdr:row>14</xdr:row>
      <xdr:rowOff>76200</xdr:rowOff>
    </xdr:to>
    <xdr:sp>
      <xdr:nvSpPr>
        <xdr:cNvPr id="13" name="Text Box 6"/>
        <xdr:cNvSpPr txBox="1">
          <a:spLocks noChangeArrowheads="1"/>
        </xdr:cNvSpPr>
      </xdr:nvSpPr>
      <xdr:spPr>
        <a:xfrm>
          <a:off x="2590800" y="3457575"/>
          <a:ext cx="172402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2</xdr:col>
      <xdr:colOff>504825</xdr:colOff>
      <xdr:row>9</xdr:row>
      <xdr:rowOff>238125</xdr:rowOff>
    </xdr:from>
    <xdr:to>
      <xdr:col>2</xdr:col>
      <xdr:colOff>504825</xdr:colOff>
      <xdr:row>12</xdr:row>
      <xdr:rowOff>38100</xdr:rowOff>
    </xdr:to>
    <xdr:sp>
      <xdr:nvSpPr>
        <xdr:cNvPr id="14" name="Line 2"/>
        <xdr:cNvSpPr>
          <a:spLocks/>
        </xdr:cNvSpPr>
      </xdr:nvSpPr>
      <xdr:spPr>
        <a:xfrm>
          <a:off x="1190625" y="2800350"/>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47625</xdr:colOff>
      <xdr:row>12</xdr:row>
      <xdr:rowOff>57150</xdr:rowOff>
    </xdr:from>
    <xdr:to>
      <xdr:col>4</xdr:col>
      <xdr:colOff>142875</xdr:colOff>
      <xdr:row>14</xdr:row>
      <xdr:rowOff>66675</xdr:rowOff>
    </xdr:to>
    <xdr:sp>
      <xdr:nvSpPr>
        <xdr:cNvPr id="15" name="Text Box 6"/>
        <xdr:cNvSpPr txBox="1">
          <a:spLocks noChangeArrowheads="1"/>
        </xdr:cNvSpPr>
      </xdr:nvSpPr>
      <xdr:spPr>
        <a:xfrm>
          <a:off x="266700" y="3448050"/>
          <a:ext cx="178117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6</xdr:col>
      <xdr:colOff>295275</xdr:colOff>
      <xdr:row>9</xdr:row>
      <xdr:rowOff>266700</xdr:rowOff>
    </xdr:from>
    <xdr:to>
      <xdr:col>6</xdr:col>
      <xdr:colOff>295275</xdr:colOff>
      <xdr:row>12</xdr:row>
      <xdr:rowOff>57150</xdr:rowOff>
    </xdr:to>
    <xdr:sp>
      <xdr:nvSpPr>
        <xdr:cNvPr id="16" name="Line 2"/>
        <xdr:cNvSpPr>
          <a:spLocks/>
        </xdr:cNvSpPr>
      </xdr:nvSpPr>
      <xdr:spPr>
        <a:xfrm>
          <a:off x="3419475" y="282892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9</xdr:col>
      <xdr:colOff>38100</xdr:colOff>
      <xdr:row>12</xdr:row>
      <xdr:rowOff>66675</xdr:rowOff>
    </xdr:from>
    <xdr:to>
      <xdr:col>11</xdr:col>
      <xdr:colOff>542925</xdr:colOff>
      <xdr:row>14</xdr:row>
      <xdr:rowOff>76200</xdr:rowOff>
    </xdr:to>
    <xdr:sp>
      <xdr:nvSpPr>
        <xdr:cNvPr id="17" name="Text Box 6"/>
        <xdr:cNvSpPr txBox="1">
          <a:spLocks noChangeArrowheads="1"/>
        </xdr:cNvSpPr>
      </xdr:nvSpPr>
      <xdr:spPr>
        <a:xfrm>
          <a:off x="4991100" y="3457575"/>
          <a:ext cx="172402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10</xdr:col>
      <xdr:colOff>295275</xdr:colOff>
      <xdr:row>9</xdr:row>
      <xdr:rowOff>266700</xdr:rowOff>
    </xdr:from>
    <xdr:to>
      <xdr:col>10</xdr:col>
      <xdr:colOff>295275</xdr:colOff>
      <xdr:row>12</xdr:row>
      <xdr:rowOff>57150</xdr:rowOff>
    </xdr:to>
    <xdr:sp>
      <xdr:nvSpPr>
        <xdr:cNvPr id="18" name="Line 2"/>
        <xdr:cNvSpPr>
          <a:spLocks/>
        </xdr:cNvSpPr>
      </xdr:nvSpPr>
      <xdr:spPr>
        <a:xfrm>
          <a:off x="5857875" y="282892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12</xdr:col>
      <xdr:colOff>581025</xdr:colOff>
      <xdr:row>12</xdr:row>
      <xdr:rowOff>47625</xdr:rowOff>
    </xdr:from>
    <xdr:to>
      <xdr:col>15</xdr:col>
      <xdr:colOff>476250</xdr:colOff>
      <xdr:row>14</xdr:row>
      <xdr:rowOff>57150</xdr:rowOff>
    </xdr:to>
    <xdr:sp>
      <xdr:nvSpPr>
        <xdr:cNvPr id="19" name="Text Box 6"/>
        <xdr:cNvSpPr txBox="1">
          <a:spLocks noChangeArrowheads="1"/>
        </xdr:cNvSpPr>
      </xdr:nvSpPr>
      <xdr:spPr>
        <a:xfrm>
          <a:off x="7362825" y="3438525"/>
          <a:ext cx="172402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11</xdr:col>
      <xdr:colOff>0</xdr:colOff>
      <xdr:row>19</xdr:row>
      <xdr:rowOff>47625</xdr:rowOff>
    </xdr:from>
    <xdr:to>
      <xdr:col>13</xdr:col>
      <xdr:colOff>504825</xdr:colOff>
      <xdr:row>21</xdr:row>
      <xdr:rowOff>57150</xdr:rowOff>
    </xdr:to>
    <xdr:sp>
      <xdr:nvSpPr>
        <xdr:cNvPr id="20" name="Text Box 6"/>
        <xdr:cNvSpPr txBox="1">
          <a:spLocks noChangeArrowheads="1"/>
        </xdr:cNvSpPr>
      </xdr:nvSpPr>
      <xdr:spPr>
        <a:xfrm>
          <a:off x="6172200" y="5372100"/>
          <a:ext cx="172402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14</xdr:col>
      <xdr:colOff>542925</xdr:colOff>
      <xdr:row>19</xdr:row>
      <xdr:rowOff>47625</xdr:rowOff>
    </xdr:from>
    <xdr:to>
      <xdr:col>17</xdr:col>
      <xdr:colOff>438150</xdr:colOff>
      <xdr:row>21</xdr:row>
      <xdr:rowOff>57150</xdr:rowOff>
    </xdr:to>
    <xdr:sp>
      <xdr:nvSpPr>
        <xdr:cNvPr id="21" name="Text Box 6"/>
        <xdr:cNvSpPr txBox="1">
          <a:spLocks noChangeArrowheads="1"/>
        </xdr:cNvSpPr>
      </xdr:nvSpPr>
      <xdr:spPr>
        <a:xfrm>
          <a:off x="8543925" y="5372100"/>
          <a:ext cx="172402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14</xdr:col>
      <xdr:colOff>219075</xdr:colOff>
      <xdr:row>9</xdr:row>
      <xdr:rowOff>238125</xdr:rowOff>
    </xdr:from>
    <xdr:to>
      <xdr:col>14</xdr:col>
      <xdr:colOff>219075</xdr:colOff>
      <xdr:row>12</xdr:row>
      <xdr:rowOff>38100</xdr:rowOff>
    </xdr:to>
    <xdr:sp>
      <xdr:nvSpPr>
        <xdr:cNvPr id="22" name="Line 2"/>
        <xdr:cNvSpPr>
          <a:spLocks/>
        </xdr:cNvSpPr>
      </xdr:nvSpPr>
      <xdr:spPr>
        <a:xfrm>
          <a:off x="8220075" y="2800350"/>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16</xdr:col>
      <xdr:colOff>447675</xdr:colOff>
      <xdr:row>12</xdr:row>
      <xdr:rowOff>57150</xdr:rowOff>
    </xdr:from>
    <xdr:to>
      <xdr:col>19</xdr:col>
      <xdr:colOff>342900</xdr:colOff>
      <xdr:row>14</xdr:row>
      <xdr:rowOff>9525</xdr:rowOff>
    </xdr:to>
    <xdr:sp>
      <xdr:nvSpPr>
        <xdr:cNvPr id="23" name="Text Box 6"/>
        <xdr:cNvSpPr txBox="1">
          <a:spLocks noChangeArrowheads="1"/>
        </xdr:cNvSpPr>
      </xdr:nvSpPr>
      <xdr:spPr>
        <a:xfrm>
          <a:off x="9667875" y="3448050"/>
          <a:ext cx="172402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18</xdr:col>
      <xdr:colOff>85725</xdr:colOff>
      <xdr:row>9</xdr:row>
      <xdr:rowOff>257175</xdr:rowOff>
    </xdr:from>
    <xdr:to>
      <xdr:col>18</xdr:col>
      <xdr:colOff>85725</xdr:colOff>
      <xdr:row>12</xdr:row>
      <xdr:rowOff>47625</xdr:rowOff>
    </xdr:to>
    <xdr:sp>
      <xdr:nvSpPr>
        <xdr:cNvPr id="24" name="Line 2"/>
        <xdr:cNvSpPr>
          <a:spLocks/>
        </xdr:cNvSpPr>
      </xdr:nvSpPr>
      <xdr:spPr>
        <a:xfrm>
          <a:off x="10525125" y="2819400"/>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oneCellAnchor>
    <xdr:from>
      <xdr:col>17</xdr:col>
      <xdr:colOff>495300</xdr:colOff>
      <xdr:row>0</xdr:row>
      <xdr:rowOff>0</xdr:rowOff>
    </xdr:from>
    <xdr:ext cx="904875" cy="704850"/>
    <xdr:sp>
      <xdr:nvSpPr>
        <xdr:cNvPr id="25" name="TextBox 1"/>
        <xdr:cNvSpPr txBox="1">
          <a:spLocks noChangeArrowheads="1"/>
        </xdr:cNvSpPr>
      </xdr:nvSpPr>
      <xdr:spPr>
        <a:xfrm>
          <a:off x="10325100" y="0"/>
          <a:ext cx="904875" cy="704850"/>
        </a:xfrm>
        <a:prstGeom prst="rect">
          <a:avLst/>
        </a:prstGeom>
        <a:noFill/>
        <a:ln w="9525" cmpd="sng">
          <a:noFill/>
        </a:ln>
      </xdr:spPr>
      <xdr:txBody>
        <a:bodyPr vertOverflow="clip" wrap="square"/>
        <a:p>
          <a:pPr algn="ctr">
            <a:defRPr/>
          </a:pPr>
          <a:r>
            <a:rPr lang="en-US" cap="none" sz="1800" b="1" i="0" u="none" baseline="0">
              <a:solidFill>
                <a:srgbClr val="000000"/>
              </a:solidFill>
            </a:rPr>
            <a:t>เอกสารหมายเลข ส1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8</xdr:row>
      <xdr:rowOff>161925</xdr:rowOff>
    </xdr:from>
    <xdr:to>
      <xdr:col>10</xdr:col>
      <xdr:colOff>295275</xdr:colOff>
      <xdr:row>9</xdr:row>
      <xdr:rowOff>257175</xdr:rowOff>
    </xdr:to>
    <xdr:sp>
      <xdr:nvSpPr>
        <xdr:cNvPr id="1" name="Line 1"/>
        <xdr:cNvSpPr>
          <a:spLocks/>
        </xdr:cNvSpPr>
      </xdr:nvSpPr>
      <xdr:spPr>
        <a:xfrm>
          <a:off x="5857875" y="24479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10</xdr:col>
      <xdr:colOff>304800</xdr:colOff>
      <xdr:row>5</xdr:row>
      <xdr:rowOff>0</xdr:rowOff>
    </xdr:from>
    <xdr:to>
      <xdr:col>10</xdr:col>
      <xdr:colOff>304800</xdr:colOff>
      <xdr:row>7</xdr:row>
      <xdr:rowOff>66675</xdr:rowOff>
    </xdr:to>
    <xdr:sp>
      <xdr:nvSpPr>
        <xdr:cNvPr id="2" name="Line 2"/>
        <xdr:cNvSpPr>
          <a:spLocks/>
        </xdr:cNvSpPr>
      </xdr:nvSpPr>
      <xdr:spPr>
        <a:xfrm>
          <a:off x="5867400" y="145732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7</xdr:col>
      <xdr:colOff>257175</xdr:colOff>
      <xdr:row>7</xdr:row>
      <xdr:rowOff>57150</xdr:rowOff>
    </xdr:from>
    <xdr:to>
      <xdr:col>13</xdr:col>
      <xdr:colOff>361950</xdr:colOff>
      <xdr:row>8</xdr:row>
      <xdr:rowOff>266700</xdr:rowOff>
    </xdr:to>
    <xdr:sp>
      <xdr:nvSpPr>
        <xdr:cNvPr id="3" name="Text Box 3"/>
        <xdr:cNvSpPr txBox="1">
          <a:spLocks noChangeArrowheads="1"/>
        </xdr:cNvSpPr>
      </xdr:nvSpPr>
      <xdr:spPr>
        <a:xfrm>
          <a:off x="3990975" y="2066925"/>
          <a:ext cx="3762375"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กอง/สำนักงาน/โรงเรียน....................................................</a:t>
          </a:r>
        </a:p>
      </xdr:txBody>
    </xdr:sp>
    <xdr:clientData/>
  </xdr:twoCellAnchor>
  <xdr:twoCellAnchor>
    <xdr:from>
      <xdr:col>7</xdr:col>
      <xdr:colOff>19050</xdr:colOff>
      <xdr:row>3</xdr:row>
      <xdr:rowOff>85725</xdr:rowOff>
    </xdr:from>
    <xdr:to>
      <xdr:col>14</xdr:col>
      <xdr:colOff>9525</xdr:colOff>
      <xdr:row>5</xdr:row>
      <xdr:rowOff>9525</xdr:rowOff>
    </xdr:to>
    <xdr:sp>
      <xdr:nvSpPr>
        <xdr:cNvPr id="4" name="Text Box 9"/>
        <xdr:cNvSpPr txBox="1">
          <a:spLocks noChangeArrowheads="1"/>
        </xdr:cNvSpPr>
      </xdr:nvSpPr>
      <xdr:spPr>
        <a:xfrm>
          <a:off x="3752850" y="990600"/>
          <a:ext cx="42576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rPr>
            <a:t>คณะ/สำนัก/สถาบัน...............................................................</a:t>
          </a:r>
        </a:p>
      </xdr:txBody>
    </xdr:sp>
    <xdr:clientData/>
  </xdr:twoCellAnchor>
  <xdr:twoCellAnchor>
    <xdr:from>
      <xdr:col>2</xdr:col>
      <xdr:colOff>361950</xdr:colOff>
      <xdr:row>9</xdr:row>
      <xdr:rowOff>238125</xdr:rowOff>
    </xdr:from>
    <xdr:to>
      <xdr:col>18</xdr:col>
      <xdr:colOff>542925</xdr:colOff>
      <xdr:row>9</xdr:row>
      <xdr:rowOff>238125</xdr:rowOff>
    </xdr:to>
    <xdr:sp>
      <xdr:nvSpPr>
        <xdr:cNvPr id="5" name="Line 11"/>
        <xdr:cNvSpPr>
          <a:spLocks/>
        </xdr:cNvSpPr>
      </xdr:nvSpPr>
      <xdr:spPr>
        <a:xfrm>
          <a:off x="1047750" y="2800350"/>
          <a:ext cx="9553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oneCellAnchor>
    <xdr:from>
      <xdr:col>2</xdr:col>
      <xdr:colOff>142875</xdr:colOff>
      <xdr:row>5</xdr:row>
      <xdr:rowOff>266700</xdr:rowOff>
    </xdr:from>
    <xdr:ext cx="104775" cy="1066800"/>
    <xdr:sp>
      <xdr:nvSpPr>
        <xdr:cNvPr id="6" name="Rectangle 31"/>
        <xdr:cNvSpPr>
          <a:spLocks/>
        </xdr:cNvSpPr>
      </xdr:nvSpPr>
      <xdr:spPr>
        <a:xfrm>
          <a:off x="828675" y="1724025"/>
          <a:ext cx="104775" cy="1066800"/>
        </a:xfrm>
        <a:prstGeom prst="rect">
          <a:avLst/>
        </a:prstGeom>
        <a:noFill/>
        <a:ln w="9525" cmpd="sng">
          <a:noFill/>
        </a:ln>
      </xdr:spPr>
      <xdr:txBody>
        <a:bodyPr vertOverflow="clip" wrap="square">
          <a:spAutoFit/>
        </a:bodyPr>
        <a:p>
          <a:pPr algn="l">
            <a:defRPr/>
          </a:pPr>
          <a:r>
            <a:rPr lang="en-US" cap="none" sz="2800" b="0" i="0" u="none" baseline="0">
              <a:solidFill>
                <a:srgbClr val="000000"/>
              </a:solidFill>
            </a:rPr>
            <a:t/>
          </a:r>
        </a:p>
      </xdr:txBody>
    </xdr:sp>
    <xdr:clientData/>
  </xdr:oneCellAnchor>
  <xdr:twoCellAnchor>
    <xdr:from>
      <xdr:col>5</xdr:col>
      <xdr:colOff>76200</xdr:colOff>
      <xdr:row>13</xdr:row>
      <xdr:rowOff>66675</xdr:rowOff>
    </xdr:from>
    <xdr:to>
      <xdr:col>7</xdr:col>
      <xdr:colOff>581025</xdr:colOff>
      <xdr:row>15</xdr:row>
      <xdr:rowOff>76200</xdr:rowOff>
    </xdr:to>
    <xdr:sp>
      <xdr:nvSpPr>
        <xdr:cNvPr id="7" name="Text Box 6"/>
        <xdr:cNvSpPr txBox="1">
          <a:spLocks noChangeArrowheads="1"/>
        </xdr:cNvSpPr>
      </xdr:nvSpPr>
      <xdr:spPr>
        <a:xfrm>
          <a:off x="2590800" y="3733800"/>
          <a:ext cx="172402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2</xdr:col>
      <xdr:colOff>371475</xdr:colOff>
      <xdr:row>9</xdr:row>
      <xdr:rowOff>238125</xdr:rowOff>
    </xdr:from>
    <xdr:to>
      <xdr:col>2</xdr:col>
      <xdr:colOff>371475</xdr:colOff>
      <xdr:row>13</xdr:row>
      <xdr:rowOff>38100</xdr:rowOff>
    </xdr:to>
    <xdr:sp>
      <xdr:nvSpPr>
        <xdr:cNvPr id="8" name="Line 2"/>
        <xdr:cNvSpPr>
          <a:spLocks/>
        </xdr:cNvSpPr>
      </xdr:nvSpPr>
      <xdr:spPr>
        <a:xfrm>
          <a:off x="1057275" y="2800350"/>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9525</xdr:colOff>
      <xdr:row>13</xdr:row>
      <xdr:rowOff>57150</xdr:rowOff>
    </xdr:from>
    <xdr:to>
      <xdr:col>4</xdr:col>
      <xdr:colOff>104775</xdr:colOff>
      <xdr:row>15</xdr:row>
      <xdr:rowOff>66675</xdr:rowOff>
    </xdr:to>
    <xdr:sp>
      <xdr:nvSpPr>
        <xdr:cNvPr id="9" name="Text Box 6"/>
        <xdr:cNvSpPr txBox="1">
          <a:spLocks noChangeArrowheads="1"/>
        </xdr:cNvSpPr>
      </xdr:nvSpPr>
      <xdr:spPr>
        <a:xfrm>
          <a:off x="228600" y="3724275"/>
          <a:ext cx="178117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6</xdr:col>
      <xdr:colOff>295275</xdr:colOff>
      <xdr:row>9</xdr:row>
      <xdr:rowOff>228600</xdr:rowOff>
    </xdr:from>
    <xdr:to>
      <xdr:col>6</xdr:col>
      <xdr:colOff>295275</xdr:colOff>
      <xdr:row>13</xdr:row>
      <xdr:rowOff>19050</xdr:rowOff>
    </xdr:to>
    <xdr:sp>
      <xdr:nvSpPr>
        <xdr:cNvPr id="10" name="Line 2"/>
        <xdr:cNvSpPr>
          <a:spLocks/>
        </xdr:cNvSpPr>
      </xdr:nvSpPr>
      <xdr:spPr>
        <a:xfrm>
          <a:off x="3419475" y="27908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9</xdr:col>
      <xdr:colOff>38100</xdr:colOff>
      <xdr:row>13</xdr:row>
      <xdr:rowOff>66675</xdr:rowOff>
    </xdr:from>
    <xdr:to>
      <xdr:col>11</xdr:col>
      <xdr:colOff>542925</xdr:colOff>
      <xdr:row>15</xdr:row>
      <xdr:rowOff>76200</xdr:rowOff>
    </xdr:to>
    <xdr:sp>
      <xdr:nvSpPr>
        <xdr:cNvPr id="11" name="Text Box 6"/>
        <xdr:cNvSpPr txBox="1">
          <a:spLocks noChangeArrowheads="1"/>
        </xdr:cNvSpPr>
      </xdr:nvSpPr>
      <xdr:spPr>
        <a:xfrm>
          <a:off x="4991100" y="3733800"/>
          <a:ext cx="172402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10</xdr:col>
      <xdr:colOff>295275</xdr:colOff>
      <xdr:row>9</xdr:row>
      <xdr:rowOff>266700</xdr:rowOff>
    </xdr:from>
    <xdr:to>
      <xdr:col>10</xdr:col>
      <xdr:colOff>295275</xdr:colOff>
      <xdr:row>13</xdr:row>
      <xdr:rowOff>57150</xdr:rowOff>
    </xdr:to>
    <xdr:sp>
      <xdr:nvSpPr>
        <xdr:cNvPr id="12" name="Line 2"/>
        <xdr:cNvSpPr>
          <a:spLocks/>
        </xdr:cNvSpPr>
      </xdr:nvSpPr>
      <xdr:spPr>
        <a:xfrm>
          <a:off x="5857875" y="28289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13</xdr:col>
      <xdr:colOff>19050</xdr:colOff>
      <xdr:row>13</xdr:row>
      <xdr:rowOff>57150</xdr:rowOff>
    </xdr:from>
    <xdr:to>
      <xdr:col>15</xdr:col>
      <xdr:colOff>523875</xdr:colOff>
      <xdr:row>15</xdr:row>
      <xdr:rowOff>66675</xdr:rowOff>
    </xdr:to>
    <xdr:sp>
      <xdr:nvSpPr>
        <xdr:cNvPr id="13" name="Text Box 6"/>
        <xdr:cNvSpPr txBox="1">
          <a:spLocks noChangeArrowheads="1"/>
        </xdr:cNvSpPr>
      </xdr:nvSpPr>
      <xdr:spPr>
        <a:xfrm>
          <a:off x="7410450" y="3724275"/>
          <a:ext cx="172402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14</xdr:col>
      <xdr:colOff>266700</xdr:colOff>
      <xdr:row>9</xdr:row>
      <xdr:rowOff>238125</xdr:rowOff>
    </xdr:from>
    <xdr:to>
      <xdr:col>14</xdr:col>
      <xdr:colOff>266700</xdr:colOff>
      <xdr:row>13</xdr:row>
      <xdr:rowOff>38100</xdr:rowOff>
    </xdr:to>
    <xdr:sp>
      <xdr:nvSpPr>
        <xdr:cNvPr id="14" name="Line 2"/>
        <xdr:cNvSpPr>
          <a:spLocks/>
        </xdr:cNvSpPr>
      </xdr:nvSpPr>
      <xdr:spPr>
        <a:xfrm>
          <a:off x="8267700" y="2800350"/>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16</xdr:col>
      <xdr:colOff>581025</xdr:colOff>
      <xdr:row>13</xdr:row>
      <xdr:rowOff>57150</xdr:rowOff>
    </xdr:from>
    <xdr:to>
      <xdr:col>20</xdr:col>
      <xdr:colOff>247650</xdr:colOff>
      <xdr:row>15</xdr:row>
      <xdr:rowOff>66675</xdr:rowOff>
    </xdr:to>
    <xdr:sp>
      <xdr:nvSpPr>
        <xdr:cNvPr id="15" name="Text Box 6"/>
        <xdr:cNvSpPr txBox="1">
          <a:spLocks noChangeArrowheads="1"/>
        </xdr:cNvSpPr>
      </xdr:nvSpPr>
      <xdr:spPr>
        <a:xfrm>
          <a:off x="9801225" y="3724275"/>
          <a:ext cx="1724025"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clientData/>
  </xdr:twoCellAnchor>
  <xdr:twoCellAnchor>
    <xdr:from>
      <xdr:col>18</xdr:col>
      <xdr:colOff>542925</xdr:colOff>
      <xdr:row>9</xdr:row>
      <xdr:rowOff>257175</xdr:rowOff>
    </xdr:from>
    <xdr:to>
      <xdr:col>18</xdr:col>
      <xdr:colOff>542925</xdr:colOff>
      <xdr:row>13</xdr:row>
      <xdr:rowOff>47625</xdr:rowOff>
    </xdr:to>
    <xdr:sp>
      <xdr:nvSpPr>
        <xdr:cNvPr id="16" name="Line 2"/>
        <xdr:cNvSpPr>
          <a:spLocks/>
        </xdr:cNvSpPr>
      </xdr:nvSpPr>
      <xdr:spPr>
        <a:xfrm>
          <a:off x="10601325" y="28194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3</xdr:col>
      <xdr:colOff>161925</xdr:colOff>
      <xdr:row>9</xdr:row>
      <xdr:rowOff>238125</xdr:rowOff>
    </xdr:from>
    <xdr:to>
      <xdr:col>6</xdr:col>
      <xdr:colOff>123825</xdr:colOff>
      <xdr:row>24</xdr:row>
      <xdr:rowOff>257175</xdr:rowOff>
    </xdr:to>
    <xdr:grpSp>
      <xdr:nvGrpSpPr>
        <xdr:cNvPr id="17" name="กลุ่ม 32"/>
        <xdr:cNvGrpSpPr>
          <a:grpSpLocks/>
        </xdr:cNvGrpSpPr>
      </xdr:nvGrpSpPr>
      <xdr:grpSpPr>
        <a:xfrm>
          <a:off x="1457325" y="2800350"/>
          <a:ext cx="1790700" cy="4391025"/>
          <a:chOff x="1457325" y="2171699"/>
          <a:chExt cx="1790701" cy="4210051"/>
        </a:xfrm>
        <a:solidFill>
          <a:srgbClr val="FFFFFF"/>
        </a:solidFill>
      </xdr:grpSpPr>
      <xdr:sp>
        <xdr:nvSpPr>
          <xdr:cNvPr id="18" name="Text Box 6"/>
          <xdr:cNvSpPr txBox="1">
            <a:spLocks noChangeArrowheads="1"/>
          </xdr:cNvSpPr>
        </xdr:nvSpPr>
        <xdr:spPr>
          <a:xfrm>
            <a:off x="1457325" y="5831286"/>
            <a:ext cx="1790701" cy="49257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sp>
        <xdr:nvSpPr>
          <xdr:cNvPr id="19" name="Line 23"/>
          <xdr:cNvSpPr>
            <a:spLocks/>
          </xdr:cNvSpPr>
        </xdr:nvSpPr>
        <xdr:spPr>
          <a:xfrm>
            <a:off x="2352676" y="2171699"/>
            <a:ext cx="0" cy="36374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grpSp>
    <xdr:clientData/>
  </xdr:twoCellAnchor>
  <xdr:twoCellAnchor>
    <xdr:from>
      <xdr:col>7</xdr:col>
      <xdr:colOff>47625</xdr:colOff>
      <xdr:row>10</xdr:row>
      <xdr:rowOff>0</xdr:rowOff>
    </xdr:from>
    <xdr:to>
      <xdr:col>10</xdr:col>
      <xdr:colOff>9525</xdr:colOff>
      <xdr:row>24</xdr:row>
      <xdr:rowOff>295275</xdr:rowOff>
    </xdr:to>
    <xdr:grpSp>
      <xdr:nvGrpSpPr>
        <xdr:cNvPr id="20" name="กลุ่ม 35"/>
        <xdr:cNvGrpSpPr>
          <a:grpSpLocks/>
        </xdr:cNvGrpSpPr>
      </xdr:nvGrpSpPr>
      <xdr:grpSpPr>
        <a:xfrm>
          <a:off x="3781425" y="2838450"/>
          <a:ext cx="1790700" cy="4391025"/>
          <a:chOff x="3781425" y="2200275"/>
          <a:chExt cx="1790701" cy="2527828"/>
        </a:xfrm>
        <a:solidFill>
          <a:srgbClr val="FFFFFF"/>
        </a:solidFill>
      </xdr:grpSpPr>
      <xdr:sp>
        <xdr:nvSpPr>
          <xdr:cNvPr id="21" name="Text Box 6"/>
          <xdr:cNvSpPr txBox="1">
            <a:spLocks noChangeArrowheads="1"/>
          </xdr:cNvSpPr>
        </xdr:nvSpPr>
        <xdr:spPr>
          <a:xfrm>
            <a:off x="3781425" y="4410229"/>
            <a:ext cx="1790701" cy="31787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sp>
        <xdr:nvSpPr>
          <xdr:cNvPr id="22" name="Line 23"/>
          <xdr:cNvSpPr>
            <a:spLocks/>
          </xdr:cNvSpPr>
        </xdr:nvSpPr>
        <xdr:spPr>
          <a:xfrm>
            <a:off x="4676776" y="2200275"/>
            <a:ext cx="0" cy="220995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grpSp>
    <xdr:clientData/>
  </xdr:twoCellAnchor>
  <xdr:twoCellAnchor>
    <xdr:from>
      <xdr:col>10</xdr:col>
      <xdr:colOff>600075</xdr:colOff>
      <xdr:row>9</xdr:row>
      <xdr:rowOff>266700</xdr:rowOff>
    </xdr:from>
    <xdr:to>
      <xdr:col>13</xdr:col>
      <xdr:colOff>561975</xdr:colOff>
      <xdr:row>24</xdr:row>
      <xdr:rowOff>285750</xdr:rowOff>
    </xdr:to>
    <xdr:grpSp>
      <xdr:nvGrpSpPr>
        <xdr:cNvPr id="23" name="กลุ่ม 36"/>
        <xdr:cNvGrpSpPr>
          <a:grpSpLocks/>
        </xdr:cNvGrpSpPr>
      </xdr:nvGrpSpPr>
      <xdr:grpSpPr>
        <a:xfrm>
          <a:off x="6162675" y="2828925"/>
          <a:ext cx="1790700" cy="4391025"/>
          <a:chOff x="3781425" y="2200275"/>
          <a:chExt cx="1790701" cy="2527828"/>
        </a:xfrm>
        <a:solidFill>
          <a:srgbClr val="FFFFFF"/>
        </a:solidFill>
      </xdr:grpSpPr>
      <xdr:sp>
        <xdr:nvSpPr>
          <xdr:cNvPr id="24" name="Text Box 6"/>
          <xdr:cNvSpPr txBox="1">
            <a:spLocks noChangeArrowheads="1"/>
          </xdr:cNvSpPr>
        </xdr:nvSpPr>
        <xdr:spPr>
          <a:xfrm>
            <a:off x="3781425" y="4410229"/>
            <a:ext cx="1790701" cy="31787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sp>
        <xdr:nvSpPr>
          <xdr:cNvPr id="25" name="Line 23"/>
          <xdr:cNvSpPr>
            <a:spLocks/>
          </xdr:cNvSpPr>
        </xdr:nvSpPr>
        <xdr:spPr>
          <a:xfrm>
            <a:off x="4676776" y="2200275"/>
            <a:ext cx="0" cy="220995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grpSp>
    <xdr:clientData/>
  </xdr:twoCellAnchor>
  <xdr:twoCellAnchor>
    <xdr:from>
      <xdr:col>14</xdr:col>
      <xdr:colOff>495300</xdr:colOff>
      <xdr:row>9</xdr:row>
      <xdr:rowOff>266700</xdr:rowOff>
    </xdr:from>
    <xdr:to>
      <xdr:col>18</xdr:col>
      <xdr:colOff>457200</xdr:colOff>
      <xdr:row>24</xdr:row>
      <xdr:rowOff>285750</xdr:rowOff>
    </xdr:to>
    <xdr:grpSp>
      <xdr:nvGrpSpPr>
        <xdr:cNvPr id="26" name="กลุ่ม 40"/>
        <xdr:cNvGrpSpPr>
          <a:grpSpLocks/>
        </xdr:cNvGrpSpPr>
      </xdr:nvGrpSpPr>
      <xdr:grpSpPr>
        <a:xfrm>
          <a:off x="8496300" y="2828925"/>
          <a:ext cx="2019300" cy="4391025"/>
          <a:chOff x="3781425" y="2200275"/>
          <a:chExt cx="1790701" cy="2527828"/>
        </a:xfrm>
        <a:solidFill>
          <a:srgbClr val="FFFFFF"/>
        </a:solidFill>
      </xdr:grpSpPr>
      <xdr:sp>
        <xdr:nvSpPr>
          <xdr:cNvPr id="27" name="Text Box 6"/>
          <xdr:cNvSpPr txBox="1">
            <a:spLocks noChangeArrowheads="1"/>
          </xdr:cNvSpPr>
        </xdr:nvSpPr>
        <xdr:spPr>
          <a:xfrm>
            <a:off x="3781425" y="4410229"/>
            <a:ext cx="1790701" cy="31787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งาน.....................................
</a:t>
            </a:r>
          </a:p>
        </xdr:txBody>
      </xdr:sp>
      <xdr:sp>
        <xdr:nvSpPr>
          <xdr:cNvPr id="28" name="Line 23"/>
          <xdr:cNvSpPr>
            <a:spLocks/>
          </xdr:cNvSpPr>
        </xdr:nvSpPr>
        <xdr:spPr>
          <a:xfrm>
            <a:off x="4676776" y="2200275"/>
            <a:ext cx="0" cy="220995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grpSp>
    <xdr:clientData/>
  </xdr:twoCellAnchor>
  <xdr:oneCellAnchor>
    <xdr:from>
      <xdr:col>18</xdr:col>
      <xdr:colOff>495300</xdr:colOff>
      <xdr:row>0</xdr:row>
      <xdr:rowOff>0</xdr:rowOff>
    </xdr:from>
    <xdr:ext cx="914400" cy="714375"/>
    <xdr:sp>
      <xdr:nvSpPr>
        <xdr:cNvPr id="29" name="TextBox 1"/>
        <xdr:cNvSpPr txBox="1">
          <a:spLocks noChangeArrowheads="1"/>
        </xdr:cNvSpPr>
      </xdr:nvSpPr>
      <xdr:spPr>
        <a:xfrm>
          <a:off x="10553700" y="0"/>
          <a:ext cx="914400" cy="714375"/>
        </a:xfrm>
        <a:prstGeom prst="rect">
          <a:avLst/>
        </a:prstGeom>
        <a:noFill/>
        <a:ln w="9525" cmpd="sng">
          <a:noFill/>
        </a:ln>
      </xdr:spPr>
      <xdr:txBody>
        <a:bodyPr vertOverflow="clip" wrap="square"/>
        <a:p>
          <a:pPr algn="ctr">
            <a:defRPr/>
          </a:pPr>
          <a:r>
            <a:rPr lang="en-US" cap="none" sz="1800" b="1" i="0" u="none" baseline="0">
              <a:solidFill>
                <a:srgbClr val="000000"/>
              </a:solidFill>
            </a:rPr>
            <a:t>เอกสารหมายเลข ส2</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8</xdr:row>
      <xdr:rowOff>161925</xdr:rowOff>
    </xdr:from>
    <xdr:to>
      <xdr:col>10</xdr:col>
      <xdr:colOff>295275</xdr:colOff>
      <xdr:row>9</xdr:row>
      <xdr:rowOff>257175</xdr:rowOff>
    </xdr:to>
    <xdr:sp>
      <xdr:nvSpPr>
        <xdr:cNvPr id="1" name="Line 1"/>
        <xdr:cNvSpPr>
          <a:spLocks/>
        </xdr:cNvSpPr>
      </xdr:nvSpPr>
      <xdr:spPr>
        <a:xfrm>
          <a:off x="5857875" y="24479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10</xdr:col>
      <xdr:colOff>304800</xdr:colOff>
      <xdr:row>5</xdr:row>
      <xdr:rowOff>0</xdr:rowOff>
    </xdr:from>
    <xdr:to>
      <xdr:col>10</xdr:col>
      <xdr:colOff>304800</xdr:colOff>
      <xdr:row>7</xdr:row>
      <xdr:rowOff>66675</xdr:rowOff>
    </xdr:to>
    <xdr:sp>
      <xdr:nvSpPr>
        <xdr:cNvPr id="2" name="Line 2"/>
        <xdr:cNvSpPr>
          <a:spLocks/>
        </xdr:cNvSpPr>
      </xdr:nvSpPr>
      <xdr:spPr>
        <a:xfrm>
          <a:off x="5867400" y="145732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7</xdr:col>
      <xdr:colOff>19050</xdr:colOff>
      <xdr:row>3</xdr:row>
      <xdr:rowOff>85725</xdr:rowOff>
    </xdr:from>
    <xdr:to>
      <xdr:col>14</xdr:col>
      <xdr:colOff>9525</xdr:colOff>
      <xdr:row>5</xdr:row>
      <xdr:rowOff>9525</xdr:rowOff>
    </xdr:to>
    <xdr:sp>
      <xdr:nvSpPr>
        <xdr:cNvPr id="3" name="Text Box 9"/>
        <xdr:cNvSpPr txBox="1">
          <a:spLocks noChangeArrowheads="1"/>
        </xdr:cNvSpPr>
      </xdr:nvSpPr>
      <xdr:spPr>
        <a:xfrm>
          <a:off x="3752850" y="990600"/>
          <a:ext cx="42576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rPr>
            <a:t>คณะ/สำนัก/สถาบัน...............................................................</a:t>
          </a:r>
        </a:p>
      </xdr:txBody>
    </xdr:sp>
    <xdr:clientData/>
  </xdr:twoCellAnchor>
  <xdr:twoCellAnchor>
    <xdr:from>
      <xdr:col>2</xdr:col>
      <xdr:colOff>361950</xdr:colOff>
      <xdr:row>9</xdr:row>
      <xdr:rowOff>238125</xdr:rowOff>
    </xdr:from>
    <xdr:to>
      <xdr:col>18</xdr:col>
      <xdr:colOff>542925</xdr:colOff>
      <xdr:row>9</xdr:row>
      <xdr:rowOff>238125</xdr:rowOff>
    </xdr:to>
    <xdr:sp>
      <xdr:nvSpPr>
        <xdr:cNvPr id="4" name="Line 11"/>
        <xdr:cNvSpPr>
          <a:spLocks/>
        </xdr:cNvSpPr>
      </xdr:nvSpPr>
      <xdr:spPr>
        <a:xfrm>
          <a:off x="1047750" y="2800350"/>
          <a:ext cx="9553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oneCellAnchor>
    <xdr:from>
      <xdr:col>2</xdr:col>
      <xdr:colOff>219075</xdr:colOff>
      <xdr:row>5</xdr:row>
      <xdr:rowOff>266700</xdr:rowOff>
    </xdr:from>
    <xdr:ext cx="123825" cy="504825"/>
    <xdr:sp>
      <xdr:nvSpPr>
        <xdr:cNvPr id="5" name="Rectangle 31"/>
        <xdr:cNvSpPr>
          <a:spLocks/>
        </xdr:cNvSpPr>
      </xdr:nvSpPr>
      <xdr:spPr>
        <a:xfrm>
          <a:off x="904875" y="1724025"/>
          <a:ext cx="123825" cy="504825"/>
        </a:xfrm>
        <a:prstGeom prst="rect">
          <a:avLst/>
        </a:prstGeom>
        <a:noFill/>
        <a:ln w="9525" cmpd="sng">
          <a:noFill/>
        </a:ln>
      </xdr:spPr>
      <xdr:txBody>
        <a:bodyPr vertOverflow="clip" wrap="square">
          <a:spAutoFit/>
        </a:bodyPr>
        <a:p>
          <a:pPr algn="l">
            <a:defRPr/>
          </a:pPr>
          <a:r>
            <a:rPr lang="en-US" cap="none" sz="2800" b="0" i="0" u="none" baseline="0">
              <a:solidFill>
                <a:srgbClr val="000000"/>
              </a:solidFill>
            </a:rPr>
            <a:t/>
          </a:r>
        </a:p>
      </xdr:txBody>
    </xdr:sp>
    <xdr:clientData/>
  </xdr:oneCellAnchor>
  <xdr:twoCellAnchor>
    <xdr:from>
      <xdr:col>2</xdr:col>
      <xdr:colOff>371475</xdr:colOff>
      <xdr:row>9</xdr:row>
      <xdr:rowOff>238125</xdr:rowOff>
    </xdr:from>
    <xdr:to>
      <xdr:col>2</xdr:col>
      <xdr:colOff>371475</xdr:colOff>
      <xdr:row>13</xdr:row>
      <xdr:rowOff>38100</xdr:rowOff>
    </xdr:to>
    <xdr:sp>
      <xdr:nvSpPr>
        <xdr:cNvPr id="6" name="Line 2"/>
        <xdr:cNvSpPr>
          <a:spLocks/>
        </xdr:cNvSpPr>
      </xdr:nvSpPr>
      <xdr:spPr>
        <a:xfrm>
          <a:off x="1057275" y="2800350"/>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9525</xdr:colOff>
      <xdr:row>13</xdr:row>
      <xdr:rowOff>9525</xdr:rowOff>
    </xdr:from>
    <xdr:to>
      <xdr:col>4</xdr:col>
      <xdr:colOff>104775</xdr:colOff>
      <xdr:row>16</xdr:row>
      <xdr:rowOff>19050</xdr:rowOff>
    </xdr:to>
    <xdr:sp>
      <xdr:nvSpPr>
        <xdr:cNvPr id="7" name="Text Box 6"/>
        <xdr:cNvSpPr txBox="1">
          <a:spLocks noChangeArrowheads="1"/>
        </xdr:cNvSpPr>
      </xdr:nvSpPr>
      <xdr:spPr>
        <a:xfrm>
          <a:off x="228600" y="3676650"/>
          <a:ext cx="1781175" cy="838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TH SarabunPSK"/>
              <a:ea typeface="TH SarabunPSK"/>
              <a:cs typeface="TH SarabunPSK"/>
            </a:rPr>
            <a:t>งาน..................................
</a:t>
          </a:r>
          <a:r>
            <a:rPr lang="en-US" cap="none" sz="1800" b="0" i="0" u="none" baseline="0">
              <a:solidFill>
                <a:srgbClr val="000000"/>
              </a:solidFill>
              <a:latin typeface="TH SarabunPSK"/>
              <a:ea typeface="TH SarabunPSK"/>
              <a:cs typeface="TH SarabunPSK"/>
            </a:rPr>
            <a:t>(........)</a:t>
          </a:r>
        </a:p>
      </xdr:txBody>
    </xdr:sp>
    <xdr:clientData/>
  </xdr:twoCellAnchor>
  <xdr:twoCellAnchor>
    <xdr:from>
      <xdr:col>6</xdr:col>
      <xdr:colOff>295275</xdr:colOff>
      <xdr:row>9</xdr:row>
      <xdr:rowOff>228600</xdr:rowOff>
    </xdr:from>
    <xdr:to>
      <xdr:col>6</xdr:col>
      <xdr:colOff>295275</xdr:colOff>
      <xdr:row>13</xdr:row>
      <xdr:rowOff>19050</xdr:rowOff>
    </xdr:to>
    <xdr:sp>
      <xdr:nvSpPr>
        <xdr:cNvPr id="8" name="Line 2"/>
        <xdr:cNvSpPr>
          <a:spLocks/>
        </xdr:cNvSpPr>
      </xdr:nvSpPr>
      <xdr:spPr>
        <a:xfrm>
          <a:off x="3419475" y="27908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10</xdr:col>
      <xdr:colOff>295275</xdr:colOff>
      <xdr:row>9</xdr:row>
      <xdr:rowOff>266700</xdr:rowOff>
    </xdr:from>
    <xdr:to>
      <xdr:col>10</xdr:col>
      <xdr:colOff>295275</xdr:colOff>
      <xdr:row>13</xdr:row>
      <xdr:rowOff>57150</xdr:rowOff>
    </xdr:to>
    <xdr:sp>
      <xdr:nvSpPr>
        <xdr:cNvPr id="9" name="Line 2"/>
        <xdr:cNvSpPr>
          <a:spLocks/>
        </xdr:cNvSpPr>
      </xdr:nvSpPr>
      <xdr:spPr>
        <a:xfrm>
          <a:off x="5857875" y="28289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14</xdr:col>
      <xdr:colOff>266700</xdr:colOff>
      <xdr:row>9</xdr:row>
      <xdr:rowOff>238125</xdr:rowOff>
    </xdr:from>
    <xdr:to>
      <xdr:col>14</xdr:col>
      <xdr:colOff>266700</xdr:colOff>
      <xdr:row>13</xdr:row>
      <xdr:rowOff>38100</xdr:rowOff>
    </xdr:to>
    <xdr:sp>
      <xdr:nvSpPr>
        <xdr:cNvPr id="10" name="Line 2"/>
        <xdr:cNvSpPr>
          <a:spLocks/>
        </xdr:cNvSpPr>
      </xdr:nvSpPr>
      <xdr:spPr>
        <a:xfrm>
          <a:off x="8267700" y="2800350"/>
          <a:ext cx="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18</xdr:col>
      <xdr:colOff>542925</xdr:colOff>
      <xdr:row>9</xdr:row>
      <xdr:rowOff>257175</xdr:rowOff>
    </xdr:from>
    <xdr:to>
      <xdr:col>18</xdr:col>
      <xdr:colOff>542925</xdr:colOff>
      <xdr:row>13</xdr:row>
      <xdr:rowOff>47625</xdr:rowOff>
    </xdr:to>
    <xdr:sp>
      <xdr:nvSpPr>
        <xdr:cNvPr id="11" name="Line 2"/>
        <xdr:cNvSpPr>
          <a:spLocks/>
        </xdr:cNvSpPr>
      </xdr:nvSpPr>
      <xdr:spPr>
        <a:xfrm>
          <a:off x="10601325" y="28194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4</xdr:col>
      <xdr:colOff>323850</xdr:colOff>
      <xdr:row>9</xdr:row>
      <xdr:rowOff>238125</xdr:rowOff>
    </xdr:from>
    <xdr:to>
      <xdr:col>4</xdr:col>
      <xdr:colOff>323850</xdr:colOff>
      <xdr:row>22</xdr:row>
      <xdr:rowOff>304800</xdr:rowOff>
    </xdr:to>
    <xdr:sp>
      <xdr:nvSpPr>
        <xdr:cNvPr id="12" name="Line 23"/>
        <xdr:cNvSpPr>
          <a:spLocks/>
        </xdr:cNvSpPr>
      </xdr:nvSpPr>
      <xdr:spPr>
        <a:xfrm>
          <a:off x="2228850" y="2800350"/>
          <a:ext cx="0" cy="382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8</xdr:col>
      <xdr:colOff>333375</xdr:colOff>
      <xdr:row>10</xdr:row>
      <xdr:rowOff>0</xdr:rowOff>
    </xdr:from>
    <xdr:to>
      <xdr:col>8</xdr:col>
      <xdr:colOff>333375</xdr:colOff>
      <xdr:row>23</xdr:row>
      <xdr:rowOff>76200</xdr:rowOff>
    </xdr:to>
    <xdr:sp>
      <xdr:nvSpPr>
        <xdr:cNvPr id="13" name="Line 23"/>
        <xdr:cNvSpPr>
          <a:spLocks/>
        </xdr:cNvSpPr>
      </xdr:nvSpPr>
      <xdr:spPr>
        <a:xfrm>
          <a:off x="4676775" y="2838450"/>
          <a:ext cx="0" cy="386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12</xdr:col>
      <xdr:colOff>295275</xdr:colOff>
      <xdr:row>9</xdr:row>
      <xdr:rowOff>266700</xdr:rowOff>
    </xdr:from>
    <xdr:to>
      <xdr:col>12</xdr:col>
      <xdr:colOff>295275</xdr:colOff>
      <xdr:row>23</xdr:row>
      <xdr:rowOff>66675</xdr:rowOff>
    </xdr:to>
    <xdr:sp>
      <xdr:nvSpPr>
        <xdr:cNvPr id="14" name="Line 23"/>
        <xdr:cNvSpPr>
          <a:spLocks/>
        </xdr:cNvSpPr>
      </xdr:nvSpPr>
      <xdr:spPr>
        <a:xfrm>
          <a:off x="7077075" y="2828925"/>
          <a:ext cx="0" cy="386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16</xdr:col>
      <xdr:colOff>247650</xdr:colOff>
      <xdr:row>9</xdr:row>
      <xdr:rowOff>266700</xdr:rowOff>
    </xdr:from>
    <xdr:to>
      <xdr:col>16</xdr:col>
      <xdr:colOff>247650</xdr:colOff>
      <xdr:row>23</xdr:row>
      <xdr:rowOff>66675</xdr:rowOff>
    </xdr:to>
    <xdr:sp>
      <xdr:nvSpPr>
        <xdr:cNvPr id="15" name="Line 23"/>
        <xdr:cNvSpPr>
          <a:spLocks/>
        </xdr:cNvSpPr>
      </xdr:nvSpPr>
      <xdr:spPr>
        <a:xfrm>
          <a:off x="9467850" y="2828925"/>
          <a:ext cx="0" cy="386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5</xdr:col>
      <xdr:colOff>19050</xdr:colOff>
      <xdr:row>13</xdr:row>
      <xdr:rowOff>0</xdr:rowOff>
    </xdr:from>
    <xdr:to>
      <xdr:col>7</xdr:col>
      <xdr:colOff>581025</xdr:colOff>
      <xdr:row>16</xdr:row>
      <xdr:rowOff>28575</xdr:rowOff>
    </xdr:to>
    <xdr:sp>
      <xdr:nvSpPr>
        <xdr:cNvPr id="16" name="Text Box 6"/>
        <xdr:cNvSpPr txBox="1">
          <a:spLocks noChangeArrowheads="1"/>
        </xdr:cNvSpPr>
      </xdr:nvSpPr>
      <xdr:spPr>
        <a:xfrm>
          <a:off x="2533650" y="3667125"/>
          <a:ext cx="1781175" cy="857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TH SarabunPSK"/>
              <a:ea typeface="TH SarabunPSK"/>
              <a:cs typeface="TH SarabunPSK"/>
            </a:rPr>
            <a:t>งาน..................................
</a:t>
          </a:r>
          <a:r>
            <a:rPr lang="en-US" cap="none" sz="1800" b="0" i="0" u="none" baseline="0">
              <a:solidFill>
                <a:srgbClr val="000000"/>
              </a:solidFill>
              <a:latin typeface="TH SarabunPSK"/>
              <a:ea typeface="TH SarabunPSK"/>
              <a:cs typeface="TH SarabunPSK"/>
            </a:rPr>
            <a:t>(........)</a:t>
          </a:r>
        </a:p>
      </xdr:txBody>
    </xdr:sp>
    <xdr:clientData/>
  </xdr:twoCellAnchor>
  <xdr:twoCellAnchor>
    <xdr:from>
      <xdr:col>9</xdr:col>
      <xdr:colOff>19050</xdr:colOff>
      <xdr:row>13</xdr:row>
      <xdr:rowOff>0</xdr:rowOff>
    </xdr:from>
    <xdr:to>
      <xdr:col>11</xdr:col>
      <xdr:colOff>581025</xdr:colOff>
      <xdr:row>16</xdr:row>
      <xdr:rowOff>28575</xdr:rowOff>
    </xdr:to>
    <xdr:sp>
      <xdr:nvSpPr>
        <xdr:cNvPr id="17" name="Text Box 6"/>
        <xdr:cNvSpPr txBox="1">
          <a:spLocks noChangeArrowheads="1"/>
        </xdr:cNvSpPr>
      </xdr:nvSpPr>
      <xdr:spPr>
        <a:xfrm>
          <a:off x="4972050" y="3667125"/>
          <a:ext cx="1781175" cy="857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TH SarabunPSK"/>
              <a:ea typeface="TH SarabunPSK"/>
              <a:cs typeface="TH SarabunPSK"/>
            </a:rPr>
            <a:t>งาน..................................
</a:t>
          </a:r>
          <a:r>
            <a:rPr lang="en-US" cap="none" sz="1800" b="0" i="0" u="none" baseline="0">
              <a:solidFill>
                <a:srgbClr val="000000"/>
              </a:solidFill>
              <a:latin typeface="TH SarabunPSK"/>
              <a:ea typeface="TH SarabunPSK"/>
              <a:cs typeface="TH SarabunPSK"/>
            </a:rPr>
            <a:t>(........)</a:t>
          </a:r>
        </a:p>
      </xdr:txBody>
    </xdr:sp>
    <xdr:clientData/>
  </xdr:twoCellAnchor>
  <xdr:twoCellAnchor>
    <xdr:from>
      <xdr:col>13</xdr:col>
      <xdr:colOff>0</xdr:colOff>
      <xdr:row>13</xdr:row>
      <xdr:rowOff>0</xdr:rowOff>
    </xdr:from>
    <xdr:to>
      <xdr:col>15</xdr:col>
      <xdr:colOff>561975</xdr:colOff>
      <xdr:row>16</xdr:row>
      <xdr:rowOff>38100</xdr:rowOff>
    </xdr:to>
    <xdr:sp>
      <xdr:nvSpPr>
        <xdr:cNvPr id="18" name="Text Box 6"/>
        <xdr:cNvSpPr txBox="1">
          <a:spLocks noChangeArrowheads="1"/>
        </xdr:cNvSpPr>
      </xdr:nvSpPr>
      <xdr:spPr>
        <a:xfrm>
          <a:off x="7391400" y="3667125"/>
          <a:ext cx="1781175" cy="866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TH SarabunPSK"/>
              <a:ea typeface="TH SarabunPSK"/>
              <a:cs typeface="TH SarabunPSK"/>
            </a:rPr>
            <a:t>งาน..................................
</a:t>
          </a:r>
          <a:r>
            <a:rPr lang="en-US" cap="none" sz="1800" b="0" i="0" u="none" baseline="0">
              <a:solidFill>
                <a:srgbClr val="000000"/>
              </a:solidFill>
              <a:latin typeface="TH SarabunPSK"/>
              <a:ea typeface="TH SarabunPSK"/>
              <a:cs typeface="TH SarabunPSK"/>
            </a:rPr>
            <a:t>(........)</a:t>
          </a:r>
        </a:p>
      </xdr:txBody>
    </xdr:sp>
    <xdr:clientData/>
  </xdr:twoCellAnchor>
  <xdr:twoCellAnchor>
    <xdr:from>
      <xdr:col>16</xdr:col>
      <xdr:colOff>495300</xdr:colOff>
      <xdr:row>13</xdr:row>
      <xdr:rowOff>0</xdr:rowOff>
    </xdr:from>
    <xdr:to>
      <xdr:col>20</xdr:col>
      <xdr:colOff>219075</xdr:colOff>
      <xdr:row>16</xdr:row>
      <xdr:rowOff>47625</xdr:rowOff>
    </xdr:to>
    <xdr:sp>
      <xdr:nvSpPr>
        <xdr:cNvPr id="19" name="Text Box 6"/>
        <xdr:cNvSpPr txBox="1">
          <a:spLocks noChangeArrowheads="1"/>
        </xdr:cNvSpPr>
      </xdr:nvSpPr>
      <xdr:spPr>
        <a:xfrm>
          <a:off x="9715500" y="3667125"/>
          <a:ext cx="1781175" cy="876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TH SarabunPSK"/>
              <a:ea typeface="TH SarabunPSK"/>
              <a:cs typeface="TH SarabunPSK"/>
            </a:rPr>
            <a:t>งาน..................................
</a:t>
          </a:r>
          <a:r>
            <a:rPr lang="en-US" cap="none" sz="1800" b="0" i="0" u="none" baseline="0">
              <a:solidFill>
                <a:srgbClr val="000000"/>
              </a:solidFill>
              <a:latin typeface="TH SarabunPSK"/>
              <a:ea typeface="TH SarabunPSK"/>
              <a:cs typeface="TH SarabunPSK"/>
            </a:rPr>
            <a:t>(........)</a:t>
          </a:r>
        </a:p>
      </xdr:txBody>
    </xdr:sp>
    <xdr:clientData/>
  </xdr:twoCellAnchor>
  <xdr:twoCellAnchor>
    <xdr:from>
      <xdr:col>3</xdr:col>
      <xdr:colOff>19050</xdr:colOff>
      <xdr:row>23</xdr:row>
      <xdr:rowOff>0</xdr:rowOff>
    </xdr:from>
    <xdr:to>
      <xdr:col>5</xdr:col>
      <xdr:colOff>581025</xdr:colOff>
      <xdr:row>25</xdr:row>
      <xdr:rowOff>104775</xdr:rowOff>
    </xdr:to>
    <xdr:sp>
      <xdr:nvSpPr>
        <xdr:cNvPr id="20" name="Text Box 6"/>
        <xdr:cNvSpPr txBox="1">
          <a:spLocks noChangeArrowheads="1"/>
        </xdr:cNvSpPr>
      </xdr:nvSpPr>
      <xdr:spPr>
        <a:xfrm>
          <a:off x="1314450" y="6629400"/>
          <a:ext cx="1781175" cy="714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TH SarabunPSK"/>
              <a:ea typeface="TH SarabunPSK"/>
              <a:cs typeface="TH SarabunPSK"/>
            </a:rPr>
            <a:t>งาน..................................
</a:t>
          </a:r>
          <a:r>
            <a:rPr lang="en-US" cap="none" sz="1800" b="0" i="0" u="none" baseline="0">
              <a:solidFill>
                <a:srgbClr val="000000"/>
              </a:solidFill>
              <a:latin typeface="TH SarabunPSK"/>
              <a:ea typeface="TH SarabunPSK"/>
              <a:cs typeface="TH SarabunPSK"/>
            </a:rPr>
            <a:t>(........)</a:t>
          </a:r>
        </a:p>
      </xdr:txBody>
    </xdr:sp>
    <xdr:clientData/>
  </xdr:twoCellAnchor>
  <xdr:twoCellAnchor>
    <xdr:from>
      <xdr:col>7</xdr:col>
      <xdr:colOff>66675</xdr:colOff>
      <xdr:row>23</xdr:row>
      <xdr:rowOff>0</xdr:rowOff>
    </xdr:from>
    <xdr:to>
      <xdr:col>10</xdr:col>
      <xdr:colOff>19050</xdr:colOff>
      <xdr:row>25</xdr:row>
      <xdr:rowOff>123825</xdr:rowOff>
    </xdr:to>
    <xdr:sp>
      <xdr:nvSpPr>
        <xdr:cNvPr id="21" name="Text Box 6"/>
        <xdr:cNvSpPr txBox="1">
          <a:spLocks noChangeArrowheads="1"/>
        </xdr:cNvSpPr>
      </xdr:nvSpPr>
      <xdr:spPr>
        <a:xfrm>
          <a:off x="3800475" y="6629400"/>
          <a:ext cx="1781175" cy="733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TH SarabunPSK"/>
              <a:ea typeface="TH SarabunPSK"/>
              <a:cs typeface="TH SarabunPSK"/>
            </a:rPr>
            <a:t>งาน..................................
</a:t>
          </a:r>
          <a:r>
            <a:rPr lang="en-US" cap="none" sz="1800" b="0" i="0" u="none" baseline="0">
              <a:solidFill>
                <a:srgbClr val="000000"/>
              </a:solidFill>
              <a:latin typeface="TH SarabunPSK"/>
              <a:ea typeface="TH SarabunPSK"/>
              <a:cs typeface="TH SarabunPSK"/>
            </a:rPr>
            <a:t>(........)</a:t>
          </a:r>
        </a:p>
      </xdr:txBody>
    </xdr:sp>
    <xdr:clientData/>
  </xdr:twoCellAnchor>
  <xdr:twoCellAnchor>
    <xdr:from>
      <xdr:col>11</xdr:col>
      <xdr:colOff>0</xdr:colOff>
      <xdr:row>23</xdr:row>
      <xdr:rowOff>0</xdr:rowOff>
    </xdr:from>
    <xdr:to>
      <xdr:col>13</xdr:col>
      <xdr:colOff>561975</xdr:colOff>
      <xdr:row>25</xdr:row>
      <xdr:rowOff>133350</xdr:rowOff>
    </xdr:to>
    <xdr:sp>
      <xdr:nvSpPr>
        <xdr:cNvPr id="22" name="Text Box 6"/>
        <xdr:cNvSpPr txBox="1">
          <a:spLocks noChangeArrowheads="1"/>
        </xdr:cNvSpPr>
      </xdr:nvSpPr>
      <xdr:spPr>
        <a:xfrm>
          <a:off x="6172200" y="6629400"/>
          <a:ext cx="1781175" cy="742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TH SarabunPSK"/>
              <a:ea typeface="TH SarabunPSK"/>
              <a:cs typeface="TH SarabunPSK"/>
            </a:rPr>
            <a:t>งาน..................................
</a:t>
          </a:r>
          <a:r>
            <a:rPr lang="en-US" cap="none" sz="1800" b="0" i="0" u="none" baseline="0">
              <a:solidFill>
                <a:srgbClr val="000000"/>
              </a:solidFill>
              <a:latin typeface="TH SarabunPSK"/>
              <a:ea typeface="TH SarabunPSK"/>
              <a:cs typeface="TH SarabunPSK"/>
            </a:rPr>
            <a:t>(........)</a:t>
          </a:r>
        </a:p>
      </xdr:txBody>
    </xdr:sp>
    <xdr:clientData/>
  </xdr:twoCellAnchor>
  <xdr:twoCellAnchor>
    <xdr:from>
      <xdr:col>14</xdr:col>
      <xdr:colOff>590550</xdr:colOff>
      <xdr:row>23</xdr:row>
      <xdr:rowOff>0</xdr:rowOff>
    </xdr:from>
    <xdr:to>
      <xdr:col>18</xdr:col>
      <xdr:colOff>314325</xdr:colOff>
      <xdr:row>25</xdr:row>
      <xdr:rowOff>133350</xdr:rowOff>
    </xdr:to>
    <xdr:sp>
      <xdr:nvSpPr>
        <xdr:cNvPr id="23" name="Text Box 6"/>
        <xdr:cNvSpPr txBox="1">
          <a:spLocks noChangeArrowheads="1"/>
        </xdr:cNvSpPr>
      </xdr:nvSpPr>
      <xdr:spPr>
        <a:xfrm>
          <a:off x="8591550" y="6629400"/>
          <a:ext cx="1781175" cy="742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TH SarabunPSK"/>
              <a:ea typeface="TH SarabunPSK"/>
              <a:cs typeface="TH SarabunPSK"/>
            </a:rPr>
            <a:t>งาน..................................
</a:t>
          </a:r>
          <a:r>
            <a:rPr lang="en-US" cap="none" sz="1800" b="0" i="0" u="none" baseline="0">
              <a:solidFill>
                <a:srgbClr val="000000"/>
              </a:solidFill>
              <a:latin typeface="TH SarabunPSK"/>
              <a:ea typeface="TH SarabunPSK"/>
              <a:cs typeface="TH SarabunPSK"/>
            </a:rPr>
            <a:t>(........)</a:t>
          </a:r>
        </a:p>
      </xdr:txBody>
    </xdr:sp>
    <xdr:clientData/>
  </xdr:twoCellAnchor>
  <xdr:twoCellAnchor>
    <xdr:from>
      <xdr:col>8</xdr:col>
      <xdr:colOff>9525</xdr:colOff>
      <xdr:row>5</xdr:row>
      <xdr:rowOff>238125</xdr:rowOff>
    </xdr:from>
    <xdr:to>
      <xdr:col>13</xdr:col>
      <xdr:colOff>0</xdr:colOff>
      <xdr:row>9</xdr:row>
      <xdr:rowOff>9525</xdr:rowOff>
    </xdr:to>
    <xdr:sp>
      <xdr:nvSpPr>
        <xdr:cNvPr id="24" name="Text Box 6"/>
        <xdr:cNvSpPr txBox="1">
          <a:spLocks noChangeArrowheads="1"/>
        </xdr:cNvSpPr>
      </xdr:nvSpPr>
      <xdr:spPr>
        <a:xfrm>
          <a:off x="4352925" y="1695450"/>
          <a:ext cx="3038475" cy="876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TH SarabunPSK"/>
              <a:ea typeface="TH SarabunPSK"/>
              <a:cs typeface="TH SarabunPSK"/>
            </a:rPr>
            <a:t>กอง/สำนักงาน/โรงเรียน...................................
</a:t>
          </a:r>
          <a:r>
            <a:rPr lang="en-US" cap="none" sz="1800" b="0" i="0" u="none" baseline="0">
              <a:solidFill>
                <a:srgbClr val="000000"/>
              </a:solidFill>
              <a:latin typeface="TH SarabunPSK"/>
              <a:ea typeface="TH SarabunPSK"/>
              <a:cs typeface="TH SarabunPSK"/>
            </a:rPr>
            <a:t>......................................................................(1)</a:t>
          </a:r>
        </a:p>
      </xdr:txBody>
    </xdr:sp>
    <xdr:clientData/>
  </xdr:twoCellAnchor>
  <xdr:oneCellAnchor>
    <xdr:from>
      <xdr:col>18</xdr:col>
      <xdr:colOff>457200</xdr:colOff>
      <xdr:row>0</xdr:row>
      <xdr:rowOff>47625</xdr:rowOff>
    </xdr:from>
    <xdr:ext cx="1038225" cy="438150"/>
    <xdr:sp>
      <xdr:nvSpPr>
        <xdr:cNvPr id="25" name="TextBox 1"/>
        <xdr:cNvSpPr txBox="1">
          <a:spLocks noChangeArrowheads="1"/>
        </xdr:cNvSpPr>
      </xdr:nvSpPr>
      <xdr:spPr>
        <a:xfrm>
          <a:off x="10515600" y="47625"/>
          <a:ext cx="1038225" cy="438150"/>
        </a:xfrm>
        <a:prstGeom prst="rect">
          <a:avLst/>
        </a:prstGeom>
        <a:noFill/>
        <a:ln w="9525" cmpd="sng">
          <a:noFill/>
        </a:ln>
      </xdr:spPr>
      <xdr:txBody>
        <a:bodyPr vertOverflow="clip" wrap="square"/>
        <a:p>
          <a:pPr algn="ctr">
            <a:defRPr/>
          </a:pPr>
          <a:r>
            <a:rPr lang="en-US" cap="none" sz="1800" b="1" i="0" u="none" baseline="0">
              <a:solidFill>
                <a:srgbClr val="000000"/>
              </a:solidFill>
            </a:rPr>
            <a:t>เอกสารหมายเลข ส3</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809625</xdr:colOff>
      <xdr:row>0</xdr:row>
      <xdr:rowOff>0</xdr:rowOff>
    </xdr:from>
    <xdr:ext cx="1543050" cy="438150"/>
    <xdr:sp>
      <xdr:nvSpPr>
        <xdr:cNvPr id="1" name="TextBox 1"/>
        <xdr:cNvSpPr txBox="1">
          <a:spLocks noChangeArrowheads="1"/>
        </xdr:cNvSpPr>
      </xdr:nvSpPr>
      <xdr:spPr>
        <a:xfrm>
          <a:off x="7391400" y="0"/>
          <a:ext cx="1543050" cy="438150"/>
        </a:xfrm>
        <a:prstGeom prst="rect">
          <a:avLst/>
        </a:prstGeom>
        <a:noFill/>
        <a:ln w="9525" cmpd="sng">
          <a:noFill/>
        </a:ln>
      </xdr:spPr>
      <xdr:txBody>
        <a:bodyPr vertOverflow="clip" wrap="square"/>
        <a:p>
          <a:pPr algn="ctr">
            <a:defRPr/>
          </a:pPr>
          <a:r>
            <a:rPr lang="en-US" cap="none" sz="1800" b="1" i="0" u="none" baseline="0">
              <a:solidFill>
                <a:srgbClr val="000000"/>
              </a:solidFill>
            </a:rPr>
            <a:t>เอกสารหมายเลข ส4</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257175</xdr:colOff>
      <xdr:row>0</xdr:row>
      <xdr:rowOff>0</xdr:rowOff>
    </xdr:from>
    <xdr:ext cx="1171575" cy="438150"/>
    <xdr:sp>
      <xdr:nvSpPr>
        <xdr:cNvPr id="1" name="TextBox 1"/>
        <xdr:cNvSpPr txBox="1">
          <a:spLocks noChangeArrowheads="1"/>
        </xdr:cNvSpPr>
      </xdr:nvSpPr>
      <xdr:spPr>
        <a:xfrm>
          <a:off x="5324475" y="0"/>
          <a:ext cx="1171575" cy="438150"/>
        </a:xfrm>
        <a:prstGeom prst="rect">
          <a:avLst/>
        </a:prstGeom>
        <a:noFill/>
        <a:ln w="9525" cmpd="sng">
          <a:noFill/>
        </a:ln>
      </xdr:spPr>
      <xdr:txBody>
        <a:bodyPr vertOverflow="clip" wrap="square"/>
        <a:p>
          <a:pPr algn="ctr">
            <a:defRPr/>
          </a:pPr>
          <a:r>
            <a:rPr lang="en-US" cap="none" sz="1800" b="1" i="0" u="none" baseline="0">
              <a:solidFill>
                <a:srgbClr val="000000"/>
              </a:solidFill>
            </a:rPr>
            <a:t>เอกสารหมายเลข ส5</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104775</xdr:colOff>
      <xdr:row>0</xdr:row>
      <xdr:rowOff>0</xdr:rowOff>
    </xdr:from>
    <xdr:ext cx="1095375" cy="438150"/>
    <xdr:sp>
      <xdr:nvSpPr>
        <xdr:cNvPr id="1" name="TextBox 1"/>
        <xdr:cNvSpPr txBox="1">
          <a:spLocks noChangeArrowheads="1"/>
        </xdr:cNvSpPr>
      </xdr:nvSpPr>
      <xdr:spPr>
        <a:xfrm>
          <a:off x="6819900" y="0"/>
          <a:ext cx="1095375" cy="438150"/>
        </a:xfrm>
        <a:prstGeom prst="rect">
          <a:avLst/>
        </a:prstGeom>
        <a:noFill/>
        <a:ln w="9525" cmpd="sng">
          <a:noFill/>
        </a:ln>
      </xdr:spPr>
      <xdr:txBody>
        <a:bodyPr vertOverflow="clip" wrap="square"/>
        <a:p>
          <a:pPr algn="ctr">
            <a:defRPr/>
          </a:pPr>
          <a:r>
            <a:rPr lang="en-US" cap="none" sz="1800" b="1" i="0" u="none" baseline="0">
              <a:solidFill>
                <a:srgbClr val="000000"/>
              </a:solidFill>
            </a:rPr>
            <a:t>เอกสารหมายเลข ส9</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590550</xdr:colOff>
      <xdr:row>2</xdr:row>
      <xdr:rowOff>19050</xdr:rowOff>
    </xdr:to>
    <xdr:pic>
      <xdr:nvPicPr>
        <xdr:cNvPr id="1" name="Picture 14" descr="image00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14300" y="0"/>
          <a:ext cx="476250" cy="628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6</xdr:row>
      <xdr:rowOff>161925</xdr:rowOff>
    </xdr:from>
    <xdr:to>
      <xdr:col>9</xdr:col>
      <xdr:colOff>19050</xdr:colOff>
      <xdr:row>7</xdr:row>
      <xdr:rowOff>257175</xdr:rowOff>
    </xdr:to>
    <xdr:sp>
      <xdr:nvSpPr>
        <xdr:cNvPr id="1" name="Line 1"/>
        <xdr:cNvSpPr>
          <a:spLocks/>
        </xdr:cNvSpPr>
      </xdr:nvSpPr>
      <xdr:spPr>
        <a:xfrm>
          <a:off x="4972050" y="18383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9</xdr:col>
      <xdr:colOff>19050</xdr:colOff>
      <xdr:row>3</xdr:row>
      <xdr:rowOff>276225</xdr:rowOff>
    </xdr:from>
    <xdr:to>
      <xdr:col>9</xdr:col>
      <xdr:colOff>19050</xdr:colOff>
      <xdr:row>5</xdr:row>
      <xdr:rowOff>66675</xdr:rowOff>
    </xdr:to>
    <xdr:sp>
      <xdr:nvSpPr>
        <xdr:cNvPr id="2" name="Line 2"/>
        <xdr:cNvSpPr>
          <a:spLocks/>
        </xdr:cNvSpPr>
      </xdr:nvSpPr>
      <xdr:spPr>
        <a:xfrm>
          <a:off x="4972050" y="11239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7</xdr:col>
      <xdr:colOff>371475</xdr:colOff>
      <xdr:row>5</xdr:row>
      <xdr:rowOff>38100</xdr:rowOff>
    </xdr:from>
    <xdr:to>
      <xdr:col>10</xdr:col>
      <xdr:colOff>257175</xdr:colOff>
      <xdr:row>6</xdr:row>
      <xdr:rowOff>238125</xdr:rowOff>
    </xdr:to>
    <xdr:sp>
      <xdr:nvSpPr>
        <xdr:cNvPr id="3" name="Text Box 3"/>
        <xdr:cNvSpPr txBox="1">
          <a:spLocks noChangeArrowheads="1"/>
        </xdr:cNvSpPr>
      </xdr:nvSpPr>
      <xdr:spPr>
        <a:xfrm>
          <a:off x="4105275" y="1438275"/>
          <a:ext cx="1714500"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1" i="0" u="none" baseline="0">
              <a:solidFill>
                <a:srgbClr val="000000"/>
              </a:solidFill>
            </a:rPr>
            <a:t>กองกลาง
</a:t>
          </a:r>
        </a:p>
      </xdr:txBody>
    </xdr:sp>
    <xdr:clientData/>
  </xdr:twoCellAnchor>
  <xdr:twoCellAnchor>
    <xdr:from>
      <xdr:col>10</xdr:col>
      <xdr:colOff>552450</xdr:colOff>
      <xdr:row>13</xdr:row>
      <xdr:rowOff>57150</xdr:rowOff>
    </xdr:from>
    <xdr:to>
      <xdr:col>14</xdr:col>
      <xdr:colOff>400050</xdr:colOff>
      <xdr:row>14</xdr:row>
      <xdr:rowOff>133350</xdr:rowOff>
    </xdr:to>
    <xdr:sp>
      <xdr:nvSpPr>
        <xdr:cNvPr id="4" name="Text Box 4"/>
        <xdr:cNvSpPr txBox="1">
          <a:spLocks noChangeArrowheads="1"/>
        </xdr:cNvSpPr>
      </xdr:nvSpPr>
      <xdr:spPr>
        <a:xfrm>
          <a:off x="6115050" y="3667125"/>
          <a:ext cx="2286000"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rPr>
            <a:t>งานอาคาร สถานที่และยานพาหนะ
</a:t>
          </a:r>
        </a:p>
      </xdr:txBody>
    </xdr:sp>
    <xdr:clientData/>
  </xdr:twoCellAnchor>
  <xdr:twoCellAnchor>
    <xdr:from>
      <xdr:col>14</xdr:col>
      <xdr:colOff>514350</xdr:colOff>
      <xdr:row>13</xdr:row>
      <xdr:rowOff>57150</xdr:rowOff>
    </xdr:from>
    <xdr:to>
      <xdr:col>17</xdr:col>
      <xdr:colOff>514350</xdr:colOff>
      <xdr:row>14</xdr:row>
      <xdr:rowOff>133350</xdr:rowOff>
    </xdr:to>
    <xdr:sp>
      <xdr:nvSpPr>
        <xdr:cNvPr id="5" name="Text Box 5"/>
        <xdr:cNvSpPr txBox="1">
          <a:spLocks noChangeArrowheads="1"/>
        </xdr:cNvSpPr>
      </xdr:nvSpPr>
      <xdr:spPr>
        <a:xfrm>
          <a:off x="8515350" y="3667125"/>
          <a:ext cx="1828800"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rPr>
            <a:t>งานประกันคุณภาพการศึกษา
</a:t>
          </a:r>
        </a:p>
      </xdr:txBody>
    </xdr:sp>
    <xdr:clientData/>
  </xdr:twoCellAnchor>
  <xdr:twoCellAnchor>
    <xdr:from>
      <xdr:col>1</xdr:col>
      <xdr:colOff>47625</xdr:colOff>
      <xdr:row>13</xdr:row>
      <xdr:rowOff>57150</xdr:rowOff>
    </xdr:from>
    <xdr:to>
      <xdr:col>4</xdr:col>
      <xdr:colOff>295275</xdr:colOff>
      <xdr:row>14</xdr:row>
      <xdr:rowOff>133350</xdr:rowOff>
    </xdr:to>
    <xdr:sp>
      <xdr:nvSpPr>
        <xdr:cNvPr id="6" name="Text Box 6"/>
        <xdr:cNvSpPr txBox="1">
          <a:spLocks noChangeArrowheads="1"/>
        </xdr:cNvSpPr>
      </xdr:nvSpPr>
      <xdr:spPr>
        <a:xfrm>
          <a:off x="266700" y="3667125"/>
          <a:ext cx="1933575"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1" i="0" u="none" baseline="0">
              <a:solidFill>
                <a:srgbClr val="000000"/>
              </a:solidFill>
            </a:rPr>
            <a:t>งานทรัพย์สินและรายได้
</a:t>
          </a:r>
        </a:p>
      </xdr:txBody>
    </xdr:sp>
    <xdr:clientData/>
  </xdr:twoCellAnchor>
  <xdr:twoCellAnchor>
    <xdr:from>
      <xdr:col>4</xdr:col>
      <xdr:colOff>438150</xdr:colOff>
      <xdr:row>13</xdr:row>
      <xdr:rowOff>57150</xdr:rowOff>
    </xdr:from>
    <xdr:to>
      <xdr:col>6</xdr:col>
      <xdr:colOff>361950</xdr:colOff>
      <xdr:row>14</xdr:row>
      <xdr:rowOff>133350</xdr:rowOff>
    </xdr:to>
    <xdr:sp>
      <xdr:nvSpPr>
        <xdr:cNvPr id="7" name="Text Box 7"/>
        <xdr:cNvSpPr txBox="1">
          <a:spLocks noChangeArrowheads="1"/>
        </xdr:cNvSpPr>
      </xdr:nvSpPr>
      <xdr:spPr>
        <a:xfrm>
          <a:off x="2343150" y="3667125"/>
          <a:ext cx="1143000"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1" i="0" u="none" baseline="0">
              <a:solidFill>
                <a:srgbClr val="000000"/>
              </a:solidFill>
            </a:rPr>
            <a:t>งานพัสดุ
</a:t>
          </a:r>
        </a:p>
      </xdr:txBody>
    </xdr:sp>
    <xdr:clientData/>
  </xdr:twoCellAnchor>
  <xdr:twoCellAnchor>
    <xdr:from>
      <xdr:col>6</xdr:col>
      <xdr:colOff>476250</xdr:colOff>
      <xdr:row>13</xdr:row>
      <xdr:rowOff>57150</xdr:rowOff>
    </xdr:from>
    <xdr:to>
      <xdr:col>10</xdr:col>
      <xdr:colOff>438150</xdr:colOff>
      <xdr:row>14</xdr:row>
      <xdr:rowOff>133350</xdr:rowOff>
    </xdr:to>
    <xdr:sp>
      <xdr:nvSpPr>
        <xdr:cNvPr id="8" name="Text Box 8"/>
        <xdr:cNvSpPr txBox="1">
          <a:spLocks noChangeArrowheads="1"/>
        </xdr:cNvSpPr>
      </xdr:nvSpPr>
      <xdr:spPr>
        <a:xfrm>
          <a:off x="3600450" y="3667125"/>
          <a:ext cx="24003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000000"/>
              </a:solidFill>
            </a:rPr>
            <a:t>งานประชาสัมพันธ์และโสตทัศนูปกรณ์
</a:t>
          </a:r>
        </a:p>
      </xdr:txBody>
    </xdr:sp>
    <xdr:clientData/>
  </xdr:twoCellAnchor>
  <xdr:twoCellAnchor>
    <xdr:from>
      <xdr:col>7</xdr:col>
      <xdr:colOff>304800</xdr:colOff>
      <xdr:row>2</xdr:row>
      <xdr:rowOff>123825</xdr:rowOff>
    </xdr:from>
    <xdr:to>
      <xdr:col>10</xdr:col>
      <xdr:colOff>419100</xdr:colOff>
      <xdr:row>4</xdr:row>
      <xdr:rowOff>9525</xdr:rowOff>
    </xdr:to>
    <xdr:sp>
      <xdr:nvSpPr>
        <xdr:cNvPr id="9" name="Text Box 9"/>
        <xdr:cNvSpPr txBox="1">
          <a:spLocks noChangeArrowheads="1"/>
        </xdr:cNvSpPr>
      </xdr:nvSpPr>
      <xdr:spPr>
        <a:xfrm>
          <a:off x="4038600" y="695325"/>
          <a:ext cx="19431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1" i="0" u="none" baseline="0">
              <a:solidFill>
                <a:srgbClr val="000000"/>
              </a:solidFill>
            </a:rPr>
            <a:t>สำนักงานอธิการบดี
</a:t>
          </a:r>
        </a:p>
      </xdr:txBody>
    </xdr:sp>
    <xdr:clientData/>
  </xdr:twoCellAnchor>
  <xdr:twoCellAnchor>
    <xdr:from>
      <xdr:col>2</xdr:col>
      <xdr:colOff>514350</xdr:colOff>
      <xdr:row>7</xdr:row>
      <xdr:rowOff>238125</xdr:rowOff>
    </xdr:from>
    <xdr:to>
      <xdr:col>16</xdr:col>
      <xdr:colOff>85725</xdr:colOff>
      <xdr:row>7</xdr:row>
      <xdr:rowOff>238125</xdr:rowOff>
    </xdr:to>
    <xdr:sp>
      <xdr:nvSpPr>
        <xdr:cNvPr id="10" name="Line 11"/>
        <xdr:cNvSpPr>
          <a:spLocks/>
        </xdr:cNvSpPr>
      </xdr:nvSpPr>
      <xdr:spPr>
        <a:xfrm>
          <a:off x="1200150" y="2190750"/>
          <a:ext cx="810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2</xdr:col>
      <xdr:colOff>514350</xdr:colOff>
      <xdr:row>7</xdr:row>
      <xdr:rowOff>238125</xdr:rowOff>
    </xdr:from>
    <xdr:to>
      <xdr:col>2</xdr:col>
      <xdr:colOff>514350</xdr:colOff>
      <xdr:row>8</xdr:row>
      <xdr:rowOff>57150</xdr:rowOff>
    </xdr:to>
    <xdr:sp>
      <xdr:nvSpPr>
        <xdr:cNvPr id="11" name="Line 12"/>
        <xdr:cNvSpPr>
          <a:spLocks/>
        </xdr:cNvSpPr>
      </xdr:nvSpPr>
      <xdr:spPr>
        <a:xfrm>
          <a:off x="1200150" y="21907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7</xdr:col>
      <xdr:colOff>323850</xdr:colOff>
      <xdr:row>7</xdr:row>
      <xdr:rowOff>238125</xdr:rowOff>
    </xdr:from>
    <xdr:to>
      <xdr:col>7</xdr:col>
      <xdr:colOff>323850</xdr:colOff>
      <xdr:row>8</xdr:row>
      <xdr:rowOff>57150</xdr:rowOff>
    </xdr:to>
    <xdr:sp>
      <xdr:nvSpPr>
        <xdr:cNvPr id="12" name="Line 14"/>
        <xdr:cNvSpPr>
          <a:spLocks/>
        </xdr:cNvSpPr>
      </xdr:nvSpPr>
      <xdr:spPr>
        <a:xfrm>
          <a:off x="4057650" y="21907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13</xdr:col>
      <xdr:colOff>9525</xdr:colOff>
      <xdr:row>7</xdr:row>
      <xdr:rowOff>257175</xdr:rowOff>
    </xdr:from>
    <xdr:to>
      <xdr:col>13</xdr:col>
      <xdr:colOff>9525</xdr:colOff>
      <xdr:row>8</xdr:row>
      <xdr:rowOff>66675</xdr:rowOff>
    </xdr:to>
    <xdr:sp>
      <xdr:nvSpPr>
        <xdr:cNvPr id="13" name="Line 15"/>
        <xdr:cNvSpPr>
          <a:spLocks/>
        </xdr:cNvSpPr>
      </xdr:nvSpPr>
      <xdr:spPr>
        <a:xfrm>
          <a:off x="7400925" y="22098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xdr:col>
      <xdr:colOff>409575</xdr:colOff>
      <xdr:row>8</xdr:row>
      <xdr:rowOff>76200</xdr:rowOff>
    </xdr:from>
    <xdr:to>
      <xdr:col>3</xdr:col>
      <xdr:colOff>581025</xdr:colOff>
      <xdr:row>9</xdr:row>
      <xdr:rowOff>142875</xdr:rowOff>
    </xdr:to>
    <xdr:sp>
      <xdr:nvSpPr>
        <xdr:cNvPr id="14" name="Text Box 18"/>
        <xdr:cNvSpPr txBox="1">
          <a:spLocks noChangeArrowheads="1"/>
        </xdr:cNvSpPr>
      </xdr:nvSpPr>
      <xdr:spPr>
        <a:xfrm>
          <a:off x="628650" y="2305050"/>
          <a:ext cx="124777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000000"/>
              </a:solidFill>
            </a:rPr>
            <a:t>งานบริหารทั่วไป
</a:t>
          </a:r>
        </a:p>
      </xdr:txBody>
    </xdr:sp>
    <xdr:clientData/>
  </xdr:twoCellAnchor>
  <xdr:twoCellAnchor>
    <xdr:from>
      <xdr:col>6</xdr:col>
      <xdr:colOff>247650</xdr:colOff>
      <xdr:row>8</xdr:row>
      <xdr:rowOff>76200</xdr:rowOff>
    </xdr:from>
    <xdr:to>
      <xdr:col>8</xdr:col>
      <xdr:colOff>400050</xdr:colOff>
      <xdr:row>9</xdr:row>
      <xdr:rowOff>142875</xdr:rowOff>
    </xdr:to>
    <xdr:sp>
      <xdr:nvSpPr>
        <xdr:cNvPr id="15" name="Text Box 19"/>
        <xdr:cNvSpPr txBox="1">
          <a:spLocks noChangeArrowheads="1"/>
        </xdr:cNvSpPr>
      </xdr:nvSpPr>
      <xdr:spPr>
        <a:xfrm>
          <a:off x="3371850" y="2305050"/>
          <a:ext cx="1371600" cy="342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rPr>
            <a:t>งานบริหารบุคคล
</a:t>
          </a:r>
        </a:p>
      </xdr:txBody>
    </xdr:sp>
    <xdr:clientData/>
  </xdr:twoCellAnchor>
  <xdr:twoCellAnchor>
    <xdr:from>
      <xdr:col>12</xdr:col>
      <xdr:colOff>19050</xdr:colOff>
      <xdr:row>8</xdr:row>
      <xdr:rowOff>76200</xdr:rowOff>
    </xdr:from>
    <xdr:to>
      <xdr:col>14</xdr:col>
      <xdr:colOff>171450</xdr:colOff>
      <xdr:row>9</xdr:row>
      <xdr:rowOff>152400</xdr:rowOff>
    </xdr:to>
    <xdr:sp>
      <xdr:nvSpPr>
        <xdr:cNvPr id="16" name="Text Box 21"/>
        <xdr:cNvSpPr txBox="1">
          <a:spLocks noChangeArrowheads="1"/>
        </xdr:cNvSpPr>
      </xdr:nvSpPr>
      <xdr:spPr>
        <a:xfrm>
          <a:off x="6800850" y="2305050"/>
          <a:ext cx="1371600"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rPr>
            <a:t>งานคลัง
</a:t>
          </a:r>
        </a:p>
      </xdr:txBody>
    </xdr:sp>
    <xdr:clientData/>
  </xdr:twoCellAnchor>
  <xdr:twoCellAnchor>
    <xdr:from>
      <xdr:col>4</xdr:col>
      <xdr:colOff>133350</xdr:colOff>
      <xdr:row>7</xdr:row>
      <xdr:rowOff>238125</xdr:rowOff>
    </xdr:from>
    <xdr:to>
      <xdr:col>4</xdr:col>
      <xdr:colOff>133350</xdr:colOff>
      <xdr:row>13</xdr:row>
      <xdr:rowOff>47625</xdr:rowOff>
    </xdr:to>
    <xdr:sp>
      <xdr:nvSpPr>
        <xdr:cNvPr id="17" name="Line 23"/>
        <xdr:cNvSpPr>
          <a:spLocks/>
        </xdr:cNvSpPr>
      </xdr:nvSpPr>
      <xdr:spPr>
        <a:xfrm>
          <a:off x="2038350" y="2190750"/>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6</xdr:col>
      <xdr:colOff>133350</xdr:colOff>
      <xdr:row>7</xdr:row>
      <xdr:rowOff>238125</xdr:rowOff>
    </xdr:from>
    <xdr:to>
      <xdr:col>6</xdr:col>
      <xdr:colOff>133350</xdr:colOff>
      <xdr:row>13</xdr:row>
      <xdr:rowOff>47625</xdr:rowOff>
    </xdr:to>
    <xdr:sp>
      <xdr:nvSpPr>
        <xdr:cNvPr id="18" name="Line 24"/>
        <xdr:cNvSpPr>
          <a:spLocks/>
        </xdr:cNvSpPr>
      </xdr:nvSpPr>
      <xdr:spPr>
        <a:xfrm>
          <a:off x="3257550" y="2190750"/>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9</xdr:col>
      <xdr:colOff>19050</xdr:colOff>
      <xdr:row>7</xdr:row>
      <xdr:rowOff>238125</xdr:rowOff>
    </xdr:from>
    <xdr:to>
      <xdr:col>9</xdr:col>
      <xdr:colOff>19050</xdr:colOff>
      <xdr:row>13</xdr:row>
      <xdr:rowOff>47625</xdr:rowOff>
    </xdr:to>
    <xdr:sp>
      <xdr:nvSpPr>
        <xdr:cNvPr id="19" name="Line 25"/>
        <xdr:cNvSpPr>
          <a:spLocks/>
        </xdr:cNvSpPr>
      </xdr:nvSpPr>
      <xdr:spPr>
        <a:xfrm>
          <a:off x="4972050" y="2190750"/>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11</xdr:col>
      <xdr:colOff>438150</xdr:colOff>
      <xdr:row>7</xdr:row>
      <xdr:rowOff>238125</xdr:rowOff>
    </xdr:from>
    <xdr:to>
      <xdr:col>11</xdr:col>
      <xdr:colOff>438150</xdr:colOff>
      <xdr:row>13</xdr:row>
      <xdr:rowOff>47625</xdr:rowOff>
    </xdr:to>
    <xdr:sp>
      <xdr:nvSpPr>
        <xdr:cNvPr id="20" name="Line 26"/>
        <xdr:cNvSpPr>
          <a:spLocks/>
        </xdr:cNvSpPr>
      </xdr:nvSpPr>
      <xdr:spPr>
        <a:xfrm>
          <a:off x="6610350" y="2190750"/>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16</xdr:col>
      <xdr:colOff>95250</xdr:colOff>
      <xdr:row>7</xdr:row>
      <xdr:rowOff>257175</xdr:rowOff>
    </xdr:from>
    <xdr:to>
      <xdr:col>16</xdr:col>
      <xdr:colOff>95250</xdr:colOff>
      <xdr:row>13</xdr:row>
      <xdr:rowOff>47625</xdr:rowOff>
    </xdr:to>
    <xdr:sp>
      <xdr:nvSpPr>
        <xdr:cNvPr id="21" name="Line 29"/>
        <xdr:cNvSpPr>
          <a:spLocks/>
        </xdr:cNvSpPr>
      </xdr:nvSpPr>
      <xdr:spPr>
        <a:xfrm>
          <a:off x="9315450" y="2209800"/>
          <a:ext cx="0"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oneCellAnchor>
    <xdr:from>
      <xdr:col>2</xdr:col>
      <xdr:colOff>200025</xdr:colOff>
      <xdr:row>4</xdr:row>
      <xdr:rowOff>257175</xdr:rowOff>
    </xdr:from>
    <xdr:ext cx="123825" cy="552450"/>
    <xdr:sp>
      <xdr:nvSpPr>
        <xdr:cNvPr id="22" name="Rectangle 31"/>
        <xdr:cNvSpPr>
          <a:spLocks/>
        </xdr:cNvSpPr>
      </xdr:nvSpPr>
      <xdr:spPr>
        <a:xfrm>
          <a:off x="885825" y="1381125"/>
          <a:ext cx="123825" cy="552450"/>
        </a:xfrm>
        <a:prstGeom prst="rect">
          <a:avLst/>
        </a:prstGeom>
        <a:noFill/>
        <a:ln w="9525" cmpd="sng">
          <a:noFill/>
        </a:ln>
      </xdr:spPr>
      <xdr:txBody>
        <a:bodyPr vertOverflow="clip" wrap="square">
          <a:spAutoFit/>
        </a:bodyPr>
        <a:p>
          <a:pPr algn="l">
            <a:defRPr/>
          </a:pPr>
          <a:r>
            <a:rPr lang="en-US" cap="none" sz="2800" b="0" i="0" u="none" baseline="0">
              <a:solidFill>
                <a:srgbClr val="000000"/>
              </a:solidFil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plan-pc\E\&#3585;&#3619;&#3629;&#3610;&#3629;&#3633;&#3605;&#3619;&#3585;&#3635;&#3621;&#3633;&#3591;&#3626;&#3634;&#3618;&#3623;&#3636;&#3594;&#3634;&#3585;&#3634;&#3619;\&#3619;&#3623;&#3617;&#3648;&#3621;&#3656;&#3617;%20&#3585;&#3619;&#3629;&#3610;&#3629;&#3633;&#3605;&#3619;&#3634;&#3585;&#3635;&#3621;&#3633;&#3591;\&#3626;&#3619;&#3640;&#3611;&#3585;&#3619;&#3629;&#3610;&#3629;&#3633;&#3605;&#3619;&#3634;&#3585;&#3635;&#3621;&#3633;&#3591;%20&#3626;&#3634;&#3618;&#3626;&#3609;&#3633;&#3610;&#3626;&#3609;&#3640;&#3609;%20&#3603;%2017%20&#3608;.&#3588;.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เอก-โท"/>
      <sheetName val="สรุปกรอบอัตรากำลังวิชาการ"/>
      <sheetName val="สรุปกรอบอัตรากำลัง สนับสนุน "/>
      <sheetName val="สรุปกรอบสนับสนุน+วิชาการ(เดิม)"/>
      <sheetName val="กองแผน"/>
      <sheetName val="สรุปกรอบส่งหน่วยงาน "/>
      <sheetName val="สำรองสรุปกรอบ"/>
      <sheetName val="สำรอง 25 พ.ค. 57"/>
      <sheetName val="ครุศาสตร์"/>
      <sheetName val="มนุษย์"/>
      <sheetName val="การจัดการ"/>
      <sheetName val="วิทยาศาสตร์"/>
      <sheetName val="เกษตร"/>
      <sheetName val="อุตสาหกรรม"/>
      <sheetName val="บัณฑิต"/>
      <sheetName val="กองพัฒน์"/>
      <sheetName val="กองกลาง"/>
      <sheetName val="กองแผน1"/>
      <sheetName val="สถาบันวิจัย"/>
      <sheetName val="สำนักส่งเสริม"/>
      <sheetName val="สำนักวิทยบริการ"/>
      <sheetName val="สถาบันภาษา"/>
      <sheetName val="สรุปกรอบอัตรากำลังสายวิชาการ1"/>
      <sheetName val="สำรอง"/>
      <sheetName val="รายชื่อบุคลากร"/>
      <sheetName val="สำรองวิชาการ"/>
      <sheetName val="1.ครุศาสตร์"/>
      <sheetName val="2.มนุษย์"/>
      <sheetName val="3. เกษตร"/>
      <sheetName val="4. อุตสาหกรรม"/>
      <sheetName val="5.วิทยาการจัดการ"/>
      <sheetName val="6.วิทย์"/>
      <sheetName val="7.บัณฑิต "/>
      <sheetName val="8.สถาบันภาษา"/>
      <sheetName val="9.สถาบันวิจัย"/>
      <sheetName val="10.วิทยบริการ"/>
      <sheetName val="11. ส่งเสริม"/>
      <sheetName val="12. สำนักงานอธิการบดี"/>
      <sheetName val="14. วิถีธรรม"/>
      <sheetName val="13. ตรวจสอบ"/>
      <sheetName val="15.กองพัฒนานักศึกษา"/>
      <sheetName val="16.กองแผน"/>
    </sheetNames>
    <sheetDataSet>
      <sheetData sheetId="35">
        <row r="8">
          <cell r="A8" t="str">
            <v>สำนักวิทยบริการและเทคโนโลยีสารสนเทศ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4"/>
  <sheetViews>
    <sheetView zoomScalePageLayoutView="0" workbookViewId="0" topLeftCell="A1">
      <selection activeCell="B21" sqref="B21"/>
    </sheetView>
  </sheetViews>
  <sheetFormatPr defaultColWidth="9.140625" defaultRowHeight="21.75"/>
  <cols>
    <col min="1" max="1" width="9.140625" style="3" customWidth="1"/>
    <col min="2" max="2" width="73.140625" style="3" customWidth="1"/>
    <col min="3" max="16384" width="9.140625" style="3" customWidth="1"/>
  </cols>
  <sheetData>
    <row r="2" spans="1:3" ht="30.75">
      <c r="A2" s="855" t="s">
        <v>532</v>
      </c>
      <c r="B2" s="855"/>
      <c r="C2" s="855"/>
    </row>
    <row r="4" spans="1:3" s="5" customFormat="1" ht="27">
      <c r="A4" s="854" t="s">
        <v>364</v>
      </c>
      <c r="B4" s="854"/>
      <c r="C4" s="4" t="s">
        <v>533</v>
      </c>
    </row>
    <row r="5" spans="1:3" ht="25.5">
      <c r="A5" s="6" t="s">
        <v>534</v>
      </c>
      <c r="C5" s="2">
        <v>1</v>
      </c>
    </row>
    <row r="6" spans="1:3" ht="25.5">
      <c r="A6" s="6" t="s">
        <v>535</v>
      </c>
      <c r="C6" s="2">
        <v>2</v>
      </c>
    </row>
    <row r="7" spans="1:3" ht="25.5">
      <c r="A7" s="6" t="s">
        <v>536</v>
      </c>
      <c r="C7" s="2">
        <v>4</v>
      </c>
    </row>
    <row r="8" spans="1:3" ht="25.5">
      <c r="A8" s="6" t="s">
        <v>537</v>
      </c>
      <c r="C8" s="2">
        <v>5</v>
      </c>
    </row>
    <row r="9" spans="1:3" ht="25.5">
      <c r="A9" s="6" t="s">
        <v>538</v>
      </c>
      <c r="C9" s="2">
        <v>17</v>
      </c>
    </row>
    <row r="10" spans="1:3" ht="25.5">
      <c r="A10" s="6" t="s">
        <v>539</v>
      </c>
      <c r="C10" s="2">
        <v>18</v>
      </c>
    </row>
    <row r="11" spans="1:3" ht="25.5">
      <c r="A11" s="6" t="s">
        <v>540</v>
      </c>
      <c r="C11" s="2">
        <v>19</v>
      </c>
    </row>
    <row r="12" spans="1:3" ht="25.5">
      <c r="A12" s="6" t="s">
        <v>535</v>
      </c>
      <c r="C12" s="2">
        <v>20</v>
      </c>
    </row>
    <row r="13" ht="25.5">
      <c r="C13" s="1"/>
    </row>
    <row r="14" ht="25.5">
      <c r="C14" s="1"/>
    </row>
  </sheetData>
  <sheetProtection/>
  <mergeCells count="2">
    <mergeCell ref="A4:B4"/>
    <mergeCell ref="A2:C2"/>
  </mergeCells>
  <printOptions horizontalCentered="1"/>
  <pageMargins left="0.5905511811023623" right="0"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2:N126"/>
  <sheetViews>
    <sheetView view="pageBreakPreview" zoomScaleSheetLayoutView="100" zoomScalePageLayoutView="0" workbookViewId="0" topLeftCell="A1">
      <selection activeCell="P40" sqref="P40"/>
    </sheetView>
  </sheetViews>
  <sheetFormatPr defaultColWidth="9.140625" defaultRowHeight="21.75"/>
  <cols>
    <col min="1" max="1" width="15.8515625" style="468" customWidth="1"/>
    <col min="2" max="2" width="28.57421875" style="469" customWidth="1"/>
    <col min="3" max="3" width="8.00390625" style="468" customWidth="1"/>
    <col min="4" max="4" width="6.28125" style="468" customWidth="1"/>
    <col min="5" max="5" width="5.421875" style="468" customWidth="1"/>
    <col min="6" max="6" width="6.28125" style="468" customWidth="1"/>
    <col min="7" max="7" width="5.57421875" style="468" customWidth="1"/>
    <col min="8" max="9" width="6.140625" style="470" customWidth="1"/>
    <col min="10" max="10" width="7.140625" style="470" customWidth="1"/>
    <col min="11" max="12" width="9.28125" style="471" hidden="1" customWidth="1"/>
    <col min="13" max="13" width="10.28125" style="471" hidden="1" customWidth="1"/>
    <col min="14" max="14" width="0" style="472" hidden="1" customWidth="1"/>
    <col min="15" max="16384" width="9.140625" style="472" customWidth="1"/>
  </cols>
  <sheetData>
    <row r="1" ht="24"/>
    <row r="2" spans="1:13" s="467" customFormat="1" ht="24">
      <c r="A2" s="872" t="s">
        <v>1045</v>
      </c>
      <c r="B2" s="872"/>
      <c r="C2" s="872"/>
      <c r="D2" s="872"/>
      <c r="E2" s="872"/>
      <c r="F2" s="872"/>
      <c r="G2" s="872"/>
      <c r="H2" s="872"/>
      <c r="I2" s="872"/>
      <c r="J2" s="872"/>
      <c r="K2" s="466"/>
      <c r="L2" s="466"/>
      <c r="M2" s="466"/>
    </row>
    <row r="3" ht="15" customHeight="1"/>
    <row r="4" spans="1:10" ht="21">
      <c r="A4" s="873" t="s">
        <v>252</v>
      </c>
      <c r="B4" s="873" t="s">
        <v>253</v>
      </c>
      <c r="C4" s="876" t="s">
        <v>265</v>
      </c>
      <c r="D4" s="877"/>
      <c r="E4" s="880" t="s">
        <v>258</v>
      </c>
      <c r="F4" s="881"/>
      <c r="G4" s="882"/>
      <c r="H4" s="883" t="s">
        <v>258</v>
      </c>
      <c r="I4" s="884"/>
      <c r="J4" s="885"/>
    </row>
    <row r="5" spans="1:10" ht="21">
      <c r="A5" s="874"/>
      <c r="B5" s="874"/>
      <c r="C5" s="878"/>
      <c r="D5" s="879"/>
      <c r="E5" s="886" t="s">
        <v>260</v>
      </c>
      <c r="F5" s="887"/>
      <c r="G5" s="888"/>
      <c r="H5" s="889" t="s">
        <v>259</v>
      </c>
      <c r="I5" s="890"/>
      <c r="J5" s="891"/>
    </row>
    <row r="6" spans="1:10" ht="21">
      <c r="A6" s="875"/>
      <c r="B6" s="875"/>
      <c r="C6" s="473" t="s">
        <v>254</v>
      </c>
      <c r="D6" s="473" t="s">
        <v>255</v>
      </c>
      <c r="E6" s="473" t="s">
        <v>256</v>
      </c>
      <c r="F6" s="473" t="s">
        <v>257</v>
      </c>
      <c r="G6" s="473" t="s">
        <v>264</v>
      </c>
      <c r="H6" s="474" t="s">
        <v>256</v>
      </c>
      <c r="I6" s="474" t="s">
        <v>257</v>
      </c>
      <c r="J6" s="474" t="s">
        <v>264</v>
      </c>
    </row>
    <row r="7" spans="1:10" ht="21">
      <c r="A7" s="475"/>
      <c r="B7" s="476"/>
      <c r="C7" s="475"/>
      <c r="D7" s="477"/>
      <c r="E7" s="475"/>
      <c r="F7" s="475"/>
      <c r="G7" s="475"/>
      <c r="H7" s="478"/>
      <c r="I7" s="478"/>
      <c r="J7" s="478"/>
    </row>
    <row r="8" spans="1:10" ht="21">
      <c r="A8" s="479"/>
      <c r="B8" s="480"/>
      <c r="C8" s="479"/>
      <c r="D8" s="481"/>
      <c r="E8" s="479"/>
      <c r="F8" s="479"/>
      <c r="G8" s="479"/>
      <c r="H8" s="482"/>
      <c r="I8" s="482"/>
      <c r="J8" s="482"/>
    </row>
    <row r="9" spans="1:10" ht="21">
      <c r="A9" s="483"/>
      <c r="B9" s="480"/>
      <c r="C9" s="479"/>
      <c r="D9" s="481"/>
      <c r="E9" s="479"/>
      <c r="F9" s="479"/>
      <c r="G9" s="479"/>
      <c r="H9" s="484"/>
      <c r="I9" s="484"/>
      <c r="J9" s="484"/>
    </row>
    <row r="10" spans="1:10" ht="21">
      <c r="A10" s="483"/>
      <c r="B10" s="480"/>
      <c r="C10" s="479"/>
      <c r="D10" s="485"/>
      <c r="E10" s="485"/>
      <c r="F10" s="485"/>
      <c r="G10" s="485"/>
      <c r="H10" s="482"/>
      <c r="I10" s="482"/>
      <c r="J10" s="482"/>
    </row>
    <row r="11" spans="1:10" ht="21">
      <c r="A11" s="479"/>
      <c r="B11" s="480"/>
      <c r="C11" s="479"/>
      <c r="D11" s="485"/>
      <c r="E11" s="485"/>
      <c r="F11" s="485"/>
      <c r="G11" s="485"/>
      <c r="H11" s="482"/>
      <c r="I11" s="482"/>
      <c r="J11" s="482"/>
    </row>
    <row r="12" spans="1:10" ht="21">
      <c r="A12" s="479"/>
      <c r="B12" s="480"/>
      <c r="C12" s="479"/>
      <c r="D12" s="485"/>
      <c r="E12" s="485"/>
      <c r="F12" s="485"/>
      <c r="G12" s="485"/>
      <c r="H12" s="482"/>
      <c r="I12" s="482"/>
      <c r="J12" s="482"/>
    </row>
    <row r="13" spans="1:10" ht="21">
      <c r="A13" s="479"/>
      <c r="B13" s="480"/>
      <c r="C13" s="479"/>
      <c r="D13" s="485"/>
      <c r="E13" s="485"/>
      <c r="F13" s="485"/>
      <c r="G13" s="485"/>
      <c r="H13" s="482"/>
      <c r="I13" s="482"/>
      <c r="J13" s="482"/>
    </row>
    <row r="14" spans="1:10" ht="21">
      <c r="A14" s="479"/>
      <c r="B14" s="480"/>
      <c r="C14" s="479"/>
      <c r="D14" s="485"/>
      <c r="E14" s="485"/>
      <c r="F14" s="485"/>
      <c r="G14" s="485"/>
      <c r="H14" s="482"/>
      <c r="I14" s="482"/>
      <c r="J14" s="482"/>
    </row>
    <row r="15" spans="1:10" ht="21">
      <c r="A15" s="479"/>
      <c r="B15" s="480"/>
      <c r="C15" s="479"/>
      <c r="D15" s="485"/>
      <c r="E15" s="485"/>
      <c r="F15" s="485"/>
      <c r="G15" s="485"/>
      <c r="H15" s="482"/>
      <c r="I15" s="482"/>
      <c r="J15" s="482"/>
    </row>
    <row r="16" spans="1:10" ht="21">
      <c r="A16" s="479"/>
      <c r="B16" s="480"/>
      <c r="C16" s="479"/>
      <c r="D16" s="485"/>
      <c r="E16" s="485"/>
      <c r="F16" s="485"/>
      <c r="G16" s="485"/>
      <c r="H16" s="482"/>
      <c r="I16" s="482"/>
      <c r="J16" s="482"/>
    </row>
    <row r="17" spans="1:10" ht="21">
      <c r="A17" s="479"/>
      <c r="B17" s="480"/>
      <c r="C17" s="479"/>
      <c r="D17" s="485"/>
      <c r="E17" s="485"/>
      <c r="F17" s="485"/>
      <c r="G17" s="485"/>
      <c r="H17" s="482"/>
      <c r="I17" s="482"/>
      <c r="J17" s="482"/>
    </row>
    <row r="18" spans="1:10" ht="21">
      <c r="A18" s="479"/>
      <c r="B18" s="480"/>
      <c r="C18" s="479"/>
      <c r="D18" s="485"/>
      <c r="E18" s="485"/>
      <c r="F18" s="485"/>
      <c r="G18" s="485"/>
      <c r="H18" s="482"/>
      <c r="I18" s="482"/>
      <c r="J18" s="482"/>
    </row>
    <row r="19" spans="1:10" ht="21">
      <c r="A19" s="479"/>
      <c r="B19" s="480"/>
      <c r="C19" s="479"/>
      <c r="D19" s="485"/>
      <c r="E19" s="485"/>
      <c r="F19" s="485"/>
      <c r="G19" s="485"/>
      <c r="H19" s="482"/>
      <c r="I19" s="482"/>
      <c r="J19" s="482"/>
    </row>
    <row r="20" spans="1:10" ht="21">
      <c r="A20" s="479"/>
      <c r="B20" s="480"/>
      <c r="C20" s="479"/>
      <c r="D20" s="485"/>
      <c r="E20" s="485"/>
      <c r="F20" s="485"/>
      <c r="G20" s="485"/>
      <c r="H20" s="482"/>
      <c r="I20" s="482"/>
      <c r="J20" s="482"/>
    </row>
    <row r="21" spans="1:10" ht="21">
      <c r="A21" s="479"/>
      <c r="B21" s="480"/>
      <c r="C21" s="479"/>
      <c r="D21" s="485"/>
      <c r="E21" s="485"/>
      <c r="F21" s="485"/>
      <c r="G21" s="485"/>
      <c r="H21" s="482"/>
      <c r="I21" s="482"/>
      <c r="J21" s="482"/>
    </row>
    <row r="22" spans="1:10" ht="21">
      <c r="A22" s="479"/>
      <c r="B22" s="480"/>
      <c r="C22" s="479"/>
      <c r="D22" s="485"/>
      <c r="E22" s="485"/>
      <c r="F22" s="485"/>
      <c r="G22" s="485"/>
      <c r="H22" s="482"/>
      <c r="I22" s="482"/>
      <c r="J22" s="482"/>
    </row>
    <row r="23" spans="1:10" ht="21">
      <c r="A23" s="479"/>
      <c r="B23" s="480"/>
      <c r="C23" s="479"/>
      <c r="D23" s="485"/>
      <c r="E23" s="485"/>
      <c r="F23" s="485"/>
      <c r="G23" s="485"/>
      <c r="H23" s="482"/>
      <c r="I23" s="482"/>
      <c r="J23" s="482"/>
    </row>
    <row r="24" spans="1:14" ht="19.5" customHeight="1">
      <c r="A24" s="479"/>
      <c r="B24" s="480"/>
      <c r="C24" s="479"/>
      <c r="D24" s="486"/>
      <c r="E24" s="487"/>
      <c r="F24" s="487"/>
      <c r="G24" s="487"/>
      <c r="H24" s="482"/>
      <c r="I24" s="482"/>
      <c r="J24" s="482"/>
      <c r="N24" s="488"/>
    </row>
    <row r="25" spans="1:14" ht="19.5" customHeight="1">
      <c r="A25" s="479"/>
      <c r="B25" s="480"/>
      <c r="C25" s="479"/>
      <c r="D25" s="486"/>
      <c r="E25" s="487"/>
      <c r="F25" s="487"/>
      <c r="G25" s="487"/>
      <c r="H25" s="482"/>
      <c r="I25" s="482"/>
      <c r="J25" s="482"/>
      <c r="N25" s="488"/>
    </row>
    <row r="26" spans="1:14" ht="19.5" customHeight="1">
      <c r="A26" s="479"/>
      <c r="B26" s="480"/>
      <c r="C26" s="479"/>
      <c r="D26" s="486"/>
      <c r="E26" s="487"/>
      <c r="F26" s="487"/>
      <c r="G26" s="487"/>
      <c r="H26" s="482"/>
      <c r="I26" s="482"/>
      <c r="J26" s="482"/>
      <c r="N26" s="488"/>
    </row>
    <row r="27" spans="1:10" ht="21">
      <c r="A27" s="479"/>
      <c r="B27" s="489"/>
      <c r="C27" s="479"/>
      <c r="D27" s="485"/>
      <c r="E27" s="485"/>
      <c r="F27" s="485"/>
      <c r="G27" s="485"/>
      <c r="H27" s="482"/>
      <c r="I27" s="482"/>
      <c r="J27" s="482"/>
    </row>
    <row r="28" spans="1:10" ht="21">
      <c r="A28" s="479"/>
      <c r="B28" s="480"/>
      <c r="C28" s="479"/>
      <c r="D28" s="485"/>
      <c r="E28" s="485"/>
      <c r="F28" s="485"/>
      <c r="G28" s="485"/>
      <c r="H28" s="482"/>
      <c r="I28" s="482"/>
      <c r="J28" s="482"/>
    </row>
    <row r="29" spans="1:10" ht="21">
      <c r="A29" s="479"/>
      <c r="B29" s="480"/>
      <c r="C29" s="479"/>
      <c r="D29" s="485"/>
      <c r="E29" s="485"/>
      <c r="F29" s="485"/>
      <c r="G29" s="485"/>
      <c r="H29" s="482"/>
      <c r="I29" s="482"/>
      <c r="J29" s="482"/>
    </row>
    <row r="30" spans="1:10" ht="21">
      <c r="A30" s="479"/>
      <c r="B30" s="480"/>
      <c r="C30" s="479"/>
      <c r="D30" s="485"/>
      <c r="E30" s="485"/>
      <c r="F30" s="485"/>
      <c r="G30" s="485"/>
      <c r="H30" s="482"/>
      <c r="I30" s="482"/>
      <c r="J30" s="482"/>
    </row>
    <row r="31" spans="1:10" ht="21">
      <c r="A31" s="479"/>
      <c r="B31" s="480"/>
      <c r="C31" s="479"/>
      <c r="D31" s="485"/>
      <c r="E31" s="485"/>
      <c r="F31" s="485"/>
      <c r="G31" s="485"/>
      <c r="H31" s="482"/>
      <c r="I31" s="482"/>
      <c r="J31" s="482"/>
    </row>
    <row r="32" spans="1:10" ht="21">
      <c r="A32" s="479"/>
      <c r="B32" s="480"/>
      <c r="C32" s="479"/>
      <c r="D32" s="485"/>
      <c r="E32" s="485"/>
      <c r="F32" s="485"/>
      <c r="G32" s="485"/>
      <c r="H32" s="482"/>
      <c r="I32" s="482"/>
      <c r="J32" s="482"/>
    </row>
    <row r="33" spans="1:10" ht="21">
      <c r="A33" s="479"/>
      <c r="B33" s="480"/>
      <c r="C33" s="479"/>
      <c r="D33" s="485"/>
      <c r="E33" s="485"/>
      <c r="F33" s="485"/>
      <c r="G33" s="485"/>
      <c r="H33" s="482"/>
      <c r="I33" s="482"/>
      <c r="J33" s="482"/>
    </row>
    <row r="34" spans="1:10" ht="21">
      <c r="A34" s="479"/>
      <c r="B34" s="489"/>
      <c r="C34" s="479"/>
      <c r="D34" s="485"/>
      <c r="E34" s="485"/>
      <c r="F34" s="485"/>
      <c r="G34" s="485"/>
      <c r="H34" s="482"/>
      <c r="I34" s="482"/>
      <c r="J34" s="482"/>
    </row>
    <row r="35" spans="1:10" ht="21">
      <c r="A35" s="479"/>
      <c r="B35" s="480"/>
      <c r="C35" s="479"/>
      <c r="D35" s="486"/>
      <c r="E35" s="487"/>
      <c r="F35" s="487"/>
      <c r="G35" s="487"/>
      <c r="H35" s="482"/>
      <c r="I35" s="482"/>
      <c r="J35" s="482"/>
    </row>
    <row r="36" spans="1:14" ht="21">
      <c r="A36" s="490"/>
      <c r="B36" s="491"/>
      <c r="C36" s="490"/>
      <c r="D36" s="492"/>
      <c r="E36" s="492"/>
      <c r="F36" s="492"/>
      <c r="G36" s="492"/>
      <c r="H36" s="493"/>
      <c r="I36" s="493"/>
      <c r="J36" s="493"/>
      <c r="K36" s="471">
        <f>(H36/60)/7</f>
        <v>0</v>
      </c>
      <c r="L36" s="471">
        <f>I36/7</f>
        <v>0</v>
      </c>
      <c r="M36" s="471">
        <f>J36</f>
        <v>0</v>
      </c>
      <c r="N36" s="488">
        <f>SUM(K36:M36)/230</f>
        <v>0</v>
      </c>
    </row>
    <row r="37" spans="3:14" ht="22.5" customHeight="1">
      <c r="C37" s="516"/>
      <c r="D37" s="892" t="s">
        <v>290</v>
      </c>
      <c r="E37" s="892"/>
      <c r="F37" s="892"/>
      <c r="G37" s="494"/>
      <c r="H37" s="495"/>
      <c r="I37" s="495"/>
      <c r="J37" s="495"/>
      <c r="N37" s="472">
        <f>SUM(N7:N36)</f>
        <v>0</v>
      </c>
    </row>
    <row r="38" spans="3:10" ht="22.5" customHeight="1">
      <c r="C38" s="516"/>
      <c r="D38" s="868" t="s">
        <v>261</v>
      </c>
      <c r="E38" s="868"/>
      <c r="F38" s="868"/>
      <c r="G38" s="494"/>
      <c r="H38" s="497"/>
      <c r="I38" s="497"/>
      <c r="J38" s="498"/>
    </row>
    <row r="39" spans="1:10" ht="21">
      <c r="A39" s="499" t="s">
        <v>263</v>
      </c>
      <c r="C39" s="516"/>
      <c r="D39" s="868" t="s">
        <v>266</v>
      </c>
      <c r="E39" s="868"/>
      <c r="F39" s="868"/>
      <c r="G39" s="496"/>
      <c r="H39" s="500"/>
      <c r="I39" s="500"/>
      <c r="J39" s="497"/>
    </row>
    <row r="40" spans="3:10" ht="22.5" customHeight="1">
      <c r="C40" s="868" t="s">
        <v>262</v>
      </c>
      <c r="D40" s="868"/>
      <c r="E40" s="868"/>
      <c r="F40" s="868"/>
      <c r="G40" s="496"/>
      <c r="H40" s="869"/>
      <c r="I40" s="870"/>
      <c r="J40" s="871"/>
    </row>
    <row r="41" spans="2:9" ht="21">
      <c r="B41" s="469" t="s">
        <v>267</v>
      </c>
      <c r="I41" s="501"/>
    </row>
    <row r="42" ht="21">
      <c r="B42" s="469" t="s">
        <v>268</v>
      </c>
    </row>
    <row r="43" ht="21">
      <c r="B43" s="469" t="s">
        <v>269</v>
      </c>
    </row>
    <row r="44" spans="2:8" ht="21">
      <c r="B44" s="469" t="s">
        <v>1046</v>
      </c>
      <c r="C44" s="502"/>
      <c r="D44" s="502"/>
      <c r="E44" s="502"/>
      <c r="F44" s="502"/>
      <c r="G44" s="502"/>
      <c r="H44" s="502"/>
    </row>
    <row r="45" spans="3:8" ht="21">
      <c r="C45" s="503">
        <v>230</v>
      </c>
      <c r="D45" s="503"/>
      <c r="E45" s="503"/>
      <c r="F45" s="503"/>
      <c r="G45" s="503"/>
      <c r="H45" s="503"/>
    </row>
    <row r="72" spans="1:14" ht="19.5" customHeight="1">
      <c r="A72" s="479" t="s">
        <v>301</v>
      </c>
      <c r="C72" s="479"/>
      <c r="D72" s="481"/>
      <c r="E72" s="481"/>
      <c r="F72" s="481"/>
      <c r="G72" s="481"/>
      <c r="H72" s="484"/>
      <c r="I72" s="484"/>
      <c r="J72" s="484"/>
      <c r="N72" s="488"/>
    </row>
    <row r="73" spans="1:14" ht="19.5" customHeight="1">
      <c r="A73" s="479"/>
      <c r="B73" s="480" t="s">
        <v>382</v>
      </c>
      <c r="C73" s="479" t="s">
        <v>272</v>
      </c>
      <c r="D73" s="486">
        <v>36</v>
      </c>
      <c r="E73" s="487">
        <v>0</v>
      </c>
      <c r="F73" s="487">
        <v>0</v>
      </c>
      <c r="G73" s="487">
        <v>1</v>
      </c>
      <c r="H73" s="482">
        <f aca="true" t="shared" si="0" ref="H73:H94">E73*D73</f>
        <v>0</v>
      </c>
      <c r="I73" s="482">
        <f aca="true" t="shared" si="1" ref="I73:I94">F73*D73</f>
        <v>0</v>
      </c>
      <c r="J73" s="482">
        <f aca="true" t="shared" si="2" ref="J73:J94">G73*D73</f>
        <v>36</v>
      </c>
      <c r="N73" s="488"/>
    </row>
    <row r="74" spans="1:14" ht="19.5" customHeight="1">
      <c r="A74" s="479"/>
      <c r="B74" s="480" t="s">
        <v>383</v>
      </c>
      <c r="C74" s="479" t="s">
        <v>272</v>
      </c>
      <c r="D74" s="486">
        <v>12</v>
      </c>
      <c r="E74" s="487">
        <v>0</v>
      </c>
      <c r="F74" s="487">
        <v>0</v>
      </c>
      <c r="G74" s="487">
        <v>1</v>
      </c>
      <c r="H74" s="482">
        <f t="shared" si="0"/>
        <v>0</v>
      </c>
      <c r="I74" s="482">
        <f t="shared" si="1"/>
        <v>0</v>
      </c>
      <c r="J74" s="482">
        <f t="shared" si="2"/>
        <v>12</v>
      </c>
      <c r="N74" s="488"/>
    </row>
    <row r="75" spans="1:14" ht="19.5" customHeight="1">
      <c r="A75" s="479"/>
      <c r="B75" s="480" t="s">
        <v>384</v>
      </c>
      <c r="C75" s="479" t="s">
        <v>272</v>
      </c>
      <c r="D75" s="486">
        <v>6</v>
      </c>
      <c r="E75" s="487">
        <v>0</v>
      </c>
      <c r="F75" s="487">
        <v>0</v>
      </c>
      <c r="G75" s="487">
        <v>1</v>
      </c>
      <c r="H75" s="482">
        <f t="shared" si="0"/>
        <v>0</v>
      </c>
      <c r="I75" s="482">
        <f t="shared" si="1"/>
        <v>0</v>
      </c>
      <c r="J75" s="482">
        <f t="shared" si="2"/>
        <v>6</v>
      </c>
      <c r="N75" s="488"/>
    </row>
    <row r="76" spans="1:14" ht="19.5" customHeight="1">
      <c r="A76" s="479"/>
      <c r="B76" s="480" t="s">
        <v>385</v>
      </c>
      <c r="C76" s="479" t="s">
        <v>272</v>
      </c>
      <c r="D76" s="486">
        <v>150</v>
      </c>
      <c r="E76" s="487">
        <v>0</v>
      </c>
      <c r="F76" s="487">
        <v>3</v>
      </c>
      <c r="G76" s="487">
        <v>0</v>
      </c>
      <c r="H76" s="482">
        <f t="shared" si="0"/>
        <v>0</v>
      </c>
      <c r="I76" s="482">
        <f t="shared" si="1"/>
        <v>450</v>
      </c>
      <c r="J76" s="482">
        <f t="shared" si="2"/>
        <v>0</v>
      </c>
      <c r="N76" s="488"/>
    </row>
    <row r="77" spans="1:14" s="468" customFormat="1" ht="19.5" customHeight="1">
      <c r="A77" s="479"/>
      <c r="B77" s="480" t="s">
        <v>292</v>
      </c>
      <c r="C77" s="479" t="s">
        <v>272</v>
      </c>
      <c r="D77" s="486">
        <v>36</v>
      </c>
      <c r="E77" s="487" t="s">
        <v>337</v>
      </c>
      <c r="F77" s="487">
        <v>1</v>
      </c>
      <c r="G77" s="487" t="s">
        <v>337</v>
      </c>
      <c r="H77" s="482" t="s">
        <v>337</v>
      </c>
      <c r="I77" s="482">
        <f t="shared" si="1"/>
        <v>36</v>
      </c>
      <c r="J77" s="482" t="s">
        <v>337</v>
      </c>
      <c r="K77" s="504"/>
      <c r="L77" s="504"/>
      <c r="M77" s="504"/>
      <c r="N77" s="505"/>
    </row>
    <row r="78" spans="1:14" ht="19.5" customHeight="1">
      <c r="A78" s="479"/>
      <c r="B78" s="480" t="s">
        <v>386</v>
      </c>
      <c r="C78" s="479" t="s">
        <v>387</v>
      </c>
      <c r="D78" s="486">
        <v>36</v>
      </c>
      <c r="E78" s="487">
        <v>0</v>
      </c>
      <c r="F78" s="487">
        <v>0</v>
      </c>
      <c r="G78" s="487">
        <v>1</v>
      </c>
      <c r="H78" s="482">
        <f t="shared" si="0"/>
        <v>0</v>
      </c>
      <c r="I78" s="482">
        <f t="shared" si="1"/>
        <v>0</v>
      </c>
      <c r="J78" s="482">
        <f t="shared" si="2"/>
        <v>36</v>
      </c>
      <c r="N78" s="488"/>
    </row>
    <row r="79" spans="1:14" ht="19.5" customHeight="1">
      <c r="A79" s="479"/>
      <c r="B79" s="480" t="s">
        <v>389</v>
      </c>
      <c r="C79" s="479" t="s">
        <v>275</v>
      </c>
      <c r="D79" s="486">
        <v>174</v>
      </c>
      <c r="E79" s="487">
        <v>0</v>
      </c>
      <c r="F79" s="487">
        <v>4</v>
      </c>
      <c r="G79" s="487">
        <v>0</v>
      </c>
      <c r="H79" s="482">
        <f>E79*D79</f>
        <v>0</v>
      </c>
      <c r="I79" s="482">
        <f>F79*D79</f>
        <v>696</v>
      </c>
      <c r="J79" s="482">
        <f>G79*D79</f>
        <v>0</v>
      </c>
      <c r="N79" s="488"/>
    </row>
    <row r="80" spans="1:14" ht="19.5" customHeight="1">
      <c r="A80" s="479"/>
      <c r="B80" s="480" t="s">
        <v>293</v>
      </c>
      <c r="C80" s="479" t="s">
        <v>272</v>
      </c>
      <c r="D80" s="486">
        <v>36</v>
      </c>
      <c r="E80" s="487" t="s">
        <v>337</v>
      </c>
      <c r="F80" s="487">
        <v>36</v>
      </c>
      <c r="G80" s="487" t="s">
        <v>337</v>
      </c>
      <c r="H80" s="482" t="s">
        <v>337</v>
      </c>
      <c r="I80" s="482">
        <f t="shared" si="1"/>
        <v>1296</v>
      </c>
      <c r="J80" s="482" t="s">
        <v>337</v>
      </c>
      <c r="N80" s="488"/>
    </row>
    <row r="81" spans="1:14" ht="19.5" customHeight="1">
      <c r="A81" s="479"/>
      <c r="B81" s="480" t="s">
        <v>294</v>
      </c>
      <c r="C81" s="479" t="s">
        <v>272</v>
      </c>
      <c r="D81" s="486">
        <v>12</v>
      </c>
      <c r="E81" s="487" t="s">
        <v>338</v>
      </c>
      <c r="F81" s="487">
        <v>36</v>
      </c>
      <c r="G81" s="487" t="s">
        <v>337</v>
      </c>
      <c r="H81" s="482" t="s">
        <v>337</v>
      </c>
      <c r="I81" s="482">
        <f t="shared" si="1"/>
        <v>432</v>
      </c>
      <c r="J81" s="482" t="s">
        <v>337</v>
      </c>
      <c r="N81" s="488"/>
    </row>
    <row r="82" spans="1:14" ht="19.5" customHeight="1">
      <c r="A82" s="479"/>
      <c r="B82" s="480" t="s">
        <v>388</v>
      </c>
      <c r="C82" s="479" t="s">
        <v>272</v>
      </c>
      <c r="D82" s="486">
        <v>36</v>
      </c>
      <c r="E82" s="487">
        <v>0</v>
      </c>
      <c r="F82" s="487">
        <v>0</v>
      </c>
      <c r="G82" s="487">
        <v>1</v>
      </c>
      <c r="H82" s="482">
        <f t="shared" si="0"/>
        <v>0</v>
      </c>
      <c r="I82" s="482">
        <f t="shared" si="1"/>
        <v>0</v>
      </c>
      <c r="J82" s="482">
        <f t="shared" si="2"/>
        <v>36</v>
      </c>
      <c r="N82" s="488"/>
    </row>
    <row r="83" spans="1:14" ht="19.5" customHeight="1">
      <c r="A83" s="479"/>
      <c r="B83" s="480" t="s">
        <v>295</v>
      </c>
      <c r="C83" s="479" t="s">
        <v>272</v>
      </c>
      <c r="D83" s="486">
        <v>400</v>
      </c>
      <c r="E83" s="487" t="s">
        <v>338</v>
      </c>
      <c r="F83" s="487">
        <v>1</v>
      </c>
      <c r="G83" s="487" t="s">
        <v>297</v>
      </c>
      <c r="H83" s="482" t="s">
        <v>337</v>
      </c>
      <c r="I83" s="482">
        <f t="shared" si="1"/>
        <v>400</v>
      </c>
      <c r="J83" s="482" t="s">
        <v>338</v>
      </c>
      <c r="N83" s="488"/>
    </row>
    <row r="84" spans="1:14" ht="19.5" customHeight="1">
      <c r="A84" s="479"/>
      <c r="B84" s="480" t="s">
        <v>296</v>
      </c>
      <c r="C84" s="479"/>
      <c r="D84" s="486"/>
      <c r="E84" s="487"/>
      <c r="F84" s="487"/>
      <c r="G84" s="487"/>
      <c r="H84" s="482"/>
      <c r="I84" s="482"/>
      <c r="J84" s="482"/>
      <c r="N84" s="488"/>
    </row>
    <row r="85" spans="1:14" ht="19.5" customHeight="1">
      <c r="A85" s="479"/>
      <c r="B85" s="480" t="s">
        <v>390</v>
      </c>
      <c r="C85" s="479" t="s">
        <v>272</v>
      </c>
      <c r="D85" s="486">
        <v>120</v>
      </c>
      <c r="E85" s="487">
        <v>0</v>
      </c>
      <c r="F85" s="487">
        <v>2</v>
      </c>
      <c r="G85" s="487">
        <v>0</v>
      </c>
      <c r="H85" s="482">
        <f t="shared" si="0"/>
        <v>0</v>
      </c>
      <c r="I85" s="482">
        <f t="shared" si="1"/>
        <v>240</v>
      </c>
      <c r="J85" s="482">
        <f t="shared" si="2"/>
        <v>0</v>
      </c>
      <c r="N85" s="488"/>
    </row>
    <row r="86" spans="1:14" ht="19.5" customHeight="1">
      <c r="A86" s="479"/>
      <c r="B86" s="480" t="s">
        <v>391</v>
      </c>
      <c r="C86" s="479" t="s">
        <v>272</v>
      </c>
      <c r="D86" s="486">
        <v>36</v>
      </c>
      <c r="E86" s="487">
        <v>0</v>
      </c>
      <c r="F86" s="487">
        <v>3</v>
      </c>
      <c r="G86" s="506">
        <v>0</v>
      </c>
      <c r="H86" s="482">
        <f t="shared" si="0"/>
        <v>0</v>
      </c>
      <c r="I86" s="482">
        <f t="shared" si="1"/>
        <v>108</v>
      </c>
      <c r="J86" s="482">
        <f t="shared" si="2"/>
        <v>0</v>
      </c>
      <c r="N86" s="488"/>
    </row>
    <row r="87" spans="1:14" ht="19.5" customHeight="1">
      <c r="A87" s="479"/>
      <c r="B87" s="507" t="s">
        <v>392</v>
      </c>
      <c r="C87" s="479" t="s">
        <v>272</v>
      </c>
      <c r="D87" s="486">
        <v>36</v>
      </c>
      <c r="E87" s="487">
        <v>0</v>
      </c>
      <c r="F87" s="487">
        <v>0</v>
      </c>
      <c r="G87" s="487">
        <v>1</v>
      </c>
      <c r="H87" s="482">
        <f t="shared" si="0"/>
        <v>0</v>
      </c>
      <c r="I87" s="482">
        <f t="shared" si="1"/>
        <v>0</v>
      </c>
      <c r="J87" s="482">
        <f t="shared" si="2"/>
        <v>36</v>
      </c>
      <c r="N87" s="488"/>
    </row>
    <row r="88" spans="1:14" ht="19.5" customHeight="1">
      <c r="A88" s="479"/>
      <c r="B88" s="480" t="s">
        <v>393</v>
      </c>
      <c r="C88" s="479" t="s">
        <v>272</v>
      </c>
      <c r="D88" s="486">
        <v>36</v>
      </c>
      <c r="E88" s="487">
        <v>0</v>
      </c>
      <c r="F88" s="487">
        <v>0</v>
      </c>
      <c r="G88" s="487">
        <v>1</v>
      </c>
      <c r="H88" s="482">
        <f t="shared" si="0"/>
        <v>0</v>
      </c>
      <c r="I88" s="482">
        <f t="shared" si="1"/>
        <v>0</v>
      </c>
      <c r="J88" s="482">
        <f t="shared" si="2"/>
        <v>36</v>
      </c>
      <c r="N88" s="488"/>
    </row>
    <row r="89" spans="1:14" ht="19.5" customHeight="1">
      <c r="A89" s="479"/>
      <c r="B89" s="480" t="s">
        <v>394</v>
      </c>
      <c r="C89" s="479" t="s">
        <v>272</v>
      </c>
      <c r="D89" s="486">
        <v>36</v>
      </c>
      <c r="E89" s="487">
        <v>0</v>
      </c>
      <c r="F89" s="487">
        <v>0</v>
      </c>
      <c r="G89" s="487">
        <v>1</v>
      </c>
      <c r="H89" s="482">
        <f t="shared" si="0"/>
        <v>0</v>
      </c>
      <c r="I89" s="482">
        <f t="shared" si="1"/>
        <v>0</v>
      </c>
      <c r="J89" s="482">
        <f t="shared" si="2"/>
        <v>36</v>
      </c>
      <c r="N89" s="488"/>
    </row>
    <row r="90" spans="1:14" ht="19.5" customHeight="1">
      <c r="A90" s="479"/>
      <c r="B90" s="480" t="s">
        <v>395</v>
      </c>
      <c r="C90" s="479" t="s">
        <v>272</v>
      </c>
      <c r="D90" s="486">
        <v>36</v>
      </c>
      <c r="E90" s="487">
        <v>0</v>
      </c>
      <c r="F90" s="487">
        <v>3</v>
      </c>
      <c r="G90" s="487">
        <v>0</v>
      </c>
      <c r="H90" s="482">
        <f t="shared" si="0"/>
        <v>0</v>
      </c>
      <c r="I90" s="482">
        <f t="shared" si="1"/>
        <v>108</v>
      </c>
      <c r="J90" s="482">
        <f t="shared" si="2"/>
        <v>0</v>
      </c>
      <c r="N90" s="488"/>
    </row>
    <row r="91" spans="1:14" ht="19.5" customHeight="1">
      <c r="A91" s="479"/>
      <c r="B91" s="480" t="s">
        <v>396</v>
      </c>
      <c r="C91" s="479" t="s">
        <v>272</v>
      </c>
      <c r="D91" s="486">
        <v>36</v>
      </c>
      <c r="E91" s="487">
        <v>0</v>
      </c>
      <c r="F91" s="487">
        <v>0</v>
      </c>
      <c r="G91" s="487">
        <v>2</v>
      </c>
      <c r="H91" s="482">
        <f t="shared" si="0"/>
        <v>0</v>
      </c>
      <c r="I91" s="482">
        <f t="shared" si="1"/>
        <v>0</v>
      </c>
      <c r="J91" s="482">
        <f t="shared" si="2"/>
        <v>72</v>
      </c>
      <c r="N91" s="488"/>
    </row>
    <row r="92" spans="1:14" ht="19.5" customHeight="1">
      <c r="A92" s="479"/>
      <c r="B92" s="480" t="s">
        <v>397</v>
      </c>
      <c r="C92" s="479" t="s">
        <v>272</v>
      </c>
      <c r="D92" s="486">
        <v>36</v>
      </c>
      <c r="E92" s="487">
        <v>0</v>
      </c>
      <c r="F92" s="487">
        <v>0</v>
      </c>
      <c r="G92" s="487">
        <v>1</v>
      </c>
      <c r="H92" s="482">
        <f t="shared" si="0"/>
        <v>0</v>
      </c>
      <c r="I92" s="482">
        <f t="shared" si="1"/>
        <v>0</v>
      </c>
      <c r="J92" s="482">
        <f t="shared" si="2"/>
        <v>36</v>
      </c>
      <c r="N92" s="488"/>
    </row>
    <row r="93" spans="1:14" ht="19.5" customHeight="1">
      <c r="A93" s="479"/>
      <c r="B93" s="480" t="s">
        <v>398</v>
      </c>
      <c r="C93" s="479" t="s">
        <v>272</v>
      </c>
      <c r="D93" s="486">
        <v>50</v>
      </c>
      <c r="E93" s="487">
        <v>0</v>
      </c>
      <c r="F93" s="487">
        <v>2</v>
      </c>
      <c r="G93" s="487">
        <v>0</v>
      </c>
      <c r="H93" s="482">
        <f t="shared" si="0"/>
        <v>0</v>
      </c>
      <c r="I93" s="482">
        <f t="shared" si="1"/>
        <v>100</v>
      </c>
      <c r="J93" s="482">
        <f t="shared" si="2"/>
        <v>0</v>
      </c>
      <c r="N93" s="488"/>
    </row>
    <row r="94" spans="1:14" ht="19.5" customHeight="1">
      <c r="A94" s="479"/>
      <c r="B94" s="480" t="s">
        <v>399</v>
      </c>
      <c r="C94" s="479" t="s">
        <v>272</v>
      </c>
      <c r="D94" s="486">
        <v>36</v>
      </c>
      <c r="E94" s="487">
        <v>0</v>
      </c>
      <c r="F94" s="487">
        <v>2</v>
      </c>
      <c r="G94" s="487">
        <v>0</v>
      </c>
      <c r="H94" s="482">
        <f t="shared" si="0"/>
        <v>0</v>
      </c>
      <c r="I94" s="482">
        <f t="shared" si="1"/>
        <v>72</v>
      </c>
      <c r="J94" s="482">
        <f t="shared" si="2"/>
        <v>0</v>
      </c>
      <c r="N94" s="488"/>
    </row>
    <row r="95" spans="1:14" ht="19.5" customHeight="1">
      <c r="A95" s="479"/>
      <c r="B95" s="480" t="s">
        <v>302</v>
      </c>
      <c r="C95" s="479" t="s">
        <v>272</v>
      </c>
      <c r="D95" s="486">
        <v>800</v>
      </c>
      <c r="E95" s="487">
        <v>15</v>
      </c>
      <c r="F95" s="487">
        <v>0</v>
      </c>
      <c r="G95" s="487">
        <v>0</v>
      </c>
      <c r="H95" s="482">
        <f>E95*D95</f>
        <v>12000</v>
      </c>
      <c r="I95" s="482">
        <f>F95*D95</f>
        <v>0</v>
      </c>
      <c r="J95" s="482">
        <f>G95*D95</f>
        <v>0</v>
      </c>
      <c r="N95" s="488"/>
    </row>
    <row r="96" spans="1:14" ht="19.5" customHeight="1">
      <c r="A96" s="479"/>
      <c r="B96" s="480" t="s">
        <v>303</v>
      </c>
      <c r="C96" s="479" t="s">
        <v>272</v>
      </c>
      <c r="D96" s="486">
        <v>180</v>
      </c>
      <c r="E96" s="487">
        <v>10</v>
      </c>
      <c r="F96" s="487">
        <v>0</v>
      </c>
      <c r="G96" s="487">
        <v>0</v>
      </c>
      <c r="H96" s="482">
        <f>E96*D96</f>
        <v>1800</v>
      </c>
      <c r="I96" s="482">
        <f>F96*D96</f>
        <v>0</v>
      </c>
      <c r="J96" s="482">
        <f>G96*D96</f>
        <v>0</v>
      </c>
      <c r="N96" s="488"/>
    </row>
    <row r="97" spans="1:14" ht="19.5" customHeight="1">
      <c r="A97" s="479"/>
      <c r="B97" s="480" t="s">
        <v>304</v>
      </c>
      <c r="C97" s="479" t="s">
        <v>272</v>
      </c>
      <c r="D97" s="486">
        <v>250</v>
      </c>
      <c r="E97" s="487">
        <v>5</v>
      </c>
      <c r="F97" s="487">
        <v>0</v>
      </c>
      <c r="G97" s="487">
        <v>0</v>
      </c>
      <c r="H97" s="482">
        <f>E97*D97</f>
        <v>1250</v>
      </c>
      <c r="I97" s="482">
        <f>F97*D97</f>
        <v>0</v>
      </c>
      <c r="J97" s="482">
        <f>G97*D97</f>
        <v>0</v>
      </c>
      <c r="N97" s="488"/>
    </row>
    <row r="98" spans="1:14" ht="19.5" customHeight="1">
      <c r="A98" s="479"/>
      <c r="B98" s="480" t="s">
        <v>415</v>
      </c>
      <c r="C98" s="479"/>
      <c r="D98" s="486"/>
      <c r="E98" s="487"/>
      <c r="F98" s="487"/>
      <c r="G98" s="487"/>
      <c r="H98" s="486"/>
      <c r="I98" s="486"/>
      <c r="J98" s="486"/>
      <c r="N98" s="488"/>
    </row>
    <row r="99" spans="1:14" ht="19.5" customHeight="1">
      <c r="A99" s="479"/>
      <c r="B99" s="480" t="s">
        <v>305</v>
      </c>
      <c r="C99" s="479" t="s">
        <v>272</v>
      </c>
      <c r="D99" s="486">
        <v>850</v>
      </c>
      <c r="E99" s="487">
        <v>5</v>
      </c>
      <c r="F99" s="487">
        <v>0</v>
      </c>
      <c r="G99" s="487">
        <v>0</v>
      </c>
      <c r="H99" s="482">
        <f>E99*D99</f>
        <v>4250</v>
      </c>
      <c r="I99" s="482">
        <f>F99*D99</f>
        <v>0</v>
      </c>
      <c r="J99" s="482">
        <f>G99*D99</f>
        <v>0</v>
      </c>
      <c r="N99" s="488"/>
    </row>
    <row r="100" spans="1:14" ht="19.5" customHeight="1">
      <c r="A100" s="479"/>
      <c r="B100" s="480" t="s">
        <v>306</v>
      </c>
      <c r="C100" s="479" t="s">
        <v>272</v>
      </c>
      <c r="D100" s="486">
        <v>180</v>
      </c>
      <c r="E100" s="487">
        <v>5</v>
      </c>
      <c r="F100" s="487">
        <v>0</v>
      </c>
      <c r="G100" s="487">
        <v>0</v>
      </c>
      <c r="H100" s="482">
        <f>E100*D100</f>
        <v>900</v>
      </c>
      <c r="I100" s="482">
        <f>F100*D100</f>
        <v>0</v>
      </c>
      <c r="J100" s="482">
        <f>G100*D100</f>
        <v>0</v>
      </c>
      <c r="N100" s="488"/>
    </row>
    <row r="101" spans="1:14" ht="19.5" customHeight="1">
      <c r="A101" s="479"/>
      <c r="B101" s="480" t="s">
        <v>416</v>
      </c>
      <c r="C101" s="479"/>
      <c r="D101" s="486"/>
      <c r="E101" s="487"/>
      <c r="F101" s="487"/>
      <c r="G101" s="487"/>
      <c r="H101" s="486"/>
      <c r="I101" s="486"/>
      <c r="J101" s="486"/>
      <c r="N101" s="488"/>
    </row>
    <row r="102" spans="1:14" ht="19.5" customHeight="1">
      <c r="A102" s="479"/>
      <c r="B102" s="480" t="s">
        <v>307</v>
      </c>
      <c r="C102" s="479" t="s">
        <v>272</v>
      </c>
      <c r="D102" s="486">
        <v>180</v>
      </c>
      <c r="E102" s="487">
        <v>10</v>
      </c>
      <c r="F102" s="487">
        <v>0</v>
      </c>
      <c r="G102" s="487">
        <v>0</v>
      </c>
      <c r="H102" s="482">
        <f>E102*D102</f>
        <v>1800</v>
      </c>
      <c r="I102" s="482">
        <f>F102*D102</f>
        <v>0</v>
      </c>
      <c r="J102" s="482">
        <f>G102*D102</f>
        <v>0</v>
      </c>
      <c r="N102" s="488"/>
    </row>
    <row r="103" spans="1:14" ht="19.5" customHeight="1">
      <c r="A103" s="479"/>
      <c r="B103" s="480" t="s">
        <v>308</v>
      </c>
      <c r="C103" s="479" t="s">
        <v>272</v>
      </c>
      <c r="D103" s="486">
        <v>180</v>
      </c>
      <c r="E103" s="487">
        <v>15</v>
      </c>
      <c r="F103" s="487">
        <v>0</v>
      </c>
      <c r="G103" s="487">
        <v>0</v>
      </c>
      <c r="H103" s="482">
        <f>E103*D103</f>
        <v>2700</v>
      </c>
      <c r="I103" s="482">
        <f>F103*D103</f>
        <v>0</v>
      </c>
      <c r="J103" s="482">
        <f>G103*D103</f>
        <v>0</v>
      </c>
      <c r="N103" s="488"/>
    </row>
    <row r="104" spans="1:14" ht="19.5" customHeight="1">
      <c r="A104" s="479"/>
      <c r="B104" s="480" t="s">
        <v>417</v>
      </c>
      <c r="C104" s="479" t="s">
        <v>272</v>
      </c>
      <c r="D104" s="486">
        <v>1200</v>
      </c>
      <c r="E104" s="487">
        <v>10</v>
      </c>
      <c r="F104" s="487">
        <v>0</v>
      </c>
      <c r="G104" s="487">
        <v>0</v>
      </c>
      <c r="H104" s="482">
        <f>E104*D104</f>
        <v>12000</v>
      </c>
      <c r="I104" s="482">
        <f>F104*D104</f>
        <v>0</v>
      </c>
      <c r="J104" s="482">
        <f>G104*D104</f>
        <v>0</v>
      </c>
      <c r="N104" s="488"/>
    </row>
    <row r="105" spans="1:14" ht="19.5" customHeight="1">
      <c r="A105" s="479"/>
      <c r="B105" s="480" t="s">
        <v>330</v>
      </c>
      <c r="C105" s="479" t="s">
        <v>272</v>
      </c>
      <c r="D105" s="486">
        <v>1500</v>
      </c>
      <c r="E105" s="487">
        <v>10</v>
      </c>
      <c r="F105" s="487">
        <v>0</v>
      </c>
      <c r="G105" s="487">
        <v>0</v>
      </c>
      <c r="H105" s="482">
        <f>E105*D105</f>
        <v>15000</v>
      </c>
      <c r="I105" s="482">
        <f>F105*D105</f>
        <v>0</v>
      </c>
      <c r="J105" s="482">
        <f>G105*D105</f>
        <v>0</v>
      </c>
      <c r="N105" s="488"/>
    </row>
    <row r="106" spans="1:14" ht="19.5" customHeight="1">
      <c r="A106" s="479"/>
      <c r="B106" s="480" t="s">
        <v>418</v>
      </c>
      <c r="C106" s="479"/>
      <c r="D106" s="486"/>
      <c r="E106" s="486"/>
      <c r="F106" s="486"/>
      <c r="G106" s="486"/>
      <c r="H106" s="486"/>
      <c r="I106" s="486"/>
      <c r="J106" s="486"/>
      <c r="N106" s="488"/>
    </row>
    <row r="107" spans="1:14" ht="19.5" customHeight="1">
      <c r="A107" s="479"/>
      <c r="B107" s="480" t="s">
        <v>419</v>
      </c>
      <c r="C107" s="479"/>
      <c r="D107" s="486"/>
      <c r="E107" s="486"/>
      <c r="F107" s="486"/>
      <c r="G107" s="486"/>
      <c r="H107" s="486"/>
      <c r="I107" s="486"/>
      <c r="J107" s="486"/>
      <c r="N107" s="488"/>
    </row>
    <row r="108" spans="1:10" ht="21">
      <c r="A108" s="479"/>
      <c r="B108" s="480" t="s">
        <v>400</v>
      </c>
      <c r="C108" s="479" t="s">
        <v>272</v>
      </c>
      <c r="D108" s="486">
        <v>120</v>
      </c>
      <c r="E108" s="487">
        <v>0</v>
      </c>
      <c r="F108" s="487">
        <v>3</v>
      </c>
      <c r="G108" s="487">
        <v>0</v>
      </c>
      <c r="H108" s="482">
        <f>E108*D108</f>
        <v>0</v>
      </c>
      <c r="I108" s="482">
        <f>F108*D108</f>
        <v>360</v>
      </c>
      <c r="J108" s="482" t="s">
        <v>337</v>
      </c>
    </row>
    <row r="109" spans="1:10" ht="21">
      <c r="A109" s="479"/>
      <c r="B109" s="480" t="s">
        <v>401</v>
      </c>
      <c r="C109" s="479"/>
      <c r="D109" s="486"/>
      <c r="E109" s="487"/>
      <c r="F109" s="487"/>
      <c r="G109" s="487"/>
      <c r="H109" s="486"/>
      <c r="I109" s="482"/>
      <c r="J109" s="482"/>
    </row>
    <row r="110" spans="1:10" ht="21">
      <c r="A110" s="479"/>
      <c r="B110" s="480" t="s">
        <v>402</v>
      </c>
      <c r="C110" s="479" t="s">
        <v>272</v>
      </c>
      <c r="D110" s="486">
        <v>60</v>
      </c>
      <c r="E110" s="487">
        <v>0</v>
      </c>
      <c r="F110" s="487" t="s">
        <v>338</v>
      </c>
      <c r="G110" s="487">
        <v>2</v>
      </c>
      <c r="H110" s="482">
        <f>E110*D110</f>
        <v>0</v>
      </c>
      <c r="I110" s="482">
        <v>180</v>
      </c>
      <c r="J110" s="482" t="s">
        <v>337</v>
      </c>
    </row>
    <row r="111" spans="1:10" ht="21">
      <c r="A111" s="479"/>
      <c r="B111" s="480" t="s">
        <v>401</v>
      </c>
      <c r="C111" s="479"/>
      <c r="D111" s="486"/>
      <c r="E111" s="487"/>
      <c r="F111" s="487"/>
      <c r="G111" s="487"/>
      <c r="H111" s="486"/>
      <c r="I111" s="486"/>
      <c r="J111" s="482"/>
    </row>
    <row r="112" spans="1:10" ht="21">
      <c r="A112" s="479"/>
      <c r="B112" s="480" t="s">
        <v>403</v>
      </c>
      <c r="C112" s="479" t="s">
        <v>272</v>
      </c>
      <c r="D112" s="486">
        <v>120</v>
      </c>
      <c r="E112" s="487">
        <v>45</v>
      </c>
      <c r="F112" s="487">
        <v>0</v>
      </c>
      <c r="G112" s="487">
        <v>0</v>
      </c>
      <c r="H112" s="482">
        <f>E112*D112</f>
        <v>5400</v>
      </c>
      <c r="I112" s="482">
        <f>F112*D112</f>
        <v>0</v>
      </c>
      <c r="J112" s="482" t="s">
        <v>337</v>
      </c>
    </row>
    <row r="113" spans="1:10" ht="21">
      <c r="A113" s="479"/>
      <c r="B113" s="480" t="s">
        <v>404</v>
      </c>
      <c r="C113" s="479"/>
      <c r="D113" s="486"/>
      <c r="E113" s="487"/>
      <c r="F113" s="487"/>
      <c r="G113" s="487"/>
      <c r="H113" s="486"/>
      <c r="I113" s="486"/>
      <c r="J113" s="486"/>
    </row>
    <row r="114" spans="1:10" ht="21">
      <c r="A114" s="479"/>
      <c r="B114" s="480" t="s">
        <v>405</v>
      </c>
      <c r="C114" s="479" t="s">
        <v>272</v>
      </c>
      <c r="D114" s="486">
        <v>120</v>
      </c>
      <c r="E114" s="487">
        <v>0</v>
      </c>
      <c r="F114" s="487">
        <v>0</v>
      </c>
      <c r="G114" s="487">
        <v>1</v>
      </c>
      <c r="H114" s="482">
        <f>E114*D114</f>
        <v>0</v>
      </c>
      <c r="I114" s="482">
        <f>F114*D114</f>
        <v>0</v>
      </c>
      <c r="J114" s="482">
        <f>G114*D114</f>
        <v>120</v>
      </c>
    </row>
    <row r="115" spans="1:10" ht="21">
      <c r="A115" s="479"/>
      <c r="B115" s="480" t="s">
        <v>406</v>
      </c>
      <c r="C115" s="479" t="s">
        <v>272</v>
      </c>
      <c r="D115" s="486">
        <v>250</v>
      </c>
      <c r="E115" s="487">
        <v>0</v>
      </c>
      <c r="F115" s="487">
        <v>1</v>
      </c>
      <c r="G115" s="487"/>
      <c r="H115" s="482">
        <f>E115*D115</f>
        <v>0</v>
      </c>
      <c r="I115" s="482">
        <f>F115*D115</f>
        <v>250</v>
      </c>
      <c r="J115" s="482">
        <f>G115*D115</f>
        <v>0</v>
      </c>
    </row>
    <row r="116" spans="1:10" ht="21">
      <c r="A116" s="479"/>
      <c r="B116" s="480" t="s">
        <v>407</v>
      </c>
      <c r="C116" s="479" t="s">
        <v>272</v>
      </c>
      <c r="D116" s="486">
        <v>150</v>
      </c>
      <c r="E116" s="487">
        <v>0</v>
      </c>
      <c r="F116" s="487">
        <v>0</v>
      </c>
      <c r="G116" s="487">
        <v>1</v>
      </c>
      <c r="H116" s="482">
        <f>E116*D116</f>
        <v>0</v>
      </c>
      <c r="I116" s="482">
        <f>F116*D116</f>
        <v>0</v>
      </c>
      <c r="J116" s="482">
        <f>G116*D116</f>
        <v>150</v>
      </c>
    </row>
    <row r="117" spans="1:10" ht="21">
      <c r="A117" s="479"/>
      <c r="B117" s="480" t="s">
        <v>408</v>
      </c>
      <c r="C117" s="479"/>
      <c r="D117" s="486"/>
      <c r="E117" s="487"/>
      <c r="F117" s="487"/>
      <c r="G117" s="487"/>
      <c r="H117" s="486"/>
      <c r="I117" s="486"/>
      <c r="J117" s="486"/>
    </row>
    <row r="118" spans="1:10" ht="21">
      <c r="A118" s="479"/>
      <c r="B118" s="480" t="s">
        <v>409</v>
      </c>
      <c r="C118" s="479"/>
      <c r="D118" s="486"/>
      <c r="E118" s="487"/>
      <c r="F118" s="487"/>
      <c r="G118" s="487"/>
      <c r="H118" s="486"/>
      <c r="I118" s="486"/>
      <c r="J118" s="486"/>
    </row>
    <row r="119" spans="1:10" ht="21">
      <c r="A119" s="479"/>
      <c r="B119" s="480" t="s">
        <v>410</v>
      </c>
      <c r="C119" s="479" t="s">
        <v>272</v>
      </c>
      <c r="D119" s="486">
        <v>150</v>
      </c>
      <c r="E119" s="487">
        <v>0</v>
      </c>
      <c r="F119" s="487">
        <v>0</v>
      </c>
      <c r="G119" s="487">
        <v>1</v>
      </c>
      <c r="H119" s="482">
        <f>E119*D119</f>
        <v>0</v>
      </c>
      <c r="I119" s="482">
        <f>F119*D119</f>
        <v>0</v>
      </c>
      <c r="J119" s="482">
        <f>G119*D119</f>
        <v>150</v>
      </c>
    </row>
    <row r="120" spans="1:10" ht="21">
      <c r="A120" s="479"/>
      <c r="B120" s="480" t="s">
        <v>411</v>
      </c>
      <c r="C120" s="479"/>
      <c r="D120" s="486"/>
      <c r="E120" s="487"/>
      <c r="F120" s="487"/>
      <c r="G120" s="487"/>
      <c r="H120" s="486"/>
      <c r="I120" s="486"/>
      <c r="J120" s="486"/>
    </row>
    <row r="121" spans="1:10" ht="21">
      <c r="A121" s="479"/>
      <c r="B121" s="480" t="s">
        <v>412</v>
      </c>
      <c r="C121" s="479" t="s">
        <v>272</v>
      </c>
      <c r="D121" s="486">
        <v>50</v>
      </c>
      <c r="E121" s="487">
        <v>0</v>
      </c>
      <c r="F121" s="487">
        <v>2</v>
      </c>
      <c r="G121" s="487">
        <v>0</v>
      </c>
      <c r="H121" s="482">
        <f>E121*D121</f>
        <v>0</v>
      </c>
      <c r="I121" s="482">
        <f>F121*D121</f>
        <v>100</v>
      </c>
      <c r="J121" s="482">
        <f>G121*D121</f>
        <v>0</v>
      </c>
    </row>
    <row r="122" spans="1:10" ht="21">
      <c r="A122" s="479"/>
      <c r="B122" s="480" t="s">
        <v>413</v>
      </c>
      <c r="C122" s="479"/>
      <c r="D122" s="486"/>
      <c r="E122" s="487"/>
      <c r="F122" s="487"/>
      <c r="G122" s="487"/>
      <c r="H122" s="486"/>
      <c r="I122" s="486"/>
      <c r="J122" s="486"/>
    </row>
    <row r="123" spans="1:10" ht="21">
      <c r="A123" s="479"/>
      <c r="B123" s="480" t="s">
        <v>414</v>
      </c>
      <c r="C123" s="479" t="s">
        <v>272</v>
      </c>
      <c r="D123" s="486">
        <v>2</v>
      </c>
      <c r="E123" s="487">
        <v>0</v>
      </c>
      <c r="F123" s="487">
        <v>0</v>
      </c>
      <c r="G123" s="487">
        <v>3</v>
      </c>
      <c r="H123" s="482">
        <f>E123*D123</f>
        <v>0</v>
      </c>
      <c r="I123" s="482">
        <f>F123*D123</f>
        <v>0</v>
      </c>
      <c r="J123" s="482">
        <f>G123*D123</f>
        <v>6</v>
      </c>
    </row>
    <row r="124" spans="1:14" ht="19.5" customHeight="1">
      <c r="A124" s="479"/>
      <c r="B124" s="480" t="s">
        <v>298</v>
      </c>
      <c r="C124" s="479" t="s">
        <v>272</v>
      </c>
      <c r="D124" s="486">
        <v>1</v>
      </c>
      <c r="E124" s="487" t="s">
        <v>337</v>
      </c>
      <c r="F124" s="487" t="s">
        <v>337</v>
      </c>
      <c r="G124" s="487">
        <v>3</v>
      </c>
      <c r="H124" s="482"/>
      <c r="I124" s="482" t="s">
        <v>337</v>
      </c>
      <c r="J124" s="482">
        <f>G124*D124</f>
        <v>3</v>
      </c>
      <c r="K124" s="471">
        <f>SUM(D124:I124)</f>
        <v>4</v>
      </c>
      <c r="N124" s="488"/>
    </row>
    <row r="125" spans="1:14" ht="19.5" customHeight="1">
      <c r="A125" s="479"/>
      <c r="B125" s="480" t="s">
        <v>300</v>
      </c>
      <c r="C125" s="479" t="s">
        <v>272</v>
      </c>
      <c r="D125" s="486">
        <v>1</v>
      </c>
      <c r="E125" s="487" t="s">
        <v>337</v>
      </c>
      <c r="F125" s="487" t="s">
        <v>337</v>
      </c>
      <c r="G125" s="487">
        <v>2</v>
      </c>
      <c r="H125" s="482" t="s">
        <v>338</v>
      </c>
      <c r="I125" s="482" t="s">
        <v>337</v>
      </c>
      <c r="J125" s="482">
        <f>G125*D125</f>
        <v>2</v>
      </c>
      <c r="N125" s="488"/>
    </row>
    <row r="126" spans="1:14" ht="19.5" customHeight="1">
      <c r="A126" s="479"/>
      <c r="B126" s="480" t="s">
        <v>299</v>
      </c>
      <c r="C126" s="479" t="s">
        <v>272</v>
      </c>
      <c r="D126" s="486">
        <v>25</v>
      </c>
      <c r="E126" s="487" t="s">
        <v>337</v>
      </c>
      <c r="F126" s="487" t="s">
        <v>337</v>
      </c>
      <c r="G126" s="487">
        <v>1</v>
      </c>
      <c r="H126" s="482" t="s">
        <v>337</v>
      </c>
      <c r="I126" s="482" t="s">
        <v>338</v>
      </c>
      <c r="J126" s="482">
        <v>25</v>
      </c>
      <c r="K126" s="471">
        <f>SUM(D126:I126)</f>
        <v>26</v>
      </c>
      <c r="N126" s="488"/>
    </row>
  </sheetData>
  <sheetProtection/>
  <mergeCells count="13">
    <mergeCell ref="D37:F37"/>
    <mergeCell ref="D38:F38"/>
    <mergeCell ref="D39:F39"/>
    <mergeCell ref="C40:F40"/>
    <mergeCell ref="H40:J40"/>
    <mergeCell ref="A2:J2"/>
    <mergeCell ref="A4:A6"/>
    <mergeCell ref="B4:B6"/>
    <mergeCell ref="C4:D5"/>
    <mergeCell ref="E4:G4"/>
    <mergeCell ref="H4:J4"/>
    <mergeCell ref="E5:G5"/>
    <mergeCell ref="H5:J5"/>
  </mergeCells>
  <printOptions horizontalCentered="1"/>
  <pageMargins left="0" right="0" top="0.3937007874015748" bottom="0.31496062992125984" header="0.11811023622047245" footer="0.5118110236220472"/>
  <pageSetup firstPageNumber="193" useFirstPageNumber="1" horizontalDpi="600" verticalDpi="600" orientation="portrait" paperSize="9" scale="77"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N24"/>
  <sheetViews>
    <sheetView zoomScalePageLayoutView="0" workbookViewId="0" topLeftCell="A8">
      <selection activeCell="A25" sqref="A25"/>
    </sheetView>
  </sheetViews>
  <sheetFormatPr defaultColWidth="8.8515625" defaultRowHeight="21.75"/>
  <cols>
    <col min="1" max="1" width="28.140625" style="756" customWidth="1"/>
    <col min="2" max="10" width="7.7109375" style="756" customWidth="1"/>
    <col min="11" max="16384" width="8.8515625" style="756" customWidth="1"/>
  </cols>
  <sheetData>
    <row r="1" spans="1:14" ht="21">
      <c r="A1" s="893" t="s">
        <v>1135</v>
      </c>
      <c r="B1" s="893"/>
      <c r="C1" s="893"/>
      <c r="D1" s="893"/>
      <c r="E1" s="893"/>
      <c r="F1" s="893"/>
      <c r="G1" s="893"/>
      <c r="H1" s="893"/>
      <c r="I1" s="893"/>
      <c r="J1" s="893"/>
      <c r="K1" s="755"/>
      <c r="L1" s="755"/>
      <c r="M1" s="755"/>
      <c r="N1" s="755"/>
    </row>
    <row r="2" spans="1:14" ht="21">
      <c r="A2" s="894" t="s">
        <v>1130</v>
      </c>
      <c r="B2" s="894"/>
      <c r="C2" s="894"/>
      <c r="D2" s="894"/>
      <c r="E2" s="894"/>
      <c r="F2" s="894"/>
      <c r="G2" s="894"/>
      <c r="H2" s="894"/>
      <c r="I2" s="894"/>
      <c r="J2" s="894"/>
      <c r="K2" s="755"/>
      <c r="L2" s="755"/>
      <c r="M2" s="755"/>
      <c r="N2" s="755"/>
    </row>
    <row r="3" spans="1:14" ht="21">
      <c r="A3" s="894" t="s">
        <v>1136</v>
      </c>
      <c r="B3" s="894"/>
      <c r="C3" s="894"/>
      <c r="D3" s="894"/>
      <c r="E3" s="894"/>
      <c r="F3" s="894"/>
      <c r="G3" s="894"/>
      <c r="H3" s="894"/>
      <c r="I3" s="894"/>
      <c r="J3" s="894"/>
      <c r="K3" s="755"/>
      <c r="L3" s="755"/>
      <c r="M3" s="755"/>
      <c r="N3" s="755"/>
    </row>
    <row r="4" ht="15.75" customHeight="1"/>
    <row r="5" spans="1:10" ht="21">
      <c r="A5" s="895" t="s">
        <v>1119</v>
      </c>
      <c r="B5" s="857" t="s">
        <v>1241</v>
      </c>
      <c r="C5" s="857"/>
      <c r="D5" s="857" t="s">
        <v>1242</v>
      </c>
      <c r="E5" s="857"/>
      <c r="F5" s="857" t="s">
        <v>1243</v>
      </c>
      <c r="G5" s="857"/>
      <c r="H5" s="857" t="s">
        <v>1244</v>
      </c>
      <c r="I5" s="857"/>
      <c r="J5" s="896" t="s">
        <v>290</v>
      </c>
    </row>
    <row r="6" spans="1:10" ht="21">
      <c r="A6" s="895"/>
      <c r="B6" s="581" t="s">
        <v>1245</v>
      </c>
      <c r="C6" s="581" t="s">
        <v>1246</v>
      </c>
      <c r="D6" s="581" t="s">
        <v>1245</v>
      </c>
      <c r="E6" s="581" t="s">
        <v>1246</v>
      </c>
      <c r="F6" s="581" t="s">
        <v>1245</v>
      </c>
      <c r="G6" s="581" t="s">
        <v>1246</v>
      </c>
      <c r="H6" s="581" t="s">
        <v>1245</v>
      </c>
      <c r="I6" s="581" t="s">
        <v>1246</v>
      </c>
      <c r="J6" s="897"/>
    </row>
    <row r="7" spans="1:10" ht="22.5" customHeight="1">
      <c r="A7" s="757" t="s">
        <v>194</v>
      </c>
      <c r="B7" s="758"/>
      <c r="C7" s="758"/>
      <c r="D7" s="758"/>
      <c r="E7" s="758"/>
      <c r="F7" s="758"/>
      <c r="G7" s="758"/>
      <c r="H7" s="758"/>
      <c r="I7" s="758"/>
      <c r="J7" s="758"/>
    </row>
    <row r="8" spans="1:10" ht="22.5" customHeight="1">
      <c r="A8" s="759" t="s">
        <v>1139</v>
      </c>
      <c r="B8" s="760"/>
      <c r="C8" s="760"/>
      <c r="D8" s="760"/>
      <c r="E8" s="760"/>
      <c r="F8" s="760"/>
      <c r="G8" s="760"/>
      <c r="H8" s="760"/>
      <c r="I8" s="760"/>
      <c r="J8" s="760"/>
    </row>
    <row r="9" spans="1:10" ht="22.5" customHeight="1">
      <c r="A9" s="759" t="s">
        <v>1139</v>
      </c>
      <c r="B9" s="760"/>
      <c r="C9" s="760"/>
      <c r="D9" s="760"/>
      <c r="E9" s="760"/>
      <c r="F9" s="760"/>
      <c r="G9" s="760"/>
      <c r="H9" s="760"/>
      <c r="I9" s="760"/>
      <c r="J9" s="760"/>
    </row>
    <row r="10" spans="1:10" ht="22.5" customHeight="1">
      <c r="A10" s="759" t="s">
        <v>1139</v>
      </c>
      <c r="B10" s="760"/>
      <c r="C10" s="760"/>
      <c r="D10" s="760"/>
      <c r="E10" s="760"/>
      <c r="F10" s="760"/>
      <c r="G10" s="760"/>
      <c r="H10" s="760"/>
      <c r="I10" s="760"/>
      <c r="J10" s="760"/>
    </row>
    <row r="11" spans="1:10" ht="22.5" customHeight="1">
      <c r="A11" s="761" t="s">
        <v>1140</v>
      </c>
      <c r="B11" s="758"/>
      <c r="C11" s="758"/>
      <c r="D11" s="758"/>
      <c r="E11" s="758"/>
      <c r="F11" s="758"/>
      <c r="G11" s="758"/>
      <c r="H11" s="758"/>
      <c r="I11" s="758"/>
      <c r="J11" s="758"/>
    </row>
    <row r="12" spans="1:10" ht="22.5" customHeight="1">
      <c r="A12" s="761" t="s">
        <v>1141</v>
      </c>
      <c r="B12" s="758"/>
      <c r="C12" s="758"/>
      <c r="D12" s="758"/>
      <c r="E12" s="758"/>
      <c r="F12" s="758"/>
      <c r="G12" s="758"/>
      <c r="H12" s="758"/>
      <c r="I12" s="758"/>
      <c r="J12" s="758"/>
    </row>
    <row r="13" spans="1:10" ht="22.5" customHeight="1">
      <c r="A13" s="761" t="s">
        <v>1141</v>
      </c>
      <c r="B13" s="758"/>
      <c r="C13" s="758"/>
      <c r="D13" s="758"/>
      <c r="E13" s="758"/>
      <c r="F13" s="758"/>
      <c r="G13" s="758"/>
      <c r="H13" s="758"/>
      <c r="I13" s="758"/>
      <c r="J13" s="758"/>
    </row>
    <row r="14" spans="1:10" ht="22.5" customHeight="1">
      <c r="A14" s="762" t="s">
        <v>1142</v>
      </c>
      <c r="B14" s="758"/>
      <c r="C14" s="758"/>
      <c r="D14" s="758"/>
      <c r="E14" s="758"/>
      <c r="F14" s="758"/>
      <c r="G14" s="758"/>
      <c r="H14" s="758"/>
      <c r="I14" s="758"/>
      <c r="J14" s="758"/>
    </row>
    <row r="15" spans="1:10" ht="22.5" customHeight="1">
      <c r="A15" s="557" t="s">
        <v>1143</v>
      </c>
      <c r="B15" s="760"/>
      <c r="C15" s="760"/>
      <c r="D15" s="760"/>
      <c r="E15" s="760"/>
      <c r="F15" s="760"/>
      <c r="G15" s="760"/>
      <c r="H15" s="760"/>
      <c r="I15" s="760"/>
      <c r="J15" s="760"/>
    </row>
    <row r="16" spans="1:10" ht="22.5" customHeight="1">
      <c r="A16" s="763" t="s">
        <v>1144</v>
      </c>
      <c r="B16" s="760"/>
      <c r="C16" s="760"/>
      <c r="D16" s="760"/>
      <c r="E16" s="760"/>
      <c r="F16" s="760"/>
      <c r="G16" s="760"/>
      <c r="H16" s="760"/>
      <c r="I16" s="760"/>
      <c r="J16" s="760"/>
    </row>
    <row r="17" spans="1:10" ht="22.5" customHeight="1">
      <c r="A17" s="763" t="s">
        <v>1144</v>
      </c>
      <c r="B17" s="760"/>
      <c r="C17" s="760"/>
      <c r="D17" s="760"/>
      <c r="E17" s="760"/>
      <c r="F17" s="760"/>
      <c r="G17" s="760"/>
      <c r="H17" s="760"/>
      <c r="I17" s="760"/>
      <c r="J17" s="760"/>
    </row>
    <row r="18" spans="1:10" ht="22.5" customHeight="1">
      <c r="A18" s="762" t="s">
        <v>1142</v>
      </c>
      <c r="B18" s="758"/>
      <c r="C18" s="758"/>
      <c r="D18" s="758"/>
      <c r="E18" s="758"/>
      <c r="F18" s="758"/>
      <c r="G18" s="758"/>
      <c r="H18" s="758"/>
      <c r="I18" s="758"/>
      <c r="J18" s="758"/>
    </row>
    <row r="19" spans="1:10" ht="22.5" customHeight="1">
      <c r="A19" s="557" t="s">
        <v>1143</v>
      </c>
      <c r="B19" s="760"/>
      <c r="C19" s="760"/>
      <c r="D19" s="760"/>
      <c r="E19" s="760"/>
      <c r="F19" s="760"/>
      <c r="G19" s="760"/>
      <c r="H19" s="760"/>
      <c r="I19" s="760"/>
      <c r="J19" s="760"/>
    </row>
    <row r="20" spans="1:10" ht="22.5" customHeight="1">
      <c r="A20" s="763" t="s">
        <v>1144</v>
      </c>
      <c r="B20" s="760"/>
      <c r="C20" s="760"/>
      <c r="D20" s="760"/>
      <c r="E20" s="760"/>
      <c r="F20" s="760"/>
      <c r="G20" s="760"/>
      <c r="H20" s="760"/>
      <c r="I20" s="760"/>
      <c r="J20" s="760"/>
    </row>
    <row r="21" spans="1:10" ht="22.5" customHeight="1">
      <c r="A21" s="763" t="s">
        <v>1144</v>
      </c>
      <c r="B21" s="760"/>
      <c r="C21" s="760"/>
      <c r="D21" s="760"/>
      <c r="E21" s="760"/>
      <c r="F21" s="760"/>
      <c r="G21" s="760"/>
      <c r="H21" s="760"/>
      <c r="I21" s="760"/>
      <c r="J21" s="760"/>
    </row>
    <row r="22" spans="1:10" ht="22.5" customHeight="1">
      <c r="A22" s="764" t="s">
        <v>290</v>
      </c>
      <c r="B22" s="764">
        <v>0</v>
      </c>
      <c r="C22" s="764">
        <v>0</v>
      </c>
      <c r="D22" s="764">
        <v>0</v>
      </c>
      <c r="E22" s="764">
        <v>0</v>
      </c>
      <c r="F22" s="764">
        <v>0</v>
      </c>
      <c r="G22" s="764">
        <v>0</v>
      </c>
      <c r="H22" s="764">
        <v>0</v>
      </c>
      <c r="I22" s="764">
        <v>0</v>
      </c>
      <c r="J22" s="764">
        <v>0</v>
      </c>
    </row>
    <row r="23" spans="1:10" ht="21">
      <c r="A23" s="898" t="s">
        <v>1280</v>
      </c>
      <c r="B23" s="898"/>
      <c r="C23" s="898"/>
      <c r="D23" s="898"/>
      <c r="E23" s="898"/>
      <c r="F23" s="898"/>
      <c r="G23" s="898"/>
      <c r="H23" s="898"/>
      <c r="I23" s="898"/>
      <c r="J23" s="898"/>
    </row>
    <row r="24" spans="1:10" ht="21">
      <c r="A24" s="899" t="s">
        <v>1281</v>
      </c>
      <c r="B24" s="899"/>
      <c r="C24" s="899"/>
      <c r="D24" s="899"/>
      <c r="E24" s="899"/>
      <c r="F24" s="899"/>
      <c r="G24" s="899"/>
      <c r="H24" s="899"/>
      <c r="I24" s="899"/>
      <c r="J24" s="899"/>
    </row>
  </sheetData>
  <sheetProtection/>
  <mergeCells count="11">
    <mergeCell ref="A23:J23"/>
    <mergeCell ref="A24:J24"/>
    <mergeCell ref="A1:J1"/>
    <mergeCell ref="A2:J2"/>
    <mergeCell ref="A3:J3"/>
    <mergeCell ref="A5:A6"/>
    <mergeCell ref="B5:C5"/>
    <mergeCell ref="D5:E5"/>
    <mergeCell ref="F5:G5"/>
    <mergeCell ref="H5:I5"/>
    <mergeCell ref="J5:J6"/>
  </mergeCells>
  <printOptions/>
  <pageMargins left="0.7" right="0.7" top="0.75" bottom="0.75" header="0.3" footer="0.3"/>
  <pageSetup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tabColor rgb="FFFFC000"/>
  </sheetPr>
  <dimension ref="A2:H93"/>
  <sheetViews>
    <sheetView tabSelected="1" view="pageBreakPreview" zoomScale="60" zoomScaleNormal="110" workbookViewId="0" topLeftCell="B51">
      <selection activeCell="K84" sqref="K84"/>
    </sheetView>
  </sheetViews>
  <sheetFormatPr defaultColWidth="9.140625" defaultRowHeight="21.75"/>
  <cols>
    <col min="1" max="1" width="21.8515625" style="41" hidden="1" customWidth="1"/>
    <col min="2" max="2" width="26.57421875" style="41" customWidth="1"/>
    <col min="3" max="3" width="8.140625" style="276" customWidth="1"/>
    <col min="4" max="4" width="13.140625" style="276" customWidth="1"/>
    <col min="5" max="5" width="10.00390625" style="276" customWidth="1"/>
    <col min="6" max="6" width="6.140625" style="276" customWidth="1"/>
    <col min="7" max="7" width="8.28125" style="276" customWidth="1"/>
    <col min="8" max="8" width="8.421875" style="276" customWidth="1"/>
    <col min="9" max="16384" width="9.140625" style="41" customWidth="1"/>
  </cols>
  <sheetData>
    <row r="2" spans="2:8" ht="21">
      <c r="B2" s="900" t="s">
        <v>1248</v>
      </c>
      <c r="C2" s="900"/>
      <c r="D2" s="900"/>
      <c r="E2" s="900"/>
      <c r="F2" s="900"/>
      <c r="G2" s="900"/>
      <c r="H2" s="900"/>
    </row>
    <row r="3" spans="2:8" ht="21">
      <c r="B3" s="901" t="s">
        <v>1134</v>
      </c>
      <c r="C3" s="901"/>
      <c r="D3" s="901"/>
      <c r="E3" s="901"/>
      <c r="F3" s="901"/>
      <c r="G3" s="901"/>
      <c r="H3" s="901"/>
    </row>
    <row r="4" spans="2:8" ht="21">
      <c r="B4" s="901" t="s">
        <v>1347</v>
      </c>
      <c r="C4" s="901"/>
      <c r="D4" s="901"/>
      <c r="E4" s="901"/>
      <c r="F4" s="901"/>
      <c r="G4" s="901"/>
      <c r="H4" s="901"/>
    </row>
    <row r="5" spans="2:8" ht="21">
      <c r="B5" s="901" t="s">
        <v>1399</v>
      </c>
      <c r="C5" s="901"/>
      <c r="D5" s="901"/>
      <c r="E5" s="901"/>
      <c r="F5" s="901"/>
      <c r="G5" s="901"/>
      <c r="H5" s="901"/>
    </row>
    <row r="7" spans="1:8" s="835" customFormat="1" ht="51" customHeight="1">
      <c r="A7" s="836"/>
      <c r="B7" s="836"/>
      <c r="C7" s="840" t="s">
        <v>185</v>
      </c>
      <c r="D7" s="840" t="s">
        <v>1149</v>
      </c>
      <c r="E7" s="840" t="s">
        <v>1137</v>
      </c>
      <c r="F7" s="840" t="s">
        <v>1065</v>
      </c>
      <c r="G7" s="840" t="s">
        <v>1138</v>
      </c>
      <c r="H7" s="840" t="s">
        <v>290</v>
      </c>
    </row>
    <row r="8" spans="1:8" s="835" customFormat="1" ht="18.75">
      <c r="A8" s="838"/>
      <c r="B8" s="841" t="s">
        <v>1396</v>
      </c>
      <c r="C8" s="851">
        <f aca="true" t="shared" si="0" ref="C8:H8">SUM(C9:C17)</f>
        <v>2</v>
      </c>
      <c r="D8" s="851">
        <f t="shared" si="0"/>
        <v>61</v>
      </c>
      <c r="E8" s="851">
        <f t="shared" si="0"/>
        <v>7</v>
      </c>
      <c r="F8" s="851">
        <f t="shared" si="0"/>
        <v>4</v>
      </c>
      <c r="G8" s="851">
        <f t="shared" si="0"/>
        <v>137</v>
      </c>
      <c r="H8" s="851">
        <f t="shared" si="0"/>
        <v>211</v>
      </c>
    </row>
    <row r="9" spans="1:8" ht="18.75">
      <c r="A9" s="19" t="s">
        <v>1393</v>
      </c>
      <c r="B9" s="19" t="s">
        <v>1166</v>
      </c>
      <c r="C9" s="837">
        <v>2</v>
      </c>
      <c r="D9" s="837">
        <v>9</v>
      </c>
      <c r="E9" s="837">
        <v>1</v>
      </c>
      <c r="F9" s="837"/>
      <c r="G9" s="837">
        <v>5</v>
      </c>
      <c r="H9" s="837">
        <v>17</v>
      </c>
    </row>
    <row r="10" spans="1:8" ht="18.75">
      <c r="A10" s="248"/>
      <c r="B10" s="248" t="s">
        <v>1116</v>
      </c>
      <c r="C10" s="249"/>
      <c r="D10" s="249">
        <v>8</v>
      </c>
      <c r="E10" s="249"/>
      <c r="F10" s="249"/>
      <c r="G10" s="249">
        <v>4</v>
      </c>
      <c r="H10" s="249">
        <v>12</v>
      </c>
    </row>
    <row r="11" spans="1:8" ht="18.75">
      <c r="A11" s="248"/>
      <c r="B11" s="248" t="s">
        <v>1215</v>
      </c>
      <c r="C11" s="249"/>
      <c r="D11" s="249">
        <v>12</v>
      </c>
      <c r="E11" s="249">
        <v>1</v>
      </c>
      <c r="F11" s="249">
        <v>1</v>
      </c>
      <c r="G11" s="249">
        <v>2</v>
      </c>
      <c r="H11" s="249">
        <v>16</v>
      </c>
    </row>
    <row r="12" spans="1:8" ht="18.75">
      <c r="A12" s="248"/>
      <c r="B12" s="248" t="s">
        <v>1214</v>
      </c>
      <c r="C12" s="249"/>
      <c r="D12" s="249">
        <v>7</v>
      </c>
      <c r="E12" s="249"/>
      <c r="F12" s="249"/>
      <c r="G12" s="249">
        <v>3</v>
      </c>
      <c r="H12" s="249">
        <v>10</v>
      </c>
    </row>
    <row r="13" spans="1:8" ht="18.75">
      <c r="A13" s="248"/>
      <c r="B13" s="248" t="s">
        <v>1339</v>
      </c>
      <c r="C13" s="249"/>
      <c r="D13" s="249">
        <v>2</v>
      </c>
      <c r="E13" s="249"/>
      <c r="F13" s="249"/>
      <c r="G13" s="249">
        <v>19</v>
      </c>
      <c r="H13" s="249">
        <v>21</v>
      </c>
    </row>
    <row r="14" spans="1:8" ht="18.75">
      <c r="A14" s="248"/>
      <c r="B14" s="248" t="s">
        <v>1217</v>
      </c>
      <c r="C14" s="249"/>
      <c r="D14" s="249">
        <v>7</v>
      </c>
      <c r="E14" s="249">
        <v>1</v>
      </c>
      <c r="F14" s="249"/>
      <c r="G14" s="249">
        <v>5</v>
      </c>
      <c r="H14" s="249">
        <v>13</v>
      </c>
    </row>
    <row r="15" spans="1:8" ht="18.75">
      <c r="A15" s="248"/>
      <c r="B15" s="248" t="s">
        <v>1219</v>
      </c>
      <c r="C15" s="249"/>
      <c r="D15" s="249">
        <v>11</v>
      </c>
      <c r="E15" s="249">
        <v>3</v>
      </c>
      <c r="F15" s="249">
        <v>3</v>
      </c>
      <c r="G15" s="249">
        <v>93</v>
      </c>
      <c r="H15" s="249">
        <v>110</v>
      </c>
    </row>
    <row r="16" spans="1:8" ht="18.75">
      <c r="A16" s="248"/>
      <c r="B16" s="842" t="s">
        <v>1223</v>
      </c>
      <c r="C16" s="843"/>
      <c r="D16" s="843">
        <v>2</v>
      </c>
      <c r="E16" s="843">
        <v>1</v>
      </c>
      <c r="F16" s="843"/>
      <c r="G16" s="843"/>
      <c r="H16" s="843">
        <v>3</v>
      </c>
    </row>
    <row r="17" spans="1:8" ht="18.75">
      <c r="A17" s="248"/>
      <c r="B17" s="248" t="s">
        <v>1338</v>
      </c>
      <c r="C17" s="249"/>
      <c r="D17" s="249">
        <v>3</v>
      </c>
      <c r="E17" s="249"/>
      <c r="F17" s="249"/>
      <c r="G17" s="249">
        <v>6</v>
      </c>
      <c r="H17" s="249">
        <v>9</v>
      </c>
    </row>
    <row r="18" spans="1:8" ht="18.75">
      <c r="A18" s="248" t="s">
        <v>1389</v>
      </c>
      <c r="B18" s="841" t="s">
        <v>1397</v>
      </c>
      <c r="C18" s="844"/>
      <c r="D18" s="844">
        <f>SUM(D19:D23)</f>
        <v>14</v>
      </c>
      <c r="E18" s="844"/>
      <c r="F18" s="844">
        <f>SUM(F19:F23)</f>
        <v>1</v>
      </c>
      <c r="G18" s="844">
        <f>SUM(G19:G23)</f>
        <v>2</v>
      </c>
      <c r="H18" s="844">
        <f>SUM(C18:G18)</f>
        <v>17</v>
      </c>
    </row>
    <row r="19" spans="1:8" ht="18.75">
      <c r="A19" s="248" t="s">
        <v>1113</v>
      </c>
      <c r="B19" s="280" t="s">
        <v>1166</v>
      </c>
      <c r="C19" s="281"/>
      <c r="D19" s="281">
        <v>1</v>
      </c>
      <c r="E19" s="281"/>
      <c r="F19" s="281">
        <v>1</v>
      </c>
      <c r="G19" s="281">
        <v>2</v>
      </c>
      <c r="H19" s="281">
        <v>4</v>
      </c>
    </row>
    <row r="20" spans="1:8" ht="18.75">
      <c r="A20" s="248"/>
      <c r="B20" s="842" t="s">
        <v>1236</v>
      </c>
      <c r="C20" s="843"/>
      <c r="D20" s="843">
        <v>3</v>
      </c>
      <c r="E20" s="843"/>
      <c r="F20" s="843"/>
      <c r="G20" s="843"/>
      <c r="H20" s="843">
        <v>3</v>
      </c>
    </row>
    <row r="21" spans="1:8" ht="18.75">
      <c r="A21" s="248"/>
      <c r="B21" s="248" t="s">
        <v>1290</v>
      </c>
      <c r="C21" s="249"/>
      <c r="D21" s="249">
        <v>4</v>
      </c>
      <c r="E21" s="249"/>
      <c r="F21" s="249"/>
      <c r="G21" s="249"/>
      <c r="H21" s="249">
        <v>4</v>
      </c>
    </row>
    <row r="22" spans="1:8" ht="18.75">
      <c r="A22" s="248"/>
      <c r="B22" s="248" t="s">
        <v>1289</v>
      </c>
      <c r="C22" s="249"/>
      <c r="D22" s="249">
        <v>3</v>
      </c>
      <c r="E22" s="249"/>
      <c r="F22" s="249"/>
      <c r="G22" s="249"/>
      <c r="H22" s="249">
        <v>3</v>
      </c>
    </row>
    <row r="23" spans="1:8" ht="18.75">
      <c r="A23" s="248"/>
      <c r="B23" s="248" t="s">
        <v>1227</v>
      </c>
      <c r="C23" s="249"/>
      <c r="D23" s="249">
        <v>3</v>
      </c>
      <c r="E23" s="249"/>
      <c r="F23" s="249"/>
      <c r="G23" s="249"/>
      <c r="H23" s="249">
        <v>3</v>
      </c>
    </row>
    <row r="24" spans="1:8" ht="18.75">
      <c r="A24" s="248" t="s">
        <v>1394</v>
      </c>
      <c r="B24" s="841" t="s">
        <v>1398</v>
      </c>
      <c r="C24" s="844">
        <f>SUM(C25:C30)</f>
        <v>1</v>
      </c>
      <c r="D24" s="844">
        <f>SUM(D25:D30)</f>
        <v>15</v>
      </c>
      <c r="E24" s="844"/>
      <c r="F24" s="844"/>
      <c r="G24" s="844">
        <f>SUM(G25:G30)</f>
        <v>18</v>
      </c>
      <c r="H24" s="844">
        <v>17</v>
      </c>
    </row>
    <row r="25" spans="1:8" ht="18.75">
      <c r="A25" s="248"/>
      <c r="B25" s="280" t="s">
        <v>1166</v>
      </c>
      <c r="C25" s="281">
        <v>1</v>
      </c>
      <c r="D25" s="281">
        <v>3</v>
      </c>
      <c r="E25" s="281"/>
      <c r="F25" s="281"/>
      <c r="G25" s="281">
        <v>6</v>
      </c>
      <c r="H25" s="281">
        <v>10</v>
      </c>
    </row>
    <row r="26" spans="1:8" ht="18.75">
      <c r="A26" s="248"/>
      <c r="B26" s="248" t="s">
        <v>1285</v>
      </c>
      <c r="C26" s="249"/>
      <c r="D26" s="249">
        <v>3</v>
      </c>
      <c r="E26" s="249"/>
      <c r="F26" s="249"/>
      <c r="G26" s="249">
        <v>3</v>
      </c>
      <c r="H26" s="249">
        <v>6</v>
      </c>
    </row>
    <row r="27" spans="1:8" ht="18.75">
      <c r="A27" s="248"/>
      <c r="B27" s="248" t="s">
        <v>1288</v>
      </c>
      <c r="C27" s="249"/>
      <c r="D27" s="249">
        <v>3</v>
      </c>
      <c r="E27" s="249"/>
      <c r="F27" s="249"/>
      <c r="G27" s="249">
        <v>2</v>
      </c>
      <c r="H27" s="249">
        <v>5</v>
      </c>
    </row>
    <row r="28" spans="1:8" ht="18.75">
      <c r="A28" s="248" t="s">
        <v>1120</v>
      </c>
      <c r="B28" s="248" t="s">
        <v>1286</v>
      </c>
      <c r="C28" s="249"/>
      <c r="D28" s="249">
        <v>2</v>
      </c>
      <c r="E28" s="249"/>
      <c r="F28" s="249"/>
      <c r="G28" s="249"/>
      <c r="H28" s="249">
        <v>2</v>
      </c>
    </row>
    <row r="29" spans="1:8" ht="18.75">
      <c r="A29" s="248"/>
      <c r="B29" s="842" t="s">
        <v>1234</v>
      </c>
      <c r="C29" s="843"/>
      <c r="D29" s="843">
        <v>1</v>
      </c>
      <c r="E29" s="843"/>
      <c r="F29" s="843"/>
      <c r="G29" s="843">
        <v>1</v>
      </c>
      <c r="H29" s="843">
        <v>2</v>
      </c>
    </row>
    <row r="30" spans="1:8" ht="18.75">
      <c r="A30" s="248"/>
      <c r="B30" s="248" t="s">
        <v>1287</v>
      </c>
      <c r="C30" s="249"/>
      <c r="D30" s="249">
        <v>3</v>
      </c>
      <c r="E30" s="249"/>
      <c r="F30" s="249"/>
      <c r="G30" s="249">
        <v>6</v>
      </c>
      <c r="H30" s="249">
        <v>9</v>
      </c>
    </row>
    <row r="31" spans="1:8" ht="18.75">
      <c r="A31" s="248" t="s">
        <v>1395</v>
      </c>
      <c r="B31" s="841" t="s">
        <v>1164</v>
      </c>
      <c r="C31" s="844"/>
      <c r="D31" s="844">
        <f>SUM(D32:D34)</f>
        <v>11</v>
      </c>
      <c r="E31" s="844">
        <f>SUM(E32:E34)</f>
        <v>1</v>
      </c>
      <c r="F31" s="844"/>
      <c r="G31" s="844">
        <f>SUM(G32:G34)</f>
        <v>5</v>
      </c>
      <c r="H31" s="844">
        <f>SUM(H32:H34)</f>
        <v>17</v>
      </c>
    </row>
    <row r="32" spans="1:8" ht="18.75">
      <c r="A32" s="248"/>
      <c r="B32" s="842" t="s">
        <v>1166</v>
      </c>
      <c r="C32" s="843"/>
      <c r="D32" s="843">
        <v>7</v>
      </c>
      <c r="E32" s="843"/>
      <c r="F32" s="843"/>
      <c r="G32" s="843">
        <v>4</v>
      </c>
      <c r="H32" s="843">
        <v>11</v>
      </c>
    </row>
    <row r="33" spans="1:8" ht="18.75">
      <c r="A33" s="248"/>
      <c r="B33" s="248" t="s">
        <v>1177</v>
      </c>
      <c r="C33" s="249"/>
      <c r="D33" s="249">
        <v>2</v>
      </c>
      <c r="E33" s="249">
        <v>1</v>
      </c>
      <c r="F33" s="249"/>
      <c r="G33" s="249"/>
      <c r="H33" s="249">
        <v>3</v>
      </c>
    </row>
    <row r="34" spans="1:8" ht="18.75">
      <c r="A34" s="248" t="s">
        <v>1143</v>
      </c>
      <c r="B34" s="248" t="s">
        <v>1172</v>
      </c>
      <c r="C34" s="249"/>
      <c r="D34" s="249">
        <v>2</v>
      </c>
      <c r="E34" s="249"/>
      <c r="F34" s="249"/>
      <c r="G34" s="249">
        <v>1</v>
      </c>
      <c r="H34" s="249">
        <v>3</v>
      </c>
    </row>
    <row r="35" spans="1:8" ht="18.75">
      <c r="A35" s="248" t="s">
        <v>1388</v>
      </c>
      <c r="B35" s="841" t="s">
        <v>1179</v>
      </c>
      <c r="C35" s="844">
        <f>SUM(C36:C38)</f>
        <v>1</v>
      </c>
      <c r="D35" s="844">
        <f>SUM(D36:D38)</f>
        <v>8</v>
      </c>
      <c r="E35" s="844">
        <f>SUM(E36:E38)</f>
        <v>1</v>
      </c>
      <c r="F35" s="844"/>
      <c r="G35" s="844">
        <f>SUM(G36:G38)</f>
        <v>7</v>
      </c>
      <c r="H35" s="844">
        <f>SUM(C35:G35)</f>
        <v>17</v>
      </c>
    </row>
    <row r="36" spans="1:8" ht="18.75">
      <c r="A36" s="248"/>
      <c r="B36" s="842" t="s">
        <v>1166</v>
      </c>
      <c r="C36" s="843">
        <v>1</v>
      </c>
      <c r="D36" s="843">
        <v>2</v>
      </c>
      <c r="E36" s="843">
        <v>1</v>
      </c>
      <c r="F36" s="843"/>
      <c r="G36" s="843">
        <v>1</v>
      </c>
      <c r="H36" s="843">
        <v>4</v>
      </c>
    </row>
    <row r="37" spans="1:8" ht="18.75">
      <c r="A37" s="248"/>
      <c r="B37" s="248" t="s">
        <v>1177</v>
      </c>
      <c r="C37" s="249"/>
      <c r="D37" s="249">
        <v>6</v>
      </c>
      <c r="E37" s="249"/>
      <c r="F37" s="249"/>
      <c r="G37" s="249">
        <v>5</v>
      </c>
      <c r="H37" s="249">
        <v>11</v>
      </c>
    </row>
    <row r="38" spans="1:8" ht="18.75">
      <c r="A38" s="248"/>
      <c r="B38" s="269" t="s">
        <v>1172</v>
      </c>
      <c r="C38" s="270"/>
      <c r="D38" s="270"/>
      <c r="E38" s="270"/>
      <c r="F38" s="270"/>
      <c r="G38" s="270">
        <v>1</v>
      </c>
      <c r="H38" s="270">
        <v>1</v>
      </c>
    </row>
    <row r="39" spans="1:8" ht="18.75" hidden="1">
      <c r="A39" s="845"/>
      <c r="B39" s="848"/>
      <c r="C39" s="849"/>
      <c r="D39" s="849"/>
      <c r="E39" s="849"/>
      <c r="F39" s="849"/>
      <c r="G39" s="849"/>
      <c r="H39" s="849"/>
    </row>
    <row r="40" spans="1:8" ht="18.75" hidden="1">
      <c r="A40" s="845"/>
      <c r="B40" s="839"/>
      <c r="C40" s="850"/>
      <c r="D40" s="850"/>
      <c r="E40" s="850"/>
      <c r="F40" s="850"/>
      <c r="G40" s="850"/>
      <c r="H40" s="850"/>
    </row>
    <row r="41" spans="1:8" ht="21.75" customHeight="1" hidden="1">
      <c r="A41" s="845"/>
      <c r="B41" s="902"/>
      <c r="C41" s="903"/>
      <c r="D41" s="903"/>
      <c r="E41" s="903"/>
      <c r="F41" s="903"/>
      <c r="G41" s="903"/>
      <c r="H41" s="903"/>
    </row>
    <row r="42" spans="1:8" ht="18.75">
      <c r="A42" s="248" t="s">
        <v>1388</v>
      </c>
      <c r="B42" s="846" t="s">
        <v>1181</v>
      </c>
      <c r="C42" s="847"/>
      <c r="D42" s="847">
        <f>SUM(D43:D45)</f>
        <v>8</v>
      </c>
      <c r="E42" s="847">
        <f>SUM(E43:E45)</f>
        <v>1</v>
      </c>
      <c r="F42" s="847"/>
      <c r="G42" s="847">
        <f>SUM(G43:G45)</f>
        <v>4</v>
      </c>
      <c r="H42" s="847">
        <f>SUM(C42:G42)</f>
        <v>13</v>
      </c>
    </row>
    <row r="43" spans="1:8" ht="18.75">
      <c r="A43" s="248"/>
      <c r="B43" s="842" t="s">
        <v>1166</v>
      </c>
      <c r="C43" s="843"/>
      <c r="D43" s="843">
        <v>4</v>
      </c>
      <c r="E43" s="843"/>
      <c r="F43" s="843"/>
      <c r="G43" s="843">
        <v>4</v>
      </c>
      <c r="H43" s="843">
        <v>8</v>
      </c>
    </row>
    <row r="44" spans="1:8" ht="18.75">
      <c r="A44" s="248"/>
      <c r="B44" s="248" t="s">
        <v>1177</v>
      </c>
      <c r="C44" s="249"/>
      <c r="D44" s="249">
        <v>3</v>
      </c>
      <c r="E44" s="249">
        <v>1</v>
      </c>
      <c r="F44" s="249"/>
      <c r="G44" s="249"/>
      <c r="H44" s="249">
        <v>4</v>
      </c>
    </row>
    <row r="45" spans="1:8" ht="18.75">
      <c r="A45" s="248" t="s">
        <v>1143</v>
      </c>
      <c r="B45" s="248" t="s">
        <v>1172</v>
      </c>
      <c r="C45" s="249"/>
      <c r="D45" s="249">
        <v>1</v>
      </c>
      <c r="E45" s="249"/>
      <c r="F45" s="249"/>
      <c r="G45" s="249"/>
      <c r="H45" s="249">
        <v>1</v>
      </c>
    </row>
    <row r="46" spans="1:8" ht="18.75">
      <c r="A46" s="248" t="s">
        <v>1388</v>
      </c>
      <c r="B46" s="841" t="s">
        <v>1176</v>
      </c>
      <c r="C46" s="844"/>
      <c r="D46" s="844">
        <f>SUM(D47:D49)</f>
        <v>11</v>
      </c>
      <c r="E46" s="844">
        <f>SUM(E47:E49)</f>
        <v>1</v>
      </c>
      <c r="F46" s="844"/>
      <c r="G46" s="844">
        <f>SUM(G47:G49)</f>
        <v>6</v>
      </c>
      <c r="H46" s="844">
        <f>SUM(C46:G46)</f>
        <v>18</v>
      </c>
    </row>
    <row r="47" spans="1:8" ht="18.75">
      <c r="A47" s="248"/>
      <c r="B47" s="842" t="s">
        <v>1166</v>
      </c>
      <c r="C47" s="843"/>
      <c r="D47" s="843">
        <v>7</v>
      </c>
      <c r="E47" s="843"/>
      <c r="F47" s="843"/>
      <c r="G47" s="843">
        <v>6</v>
      </c>
      <c r="H47" s="843">
        <v>13</v>
      </c>
    </row>
    <row r="48" spans="1:8" ht="18.75">
      <c r="A48" s="248"/>
      <c r="B48" s="248" t="s">
        <v>1177</v>
      </c>
      <c r="C48" s="249"/>
      <c r="D48" s="249">
        <v>3</v>
      </c>
      <c r="E48" s="249"/>
      <c r="F48" s="249"/>
      <c r="G48" s="249"/>
      <c r="H48" s="249">
        <v>3</v>
      </c>
    </row>
    <row r="49" spans="1:8" ht="18.75">
      <c r="A49" s="248" t="s">
        <v>1143</v>
      </c>
      <c r="B49" s="280" t="s">
        <v>1172</v>
      </c>
      <c r="C49" s="281"/>
      <c r="D49" s="281">
        <v>1</v>
      </c>
      <c r="E49" s="281">
        <v>1</v>
      </c>
      <c r="F49" s="281"/>
      <c r="G49" s="281"/>
      <c r="H49" s="281">
        <v>2</v>
      </c>
    </row>
    <row r="50" spans="1:8" ht="18.75">
      <c r="A50" s="248" t="s">
        <v>1388</v>
      </c>
      <c r="B50" s="841" t="s">
        <v>1183</v>
      </c>
      <c r="C50" s="844"/>
      <c r="D50" s="844">
        <f>SUM(D51:D53)</f>
        <v>9</v>
      </c>
      <c r="E50" s="844">
        <f>SUM(E51:E53)</f>
        <v>1</v>
      </c>
      <c r="F50" s="844"/>
      <c r="G50" s="844">
        <f>SUM(G51:G53)</f>
        <v>3</v>
      </c>
      <c r="H50" s="844">
        <f>SUM(C50:G50)</f>
        <v>13</v>
      </c>
    </row>
    <row r="51" spans="1:8" ht="18.75">
      <c r="A51" s="248"/>
      <c r="B51" s="842" t="s">
        <v>1166</v>
      </c>
      <c r="C51" s="843"/>
      <c r="D51" s="843">
        <v>3</v>
      </c>
      <c r="E51" s="843"/>
      <c r="F51" s="843"/>
      <c r="G51" s="843">
        <v>2</v>
      </c>
      <c r="H51" s="843">
        <v>5</v>
      </c>
    </row>
    <row r="52" spans="1:8" ht="18.75">
      <c r="A52" s="248"/>
      <c r="B52" s="248" t="s">
        <v>1177</v>
      </c>
      <c r="C52" s="249"/>
      <c r="D52" s="249">
        <v>5</v>
      </c>
      <c r="E52" s="249">
        <v>1</v>
      </c>
      <c r="F52" s="249"/>
      <c r="G52" s="249">
        <v>1</v>
      </c>
      <c r="H52" s="249">
        <v>7</v>
      </c>
    </row>
    <row r="53" spans="1:8" ht="18.75">
      <c r="A53" s="248" t="s">
        <v>1143</v>
      </c>
      <c r="B53" s="280" t="s">
        <v>1172</v>
      </c>
      <c r="C53" s="281"/>
      <c r="D53" s="281">
        <v>1</v>
      </c>
      <c r="E53" s="281"/>
      <c r="F53" s="281"/>
      <c r="G53" s="281"/>
      <c r="H53" s="281">
        <v>1</v>
      </c>
    </row>
    <row r="54" spans="1:8" ht="18.75">
      <c r="A54" s="248" t="s">
        <v>1388</v>
      </c>
      <c r="B54" s="841" t="s">
        <v>1185</v>
      </c>
      <c r="C54" s="844">
        <f>SUM(C55:C59)</f>
        <v>1</v>
      </c>
      <c r="D54" s="844">
        <f>SUM(D55:D59)</f>
        <v>19</v>
      </c>
      <c r="E54" s="844">
        <f>SUM(E55:E59)</f>
        <v>1</v>
      </c>
      <c r="F54" s="844">
        <f>SUM(F55:F59)</f>
        <v>2</v>
      </c>
      <c r="G54" s="844">
        <f>SUM(G55:G59)</f>
        <v>10</v>
      </c>
      <c r="H54" s="844">
        <f>SUM(C54:G54)</f>
        <v>33</v>
      </c>
    </row>
    <row r="55" spans="1:8" ht="18.75">
      <c r="A55" s="248"/>
      <c r="B55" s="248" t="s">
        <v>1166</v>
      </c>
      <c r="C55" s="249">
        <v>1</v>
      </c>
      <c r="D55" s="249">
        <v>5</v>
      </c>
      <c r="E55" s="249">
        <v>1</v>
      </c>
      <c r="F55" s="249"/>
      <c r="G55" s="249">
        <v>2</v>
      </c>
      <c r="H55" s="249">
        <v>8</v>
      </c>
    </row>
    <row r="56" spans="1:8" ht="18.75">
      <c r="A56" s="248"/>
      <c r="B56" s="248" t="s">
        <v>1177</v>
      </c>
      <c r="C56" s="249"/>
      <c r="D56" s="249">
        <v>5</v>
      </c>
      <c r="E56" s="249"/>
      <c r="F56" s="249">
        <v>1</v>
      </c>
      <c r="G56" s="249">
        <v>3</v>
      </c>
      <c r="H56" s="249">
        <v>9</v>
      </c>
    </row>
    <row r="57" spans="1:8" ht="18.75">
      <c r="A57" s="248"/>
      <c r="B57" s="248" t="s">
        <v>1172</v>
      </c>
      <c r="C57" s="249"/>
      <c r="D57" s="249">
        <v>1</v>
      </c>
      <c r="E57" s="249"/>
      <c r="F57" s="249"/>
      <c r="G57" s="249"/>
      <c r="H57" s="249">
        <v>1</v>
      </c>
    </row>
    <row r="58" spans="1:8" ht="18.75">
      <c r="A58" s="248"/>
      <c r="B58" s="842" t="s">
        <v>1315</v>
      </c>
      <c r="C58" s="843"/>
      <c r="D58" s="843">
        <v>7</v>
      </c>
      <c r="E58" s="843"/>
      <c r="F58" s="843">
        <v>1</v>
      </c>
      <c r="G58" s="843">
        <v>3</v>
      </c>
      <c r="H58" s="843">
        <v>11</v>
      </c>
    </row>
    <row r="59" spans="1:8" ht="18.75">
      <c r="A59" s="248"/>
      <c r="B59" s="248" t="s">
        <v>1316</v>
      </c>
      <c r="C59" s="249"/>
      <c r="D59" s="249">
        <v>1</v>
      </c>
      <c r="E59" s="249"/>
      <c r="F59" s="249"/>
      <c r="G59" s="249">
        <v>2</v>
      </c>
      <c r="H59" s="249">
        <v>3</v>
      </c>
    </row>
    <row r="60" spans="1:8" ht="18.75">
      <c r="A60" s="248" t="s">
        <v>1388</v>
      </c>
      <c r="B60" s="841" t="s">
        <v>1345</v>
      </c>
      <c r="C60" s="844">
        <f>SUM(C61:C65)</f>
        <v>1</v>
      </c>
      <c r="D60" s="844">
        <f>SUM(D61:D65)</f>
        <v>13</v>
      </c>
      <c r="E60" s="844">
        <f>SUM(E61:E65)</f>
        <v>1</v>
      </c>
      <c r="F60" s="844"/>
      <c r="G60" s="844">
        <f>SUM(G61:G65)</f>
        <v>4</v>
      </c>
      <c r="H60" s="844">
        <f>SUM(C60:G60)</f>
        <v>19</v>
      </c>
    </row>
    <row r="61" spans="1:8" ht="18.75">
      <c r="A61" s="248"/>
      <c r="B61" s="248" t="s">
        <v>1166</v>
      </c>
      <c r="C61" s="249">
        <v>1</v>
      </c>
      <c r="D61" s="249">
        <v>3</v>
      </c>
      <c r="E61" s="249"/>
      <c r="F61" s="249"/>
      <c r="G61" s="249">
        <v>2</v>
      </c>
      <c r="H61" s="249">
        <v>5</v>
      </c>
    </row>
    <row r="62" spans="1:8" ht="18.75">
      <c r="A62" s="248"/>
      <c r="B62" s="248" t="s">
        <v>1321</v>
      </c>
      <c r="C62" s="249"/>
      <c r="D62" s="249">
        <v>2</v>
      </c>
      <c r="E62" s="249"/>
      <c r="F62" s="249"/>
      <c r="G62" s="249"/>
      <c r="H62" s="249">
        <v>2</v>
      </c>
    </row>
    <row r="63" spans="1:8" ht="18.75">
      <c r="A63" s="248"/>
      <c r="B63" s="248" t="s">
        <v>1322</v>
      </c>
      <c r="C63" s="249"/>
      <c r="D63" s="249">
        <v>3</v>
      </c>
      <c r="E63" s="249"/>
      <c r="F63" s="249"/>
      <c r="G63" s="249">
        <v>1</v>
      </c>
      <c r="H63" s="249">
        <v>4</v>
      </c>
    </row>
    <row r="64" spans="1:8" ht="18.75">
      <c r="A64" s="248"/>
      <c r="B64" s="842" t="s">
        <v>1198</v>
      </c>
      <c r="C64" s="843"/>
      <c r="D64" s="843">
        <v>2</v>
      </c>
      <c r="E64" s="843"/>
      <c r="F64" s="843"/>
      <c r="G64" s="843"/>
      <c r="H64" s="843">
        <v>2</v>
      </c>
    </row>
    <row r="65" spans="1:8" ht="18.75">
      <c r="A65" s="248"/>
      <c r="B65" s="248" t="s">
        <v>1392</v>
      </c>
      <c r="C65" s="249"/>
      <c r="D65" s="249">
        <v>3</v>
      </c>
      <c r="E65" s="249">
        <v>1</v>
      </c>
      <c r="F65" s="249"/>
      <c r="G65" s="249">
        <v>1</v>
      </c>
      <c r="H65" s="249">
        <v>5</v>
      </c>
    </row>
    <row r="66" spans="1:8" ht="18.75">
      <c r="A66" s="248"/>
      <c r="B66" s="841" t="s">
        <v>1344</v>
      </c>
      <c r="C66" s="844">
        <f>SUM(C67:C70)</f>
        <v>1</v>
      </c>
      <c r="D66" s="844">
        <f>SUM(D67:D70)</f>
        <v>12</v>
      </c>
      <c r="E66" s="844">
        <f>SUM(E67:E70)</f>
        <v>3</v>
      </c>
      <c r="F66" s="844"/>
      <c r="G66" s="844">
        <f>SUM(G67:G70)</f>
        <v>3</v>
      </c>
      <c r="H66" s="844">
        <f>SUM(C66:G66)</f>
        <v>19</v>
      </c>
    </row>
    <row r="67" spans="1:8" ht="18.75">
      <c r="A67" s="248"/>
      <c r="B67" s="248" t="s">
        <v>1166</v>
      </c>
      <c r="C67" s="281">
        <v>1</v>
      </c>
      <c r="D67" s="249">
        <v>3</v>
      </c>
      <c r="E67" s="249">
        <v>1</v>
      </c>
      <c r="F67" s="249"/>
      <c r="G67" s="249">
        <v>2</v>
      </c>
      <c r="H67" s="249">
        <v>6</v>
      </c>
    </row>
    <row r="68" spans="1:8" ht="18.75">
      <c r="A68" s="248"/>
      <c r="B68" s="248" t="s">
        <v>1317</v>
      </c>
      <c r="C68" s="249"/>
      <c r="D68" s="249">
        <v>2</v>
      </c>
      <c r="E68" s="249">
        <v>1</v>
      </c>
      <c r="F68" s="249"/>
      <c r="G68" s="249"/>
      <c r="H68" s="249">
        <v>3</v>
      </c>
    </row>
    <row r="69" spans="1:8" ht="18.75">
      <c r="A69" s="248"/>
      <c r="B69" s="248" t="s">
        <v>1318</v>
      </c>
      <c r="C69" s="249"/>
      <c r="D69" s="249">
        <v>4</v>
      </c>
      <c r="E69" s="249"/>
      <c r="F69" s="249"/>
      <c r="G69" s="249">
        <v>1</v>
      </c>
      <c r="H69" s="249">
        <v>5</v>
      </c>
    </row>
    <row r="70" spans="1:8" ht="18.75">
      <c r="A70" s="248"/>
      <c r="B70" s="269" t="s">
        <v>1390</v>
      </c>
      <c r="C70" s="270"/>
      <c r="D70" s="270">
        <v>3</v>
      </c>
      <c r="E70" s="270">
        <v>1</v>
      </c>
      <c r="F70" s="270"/>
      <c r="G70" s="270"/>
      <c r="H70" s="270">
        <v>3</v>
      </c>
    </row>
    <row r="71" spans="1:8" ht="18.75" hidden="1">
      <c r="A71" s="845"/>
      <c r="B71" s="848"/>
      <c r="C71" s="849"/>
      <c r="D71" s="849"/>
      <c r="E71" s="849"/>
      <c r="F71" s="849"/>
      <c r="G71" s="849"/>
      <c r="H71" s="849"/>
    </row>
    <row r="72" spans="1:8" ht="18.75" hidden="1">
      <c r="A72" s="845"/>
      <c r="B72" s="839"/>
      <c r="C72" s="850"/>
      <c r="D72" s="850"/>
      <c r="E72" s="850"/>
      <c r="F72" s="850"/>
      <c r="G72" s="850"/>
      <c r="H72" s="850"/>
    </row>
    <row r="73" spans="1:8" ht="18.75" hidden="1">
      <c r="A73" s="845"/>
      <c r="B73" s="839"/>
      <c r="C73" s="850"/>
      <c r="D73" s="850"/>
      <c r="E73" s="850"/>
      <c r="F73" s="850"/>
      <c r="G73" s="850"/>
      <c r="H73" s="850"/>
    </row>
    <row r="74" spans="1:8" ht="18.75" hidden="1">
      <c r="A74" s="845"/>
      <c r="B74" s="839"/>
      <c r="C74" s="850"/>
      <c r="D74" s="850"/>
      <c r="E74" s="850"/>
      <c r="F74" s="850"/>
      <c r="G74" s="850"/>
      <c r="H74" s="850"/>
    </row>
    <row r="75" spans="1:8" ht="18.75" hidden="1">
      <c r="A75" s="845"/>
      <c r="B75" s="839"/>
      <c r="C75" s="850"/>
      <c r="D75" s="850"/>
      <c r="E75" s="850"/>
      <c r="F75" s="850"/>
      <c r="G75" s="850"/>
      <c r="H75" s="850"/>
    </row>
    <row r="76" spans="1:8" ht="18.75" hidden="1">
      <c r="A76" s="845"/>
      <c r="B76" s="839"/>
      <c r="C76" s="850"/>
      <c r="D76" s="850"/>
      <c r="E76" s="850"/>
      <c r="F76" s="850"/>
      <c r="G76" s="850"/>
      <c r="H76" s="850"/>
    </row>
    <row r="77" spans="1:8" ht="18.75">
      <c r="A77" s="248"/>
      <c r="B77" s="846" t="s">
        <v>1349</v>
      </c>
      <c r="C77" s="847">
        <f>SUM(C78:C84)</f>
        <v>1</v>
      </c>
      <c r="D77" s="847">
        <f>SUM(D78:D84)</f>
        <v>21</v>
      </c>
      <c r="E77" s="847">
        <f>SUM(E78:E84)</f>
        <v>6</v>
      </c>
      <c r="F77" s="847"/>
      <c r="G77" s="847">
        <f>SUM(G78:G84)</f>
        <v>12</v>
      </c>
      <c r="H77" s="847">
        <f>SUM(C77:G77)</f>
        <v>40</v>
      </c>
    </row>
    <row r="78" spans="1:8" ht="18.75">
      <c r="A78" s="248" t="s">
        <v>1189</v>
      </c>
      <c r="B78" s="280" t="s">
        <v>1166</v>
      </c>
      <c r="C78" s="281">
        <v>1</v>
      </c>
      <c r="D78" s="281">
        <v>2</v>
      </c>
      <c r="E78" s="281">
        <v>1</v>
      </c>
      <c r="F78" s="281"/>
      <c r="G78" s="281">
        <v>7</v>
      </c>
      <c r="H78" s="281">
        <v>10</v>
      </c>
    </row>
    <row r="79" spans="1:8" ht="18.75">
      <c r="A79" s="248"/>
      <c r="B79" s="248" t="s">
        <v>1202</v>
      </c>
      <c r="C79" s="249"/>
      <c r="D79" s="249">
        <v>3</v>
      </c>
      <c r="E79" s="249"/>
      <c r="F79" s="249"/>
      <c r="G79" s="249">
        <v>1</v>
      </c>
      <c r="H79" s="249">
        <v>4</v>
      </c>
    </row>
    <row r="80" spans="1:8" ht="18.75">
      <c r="A80" s="248"/>
      <c r="B80" s="248" t="s">
        <v>1203</v>
      </c>
      <c r="C80" s="249"/>
      <c r="D80" s="249">
        <v>3</v>
      </c>
      <c r="E80" s="249"/>
      <c r="F80" s="249"/>
      <c r="G80" s="249"/>
      <c r="H80" s="249">
        <v>3</v>
      </c>
    </row>
    <row r="81" spans="1:8" ht="18.75">
      <c r="A81" s="248"/>
      <c r="B81" s="248" t="s">
        <v>1204</v>
      </c>
      <c r="C81" s="249"/>
      <c r="D81" s="249">
        <v>4</v>
      </c>
      <c r="E81" s="249"/>
      <c r="F81" s="249"/>
      <c r="G81" s="249">
        <v>1</v>
      </c>
      <c r="H81" s="249">
        <v>5</v>
      </c>
    </row>
    <row r="82" spans="1:8" ht="18.75">
      <c r="A82" s="248"/>
      <c r="B82" s="248" t="s">
        <v>1325</v>
      </c>
      <c r="C82" s="249"/>
      <c r="D82" s="249">
        <v>3</v>
      </c>
      <c r="E82" s="249">
        <v>3</v>
      </c>
      <c r="F82" s="249"/>
      <c r="G82" s="249">
        <v>2</v>
      </c>
      <c r="H82" s="249">
        <v>8</v>
      </c>
    </row>
    <row r="83" spans="1:8" ht="18.75">
      <c r="A83" s="248"/>
      <c r="B83" s="248" t="s">
        <v>1326</v>
      </c>
      <c r="C83" s="249"/>
      <c r="D83" s="249">
        <v>5</v>
      </c>
      <c r="E83" s="249">
        <v>2</v>
      </c>
      <c r="F83" s="249"/>
      <c r="G83" s="249"/>
      <c r="H83" s="249">
        <v>7</v>
      </c>
    </row>
    <row r="84" spans="1:8" ht="18.75">
      <c r="A84" s="248"/>
      <c r="B84" s="248" t="s">
        <v>1324</v>
      </c>
      <c r="C84" s="249"/>
      <c r="D84" s="249">
        <v>1</v>
      </c>
      <c r="E84" s="249"/>
      <c r="F84" s="249"/>
      <c r="G84" s="249">
        <v>1</v>
      </c>
      <c r="H84" s="249">
        <v>2</v>
      </c>
    </row>
    <row r="85" spans="1:8" ht="18.75">
      <c r="A85" s="248"/>
      <c r="B85" s="841" t="s">
        <v>1207</v>
      </c>
      <c r="C85" s="844">
        <f>SUM(C86:C89)</f>
        <v>1</v>
      </c>
      <c r="D85" s="844">
        <f>SUM(D86:D89)</f>
        <v>15</v>
      </c>
      <c r="E85" s="844">
        <f>SUM(E86:E89)</f>
        <v>1</v>
      </c>
      <c r="F85" s="844">
        <f>SUM(F86:F89)</f>
        <v>1</v>
      </c>
      <c r="G85" s="844">
        <f>SUM(G86:G89)</f>
        <v>1</v>
      </c>
      <c r="H85" s="844">
        <f>SUM(C85:G85)</f>
        <v>19</v>
      </c>
    </row>
    <row r="86" spans="1:8" ht="18.75">
      <c r="A86" s="248" t="s">
        <v>1189</v>
      </c>
      <c r="B86" s="280" t="s">
        <v>1166</v>
      </c>
      <c r="C86" s="281">
        <v>1</v>
      </c>
      <c r="D86" s="281">
        <v>3</v>
      </c>
      <c r="E86" s="281"/>
      <c r="F86" s="281"/>
      <c r="G86" s="281"/>
      <c r="H86" s="281">
        <v>3</v>
      </c>
    </row>
    <row r="87" spans="1:8" ht="18.75">
      <c r="A87" s="248"/>
      <c r="B87" s="248" t="s">
        <v>1209</v>
      </c>
      <c r="C87" s="249"/>
      <c r="D87" s="249">
        <v>2</v>
      </c>
      <c r="E87" s="249"/>
      <c r="F87" s="249">
        <v>1</v>
      </c>
      <c r="G87" s="249"/>
      <c r="H87" s="249">
        <v>3</v>
      </c>
    </row>
    <row r="88" spans="1:8" ht="18.75">
      <c r="A88" s="248"/>
      <c r="B88" s="248" t="s">
        <v>1177</v>
      </c>
      <c r="C88" s="249"/>
      <c r="D88" s="249">
        <v>7</v>
      </c>
      <c r="E88" s="249"/>
      <c r="F88" s="249"/>
      <c r="G88" s="249"/>
      <c r="H88" s="249">
        <v>7</v>
      </c>
    </row>
    <row r="89" spans="1:8" ht="18.75">
      <c r="A89" s="248"/>
      <c r="B89" s="248" t="s">
        <v>1327</v>
      </c>
      <c r="C89" s="249"/>
      <c r="D89" s="249">
        <v>3</v>
      </c>
      <c r="E89" s="249">
        <v>1</v>
      </c>
      <c r="F89" s="249"/>
      <c r="G89" s="249">
        <v>1</v>
      </c>
      <c r="H89" s="249">
        <v>5</v>
      </c>
    </row>
    <row r="90" spans="1:8" ht="18.75">
      <c r="A90" s="248"/>
      <c r="B90" s="841" t="s">
        <v>1346</v>
      </c>
      <c r="C90" s="844"/>
      <c r="D90" s="844">
        <f>SUM(D91:D92)</f>
        <v>10</v>
      </c>
      <c r="E90" s="844">
        <f>SUM(E91:E92)</f>
        <v>1</v>
      </c>
      <c r="F90" s="844"/>
      <c r="G90" s="844">
        <f>SUM(G91:G92)</f>
        <v>5</v>
      </c>
      <c r="H90" s="844">
        <f>SUM(H91:H92)</f>
        <v>16</v>
      </c>
    </row>
    <row r="91" spans="1:8" ht="18.75">
      <c r="A91" s="248"/>
      <c r="B91" s="280" t="s">
        <v>1166</v>
      </c>
      <c r="C91" s="281"/>
      <c r="D91" s="281">
        <v>4</v>
      </c>
      <c r="E91" s="281"/>
      <c r="F91" s="281"/>
      <c r="G91" s="281">
        <v>2</v>
      </c>
      <c r="H91" s="281">
        <v>6</v>
      </c>
    </row>
    <row r="92" spans="1:8" ht="18.75">
      <c r="A92" s="248" t="s">
        <v>1189</v>
      </c>
      <c r="B92" s="248" t="s">
        <v>1177</v>
      </c>
      <c r="C92" s="249"/>
      <c r="D92" s="249">
        <v>6</v>
      </c>
      <c r="E92" s="249">
        <v>1</v>
      </c>
      <c r="F92" s="249"/>
      <c r="G92" s="249">
        <v>3</v>
      </c>
      <c r="H92" s="249">
        <v>10</v>
      </c>
    </row>
    <row r="93" spans="1:8" ht="18.75">
      <c r="A93" s="29"/>
      <c r="B93" s="844" t="s">
        <v>290</v>
      </c>
      <c r="C93" s="844">
        <f>SUM(C8,C18,C24,C31,C35,C42,C46,C50,C54,C60,C66,C77,C85,C90)</f>
        <v>9</v>
      </c>
      <c r="D93" s="844">
        <f>SUM(D8,D18,D24,D31,D35,D42,D46,D50,D54,D60,D66,D77,D85,D90)</f>
        <v>227</v>
      </c>
      <c r="E93" s="844">
        <f>SUM(E8,E18,E24,E31,E35,E42,E46,E50,E54,E60,E66,E77,E85,E90)</f>
        <v>25</v>
      </c>
      <c r="F93" s="844">
        <f>SUM(F8,F18,F24,F31,F35,F42,F46,F50,F54,F60,F66,F77,F85,F90)</f>
        <v>8</v>
      </c>
      <c r="G93" s="844">
        <f>SUM(G8,G18,G24,G31,G35,G42,G46,G50,G54,G60,G66,G77,G85,G90)</f>
        <v>217</v>
      </c>
      <c r="H93" s="844">
        <f>SUM(C93:G93)</f>
        <v>486</v>
      </c>
    </row>
  </sheetData>
  <sheetProtection/>
  <mergeCells count="5">
    <mergeCell ref="B2:H2"/>
    <mergeCell ref="B3:H3"/>
    <mergeCell ref="B4:H4"/>
    <mergeCell ref="B5:H5"/>
    <mergeCell ref="B41:H41"/>
  </mergeCells>
  <printOptions/>
  <pageMargins left="0.7086614173228347" right="0.2755905511811024" top="0.7480314960629921" bottom="0.7480314960629921" header="0.31496062992125984" footer="0.31496062992125984"/>
  <pageSetup horizontalDpi="600" verticalDpi="600" orientation="portrait" paperSize="9" scale="85" r:id="rId1"/>
  <headerFooter>
    <oddFooter>&amp;R&amp;13       &amp;"TH SarabunPSK,Italic"*เรียงลำดับชื่อหน่วยงานตามประกาศการแบ่งส่วนราชการภายในมหาวิทยาลัยราชภัฏสกลนคร เป็นงานหรือเทียบเท่างาน พ.ศ. 2561
จัดทำโดย...งานบริหารบุคคลและนิติการ กองการ สำนักงานอธิการบดี</oddFooter>
  </headerFooter>
  <rowBreaks count="2" manualBreakCount="2">
    <brk id="41" max="255" man="1"/>
    <brk id="70" max="255" man="1"/>
  </rowBreaks>
</worksheet>
</file>

<file path=xl/worksheets/sheet13.xml><?xml version="1.0" encoding="utf-8"?>
<worksheet xmlns="http://schemas.openxmlformats.org/spreadsheetml/2006/main" xmlns:r="http://schemas.openxmlformats.org/officeDocument/2006/relationships">
  <sheetPr>
    <tabColor rgb="FFFFC000"/>
  </sheetPr>
  <dimension ref="A1:G489"/>
  <sheetViews>
    <sheetView workbookViewId="0" topLeftCell="A91">
      <selection activeCell="D10" sqref="D10"/>
    </sheetView>
  </sheetViews>
  <sheetFormatPr defaultColWidth="9.140625" defaultRowHeight="21.75"/>
  <cols>
    <col min="1" max="1" width="9.140625" style="276" customWidth="1"/>
    <col min="2" max="2" width="26.28125" style="41" bestFit="1" customWidth="1"/>
    <col min="3" max="3" width="31.7109375" style="41" bestFit="1" customWidth="1"/>
    <col min="4" max="4" width="41.421875" style="41" customWidth="1"/>
    <col min="5" max="5" width="16.57421875" style="41" bestFit="1" customWidth="1"/>
    <col min="6" max="6" width="31.28125" style="41" bestFit="1" customWidth="1"/>
    <col min="7" max="7" width="28.7109375" style="41" bestFit="1" customWidth="1"/>
    <col min="8" max="16384" width="9.140625" style="41" customWidth="1"/>
  </cols>
  <sheetData>
    <row r="1" spans="1:7" s="852" customFormat="1" ht="25.5" customHeight="1">
      <c r="A1" s="904" t="s">
        <v>1971</v>
      </c>
      <c r="B1" s="904"/>
      <c r="C1" s="904"/>
      <c r="D1" s="904"/>
      <c r="E1" s="904"/>
      <c r="F1" s="904"/>
      <c r="G1" s="904"/>
    </row>
    <row r="2" spans="1:7" s="852" customFormat="1" ht="25.5" customHeight="1">
      <c r="A2" s="905" t="s">
        <v>1970</v>
      </c>
      <c r="B2" s="905"/>
      <c r="C2" s="905"/>
      <c r="D2" s="905"/>
      <c r="E2" s="905"/>
      <c r="F2" s="905"/>
      <c r="G2" s="905"/>
    </row>
    <row r="3" spans="1:7" s="852" customFormat="1" ht="22.5" customHeight="1">
      <c r="A3" s="853" t="s">
        <v>1042</v>
      </c>
      <c r="B3" s="853" t="s">
        <v>1400</v>
      </c>
      <c r="C3" s="853" t="s">
        <v>1401</v>
      </c>
      <c r="D3" s="853" t="s">
        <v>1387</v>
      </c>
      <c r="E3" s="853" t="s">
        <v>1386</v>
      </c>
      <c r="F3" s="853" t="s">
        <v>252</v>
      </c>
      <c r="G3" s="853" t="s">
        <v>1385</v>
      </c>
    </row>
    <row r="4" spans="1:7" ht="18.75">
      <c r="A4" s="241">
        <v>1</v>
      </c>
      <c r="B4" s="243" t="s">
        <v>1402</v>
      </c>
      <c r="C4" s="243" t="s">
        <v>1403</v>
      </c>
      <c r="D4" s="243" t="s">
        <v>1166</v>
      </c>
      <c r="E4" s="243" t="s">
        <v>1393</v>
      </c>
      <c r="F4" s="243" t="s">
        <v>194</v>
      </c>
      <c r="G4" s="243" t="s">
        <v>1137</v>
      </c>
    </row>
    <row r="5" spans="1:7" ht="18.75">
      <c r="A5" s="249">
        <v>2</v>
      </c>
      <c r="B5" s="248" t="s">
        <v>1404</v>
      </c>
      <c r="C5" s="248" t="s">
        <v>1403</v>
      </c>
      <c r="D5" s="248" t="s">
        <v>1166</v>
      </c>
      <c r="E5" s="248" t="s">
        <v>1393</v>
      </c>
      <c r="F5" s="248" t="s">
        <v>194</v>
      </c>
      <c r="G5" s="248" t="s">
        <v>1405</v>
      </c>
    </row>
    <row r="6" spans="1:7" ht="18.75">
      <c r="A6" s="249">
        <v>3</v>
      </c>
      <c r="B6" s="248" t="s">
        <v>1406</v>
      </c>
      <c r="C6" s="248" t="s">
        <v>1403</v>
      </c>
      <c r="D6" s="248" t="s">
        <v>1166</v>
      </c>
      <c r="E6" s="248" t="s">
        <v>1393</v>
      </c>
      <c r="F6" s="248" t="s">
        <v>194</v>
      </c>
      <c r="G6" s="248" t="s">
        <v>1405</v>
      </c>
    </row>
    <row r="7" spans="1:7" ht="18.75">
      <c r="A7" s="249">
        <v>4</v>
      </c>
      <c r="B7" s="248" t="s">
        <v>1407</v>
      </c>
      <c r="C7" s="248" t="s">
        <v>1408</v>
      </c>
      <c r="D7" s="248" t="s">
        <v>1166</v>
      </c>
      <c r="E7" s="248" t="s">
        <v>1393</v>
      </c>
      <c r="F7" s="248" t="s">
        <v>194</v>
      </c>
      <c r="G7" s="248" t="s">
        <v>1149</v>
      </c>
    </row>
    <row r="8" spans="1:7" ht="18.75">
      <c r="A8" s="249">
        <v>5</v>
      </c>
      <c r="B8" s="248" t="s">
        <v>1409</v>
      </c>
      <c r="C8" s="248" t="s">
        <v>1100</v>
      </c>
      <c r="D8" s="248" t="s">
        <v>1166</v>
      </c>
      <c r="E8" s="248" t="s">
        <v>1393</v>
      </c>
      <c r="F8" s="248" t="s">
        <v>194</v>
      </c>
      <c r="G8" s="248" t="s">
        <v>1149</v>
      </c>
    </row>
    <row r="9" spans="1:7" ht="18.75">
      <c r="A9" s="249">
        <v>6</v>
      </c>
      <c r="B9" s="248" t="s">
        <v>1410</v>
      </c>
      <c r="C9" s="248" t="s">
        <v>1100</v>
      </c>
      <c r="D9" s="248" t="s">
        <v>1166</v>
      </c>
      <c r="E9" s="248" t="s">
        <v>1393</v>
      </c>
      <c r="F9" s="248" t="s">
        <v>194</v>
      </c>
      <c r="G9" s="248" t="s">
        <v>1149</v>
      </c>
    </row>
    <row r="10" spans="1:7" ht="18.75">
      <c r="A10" s="249">
        <v>7</v>
      </c>
      <c r="B10" s="248" t="s">
        <v>1411</v>
      </c>
      <c r="C10" s="248" t="s">
        <v>1100</v>
      </c>
      <c r="D10" s="248" t="s">
        <v>1166</v>
      </c>
      <c r="E10" s="248" t="s">
        <v>1393</v>
      </c>
      <c r="F10" s="248" t="s">
        <v>194</v>
      </c>
      <c r="G10" s="248" t="s">
        <v>1149</v>
      </c>
    </row>
    <row r="11" spans="1:7" ht="18.75">
      <c r="A11" s="249">
        <v>8</v>
      </c>
      <c r="B11" s="248" t="s">
        <v>1412</v>
      </c>
      <c r="C11" s="248" t="s">
        <v>1100</v>
      </c>
      <c r="D11" s="248" t="s">
        <v>1166</v>
      </c>
      <c r="E11" s="248" t="s">
        <v>1393</v>
      </c>
      <c r="F11" s="248" t="s">
        <v>194</v>
      </c>
      <c r="G11" s="248" t="s">
        <v>1149</v>
      </c>
    </row>
    <row r="12" spans="1:7" ht="18.75">
      <c r="A12" s="249">
        <v>9</v>
      </c>
      <c r="B12" s="248" t="s">
        <v>1413</v>
      </c>
      <c r="C12" s="248" t="s">
        <v>1100</v>
      </c>
      <c r="D12" s="248" t="s">
        <v>1166</v>
      </c>
      <c r="E12" s="248" t="s">
        <v>1393</v>
      </c>
      <c r="F12" s="248" t="s">
        <v>194</v>
      </c>
      <c r="G12" s="248" t="s">
        <v>1149</v>
      </c>
    </row>
    <row r="13" spans="1:7" ht="18.75">
      <c r="A13" s="249">
        <v>10</v>
      </c>
      <c r="B13" s="248" t="s">
        <v>1414</v>
      </c>
      <c r="C13" s="248" t="s">
        <v>1100</v>
      </c>
      <c r="D13" s="248" t="s">
        <v>1166</v>
      </c>
      <c r="E13" s="248" t="s">
        <v>1393</v>
      </c>
      <c r="F13" s="248" t="s">
        <v>194</v>
      </c>
      <c r="G13" s="248" t="s">
        <v>1149</v>
      </c>
    </row>
    <row r="14" spans="1:7" ht="18.75">
      <c r="A14" s="249">
        <v>11</v>
      </c>
      <c r="B14" s="248" t="s">
        <v>1415</v>
      </c>
      <c r="C14" s="248" t="s">
        <v>1100</v>
      </c>
      <c r="D14" s="248" t="s">
        <v>1166</v>
      </c>
      <c r="E14" s="248" t="s">
        <v>1393</v>
      </c>
      <c r="F14" s="248" t="s">
        <v>194</v>
      </c>
      <c r="G14" s="248" t="s">
        <v>1149</v>
      </c>
    </row>
    <row r="15" spans="1:7" ht="18.75">
      <c r="A15" s="249">
        <v>12</v>
      </c>
      <c r="B15" s="248" t="s">
        <v>1416</v>
      </c>
      <c r="C15" s="248" t="s">
        <v>1100</v>
      </c>
      <c r="D15" s="248" t="s">
        <v>1166</v>
      </c>
      <c r="E15" s="248" t="s">
        <v>1393</v>
      </c>
      <c r="F15" s="248" t="s">
        <v>194</v>
      </c>
      <c r="G15" s="248" t="s">
        <v>1149</v>
      </c>
    </row>
    <row r="16" spans="1:7" ht="18.75">
      <c r="A16" s="249">
        <v>13</v>
      </c>
      <c r="B16" s="248" t="s">
        <v>1417</v>
      </c>
      <c r="C16" s="248" t="s">
        <v>1418</v>
      </c>
      <c r="D16" s="248" t="s">
        <v>1166</v>
      </c>
      <c r="E16" s="248" t="s">
        <v>1393</v>
      </c>
      <c r="F16" s="248" t="s">
        <v>194</v>
      </c>
      <c r="G16" s="248" t="s">
        <v>1405</v>
      </c>
    </row>
    <row r="17" spans="1:7" ht="18.75">
      <c r="A17" s="249">
        <v>14</v>
      </c>
      <c r="B17" s="248" t="s">
        <v>1419</v>
      </c>
      <c r="C17" s="248" t="s">
        <v>1418</v>
      </c>
      <c r="D17" s="248" t="s">
        <v>1166</v>
      </c>
      <c r="E17" s="248" t="s">
        <v>1393</v>
      </c>
      <c r="F17" s="248" t="s">
        <v>194</v>
      </c>
      <c r="G17" s="248" t="s">
        <v>1405</v>
      </c>
    </row>
    <row r="18" spans="1:7" ht="18.75">
      <c r="A18" s="249">
        <v>15</v>
      </c>
      <c r="B18" s="248" t="s">
        <v>1420</v>
      </c>
      <c r="C18" s="248" t="s">
        <v>1418</v>
      </c>
      <c r="D18" s="248" t="s">
        <v>1166</v>
      </c>
      <c r="E18" s="248" t="s">
        <v>1393</v>
      </c>
      <c r="F18" s="248" t="s">
        <v>194</v>
      </c>
      <c r="G18" s="248" t="s">
        <v>1405</v>
      </c>
    </row>
    <row r="19" spans="1:7" ht="18.75">
      <c r="A19" s="249">
        <v>16</v>
      </c>
      <c r="B19" s="248" t="s">
        <v>1421</v>
      </c>
      <c r="C19" s="248" t="s">
        <v>1422</v>
      </c>
      <c r="D19" s="248" t="s">
        <v>1166</v>
      </c>
      <c r="E19" s="248" t="s">
        <v>1393</v>
      </c>
      <c r="F19" s="248" t="s">
        <v>194</v>
      </c>
      <c r="G19" s="248" t="s">
        <v>1423</v>
      </c>
    </row>
    <row r="20" spans="1:7" ht="18.75">
      <c r="A20" s="249">
        <v>17</v>
      </c>
      <c r="B20" s="248" t="s">
        <v>1424</v>
      </c>
      <c r="C20" s="248" t="s">
        <v>1425</v>
      </c>
      <c r="D20" s="248" t="s">
        <v>1166</v>
      </c>
      <c r="E20" s="248" t="s">
        <v>1393</v>
      </c>
      <c r="F20" s="248" t="s">
        <v>194</v>
      </c>
      <c r="G20" s="248" t="s">
        <v>1423</v>
      </c>
    </row>
    <row r="21" spans="1:7" ht="18.75">
      <c r="A21" s="249">
        <v>18</v>
      </c>
      <c r="B21" s="248" t="s">
        <v>1426</v>
      </c>
      <c r="C21" s="248" t="s">
        <v>1403</v>
      </c>
      <c r="D21" s="248" t="s">
        <v>1116</v>
      </c>
      <c r="E21" s="248" t="s">
        <v>1393</v>
      </c>
      <c r="F21" s="248" t="s">
        <v>194</v>
      </c>
      <c r="G21" s="248" t="s">
        <v>1405</v>
      </c>
    </row>
    <row r="22" spans="1:7" ht="18.75">
      <c r="A22" s="249">
        <v>19</v>
      </c>
      <c r="B22" s="248" t="s">
        <v>1427</v>
      </c>
      <c r="C22" s="248" t="s">
        <v>1428</v>
      </c>
      <c r="D22" s="248" t="s">
        <v>1116</v>
      </c>
      <c r="E22" s="248" t="s">
        <v>1393</v>
      </c>
      <c r="F22" s="248" t="s">
        <v>194</v>
      </c>
      <c r="G22" s="248" t="s">
        <v>1405</v>
      </c>
    </row>
    <row r="23" spans="1:7" ht="18.75">
      <c r="A23" s="249">
        <v>20</v>
      </c>
      <c r="B23" s="248" t="s">
        <v>1429</v>
      </c>
      <c r="C23" s="248" t="s">
        <v>1430</v>
      </c>
      <c r="D23" s="248" t="s">
        <v>1116</v>
      </c>
      <c r="E23" s="248" t="s">
        <v>1393</v>
      </c>
      <c r="F23" s="248" t="s">
        <v>194</v>
      </c>
      <c r="G23" s="248" t="s">
        <v>1149</v>
      </c>
    </row>
    <row r="24" spans="1:7" ht="18.75">
      <c r="A24" s="249">
        <v>21</v>
      </c>
      <c r="B24" s="248" t="s">
        <v>1431</v>
      </c>
      <c r="C24" s="248" t="s">
        <v>1430</v>
      </c>
      <c r="D24" s="248" t="s">
        <v>1116</v>
      </c>
      <c r="E24" s="248" t="s">
        <v>1393</v>
      </c>
      <c r="F24" s="248" t="s">
        <v>194</v>
      </c>
      <c r="G24" s="248" t="s">
        <v>1149</v>
      </c>
    </row>
    <row r="25" spans="1:7" ht="18.75">
      <c r="A25" s="249">
        <v>22</v>
      </c>
      <c r="B25" s="248" t="s">
        <v>1432</v>
      </c>
      <c r="C25" s="248" t="s">
        <v>184</v>
      </c>
      <c r="D25" s="248" t="s">
        <v>1116</v>
      </c>
      <c r="E25" s="248" t="s">
        <v>1393</v>
      </c>
      <c r="F25" s="248" t="s">
        <v>194</v>
      </c>
      <c r="G25" s="248" t="s">
        <v>1405</v>
      </c>
    </row>
    <row r="26" spans="1:7" ht="18.75">
      <c r="A26" s="249">
        <v>23</v>
      </c>
      <c r="B26" s="248" t="s">
        <v>1433</v>
      </c>
      <c r="C26" s="248" t="s">
        <v>1434</v>
      </c>
      <c r="D26" s="248" t="s">
        <v>1116</v>
      </c>
      <c r="E26" s="248" t="s">
        <v>1393</v>
      </c>
      <c r="F26" s="248" t="s">
        <v>194</v>
      </c>
      <c r="G26" s="248" t="s">
        <v>1149</v>
      </c>
    </row>
    <row r="27" spans="1:7" ht="18.75">
      <c r="A27" s="249">
        <v>24</v>
      </c>
      <c r="B27" s="248" t="s">
        <v>1435</v>
      </c>
      <c r="C27" s="248" t="s">
        <v>1434</v>
      </c>
      <c r="D27" s="248" t="s">
        <v>1116</v>
      </c>
      <c r="E27" s="248" t="s">
        <v>1393</v>
      </c>
      <c r="F27" s="248" t="s">
        <v>194</v>
      </c>
      <c r="G27" s="248" t="s">
        <v>1149</v>
      </c>
    </row>
    <row r="28" spans="1:7" ht="18.75">
      <c r="A28" s="249">
        <v>25</v>
      </c>
      <c r="B28" s="248" t="s">
        <v>1436</v>
      </c>
      <c r="C28" s="248" t="s">
        <v>1434</v>
      </c>
      <c r="D28" s="248" t="s">
        <v>1116</v>
      </c>
      <c r="E28" s="248" t="s">
        <v>1393</v>
      </c>
      <c r="F28" s="248" t="s">
        <v>194</v>
      </c>
      <c r="G28" s="248" t="s">
        <v>1149</v>
      </c>
    </row>
    <row r="29" spans="1:7" ht="18.75">
      <c r="A29" s="249">
        <v>26</v>
      </c>
      <c r="B29" s="248" t="s">
        <v>1437</v>
      </c>
      <c r="C29" s="248" t="s">
        <v>1434</v>
      </c>
      <c r="D29" s="248" t="s">
        <v>1116</v>
      </c>
      <c r="E29" s="248" t="s">
        <v>1393</v>
      </c>
      <c r="F29" s="248" t="s">
        <v>194</v>
      </c>
      <c r="G29" s="248" t="s">
        <v>1149</v>
      </c>
    </row>
    <row r="30" spans="1:7" ht="18.75">
      <c r="A30" s="249">
        <v>27</v>
      </c>
      <c r="B30" s="248" t="s">
        <v>1438</v>
      </c>
      <c r="C30" s="248" t="s">
        <v>1434</v>
      </c>
      <c r="D30" s="248" t="s">
        <v>1116</v>
      </c>
      <c r="E30" s="248" t="s">
        <v>1393</v>
      </c>
      <c r="F30" s="248" t="s">
        <v>194</v>
      </c>
      <c r="G30" s="248" t="s">
        <v>1149</v>
      </c>
    </row>
    <row r="31" spans="1:7" ht="18.75">
      <c r="A31" s="249">
        <v>28</v>
      </c>
      <c r="B31" s="248" t="s">
        <v>1439</v>
      </c>
      <c r="C31" s="248" t="s">
        <v>1434</v>
      </c>
      <c r="D31" s="248" t="s">
        <v>1116</v>
      </c>
      <c r="E31" s="248" t="s">
        <v>1393</v>
      </c>
      <c r="F31" s="248" t="s">
        <v>194</v>
      </c>
      <c r="G31" s="248" t="s">
        <v>1149</v>
      </c>
    </row>
    <row r="32" spans="1:7" ht="18.75">
      <c r="A32" s="249">
        <v>29</v>
      </c>
      <c r="B32" s="248" t="s">
        <v>1440</v>
      </c>
      <c r="C32" s="248" t="s">
        <v>1441</v>
      </c>
      <c r="D32" s="248" t="s">
        <v>1116</v>
      </c>
      <c r="E32" s="248" t="s">
        <v>1393</v>
      </c>
      <c r="F32" s="248" t="s">
        <v>194</v>
      </c>
      <c r="G32" s="248" t="s">
        <v>1405</v>
      </c>
    </row>
    <row r="33" spans="1:7" ht="18.75">
      <c r="A33" s="249">
        <v>30</v>
      </c>
      <c r="B33" s="248" t="s">
        <v>1442</v>
      </c>
      <c r="C33" s="248" t="s">
        <v>1100</v>
      </c>
      <c r="D33" s="248" t="s">
        <v>1214</v>
      </c>
      <c r="E33" s="248" t="s">
        <v>1393</v>
      </c>
      <c r="F33" s="248" t="s">
        <v>194</v>
      </c>
      <c r="G33" s="248" t="s">
        <v>1149</v>
      </c>
    </row>
    <row r="34" spans="1:7" ht="18.75">
      <c r="A34" s="249">
        <v>31</v>
      </c>
      <c r="B34" s="248" t="s">
        <v>1443</v>
      </c>
      <c r="C34" s="248" t="s">
        <v>1444</v>
      </c>
      <c r="D34" s="248" t="s">
        <v>1214</v>
      </c>
      <c r="E34" s="248" t="s">
        <v>1393</v>
      </c>
      <c r="F34" s="248" t="s">
        <v>194</v>
      </c>
      <c r="G34" s="248" t="s">
        <v>1405</v>
      </c>
    </row>
    <row r="35" spans="1:7" ht="18.75">
      <c r="A35" s="249">
        <v>32</v>
      </c>
      <c r="B35" s="248" t="s">
        <v>1445</v>
      </c>
      <c r="C35" s="248" t="s">
        <v>1444</v>
      </c>
      <c r="D35" s="248" t="s">
        <v>1214</v>
      </c>
      <c r="E35" s="248" t="s">
        <v>1393</v>
      </c>
      <c r="F35" s="248" t="s">
        <v>194</v>
      </c>
      <c r="G35" s="248" t="s">
        <v>1405</v>
      </c>
    </row>
    <row r="36" spans="1:7" ht="18.75">
      <c r="A36" s="249">
        <v>33</v>
      </c>
      <c r="B36" s="248" t="s">
        <v>1446</v>
      </c>
      <c r="C36" s="248" t="s">
        <v>1447</v>
      </c>
      <c r="D36" s="248" t="s">
        <v>1214</v>
      </c>
      <c r="E36" s="248" t="s">
        <v>1393</v>
      </c>
      <c r="F36" s="248" t="s">
        <v>194</v>
      </c>
      <c r="G36" s="248" t="s">
        <v>1149</v>
      </c>
    </row>
    <row r="37" spans="1:7" ht="18.75">
      <c r="A37" s="249">
        <v>34</v>
      </c>
      <c r="B37" s="248" t="s">
        <v>1448</v>
      </c>
      <c r="C37" s="248" t="s">
        <v>1447</v>
      </c>
      <c r="D37" s="248" t="s">
        <v>1214</v>
      </c>
      <c r="E37" s="248" t="s">
        <v>1393</v>
      </c>
      <c r="F37" s="248" t="s">
        <v>194</v>
      </c>
      <c r="G37" s="248" t="s">
        <v>1149</v>
      </c>
    </row>
    <row r="38" spans="1:7" ht="18.75">
      <c r="A38" s="249">
        <v>35</v>
      </c>
      <c r="B38" s="248" t="s">
        <v>1449</v>
      </c>
      <c r="C38" s="248" t="s">
        <v>1447</v>
      </c>
      <c r="D38" s="248" t="s">
        <v>1214</v>
      </c>
      <c r="E38" s="248" t="s">
        <v>1393</v>
      </c>
      <c r="F38" s="248" t="s">
        <v>194</v>
      </c>
      <c r="G38" s="248" t="s">
        <v>1149</v>
      </c>
    </row>
    <row r="39" spans="1:7" ht="18.75">
      <c r="A39" s="249">
        <v>36</v>
      </c>
      <c r="B39" s="248" t="s">
        <v>1450</v>
      </c>
      <c r="C39" s="248" t="s">
        <v>1447</v>
      </c>
      <c r="D39" s="248" t="s">
        <v>1214</v>
      </c>
      <c r="E39" s="248" t="s">
        <v>1393</v>
      </c>
      <c r="F39" s="248" t="s">
        <v>194</v>
      </c>
      <c r="G39" s="248" t="s">
        <v>1149</v>
      </c>
    </row>
    <row r="40" spans="1:7" ht="18.75">
      <c r="A40" s="249">
        <v>37</v>
      </c>
      <c r="B40" s="248" t="s">
        <v>1451</v>
      </c>
      <c r="C40" s="248" t="s">
        <v>1447</v>
      </c>
      <c r="D40" s="248" t="s">
        <v>1214</v>
      </c>
      <c r="E40" s="248" t="s">
        <v>1393</v>
      </c>
      <c r="F40" s="248" t="s">
        <v>194</v>
      </c>
      <c r="G40" s="248" t="s">
        <v>1149</v>
      </c>
    </row>
    <row r="41" spans="1:7" ht="18.75">
      <c r="A41" s="249">
        <v>38</v>
      </c>
      <c r="B41" s="248" t="s">
        <v>1452</v>
      </c>
      <c r="C41" s="248" t="s">
        <v>1447</v>
      </c>
      <c r="D41" s="248" t="s">
        <v>1214</v>
      </c>
      <c r="E41" s="248" t="s">
        <v>1393</v>
      </c>
      <c r="F41" s="248" t="s">
        <v>194</v>
      </c>
      <c r="G41" s="248" t="s">
        <v>1149</v>
      </c>
    </row>
    <row r="42" spans="1:7" ht="18.75">
      <c r="A42" s="249">
        <v>39</v>
      </c>
      <c r="B42" s="248" t="s">
        <v>1453</v>
      </c>
      <c r="C42" s="248" t="s">
        <v>1441</v>
      </c>
      <c r="D42" s="248" t="s">
        <v>1214</v>
      </c>
      <c r="E42" s="248" t="s">
        <v>1393</v>
      </c>
      <c r="F42" s="248" t="s">
        <v>194</v>
      </c>
      <c r="G42" s="248" t="s">
        <v>1405</v>
      </c>
    </row>
    <row r="43" spans="1:7" ht="18.75">
      <c r="A43" s="249">
        <v>40</v>
      </c>
      <c r="B43" s="248" t="s">
        <v>1454</v>
      </c>
      <c r="C43" s="248" t="s">
        <v>1403</v>
      </c>
      <c r="D43" s="248" t="s">
        <v>1215</v>
      </c>
      <c r="E43" s="248" t="s">
        <v>1393</v>
      </c>
      <c r="F43" s="248" t="s">
        <v>194</v>
      </c>
      <c r="G43" s="248" t="s">
        <v>1137</v>
      </c>
    </row>
    <row r="44" spans="1:7" ht="18.75">
      <c r="A44" s="249">
        <v>41</v>
      </c>
      <c r="B44" s="248" t="s">
        <v>1455</v>
      </c>
      <c r="C44" s="248" t="s">
        <v>1456</v>
      </c>
      <c r="D44" s="248" t="s">
        <v>1215</v>
      </c>
      <c r="E44" s="248" t="s">
        <v>1393</v>
      </c>
      <c r="F44" s="248" t="s">
        <v>194</v>
      </c>
      <c r="G44" s="248" t="s">
        <v>1149</v>
      </c>
    </row>
    <row r="45" spans="1:7" ht="18.75">
      <c r="A45" s="249">
        <v>42</v>
      </c>
      <c r="B45" s="248" t="s">
        <v>1457</v>
      </c>
      <c r="C45" s="248" t="s">
        <v>1456</v>
      </c>
      <c r="D45" s="248" t="s">
        <v>1215</v>
      </c>
      <c r="E45" s="248" t="s">
        <v>1393</v>
      </c>
      <c r="F45" s="248" t="s">
        <v>194</v>
      </c>
      <c r="G45" s="248" t="s">
        <v>1149</v>
      </c>
    </row>
    <row r="46" spans="1:7" ht="18.75">
      <c r="A46" s="249">
        <v>43</v>
      </c>
      <c r="B46" s="248" t="s">
        <v>1458</v>
      </c>
      <c r="C46" s="248" t="s">
        <v>1456</v>
      </c>
      <c r="D46" s="248" t="s">
        <v>1215</v>
      </c>
      <c r="E46" s="248" t="s">
        <v>1393</v>
      </c>
      <c r="F46" s="248" t="s">
        <v>194</v>
      </c>
      <c r="G46" s="248" t="s">
        <v>1149</v>
      </c>
    </row>
    <row r="47" spans="1:7" ht="18.75">
      <c r="A47" s="249">
        <v>44</v>
      </c>
      <c r="B47" s="248" t="s">
        <v>1459</v>
      </c>
      <c r="C47" s="248" t="s">
        <v>1456</v>
      </c>
      <c r="D47" s="248" t="s">
        <v>1215</v>
      </c>
      <c r="E47" s="248" t="s">
        <v>1393</v>
      </c>
      <c r="F47" s="248" t="s">
        <v>194</v>
      </c>
      <c r="G47" s="248" t="s">
        <v>1149</v>
      </c>
    </row>
    <row r="48" spans="1:7" ht="18.75">
      <c r="A48" s="249">
        <v>45</v>
      </c>
      <c r="B48" s="248" t="s">
        <v>1460</v>
      </c>
      <c r="C48" s="248" t="s">
        <v>1456</v>
      </c>
      <c r="D48" s="248" t="s">
        <v>1215</v>
      </c>
      <c r="E48" s="248" t="s">
        <v>1393</v>
      </c>
      <c r="F48" s="248" t="s">
        <v>194</v>
      </c>
      <c r="G48" s="248" t="s">
        <v>1149</v>
      </c>
    </row>
    <row r="49" spans="1:7" ht="18.75">
      <c r="A49" s="249">
        <v>46</v>
      </c>
      <c r="B49" s="248" t="s">
        <v>1461</v>
      </c>
      <c r="C49" s="248" t="s">
        <v>1456</v>
      </c>
      <c r="D49" s="248" t="s">
        <v>1215</v>
      </c>
      <c r="E49" s="248" t="s">
        <v>1393</v>
      </c>
      <c r="F49" s="248" t="s">
        <v>194</v>
      </c>
      <c r="G49" s="248" t="s">
        <v>1149</v>
      </c>
    </row>
    <row r="50" spans="1:7" ht="18.75">
      <c r="A50" s="249">
        <v>47</v>
      </c>
      <c r="B50" s="248" t="s">
        <v>1462</v>
      </c>
      <c r="C50" s="248" t="s">
        <v>1456</v>
      </c>
      <c r="D50" s="248" t="s">
        <v>1215</v>
      </c>
      <c r="E50" s="248" t="s">
        <v>1393</v>
      </c>
      <c r="F50" s="248" t="s">
        <v>194</v>
      </c>
      <c r="G50" s="248" t="s">
        <v>1149</v>
      </c>
    </row>
    <row r="51" spans="1:7" ht="18.75">
      <c r="A51" s="249">
        <v>48</v>
      </c>
      <c r="B51" s="248" t="s">
        <v>1463</v>
      </c>
      <c r="C51" s="248" t="s">
        <v>1456</v>
      </c>
      <c r="D51" s="248" t="s">
        <v>1215</v>
      </c>
      <c r="E51" s="248" t="s">
        <v>1393</v>
      </c>
      <c r="F51" s="248" t="s">
        <v>194</v>
      </c>
      <c r="G51" s="248" t="s">
        <v>1149</v>
      </c>
    </row>
    <row r="52" spans="1:7" ht="18.75">
      <c r="A52" s="249">
        <v>49</v>
      </c>
      <c r="B52" s="248" t="s">
        <v>1464</v>
      </c>
      <c r="C52" s="248" t="s">
        <v>1456</v>
      </c>
      <c r="D52" s="248" t="s">
        <v>1215</v>
      </c>
      <c r="E52" s="248" t="s">
        <v>1393</v>
      </c>
      <c r="F52" s="248" t="s">
        <v>194</v>
      </c>
      <c r="G52" s="248" t="s">
        <v>1149</v>
      </c>
    </row>
    <row r="53" spans="1:7" ht="18.75">
      <c r="A53" s="249">
        <v>50</v>
      </c>
      <c r="B53" s="248" t="s">
        <v>1465</v>
      </c>
      <c r="C53" s="248" t="s">
        <v>1456</v>
      </c>
      <c r="D53" s="248" t="s">
        <v>1215</v>
      </c>
      <c r="E53" s="248" t="s">
        <v>1393</v>
      </c>
      <c r="F53" s="248" t="s">
        <v>194</v>
      </c>
      <c r="G53" s="248" t="s">
        <v>1149</v>
      </c>
    </row>
    <row r="54" spans="1:7" ht="18.75">
      <c r="A54" s="249">
        <v>51</v>
      </c>
      <c r="B54" s="248" t="s">
        <v>1466</v>
      </c>
      <c r="C54" s="248" t="s">
        <v>1456</v>
      </c>
      <c r="D54" s="248" t="s">
        <v>1215</v>
      </c>
      <c r="E54" s="248" t="s">
        <v>1393</v>
      </c>
      <c r="F54" s="248" t="s">
        <v>194</v>
      </c>
      <c r="G54" s="248" t="s">
        <v>1149</v>
      </c>
    </row>
    <row r="55" spans="1:7" ht="18.75">
      <c r="A55" s="249">
        <v>52</v>
      </c>
      <c r="B55" s="248" t="s">
        <v>1467</v>
      </c>
      <c r="C55" s="248" t="s">
        <v>1456</v>
      </c>
      <c r="D55" s="248" t="s">
        <v>1215</v>
      </c>
      <c r="E55" s="248" t="s">
        <v>1393</v>
      </c>
      <c r="F55" s="248" t="s">
        <v>194</v>
      </c>
      <c r="G55" s="248" t="s">
        <v>1149</v>
      </c>
    </row>
    <row r="56" spans="1:7" ht="18.75">
      <c r="A56" s="249">
        <v>53</v>
      </c>
      <c r="B56" s="248" t="s">
        <v>1468</v>
      </c>
      <c r="C56" s="248" t="s">
        <v>1441</v>
      </c>
      <c r="D56" s="248" t="s">
        <v>1215</v>
      </c>
      <c r="E56" s="248" t="s">
        <v>1393</v>
      </c>
      <c r="F56" s="248" t="s">
        <v>194</v>
      </c>
      <c r="G56" s="248" t="s">
        <v>1405</v>
      </c>
    </row>
    <row r="57" spans="1:7" ht="18.75">
      <c r="A57" s="249">
        <v>54</v>
      </c>
      <c r="B57" s="248" t="s">
        <v>1469</v>
      </c>
      <c r="C57" s="248" t="s">
        <v>1441</v>
      </c>
      <c r="D57" s="248" t="s">
        <v>1215</v>
      </c>
      <c r="E57" s="248" t="s">
        <v>1393</v>
      </c>
      <c r="F57" s="248" t="s">
        <v>194</v>
      </c>
      <c r="G57" s="248" t="s">
        <v>1405</v>
      </c>
    </row>
    <row r="58" spans="1:7" ht="18.75">
      <c r="A58" s="249">
        <v>55</v>
      </c>
      <c r="B58" s="248" t="s">
        <v>1470</v>
      </c>
      <c r="C58" s="248" t="s">
        <v>1471</v>
      </c>
      <c r="D58" s="248" t="s">
        <v>1215</v>
      </c>
      <c r="E58" s="248" t="s">
        <v>1393</v>
      </c>
      <c r="F58" s="248" t="s">
        <v>194</v>
      </c>
      <c r="G58" s="248" t="s">
        <v>1065</v>
      </c>
    </row>
    <row r="59" spans="1:7" ht="18.75">
      <c r="A59" s="249">
        <v>56</v>
      </c>
      <c r="B59" s="248" t="s">
        <v>1472</v>
      </c>
      <c r="C59" s="248" t="s">
        <v>1473</v>
      </c>
      <c r="D59" s="248" t="s">
        <v>1339</v>
      </c>
      <c r="E59" s="248" t="s">
        <v>1393</v>
      </c>
      <c r="F59" s="248" t="s">
        <v>194</v>
      </c>
      <c r="G59" s="248" t="s">
        <v>1405</v>
      </c>
    </row>
    <row r="60" spans="1:7" ht="18.75">
      <c r="A60" s="249">
        <v>57</v>
      </c>
      <c r="B60" s="248" t="s">
        <v>1474</v>
      </c>
      <c r="C60" s="248" t="s">
        <v>1473</v>
      </c>
      <c r="D60" s="248" t="s">
        <v>1339</v>
      </c>
      <c r="E60" s="248" t="s">
        <v>1393</v>
      </c>
      <c r="F60" s="248" t="s">
        <v>194</v>
      </c>
      <c r="G60" s="248" t="s">
        <v>1405</v>
      </c>
    </row>
    <row r="61" spans="1:7" ht="18.75">
      <c r="A61" s="249">
        <v>58</v>
      </c>
      <c r="B61" s="248" t="s">
        <v>1475</v>
      </c>
      <c r="C61" s="248" t="s">
        <v>1476</v>
      </c>
      <c r="D61" s="248" t="s">
        <v>1339</v>
      </c>
      <c r="E61" s="248" t="s">
        <v>1393</v>
      </c>
      <c r="F61" s="248" t="s">
        <v>194</v>
      </c>
      <c r="G61" s="248" t="s">
        <v>1405</v>
      </c>
    </row>
    <row r="62" spans="1:7" ht="18.75">
      <c r="A62" s="249">
        <v>59</v>
      </c>
      <c r="B62" s="248" t="s">
        <v>1477</v>
      </c>
      <c r="C62" s="248" t="s">
        <v>1403</v>
      </c>
      <c r="D62" s="248" t="s">
        <v>1339</v>
      </c>
      <c r="E62" s="248" t="s">
        <v>1393</v>
      </c>
      <c r="F62" s="248" t="s">
        <v>194</v>
      </c>
      <c r="G62" s="248" t="s">
        <v>1405</v>
      </c>
    </row>
    <row r="63" spans="1:7" ht="18.75">
      <c r="A63" s="249">
        <v>60</v>
      </c>
      <c r="B63" s="248" t="s">
        <v>1478</v>
      </c>
      <c r="C63" s="248" t="s">
        <v>1403</v>
      </c>
      <c r="D63" s="248" t="s">
        <v>1339</v>
      </c>
      <c r="E63" s="248" t="s">
        <v>1393</v>
      </c>
      <c r="F63" s="248" t="s">
        <v>194</v>
      </c>
      <c r="G63" s="248" t="s">
        <v>1405</v>
      </c>
    </row>
    <row r="64" spans="1:7" ht="18.75">
      <c r="A64" s="249">
        <v>61</v>
      </c>
      <c r="B64" s="248" t="s">
        <v>1479</v>
      </c>
      <c r="C64" s="248" t="s">
        <v>1408</v>
      </c>
      <c r="D64" s="248" t="s">
        <v>1339</v>
      </c>
      <c r="E64" s="248" t="s">
        <v>1393</v>
      </c>
      <c r="F64" s="248" t="s">
        <v>194</v>
      </c>
      <c r="G64" s="248" t="s">
        <v>1149</v>
      </c>
    </row>
    <row r="65" spans="1:7" ht="18.75">
      <c r="A65" s="249">
        <v>62</v>
      </c>
      <c r="B65" s="248" t="s">
        <v>1480</v>
      </c>
      <c r="C65" s="248" t="s">
        <v>1100</v>
      </c>
      <c r="D65" s="248" t="s">
        <v>1339</v>
      </c>
      <c r="E65" s="248" t="s">
        <v>1393</v>
      </c>
      <c r="F65" s="248" t="s">
        <v>194</v>
      </c>
      <c r="G65" s="248" t="s">
        <v>1149</v>
      </c>
    </row>
    <row r="66" spans="1:7" ht="18.75">
      <c r="A66" s="249">
        <v>63</v>
      </c>
      <c r="B66" s="248" t="s">
        <v>1481</v>
      </c>
      <c r="C66" s="248" t="s">
        <v>1482</v>
      </c>
      <c r="D66" s="248" t="s">
        <v>1339</v>
      </c>
      <c r="E66" s="248" t="s">
        <v>1393</v>
      </c>
      <c r="F66" s="248" t="s">
        <v>194</v>
      </c>
      <c r="G66" s="248" t="s">
        <v>1405</v>
      </c>
    </row>
    <row r="67" spans="1:7" ht="18.75">
      <c r="A67" s="249">
        <v>64</v>
      </c>
      <c r="B67" s="248" t="s">
        <v>1483</v>
      </c>
      <c r="C67" s="248" t="s">
        <v>1482</v>
      </c>
      <c r="D67" s="248" t="s">
        <v>1339</v>
      </c>
      <c r="E67" s="248" t="s">
        <v>1393</v>
      </c>
      <c r="F67" s="248" t="s">
        <v>194</v>
      </c>
      <c r="G67" s="248" t="s">
        <v>1405</v>
      </c>
    </row>
    <row r="68" spans="1:7" ht="18.75">
      <c r="A68" s="249">
        <v>65</v>
      </c>
      <c r="B68" s="248" t="s">
        <v>1484</v>
      </c>
      <c r="C68" s="248" t="s">
        <v>1485</v>
      </c>
      <c r="D68" s="248" t="s">
        <v>1339</v>
      </c>
      <c r="E68" s="248" t="s">
        <v>1393</v>
      </c>
      <c r="F68" s="248" t="s">
        <v>194</v>
      </c>
      <c r="G68" s="248" t="s">
        <v>1405</v>
      </c>
    </row>
    <row r="69" spans="1:7" ht="18.75">
      <c r="A69" s="249">
        <v>66</v>
      </c>
      <c r="B69" s="248" t="s">
        <v>1486</v>
      </c>
      <c r="C69" s="248" t="s">
        <v>1487</v>
      </c>
      <c r="D69" s="248" t="s">
        <v>1339</v>
      </c>
      <c r="E69" s="248" t="s">
        <v>1393</v>
      </c>
      <c r="F69" s="248" t="s">
        <v>194</v>
      </c>
      <c r="G69" s="248" t="s">
        <v>1405</v>
      </c>
    </row>
    <row r="70" spans="1:7" ht="18.75">
      <c r="A70" s="249">
        <v>67</v>
      </c>
      <c r="B70" s="248" t="s">
        <v>1488</v>
      </c>
      <c r="C70" s="248" t="s">
        <v>1487</v>
      </c>
      <c r="D70" s="248" t="s">
        <v>1339</v>
      </c>
      <c r="E70" s="248" t="s">
        <v>1393</v>
      </c>
      <c r="F70" s="248" t="s">
        <v>194</v>
      </c>
      <c r="G70" s="248" t="s">
        <v>1405</v>
      </c>
    </row>
    <row r="71" spans="1:7" ht="18.75">
      <c r="A71" s="249">
        <v>68</v>
      </c>
      <c r="B71" s="248" t="s">
        <v>1489</v>
      </c>
      <c r="C71" s="248" t="s">
        <v>1490</v>
      </c>
      <c r="D71" s="248" t="s">
        <v>1339</v>
      </c>
      <c r="E71" s="248" t="s">
        <v>1393</v>
      </c>
      <c r="F71" s="248" t="s">
        <v>194</v>
      </c>
      <c r="G71" s="248" t="s">
        <v>1405</v>
      </c>
    </row>
    <row r="72" spans="1:7" ht="18.75">
      <c r="A72" s="249">
        <v>69</v>
      </c>
      <c r="B72" s="248" t="s">
        <v>1491</v>
      </c>
      <c r="C72" s="248" t="s">
        <v>1492</v>
      </c>
      <c r="D72" s="248" t="s">
        <v>1339</v>
      </c>
      <c r="E72" s="248" t="s">
        <v>1393</v>
      </c>
      <c r="F72" s="248" t="s">
        <v>194</v>
      </c>
      <c r="G72" s="248" t="s">
        <v>1405</v>
      </c>
    </row>
    <row r="73" spans="1:7" ht="18.75">
      <c r="A73" s="249">
        <v>70</v>
      </c>
      <c r="B73" s="248" t="s">
        <v>1493</v>
      </c>
      <c r="C73" s="248" t="s">
        <v>1494</v>
      </c>
      <c r="D73" s="248" t="s">
        <v>1339</v>
      </c>
      <c r="E73" s="248" t="s">
        <v>1393</v>
      </c>
      <c r="F73" s="248" t="s">
        <v>194</v>
      </c>
      <c r="G73" s="248" t="s">
        <v>1405</v>
      </c>
    </row>
    <row r="74" spans="1:7" ht="18.75">
      <c r="A74" s="249">
        <v>71</v>
      </c>
      <c r="B74" s="248" t="s">
        <v>1495</v>
      </c>
      <c r="C74" s="248" t="s">
        <v>1496</v>
      </c>
      <c r="D74" s="248" t="s">
        <v>1339</v>
      </c>
      <c r="E74" s="248" t="s">
        <v>1393</v>
      </c>
      <c r="F74" s="248" t="s">
        <v>194</v>
      </c>
      <c r="G74" s="248" t="s">
        <v>1405</v>
      </c>
    </row>
    <row r="75" spans="1:7" ht="18.75">
      <c r="A75" s="249">
        <v>72</v>
      </c>
      <c r="B75" s="248" t="s">
        <v>1497</v>
      </c>
      <c r="C75" s="248" t="s">
        <v>1498</v>
      </c>
      <c r="D75" s="248" t="s">
        <v>1339</v>
      </c>
      <c r="E75" s="248" t="s">
        <v>1393</v>
      </c>
      <c r="F75" s="248" t="s">
        <v>194</v>
      </c>
      <c r="G75" s="248" t="s">
        <v>1405</v>
      </c>
    </row>
    <row r="76" spans="1:7" ht="18.75">
      <c r="A76" s="249">
        <v>73</v>
      </c>
      <c r="B76" s="248" t="s">
        <v>1499</v>
      </c>
      <c r="C76" s="248" t="s">
        <v>1498</v>
      </c>
      <c r="D76" s="248" t="s">
        <v>1339</v>
      </c>
      <c r="E76" s="248" t="s">
        <v>1393</v>
      </c>
      <c r="F76" s="248" t="s">
        <v>194</v>
      </c>
      <c r="G76" s="248" t="s">
        <v>1405</v>
      </c>
    </row>
    <row r="77" spans="1:7" ht="18.75">
      <c r="A77" s="249">
        <v>74</v>
      </c>
      <c r="B77" s="248" t="s">
        <v>1500</v>
      </c>
      <c r="C77" s="248" t="s">
        <v>1498</v>
      </c>
      <c r="D77" s="248" t="s">
        <v>1339</v>
      </c>
      <c r="E77" s="248" t="s">
        <v>1393</v>
      </c>
      <c r="F77" s="248" t="s">
        <v>194</v>
      </c>
      <c r="G77" s="248" t="s">
        <v>1405</v>
      </c>
    </row>
    <row r="78" spans="1:7" ht="18.75">
      <c r="A78" s="249">
        <v>75</v>
      </c>
      <c r="B78" s="248" t="s">
        <v>1501</v>
      </c>
      <c r="C78" s="248" t="s">
        <v>1502</v>
      </c>
      <c r="D78" s="248" t="s">
        <v>1339</v>
      </c>
      <c r="E78" s="248" t="s">
        <v>1393</v>
      </c>
      <c r="F78" s="248" t="s">
        <v>194</v>
      </c>
      <c r="G78" s="248" t="s">
        <v>1405</v>
      </c>
    </row>
    <row r="79" spans="1:7" ht="18.75">
      <c r="A79" s="249">
        <v>76</v>
      </c>
      <c r="B79" s="248" t="s">
        <v>1503</v>
      </c>
      <c r="C79" s="248" t="s">
        <v>1504</v>
      </c>
      <c r="D79" s="248" t="s">
        <v>1339</v>
      </c>
      <c r="E79" s="248" t="s">
        <v>1393</v>
      </c>
      <c r="F79" s="248" t="s">
        <v>194</v>
      </c>
      <c r="G79" s="248" t="s">
        <v>1405</v>
      </c>
    </row>
    <row r="80" spans="1:7" ht="18.75">
      <c r="A80" s="249">
        <v>77</v>
      </c>
      <c r="B80" s="248" t="s">
        <v>1505</v>
      </c>
      <c r="C80" s="248" t="s">
        <v>1403</v>
      </c>
      <c r="D80" s="248" t="s">
        <v>1217</v>
      </c>
      <c r="E80" s="248" t="s">
        <v>1393</v>
      </c>
      <c r="F80" s="248" t="s">
        <v>194</v>
      </c>
      <c r="G80" s="248" t="s">
        <v>1405</v>
      </c>
    </row>
    <row r="81" spans="1:7" ht="18.75">
      <c r="A81" s="249">
        <v>78</v>
      </c>
      <c r="B81" s="248" t="s">
        <v>1506</v>
      </c>
      <c r="C81" s="248" t="s">
        <v>1507</v>
      </c>
      <c r="D81" s="248" t="s">
        <v>1217</v>
      </c>
      <c r="E81" s="248" t="s">
        <v>1393</v>
      </c>
      <c r="F81" s="248" t="s">
        <v>194</v>
      </c>
      <c r="G81" s="248" t="s">
        <v>1149</v>
      </c>
    </row>
    <row r="82" spans="1:7" ht="18.75">
      <c r="A82" s="249">
        <v>79</v>
      </c>
      <c r="B82" s="248" t="s">
        <v>1508</v>
      </c>
      <c r="C82" s="248" t="s">
        <v>1509</v>
      </c>
      <c r="D82" s="248" t="s">
        <v>1217</v>
      </c>
      <c r="E82" s="248" t="s">
        <v>1393</v>
      </c>
      <c r="F82" s="248" t="s">
        <v>194</v>
      </c>
      <c r="G82" s="248" t="s">
        <v>1149</v>
      </c>
    </row>
    <row r="83" spans="1:7" ht="18.75">
      <c r="A83" s="249">
        <v>80</v>
      </c>
      <c r="B83" s="248" t="s">
        <v>1510</v>
      </c>
      <c r="C83" s="248" t="s">
        <v>1511</v>
      </c>
      <c r="D83" s="248" t="s">
        <v>1217</v>
      </c>
      <c r="E83" s="248" t="s">
        <v>1393</v>
      </c>
      <c r="F83" s="248" t="s">
        <v>194</v>
      </c>
      <c r="G83" s="248" t="s">
        <v>1149</v>
      </c>
    </row>
    <row r="84" spans="1:7" ht="18.75">
      <c r="A84" s="249">
        <v>81</v>
      </c>
      <c r="B84" s="248" t="s">
        <v>1512</v>
      </c>
      <c r="C84" s="248" t="s">
        <v>1513</v>
      </c>
      <c r="D84" s="248" t="s">
        <v>1217</v>
      </c>
      <c r="E84" s="248" t="s">
        <v>1393</v>
      </c>
      <c r="F84" s="248" t="s">
        <v>194</v>
      </c>
      <c r="G84" s="248" t="s">
        <v>1405</v>
      </c>
    </row>
    <row r="85" spans="1:7" ht="18.75">
      <c r="A85" s="249">
        <v>82</v>
      </c>
      <c r="B85" s="248" t="s">
        <v>1514</v>
      </c>
      <c r="C85" s="248" t="s">
        <v>1513</v>
      </c>
      <c r="D85" s="248" t="s">
        <v>1217</v>
      </c>
      <c r="E85" s="248" t="s">
        <v>1393</v>
      </c>
      <c r="F85" s="248" t="s">
        <v>194</v>
      </c>
      <c r="G85" s="248" t="s">
        <v>1137</v>
      </c>
    </row>
    <row r="86" spans="1:7" ht="18.75">
      <c r="A86" s="249">
        <v>83</v>
      </c>
      <c r="B86" s="248" t="s">
        <v>1515</v>
      </c>
      <c r="C86" s="248" t="s">
        <v>1513</v>
      </c>
      <c r="D86" s="248" t="s">
        <v>1217</v>
      </c>
      <c r="E86" s="248" t="s">
        <v>1393</v>
      </c>
      <c r="F86" s="248" t="s">
        <v>194</v>
      </c>
      <c r="G86" s="248" t="s">
        <v>1405</v>
      </c>
    </row>
    <row r="87" spans="1:7" ht="18.75">
      <c r="A87" s="249">
        <v>84</v>
      </c>
      <c r="B87" s="248" t="s">
        <v>1516</v>
      </c>
      <c r="C87" s="248" t="s">
        <v>1517</v>
      </c>
      <c r="D87" s="248" t="s">
        <v>1217</v>
      </c>
      <c r="E87" s="248" t="s">
        <v>1393</v>
      </c>
      <c r="F87" s="248" t="s">
        <v>194</v>
      </c>
      <c r="G87" s="248" t="s">
        <v>1149</v>
      </c>
    </row>
    <row r="88" spans="1:7" ht="18.75">
      <c r="A88" s="249">
        <v>85</v>
      </c>
      <c r="B88" s="248" t="s">
        <v>1518</v>
      </c>
      <c r="C88" s="248" t="s">
        <v>1517</v>
      </c>
      <c r="D88" s="248" t="s">
        <v>1217</v>
      </c>
      <c r="E88" s="248" t="s">
        <v>1393</v>
      </c>
      <c r="F88" s="248" t="s">
        <v>194</v>
      </c>
      <c r="G88" s="248" t="s">
        <v>1149</v>
      </c>
    </row>
    <row r="89" spans="1:7" ht="18.75">
      <c r="A89" s="249">
        <v>86</v>
      </c>
      <c r="B89" s="248" t="s">
        <v>1519</v>
      </c>
      <c r="C89" s="248" t="s">
        <v>1517</v>
      </c>
      <c r="D89" s="248" t="s">
        <v>1217</v>
      </c>
      <c r="E89" s="248" t="s">
        <v>1393</v>
      </c>
      <c r="F89" s="248" t="s">
        <v>194</v>
      </c>
      <c r="G89" s="248" t="s">
        <v>1149</v>
      </c>
    </row>
    <row r="90" spans="1:7" ht="18.75">
      <c r="A90" s="249">
        <v>87</v>
      </c>
      <c r="B90" s="248" t="s">
        <v>1520</v>
      </c>
      <c r="C90" s="248" t="s">
        <v>1517</v>
      </c>
      <c r="D90" s="248" t="s">
        <v>1217</v>
      </c>
      <c r="E90" s="248" t="s">
        <v>1393</v>
      </c>
      <c r="F90" s="248" t="s">
        <v>194</v>
      </c>
      <c r="G90" s="248" t="s">
        <v>1149</v>
      </c>
    </row>
    <row r="91" spans="1:7" ht="18.75">
      <c r="A91" s="249">
        <v>88</v>
      </c>
      <c r="B91" s="248" t="s">
        <v>1521</v>
      </c>
      <c r="C91" s="248" t="s">
        <v>1522</v>
      </c>
      <c r="D91" s="248" t="s">
        <v>1217</v>
      </c>
      <c r="E91" s="248" t="s">
        <v>1393</v>
      </c>
      <c r="F91" s="248" t="s">
        <v>194</v>
      </c>
      <c r="G91" s="248" t="s">
        <v>1405</v>
      </c>
    </row>
    <row r="92" spans="1:7" ht="18.75">
      <c r="A92" s="249">
        <v>89</v>
      </c>
      <c r="B92" s="248" t="s">
        <v>1523</v>
      </c>
      <c r="C92" s="248" t="s">
        <v>1524</v>
      </c>
      <c r="D92" s="248" t="s">
        <v>1217</v>
      </c>
      <c r="E92" s="248" t="s">
        <v>1393</v>
      </c>
      <c r="F92" s="248" t="s">
        <v>194</v>
      </c>
      <c r="G92" s="248" t="s">
        <v>1405</v>
      </c>
    </row>
    <row r="93" spans="1:7" ht="18.75">
      <c r="A93" s="249">
        <v>90</v>
      </c>
      <c r="B93" s="248" t="s">
        <v>1525</v>
      </c>
      <c r="C93" s="248" t="s">
        <v>1473</v>
      </c>
      <c r="D93" s="248" t="s">
        <v>1338</v>
      </c>
      <c r="E93" s="248" t="s">
        <v>1393</v>
      </c>
      <c r="F93" s="248" t="s">
        <v>194</v>
      </c>
      <c r="G93" s="248" t="s">
        <v>1405</v>
      </c>
    </row>
    <row r="94" spans="1:7" ht="18.75">
      <c r="A94" s="249">
        <v>91</v>
      </c>
      <c r="B94" s="248" t="s">
        <v>1526</v>
      </c>
      <c r="C94" s="248" t="s">
        <v>1473</v>
      </c>
      <c r="D94" s="248" t="s">
        <v>1338</v>
      </c>
      <c r="E94" s="248" t="s">
        <v>1393</v>
      </c>
      <c r="F94" s="248" t="s">
        <v>194</v>
      </c>
      <c r="G94" s="248" t="s">
        <v>1405</v>
      </c>
    </row>
    <row r="95" spans="1:7" ht="18.75">
      <c r="A95" s="249">
        <v>92</v>
      </c>
      <c r="B95" s="248" t="s">
        <v>1527</v>
      </c>
      <c r="C95" s="248" t="s">
        <v>1473</v>
      </c>
      <c r="D95" s="248" t="s">
        <v>1338</v>
      </c>
      <c r="E95" s="248" t="s">
        <v>1393</v>
      </c>
      <c r="F95" s="248" t="s">
        <v>194</v>
      </c>
      <c r="G95" s="248" t="s">
        <v>1405</v>
      </c>
    </row>
    <row r="96" spans="1:7" ht="18.75">
      <c r="A96" s="249">
        <v>93</v>
      </c>
      <c r="B96" s="248" t="s">
        <v>1528</v>
      </c>
      <c r="C96" s="248" t="s">
        <v>1473</v>
      </c>
      <c r="D96" s="248" t="s">
        <v>1338</v>
      </c>
      <c r="E96" s="248" t="s">
        <v>1393</v>
      </c>
      <c r="F96" s="248" t="s">
        <v>194</v>
      </c>
      <c r="G96" s="248" t="s">
        <v>1405</v>
      </c>
    </row>
    <row r="97" spans="1:7" ht="18.75">
      <c r="A97" s="249">
        <v>94</v>
      </c>
      <c r="B97" s="248" t="s">
        <v>1529</v>
      </c>
      <c r="C97" s="248" t="s">
        <v>1473</v>
      </c>
      <c r="D97" s="248" t="s">
        <v>1338</v>
      </c>
      <c r="E97" s="248" t="s">
        <v>1393</v>
      </c>
      <c r="F97" s="248" t="s">
        <v>194</v>
      </c>
      <c r="G97" s="248" t="s">
        <v>1405</v>
      </c>
    </row>
    <row r="98" spans="1:7" ht="18.75">
      <c r="A98" s="249">
        <v>95</v>
      </c>
      <c r="B98" s="248" t="s">
        <v>1530</v>
      </c>
      <c r="C98" s="248" t="s">
        <v>1100</v>
      </c>
      <c r="D98" s="248" t="s">
        <v>1338</v>
      </c>
      <c r="E98" s="248" t="s">
        <v>1393</v>
      </c>
      <c r="F98" s="248" t="s">
        <v>194</v>
      </c>
      <c r="G98" s="248" t="s">
        <v>1149</v>
      </c>
    </row>
    <row r="99" spans="1:7" ht="18.75">
      <c r="A99" s="249">
        <v>96</v>
      </c>
      <c r="B99" s="248" t="s">
        <v>1531</v>
      </c>
      <c r="C99" s="248" t="s">
        <v>1100</v>
      </c>
      <c r="D99" s="248" t="s">
        <v>1338</v>
      </c>
      <c r="E99" s="248" t="s">
        <v>1393</v>
      </c>
      <c r="F99" s="248" t="s">
        <v>194</v>
      </c>
      <c r="G99" s="248" t="s">
        <v>1149</v>
      </c>
    </row>
    <row r="100" spans="1:7" ht="18.75">
      <c r="A100" s="249">
        <v>97</v>
      </c>
      <c r="B100" s="248" t="s">
        <v>1532</v>
      </c>
      <c r="C100" s="248" t="s">
        <v>1418</v>
      </c>
      <c r="D100" s="248" t="s">
        <v>1338</v>
      </c>
      <c r="E100" s="248" t="s">
        <v>1393</v>
      </c>
      <c r="F100" s="248" t="s">
        <v>194</v>
      </c>
      <c r="G100" s="248" t="s">
        <v>1405</v>
      </c>
    </row>
    <row r="101" spans="1:7" ht="18.75">
      <c r="A101" s="249">
        <v>98</v>
      </c>
      <c r="B101" s="248" t="s">
        <v>1533</v>
      </c>
      <c r="C101" s="248" t="s">
        <v>1534</v>
      </c>
      <c r="D101" s="248" t="s">
        <v>1338</v>
      </c>
      <c r="E101" s="248" t="s">
        <v>1393</v>
      </c>
      <c r="F101" s="248" t="s">
        <v>194</v>
      </c>
      <c r="G101" s="248" t="s">
        <v>1149</v>
      </c>
    </row>
    <row r="102" spans="1:7" ht="18.75">
      <c r="A102" s="249">
        <v>99</v>
      </c>
      <c r="B102" s="248" t="s">
        <v>1535</v>
      </c>
      <c r="C102" s="248" t="s">
        <v>1473</v>
      </c>
      <c r="D102" s="248" t="s">
        <v>1219</v>
      </c>
      <c r="E102" s="248" t="s">
        <v>1393</v>
      </c>
      <c r="F102" s="248" t="s">
        <v>194</v>
      </c>
      <c r="G102" s="248" t="s">
        <v>1405</v>
      </c>
    </row>
    <row r="103" spans="1:7" ht="18.75">
      <c r="A103" s="249">
        <v>100</v>
      </c>
      <c r="B103" s="248" t="s">
        <v>1536</v>
      </c>
      <c r="C103" s="248" t="s">
        <v>1537</v>
      </c>
      <c r="D103" s="248" t="s">
        <v>1223</v>
      </c>
      <c r="E103" s="248" t="s">
        <v>1393</v>
      </c>
      <c r="F103" s="248" t="s">
        <v>194</v>
      </c>
      <c r="G103" s="248" t="s">
        <v>1137</v>
      </c>
    </row>
    <row r="104" spans="1:7" ht="18.75">
      <c r="A104" s="249">
        <v>101</v>
      </c>
      <c r="B104" s="248" t="s">
        <v>1538</v>
      </c>
      <c r="C104" s="248" t="s">
        <v>1539</v>
      </c>
      <c r="D104" s="248" t="s">
        <v>1223</v>
      </c>
      <c r="E104" s="248" t="s">
        <v>1393</v>
      </c>
      <c r="F104" s="248" t="s">
        <v>194</v>
      </c>
      <c r="G104" s="248" t="s">
        <v>1149</v>
      </c>
    </row>
    <row r="105" spans="1:7" ht="18.75">
      <c r="A105" s="249">
        <v>102</v>
      </c>
      <c r="B105" s="248" t="s">
        <v>1540</v>
      </c>
      <c r="C105" s="248" t="s">
        <v>1539</v>
      </c>
      <c r="D105" s="248" t="s">
        <v>1223</v>
      </c>
      <c r="E105" s="248" t="s">
        <v>1393</v>
      </c>
      <c r="F105" s="248" t="s">
        <v>194</v>
      </c>
      <c r="G105" s="248" t="s">
        <v>1149</v>
      </c>
    </row>
    <row r="106" spans="1:7" ht="18.75">
      <c r="A106" s="249">
        <v>103</v>
      </c>
      <c r="B106" s="248" t="s">
        <v>1541</v>
      </c>
      <c r="C106" s="248" t="s">
        <v>1473</v>
      </c>
      <c r="D106" s="248" t="s">
        <v>1219</v>
      </c>
      <c r="E106" s="248" t="s">
        <v>1393</v>
      </c>
      <c r="F106" s="248" t="s">
        <v>194</v>
      </c>
      <c r="G106" s="248" t="s">
        <v>1405</v>
      </c>
    </row>
    <row r="107" spans="1:7" ht="18.75">
      <c r="A107" s="249">
        <v>104</v>
      </c>
      <c r="B107" s="248" t="s">
        <v>1542</v>
      </c>
      <c r="C107" s="248" t="s">
        <v>1473</v>
      </c>
      <c r="D107" s="248" t="s">
        <v>1219</v>
      </c>
      <c r="E107" s="248" t="s">
        <v>1393</v>
      </c>
      <c r="F107" s="248" t="s">
        <v>194</v>
      </c>
      <c r="G107" s="248" t="s">
        <v>1405</v>
      </c>
    </row>
    <row r="108" spans="1:7" ht="18.75">
      <c r="A108" s="249">
        <v>105</v>
      </c>
      <c r="B108" s="248" t="s">
        <v>1543</v>
      </c>
      <c r="C108" s="248" t="s">
        <v>1473</v>
      </c>
      <c r="D108" s="248" t="s">
        <v>1219</v>
      </c>
      <c r="E108" s="248" t="s">
        <v>1393</v>
      </c>
      <c r="F108" s="248" t="s">
        <v>194</v>
      </c>
      <c r="G108" s="248" t="s">
        <v>1405</v>
      </c>
    </row>
    <row r="109" spans="1:7" ht="18.75">
      <c r="A109" s="249">
        <v>106</v>
      </c>
      <c r="B109" s="248" t="s">
        <v>1544</v>
      </c>
      <c r="C109" s="248" t="s">
        <v>1473</v>
      </c>
      <c r="D109" s="248" t="s">
        <v>1219</v>
      </c>
      <c r="E109" s="248" t="s">
        <v>1393</v>
      </c>
      <c r="F109" s="248" t="s">
        <v>194</v>
      </c>
      <c r="G109" s="248" t="s">
        <v>1405</v>
      </c>
    </row>
    <row r="110" spans="1:7" ht="18.75">
      <c r="A110" s="249">
        <v>107</v>
      </c>
      <c r="B110" s="248" t="s">
        <v>1545</v>
      </c>
      <c r="C110" s="248" t="s">
        <v>1473</v>
      </c>
      <c r="D110" s="248" t="s">
        <v>1219</v>
      </c>
      <c r="E110" s="248" t="s">
        <v>1393</v>
      </c>
      <c r="F110" s="248" t="s">
        <v>194</v>
      </c>
      <c r="G110" s="248" t="s">
        <v>1405</v>
      </c>
    </row>
    <row r="111" spans="1:7" ht="18.75">
      <c r="A111" s="249">
        <v>108</v>
      </c>
      <c r="B111" s="248" t="s">
        <v>1546</v>
      </c>
      <c r="C111" s="248" t="s">
        <v>1473</v>
      </c>
      <c r="D111" s="248" t="s">
        <v>1219</v>
      </c>
      <c r="E111" s="248" t="s">
        <v>1393</v>
      </c>
      <c r="F111" s="248" t="s">
        <v>194</v>
      </c>
      <c r="G111" s="248" t="s">
        <v>1405</v>
      </c>
    </row>
    <row r="112" spans="1:7" ht="18.75">
      <c r="A112" s="249">
        <v>109</v>
      </c>
      <c r="B112" s="248" t="s">
        <v>1547</v>
      </c>
      <c r="C112" s="248" t="s">
        <v>1473</v>
      </c>
      <c r="D112" s="248" t="s">
        <v>1219</v>
      </c>
      <c r="E112" s="248" t="s">
        <v>1393</v>
      </c>
      <c r="F112" s="248" t="s">
        <v>194</v>
      </c>
      <c r="G112" s="248" t="s">
        <v>1405</v>
      </c>
    </row>
    <row r="113" spans="1:7" ht="18.75">
      <c r="A113" s="249">
        <v>110</v>
      </c>
      <c r="B113" s="248" t="s">
        <v>1548</v>
      </c>
      <c r="C113" s="248" t="s">
        <v>1473</v>
      </c>
      <c r="D113" s="248" t="s">
        <v>1219</v>
      </c>
      <c r="E113" s="248" t="s">
        <v>1393</v>
      </c>
      <c r="F113" s="248" t="s">
        <v>194</v>
      </c>
      <c r="G113" s="248" t="s">
        <v>1405</v>
      </c>
    </row>
    <row r="114" spans="1:7" ht="18.75">
      <c r="A114" s="249">
        <v>111</v>
      </c>
      <c r="B114" s="248" t="s">
        <v>1549</v>
      </c>
      <c r="C114" s="248" t="s">
        <v>1473</v>
      </c>
      <c r="D114" s="248" t="s">
        <v>1219</v>
      </c>
      <c r="E114" s="248" t="s">
        <v>1393</v>
      </c>
      <c r="F114" s="248" t="s">
        <v>194</v>
      </c>
      <c r="G114" s="248" t="s">
        <v>1405</v>
      </c>
    </row>
    <row r="115" spans="1:7" ht="18.75">
      <c r="A115" s="249">
        <v>112</v>
      </c>
      <c r="B115" s="248" t="s">
        <v>1550</v>
      </c>
      <c r="C115" s="248" t="s">
        <v>1473</v>
      </c>
      <c r="D115" s="248" t="s">
        <v>1219</v>
      </c>
      <c r="E115" s="248" t="s">
        <v>1393</v>
      </c>
      <c r="F115" s="248" t="s">
        <v>194</v>
      </c>
      <c r="G115" s="248" t="s">
        <v>1405</v>
      </c>
    </row>
    <row r="116" spans="1:7" ht="18.75">
      <c r="A116" s="249">
        <v>113</v>
      </c>
      <c r="B116" s="248" t="s">
        <v>1551</v>
      </c>
      <c r="C116" s="248" t="s">
        <v>1473</v>
      </c>
      <c r="D116" s="248" t="s">
        <v>1219</v>
      </c>
      <c r="E116" s="248" t="s">
        <v>1393</v>
      </c>
      <c r="F116" s="248" t="s">
        <v>194</v>
      </c>
      <c r="G116" s="248" t="s">
        <v>1405</v>
      </c>
    </row>
    <row r="117" spans="1:7" ht="18.75">
      <c r="A117" s="249">
        <v>114</v>
      </c>
      <c r="B117" s="248" t="s">
        <v>1552</v>
      </c>
      <c r="C117" s="248" t="s">
        <v>1473</v>
      </c>
      <c r="D117" s="248" t="s">
        <v>1219</v>
      </c>
      <c r="E117" s="248" t="s">
        <v>1393</v>
      </c>
      <c r="F117" s="248" t="s">
        <v>194</v>
      </c>
      <c r="G117" s="248" t="s">
        <v>1405</v>
      </c>
    </row>
    <row r="118" spans="1:7" ht="18.75">
      <c r="A118" s="249">
        <v>115</v>
      </c>
      <c r="B118" s="248" t="s">
        <v>1553</v>
      </c>
      <c r="C118" s="248" t="s">
        <v>1473</v>
      </c>
      <c r="D118" s="248" t="s">
        <v>1219</v>
      </c>
      <c r="E118" s="248" t="s">
        <v>1393</v>
      </c>
      <c r="F118" s="248" t="s">
        <v>194</v>
      </c>
      <c r="G118" s="248" t="s">
        <v>1405</v>
      </c>
    </row>
    <row r="119" spans="1:7" ht="18.75">
      <c r="A119" s="249">
        <v>116</v>
      </c>
      <c r="B119" s="248" t="s">
        <v>1554</v>
      </c>
      <c r="C119" s="248" t="s">
        <v>1473</v>
      </c>
      <c r="D119" s="248" t="s">
        <v>1219</v>
      </c>
      <c r="E119" s="248" t="s">
        <v>1393</v>
      </c>
      <c r="F119" s="248" t="s">
        <v>194</v>
      </c>
      <c r="G119" s="248" t="s">
        <v>1405</v>
      </c>
    </row>
    <row r="120" spans="1:7" ht="18.75">
      <c r="A120" s="249">
        <v>117</v>
      </c>
      <c r="B120" s="248" t="s">
        <v>1555</v>
      </c>
      <c r="C120" s="248" t="s">
        <v>1473</v>
      </c>
      <c r="D120" s="248" t="s">
        <v>1219</v>
      </c>
      <c r="E120" s="248" t="s">
        <v>1393</v>
      </c>
      <c r="F120" s="248" t="s">
        <v>194</v>
      </c>
      <c r="G120" s="248" t="s">
        <v>1405</v>
      </c>
    </row>
    <row r="121" spans="1:7" ht="18.75">
      <c r="A121" s="249">
        <v>118</v>
      </c>
      <c r="B121" s="248" t="s">
        <v>1556</v>
      </c>
      <c r="C121" s="248" t="s">
        <v>1473</v>
      </c>
      <c r="D121" s="248" t="s">
        <v>1219</v>
      </c>
      <c r="E121" s="248" t="s">
        <v>1393</v>
      </c>
      <c r="F121" s="248" t="s">
        <v>194</v>
      </c>
      <c r="G121" s="248" t="s">
        <v>1405</v>
      </c>
    </row>
    <row r="122" spans="1:7" ht="18.75">
      <c r="A122" s="249">
        <v>119</v>
      </c>
      <c r="B122" s="248" t="s">
        <v>1557</v>
      </c>
      <c r="C122" s="248" t="s">
        <v>1473</v>
      </c>
      <c r="D122" s="248" t="s">
        <v>1219</v>
      </c>
      <c r="E122" s="248" t="s">
        <v>1393</v>
      </c>
      <c r="F122" s="248" t="s">
        <v>194</v>
      </c>
      <c r="G122" s="248" t="s">
        <v>1405</v>
      </c>
    </row>
    <row r="123" spans="1:7" ht="18.75">
      <c r="A123" s="249">
        <v>120</v>
      </c>
      <c r="B123" s="248" t="s">
        <v>1558</v>
      </c>
      <c r="C123" s="248" t="s">
        <v>1473</v>
      </c>
      <c r="D123" s="248" t="s">
        <v>1219</v>
      </c>
      <c r="E123" s="248" t="s">
        <v>1393</v>
      </c>
      <c r="F123" s="248" t="s">
        <v>194</v>
      </c>
      <c r="G123" s="248" t="s">
        <v>1405</v>
      </c>
    </row>
    <row r="124" spans="1:7" ht="18.75">
      <c r="A124" s="249">
        <v>121</v>
      </c>
      <c r="B124" s="248" t="s">
        <v>1559</v>
      </c>
      <c r="C124" s="248" t="s">
        <v>1473</v>
      </c>
      <c r="D124" s="248" t="s">
        <v>1219</v>
      </c>
      <c r="E124" s="248" t="s">
        <v>1393</v>
      </c>
      <c r="F124" s="248" t="s">
        <v>194</v>
      </c>
      <c r="G124" s="248" t="s">
        <v>1405</v>
      </c>
    </row>
    <row r="125" spans="1:7" ht="18.75">
      <c r="A125" s="249">
        <v>122</v>
      </c>
      <c r="B125" s="248" t="s">
        <v>1560</v>
      </c>
      <c r="C125" s="248" t="s">
        <v>1473</v>
      </c>
      <c r="D125" s="248" t="s">
        <v>1219</v>
      </c>
      <c r="E125" s="248" t="s">
        <v>1393</v>
      </c>
      <c r="F125" s="248" t="s">
        <v>194</v>
      </c>
      <c r="G125" s="248" t="s">
        <v>1405</v>
      </c>
    </row>
    <row r="126" spans="1:7" ht="18.75">
      <c r="A126" s="249">
        <v>123</v>
      </c>
      <c r="B126" s="248" t="s">
        <v>1561</v>
      </c>
      <c r="C126" s="248" t="s">
        <v>1473</v>
      </c>
      <c r="D126" s="248" t="s">
        <v>1219</v>
      </c>
      <c r="E126" s="248" t="s">
        <v>1393</v>
      </c>
      <c r="F126" s="248" t="s">
        <v>194</v>
      </c>
      <c r="G126" s="248" t="s">
        <v>1405</v>
      </c>
    </row>
    <row r="127" spans="1:7" ht="18.75">
      <c r="A127" s="249">
        <v>124</v>
      </c>
      <c r="B127" s="248" t="s">
        <v>1562</v>
      </c>
      <c r="C127" s="248" t="s">
        <v>1473</v>
      </c>
      <c r="D127" s="248" t="s">
        <v>1219</v>
      </c>
      <c r="E127" s="248" t="s">
        <v>1393</v>
      </c>
      <c r="F127" s="248" t="s">
        <v>194</v>
      </c>
      <c r="G127" s="248" t="s">
        <v>1405</v>
      </c>
    </row>
    <row r="128" spans="1:7" ht="18.75">
      <c r="A128" s="249">
        <v>125</v>
      </c>
      <c r="B128" s="248" t="s">
        <v>1563</v>
      </c>
      <c r="C128" s="248" t="s">
        <v>1473</v>
      </c>
      <c r="D128" s="248" t="s">
        <v>1219</v>
      </c>
      <c r="E128" s="248" t="s">
        <v>1393</v>
      </c>
      <c r="F128" s="248" t="s">
        <v>194</v>
      </c>
      <c r="G128" s="248" t="s">
        <v>1405</v>
      </c>
    </row>
    <row r="129" spans="1:7" ht="18.75">
      <c r="A129" s="249">
        <v>126</v>
      </c>
      <c r="B129" s="248" t="s">
        <v>1564</v>
      </c>
      <c r="C129" s="248" t="s">
        <v>1473</v>
      </c>
      <c r="D129" s="248" t="s">
        <v>1219</v>
      </c>
      <c r="E129" s="248" t="s">
        <v>1393</v>
      </c>
      <c r="F129" s="248" t="s">
        <v>194</v>
      </c>
      <c r="G129" s="248" t="s">
        <v>1405</v>
      </c>
    </row>
    <row r="130" spans="1:7" ht="18.75">
      <c r="A130" s="249">
        <v>127</v>
      </c>
      <c r="B130" s="248" t="s">
        <v>1565</v>
      </c>
      <c r="C130" s="248" t="s">
        <v>1473</v>
      </c>
      <c r="D130" s="248" t="s">
        <v>1219</v>
      </c>
      <c r="E130" s="248" t="s">
        <v>1393</v>
      </c>
      <c r="F130" s="248" t="s">
        <v>194</v>
      </c>
      <c r="G130" s="248" t="s">
        <v>1405</v>
      </c>
    </row>
    <row r="131" spans="1:7" ht="18.75">
      <c r="A131" s="249">
        <v>128</v>
      </c>
      <c r="B131" s="248" t="s">
        <v>1566</v>
      </c>
      <c r="C131" s="248" t="s">
        <v>1473</v>
      </c>
      <c r="D131" s="248" t="s">
        <v>1219</v>
      </c>
      <c r="E131" s="248" t="s">
        <v>1393</v>
      </c>
      <c r="F131" s="248" t="s">
        <v>194</v>
      </c>
      <c r="G131" s="248" t="s">
        <v>1405</v>
      </c>
    </row>
    <row r="132" spans="1:7" ht="18.75">
      <c r="A132" s="249">
        <v>129</v>
      </c>
      <c r="B132" s="248" t="s">
        <v>1567</v>
      </c>
      <c r="C132" s="248" t="s">
        <v>1568</v>
      </c>
      <c r="D132" s="248" t="s">
        <v>1219</v>
      </c>
      <c r="E132" s="248" t="s">
        <v>1393</v>
      </c>
      <c r="F132" s="248" t="s">
        <v>194</v>
      </c>
      <c r="G132" s="248" t="s">
        <v>1137</v>
      </c>
    </row>
    <row r="133" spans="1:7" ht="18.75">
      <c r="A133" s="249">
        <v>130</v>
      </c>
      <c r="B133" s="248" t="s">
        <v>1569</v>
      </c>
      <c r="C133" s="248" t="s">
        <v>1403</v>
      </c>
      <c r="D133" s="248" t="s">
        <v>1219</v>
      </c>
      <c r="E133" s="248" t="s">
        <v>1393</v>
      </c>
      <c r="F133" s="248" t="s">
        <v>194</v>
      </c>
      <c r="G133" s="248" t="s">
        <v>1137</v>
      </c>
    </row>
    <row r="134" spans="1:7" ht="18.75">
      <c r="A134" s="249">
        <v>131</v>
      </c>
      <c r="B134" s="248" t="s">
        <v>1570</v>
      </c>
      <c r="C134" s="248" t="s">
        <v>1403</v>
      </c>
      <c r="D134" s="248" t="s">
        <v>1219</v>
      </c>
      <c r="E134" s="248" t="s">
        <v>1393</v>
      </c>
      <c r="F134" s="248" t="s">
        <v>194</v>
      </c>
      <c r="G134" s="248" t="s">
        <v>1137</v>
      </c>
    </row>
    <row r="135" spans="1:7" ht="18.75">
      <c r="A135" s="249">
        <v>132</v>
      </c>
      <c r="B135" s="248" t="s">
        <v>1571</v>
      </c>
      <c r="C135" s="248" t="s">
        <v>1100</v>
      </c>
      <c r="D135" s="248" t="s">
        <v>1219</v>
      </c>
      <c r="E135" s="248" t="s">
        <v>1393</v>
      </c>
      <c r="F135" s="248" t="s">
        <v>194</v>
      </c>
      <c r="G135" s="248" t="s">
        <v>1149</v>
      </c>
    </row>
    <row r="136" spans="1:7" ht="18.75">
      <c r="A136" s="249">
        <v>133</v>
      </c>
      <c r="B136" s="248" t="s">
        <v>1572</v>
      </c>
      <c r="C136" s="248" t="s">
        <v>1100</v>
      </c>
      <c r="D136" s="248" t="s">
        <v>1219</v>
      </c>
      <c r="E136" s="248" t="s">
        <v>1393</v>
      </c>
      <c r="F136" s="248" t="s">
        <v>194</v>
      </c>
      <c r="G136" s="248" t="s">
        <v>1149</v>
      </c>
    </row>
    <row r="137" spans="1:7" ht="18.75">
      <c r="A137" s="249">
        <v>134</v>
      </c>
      <c r="B137" s="248" t="s">
        <v>1573</v>
      </c>
      <c r="C137" s="248" t="s">
        <v>1100</v>
      </c>
      <c r="D137" s="248" t="s">
        <v>1219</v>
      </c>
      <c r="E137" s="248" t="s">
        <v>1393</v>
      </c>
      <c r="F137" s="248" t="s">
        <v>194</v>
      </c>
      <c r="G137" s="248" t="s">
        <v>1149</v>
      </c>
    </row>
    <row r="138" spans="1:7" ht="18.75">
      <c r="A138" s="249">
        <v>135</v>
      </c>
      <c r="B138" s="248" t="s">
        <v>1574</v>
      </c>
      <c r="C138" s="248" t="s">
        <v>1575</v>
      </c>
      <c r="D138" s="248" t="s">
        <v>1219</v>
      </c>
      <c r="E138" s="248" t="s">
        <v>1393</v>
      </c>
      <c r="F138" s="248" t="s">
        <v>194</v>
      </c>
      <c r="G138" s="248" t="s">
        <v>1149</v>
      </c>
    </row>
    <row r="139" spans="1:7" ht="18.75">
      <c r="A139" s="249">
        <v>136</v>
      </c>
      <c r="B139" s="248" t="s">
        <v>1576</v>
      </c>
      <c r="C139" s="248" t="s">
        <v>1577</v>
      </c>
      <c r="D139" s="248" t="s">
        <v>1219</v>
      </c>
      <c r="E139" s="248" t="s">
        <v>1393</v>
      </c>
      <c r="F139" s="248" t="s">
        <v>194</v>
      </c>
      <c r="G139" s="248" t="s">
        <v>1149</v>
      </c>
    </row>
    <row r="140" spans="1:7" ht="18.75">
      <c r="A140" s="249">
        <v>137</v>
      </c>
      <c r="B140" s="248" t="s">
        <v>1578</v>
      </c>
      <c r="C140" s="248" t="s">
        <v>1403</v>
      </c>
      <c r="D140" s="248" t="s">
        <v>1219</v>
      </c>
      <c r="E140" s="248" t="s">
        <v>1393</v>
      </c>
      <c r="F140" s="248" t="s">
        <v>194</v>
      </c>
      <c r="G140" s="248" t="s">
        <v>1405</v>
      </c>
    </row>
    <row r="141" spans="1:7" ht="18.75">
      <c r="A141" s="249">
        <v>138</v>
      </c>
      <c r="B141" s="248" t="s">
        <v>1579</v>
      </c>
      <c r="C141" s="248" t="s">
        <v>1580</v>
      </c>
      <c r="D141" s="248" t="s">
        <v>1219</v>
      </c>
      <c r="E141" s="248" t="s">
        <v>1393</v>
      </c>
      <c r="F141" s="248" t="s">
        <v>194</v>
      </c>
      <c r="G141" s="248" t="s">
        <v>1149</v>
      </c>
    </row>
    <row r="142" spans="1:7" ht="18.75">
      <c r="A142" s="249">
        <v>139</v>
      </c>
      <c r="B142" s="248" t="s">
        <v>1581</v>
      </c>
      <c r="C142" s="248" t="s">
        <v>1582</v>
      </c>
      <c r="D142" s="248" t="s">
        <v>1219</v>
      </c>
      <c r="E142" s="248" t="s">
        <v>1393</v>
      </c>
      <c r="F142" s="248" t="s">
        <v>194</v>
      </c>
      <c r="G142" s="248" t="s">
        <v>1149</v>
      </c>
    </row>
    <row r="143" spans="1:7" ht="18.75">
      <c r="A143" s="249">
        <v>140</v>
      </c>
      <c r="B143" s="248" t="s">
        <v>1583</v>
      </c>
      <c r="C143" s="248" t="s">
        <v>1584</v>
      </c>
      <c r="D143" s="248" t="s">
        <v>1219</v>
      </c>
      <c r="E143" s="248" t="s">
        <v>1393</v>
      </c>
      <c r="F143" s="248" t="s">
        <v>194</v>
      </c>
      <c r="G143" s="248" t="s">
        <v>1149</v>
      </c>
    </row>
    <row r="144" spans="1:7" ht="18.75">
      <c r="A144" s="249">
        <v>141</v>
      </c>
      <c r="B144" s="248" t="s">
        <v>1585</v>
      </c>
      <c r="C144" s="248" t="s">
        <v>1586</v>
      </c>
      <c r="D144" s="248" t="s">
        <v>1219</v>
      </c>
      <c r="E144" s="248" t="s">
        <v>1393</v>
      </c>
      <c r="F144" s="248" t="s">
        <v>194</v>
      </c>
      <c r="G144" s="248" t="s">
        <v>1149</v>
      </c>
    </row>
    <row r="145" spans="1:7" ht="18.75">
      <c r="A145" s="249">
        <v>142</v>
      </c>
      <c r="B145" s="248" t="s">
        <v>1587</v>
      </c>
      <c r="C145" s="248" t="s">
        <v>1473</v>
      </c>
      <c r="D145" s="248" t="s">
        <v>1219</v>
      </c>
      <c r="E145" s="248" t="s">
        <v>1393</v>
      </c>
      <c r="F145" s="248" t="s">
        <v>194</v>
      </c>
      <c r="G145" s="248" t="s">
        <v>1405</v>
      </c>
    </row>
    <row r="146" spans="1:7" ht="18.75">
      <c r="A146" s="249">
        <v>143</v>
      </c>
      <c r="B146" s="248" t="s">
        <v>1588</v>
      </c>
      <c r="C146" s="248" t="s">
        <v>1473</v>
      </c>
      <c r="D146" s="248" t="s">
        <v>1219</v>
      </c>
      <c r="E146" s="248" t="s">
        <v>1393</v>
      </c>
      <c r="F146" s="248" t="s">
        <v>194</v>
      </c>
      <c r="G146" s="248" t="s">
        <v>1405</v>
      </c>
    </row>
    <row r="147" spans="1:7" ht="18.75">
      <c r="A147" s="249">
        <v>144</v>
      </c>
      <c r="B147" s="248" t="s">
        <v>1589</v>
      </c>
      <c r="C147" s="248" t="s">
        <v>1473</v>
      </c>
      <c r="D147" s="248" t="s">
        <v>1219</v>
      </c>
      <c r="E147" s="248" t="s">
        <v>1393</v>
      </c>
      <c r="F147" s="248" t="s">
        <v>194</v>
      </c>
      <c r="G147" s="248" t="s">
        <v>1405</v>
      </c>
    </row>
    <row r="148" spans="1:7" ht="18.75">
      <c r="A148" s="249">
        <v>145</v>
      </c>
      <c r="B148" s="248" t="s">
        <v>1590</v>
      </c>
      <c r="C148" s="248" t="s">
        <v>1473</v>
      </c>
      <c r="D148" s="248" t="s">
        <v>1219</v>
      </c>
      <c r="E148" s="248" t="s">
        <v>1393</v>
      </c>
      <c r="F148" s="248" t="s">
        <v>194</v>
      </c>
      <c r="G148" s="248" t="s">
        <v>1405</v>
      </c>
    </row>
    <row r="149" spans="1:7" ht="18.75">
      <c r="A149" s="249">
        <v>146</v>
      </c>
      <c r="B149" s="248" t="s">
        <v>1591</v>
      </c>
      <c r="C149" s="248" t="s">
        <v>1473</v>
      </c>
      <c r="D149" s="248" t="s">
        <v>1219</v>
      </c>
      <c r="E149" s="248" t="s">
        <v>1393</v>
      </c>
      <c r="F149" s="248" t="s">
        <v>194</v>
      </c>
      <c r="G149" s="248" t="s">
        <v>1405</v>
      </c>
    </row>
    <row r="150" spans="1:7" ht="18.75">
      <c r="A150" s="249">
        <v>147</v>
      </c>
      <c r="B150" s="248" t="s">
        <v>1592</v>
      </c>
      <c r="C150" s="248" t="s">
        <v>1473</v>
      </c>
      <c r="D150" s="248" t="s">
        <v>1219</v>
      </c>
      <c r="E150" s="248" t="s">
        <v>1393</v>
      </c>
      <c r="F150" s="248" t="s">
        <v>194</v>
      </c>
      <c r="G150" s="248" t="s">
        <v>1405</v>
      </c>
    </row>
    <row r="151" spans="1:7" ht="18.75">
      <c r="A151" s="249">
        <v>148</v>
      </c>
      <c r="B151" s="248" t="s">
        <v>1593</v>
      </c>
      <c r="C151" s="248" t="s">
        <v>1473</v>
      </c>
      <c r="D151" s="248" t="s">
        <v>1219</v>
      </c>
      <c r="E151" s="248" t="s">
        <v>1393</v>
      </c>
      <c r="F151" s="248" t="s">
        <v>194</v>
      </c>
      <c r="G151" s="248" t="s">
        <v>1405</v>
      </c>
    </row>
    <row r="152" spans="1:7" ht="18.75">
      <c r="A152" s="249">
        <v>149</v>
      </c>
      <c r="B152" s="248" t="s">
        <v>1594</v>
      </c>
      <c r="C152" s="248" t="s">
        <v>1473</v>
      </c>
      <c r="D152" s="248" t="s">
        <v>1219</v>
      </c>
      <c r="E152" s="248" t="s">
        <v>1393</v>
      </c>
      <c r="F152" s="248" t="s">
        <v>194</v>
      </c>
      <c r="G152" s="248" t="s">
        <v>1405</v>
      </c>
    </row>
    <row r="153" spans="1:7" ht="18.75">
      <c r="A153" s="249">
        <v>150</v>
      </c>
      <c r="B153" s="248" t="s">
        <v>1595</v>
      </c>
      <c r="C153" s="248" t="s">
        <v>1473</v>
      </c>
      <c r="D153" s="248" t="s">
        <v>1219</v>
      </c>
      <c r="E153" s="248" t="s">
        <v>1393</v>
      </c>
      <c r="F153" s="248" t="s">
        <v>194</v>
      </c>
      <c r="G153" s="248" t="s">
        <v>1405</v>
      </c>
    </row>
    <row r="154" spans="1:7" ht="18.75">
      <c r="A154" s="249">
        <v>151</v>
      </c>
      <c r="B154" s="248" t="s">
        <v>1596</v>
      </c>
      <c r="C154" s="248" t="s">
        <v>1473</v>
      </c>
      <c r="D154" s="248" t="s">
        <v>1219</v>
      </c>
      <c r="E154" s="248" t="s">
        <v>1393</v>
      </c>
      <c r="F154" s="248" t="s">
        <v>194</v>
      </c>
      <c r="G154" s="248" t="s">
        <v>1405</v>
      </c>
    </row>
    <row r="155" spans="1:7" ht="18.75">
      <c r="A155" s="249">
        <v>152</v>
      </c>
      <c r="B155" s="248" t="s">
        <v>1597</v>
      </c>
      <c r="C155" s="248" t="s">
        <v>1473</v>
      </c>
      <c r="D155" s="248" t="s">
        <v>1219</v>
      </c>
      <c r="E155" s="248" t="s">
        <v>1393</v>
      </c>
      <c r="F155" s="248" t="s">
        <v>194</v>
      </c>
      <c r="G155" s="248" t="s">
        <v>1405</v>
      </c>
    </row>
    <row r="156" spans="1:7" ht="18.75">
      <c r="A156" s="249">
        <v>153</v>
      </c>
      <c r="B156" s="248" t="s">
        <v>1598</v>
      </c>
      <c r="C156" s="248" t="s">
        <v>1473</v>
      </c>
      <c r="D156" s="248" t="s">
        <v>1219</v>
      </c>
      <c r="E156" s="248" t="s">
        <v>1393</v>
      </c>
      <c r="F156" s="248" t="s">
        <v>194</v>
      </c>
      <c r="G156" s="248" t="s">
        <v>1405</v>
      </c>
    </row>
    <row r="157" spans="1:7" ht="18.75">
      <c r="A157" s="249">
        <v>154</v>
      </c>
      <c r="B157" s="248" t="s">
        <v>1599</v>
      </c>
      <c r="C157" s="248" t="s">
        <v>1473</v>
      </c>
      <c r="D157" s="248" t="s">
        <v>1219</v>
      </c>
      <c r="E157" s="248" t="s">
        <v>1393</v>
      </c>
      <c r="F157" s="248" t="s">
        <v>194</v>
      </c>
      <c r="G157" s="248" t="s">
        <v>1405</v>
      </c>
    </row>
    <row r="158" spans="1:7" ht="18.75">
      <c r="A158" s="249">
        <v>155</v>
      </c>
      <c r="B158" s="248" t="s">
        <v>1600</v>
      </c>
      <c r="C158" s="248" t="s">
        <v>1473</v>
      </c>
      <c r="D158" s="248" t="s">
        <v>1219</v>
      </c>
      <c r="E158" s="248" t="s">
        <v>1393</v>
      </c>
      <c r="F158" s="248" t="s">
        <v>194</v>
      </c>
      <c r="G158" s="248" t="s">
        <v>1405</v>
      </c>
    </row>
    <row r="159" spans="1:7" ht="18.75">
      <c r="A159" s="249">
        <v>156</v>
      </c>
      <c r="B159" s="248" t="s">
        <v>1601</v>
      </c>
      <c r="C159" s="248" t="s">
        <v>1473</v>
      </c>
      <c r="D159" s="248" t="s">
        <v>1219</v>
      </c>
      <c r="E159" s="248" t="s">
        <v>1393</v>
      </c>
      <c r="F159" s="248" t="s">
        <v>194</v>
      </c>
      <c r="G159" s="248" t="s">
        <v>1405</v>
      </c>
    </row>
    <row r="160" spans="1:7" ht="18.75">
      <c r="A160" s="249">
        <v>157</v>
      </c>
      <c r="B160" s="248" t="s">
        <v>1602</v>
      </c>
      <c r="C160" s="248" t="s">
        <v>1473</v>
      </c>
      <c r="D160" s="248" t="s">
        <v>1219</v>
      </c>
      <c r="E160" s="248" t="s">
        <v>1393</v>
      </c>
      <c r="F160" s="248" t="s">
        <v>194</v>
      </c>
      <c r="G160" s="248" t="s">
        <v>1405</v>
      </c>
    </row>
    <row r="161" spans="1:7" ht="18.75">
      <c r="A161" s="249">
        <v>158</v>
      </c>
      <c r="B161" s="248" t="s">
        <v>1603</v>
      </c>
      <c r="C161" s="248" t="s">
        <v>1473</v>
      </c>
      <c r="D161" s="248" t="s">
        <v>1219</v>
      </c>
      <c r="E161" s="248" t="s">
        <v>1393</v>
      </c>
      <c r="F161" s="248" t="s">
        <v>194</v>
      </c>
      <c r="G161" s="248" t="s">
        <v>1405</v>
      </c>
    </row>
    <row r="162" spans="1:7" ht="18.75">
      <c r="A162" s="249">
        <v>159</v>
      </c>
      <c r="B162" s="248" t="s">
        <v>1604</v>
      </c>
      <c r="C162" s="248" t="s">
        <v>1473</v>
      </c>
      <c r="D162" s="248" t="s">
        <v>1219</v>
      </c>
      <c r="E162" s="248" t="s">
        <v>1393</v>
      </c>
      <c r="F162" s="248" t="s">
        <v>194</v>
      </c>
      <c r="G162" s="248" t="s">
        <v>1405</v>
      </c>
    </row>
    <row r="163" spans="1:7" ht="18.75">
      <c r="A163" s="249">
        <v>160</v>
      </c>
      <c r="B163" s="248" t="s">
        <v>1605</v>
      </c>
      <c r="C163" s="248" t="s">
        <v>1473</v>
      </c>
      <c r="D163" s="248" t="s">
        <v>1219</v>
      </c>
      <c r="E163" s="248" t="s">
        <v>1393</v>
      </c>
      <c r="F163" s="248" t="s">
        <v>194</v>
      </c>
      <c r="G163" s="248" t="s">
        <v>1405</v>
      </c>
    </row>
    <row r="164" spans="1:7" ht="18.75">
      <c r="A164" s="249">
        <v>161</v>
      </c>
      <c r="B164" s="248" t="s">
        <v>1606</v>
      </c>
      <c r="C164" s="248" t="s">
        <v>1473</v>
      </c>
      <c r="D164" s="248" t="s">
        <v>1219</v>
      </c>
      <c r="E164" s="248" t="s">
        <v>1393</v>
      </c>
      <c r="F164" s="248" t="s">
        <v>194</v>
      </c>
      <c r="G164" s="248" t="s">
        <v>1405</v>
      </c>
    </row>
    <row r="165" spans="1:7" ht="18.75">
      <c r="A165" s="249">
        <v>162</v>
      </c>
      <c r="B165" s="248" t="s">
        <v>1607</v>
      </c>
      <c r="C165" s="248" t="s">
        <v>1473</v>
      </c>
      <c r="D165" s="248" t="s">
        <v>1219</v>
      </c>
      <c r="E165" s="248" t="s">
        <v>1393</v>
      </c>
      <c r="F165" s="248" t="s">
        <v>194</v>
      </c>
      <c r="G165" s="248" t="s">
        <v>1405</v>
      </c>
    </row>
    <row r="166" spans="1:7" ht="18.75">
      <c r="A166" s="249">
        <v>163</v>
      </c>
      <c r="B166" s="248" t="s">
        <v>1608</v>
      </c>
      <c r="C166" s="248" t="s">
        <v>1473</v>
      </c>
      <c r="D166" s="248" t="s">
        <v>1219</v>
      </c>
      <c r="E166" s="248" t="s">
        <v>1393</v>
      </c>
      <c r="F166" s="248" t="s">
        <v>194</v>
      </c>
      <c r="G166" s="248" t="s">
        <v>1405</v>
      </c>
    </row>
    <row r="167" spans="1:7" ht="18.75">
      <c r="A167" s="249">
        <v>164</v>
      </c>
      <c r="B167" s="248" t="s">
        <v>1609</v>
      </c>
      <c r="C167" s="248" t="s">
        <v>1473</v>
      </c>
      <c r="D167" s="248" t="s">
        <v>1219</v>
      </c>
      <c r="E167" s="248" t="s">
        <v>1393</v>
      </c>
      <c r="F167" s="248" t="s">
        <v>194</v>
      </c>
      <c r="G167" s="248" t="s">
        <v>1405</v>
      </c>
    </row>
    <row r="168" spans="1:7" ht="18.75">
      <c r="A168" s="249">
        <v>165</v>
      </c>
      <c r="B168" s="248" t="s">
        <v>1610</v>
      </c>
      <c r="C168" s="248" t="s">
        <v>1473</v>
      </c>
      <c r="D168" s="248" t="s">
        <v>1219</v>
      </c>
      <c r="E168" s="248" t="s">
        <v>1393</v>
      </c>
      <c r="F168" s="248" t="s">
        <v>194</v>
      </c>
      <c r="G168" s="248" t="s">
        <v>1405</v>
      </c>
    </row>
    <row r="169" spans="1:7" ht="18.75">
      <c r="A169" s="249">
        <v>166</v>
      </c>
      <c r="B169" s="248" t="s">
        <v>1611</v>
      </c>
      <c r="C169" s="248" t="s">
        <v>1473</v>
      </c>
      <c r="D169" s="248" t="s">
        <v>1219</v>
      </c>
      <c r="E169" s="248" t="s">
        <v>1393</v>
      </c>
      <c r="F169" s="248" t="s">
        <v>194</v>
      </c>
      <c r="G169" s="248" t="s">
        <v>1405</v>
      </c>
    </row>
    <row r="170" spans="1:7" ht="18.75">
      <c r="A170" s="249">
        <v>167</v>
      </c>
      <c r="B170" s="248" t="s">
        <v>1612</v>
      </c>
      <c r="C170" s="248" t="s">
        <v>1473</v>
      </c>
      <c r="D170" s="248" t="s">
        <v>1219</v>
      </c>
      <c r="E170" s="248" t="s">
        <v>1393</v>
      </c>
      <c r="F170" s="248" t="s">
        <v>194</v>
      </c>
      <c r="G170" s="248" t="s">
        <v>1405</v>
      </c>
    </row>
    <row r="171" spans="1:7" ht="18.75">
      <c r="A171" s="249">
        <v>168</v>
      </c>
      <c r="B171" s="248" t="s">
        <v>1613</v>
      </c>
      <c r="C171" s="248" t="s">
        <v>1473</v>
      </c>
      <c r="D171" s="248" t="s">
        <v>1219</v>
      </c>
      <c r="E171" s="248" t="s">
        <v>1393</v>
      </c>
      <c r="F171" s="248" t="s">
        <v>194</v>
      </c>
      <c r="G171" s="248" t="s">
        <v>1405</v>
      </c>
    </row>
    <row r="172" spans="1:7" ht="18.75">
      <c r="A172" s="249">
        <v>169</v>
      </c>
      <c r="B172" s="248" t="s">
        <v>1614</v>
      </c>
      <c r="C172" s="248" t="s">
        <v>1100</v>
      </c>
      <c r="D172" s="248" t="s">
        <v>1219</v>
      </c>
      <c r="E172" s="248" t="s">
        <v>1393</v>
      </c>
      <c r="F172" s="248" t="s">
        <v>194</v>
      </c>
      <c r="G172" s="248" t="s">
        <v>1149</v>
      </c>
    </row>
    <row r="173" spans="1:7" ht="18.75">
      <c r="A173" s="249">
        <v>170</v>
      </c>
      <c r="B173" s="248" t="s">
        <v>1615</v>
      </c>
      <c r="C173" s="248" t="s">
        <v>1616</v>
      </c>
      <c r="D173" s="248" t="s">
        <v>1219</v>
      </c>
      <c r="E173" s="248" t="s">
        <v>1393</v>
      </c>
      <c r="F173" s="248" t="s">
        <v>194</v>
      </c>
      <c r="G173" s="248" t="s">
        <v>1065</v>
      </c>
    </row>
    <row r="174" spans="1:7" ht="18.75">
      <c r="A174" s="249">
        <v>171</v>
      </c>
      <c r="B174" s="248" t="s">
        <v>1617</v>
      </c>
      <c r="C174" s="248" t="s">
        <v>1616</v>
      </c>
      <c r="D174" s="248" t="s">
        <v>1219</v>
      </c>
      <c r="E174" s="248" t="s">
        <v>1393</v>
      </c>
      <c r="F174" s="248" t="s">
        <v>194</v>
      </c>
      <c r="G174" s="248" t="s">
        <v>1065</v>
      </c>
    </row>
    <row r="175" spans="1:7" ht="18.75">
      <c r="A175" s="249">
        <v>172</v>
      </c>
      <c r="B175" s="248" t="s">
        <v>1618</v>
      </c>
      <c r="C175" s="248" t="s">
        <v>1619</v>
      </c>
      <c r="D175" s="248" t="s">
        <v>1219</v>
      </c>
      <c r="E175" s="248" t="s">
        <v>1393</v>
      </c>
      <c r="F175" s="248" t="s">
        <v>194</v>
      </c>
      <c r="G175" s="248" t="s">
        <v>1065</v>
      </c>
    </row>
    <row r="176" spans="1:7" ht="18.75">
      <c r="A176" s="249">
        <v>173</v>
      </c>
      <c r="B176" s="248" t="s">
        <v>1620</v>
      </c>
      <c r="C176" s="248" t="s">
        <v>1621</v>
      </c>
      <c r="D176" s="248" t="s">
        <v>1219</v>
      </c>
      <c r="E176" s="248" t="s">
        <v>1393</v>
      </c>
      <c r="F176" s="248" t="s">
        <v>194</v>
      </c>
      <c r="G176" s="248" t="s">
        <v>1405</v>
      </c>
    </row>
    <row r="177" spans="1:7" ht="18.75">
      <c r="A177" s="249">
        <v>174</v>
      </c>
      <c r="B177" s="248" t="s">
        <v>1622</v>
      </c>
      <c r="C177" s="248" t="s">
        <v>1621</v>
      </c>
      <c r="D177" s="248" t="s">
        <v>1219</v>
      </c>
      <c r="E177" s="248" t="s">
        <v>1393</v>
      </c>
      <c r="F177" s="248" t="s">
        <v>194</v>
      </c>
      <c r="G177" s="248" t="s">
        <v>1405</v>
      </c>
    </row>
    <row r="178" spans="1:7" ht="18.75">
      <c r="A178" s="249">
        <v>175</v>
      </c>
      <c r="B178" s="248" t="s">
        <v>1623</v>
      </c>
      <c r="C178" s="248" t="s">
        <v>1621</v>
      </c>
      <c r="D178" s="248" t="s">
        <v>1219</v>
      </c>
      <c r="E178" s="248" t="s">
        <v>1393</v>
      </c>
      <c r="F178" s="248" t="s">
        <v>194</v>
      </c>
      <c r="G178" s="248" t="s">
        <v>1405</v>
      </c>
    </row>
    <row r="179" spans="1:7" ht="18.75">
      <c r="A179" s="249">
        <v>176</v>
      </c>
      <c r="B179" s="248" t="s">
        <v>1624</v>
      </c>
      <c r="C179" s="248" t="s">
        <v>1621</v>
      </c>
      <c r="D179" s="248" t="s">
        <v>1219</v>
      </c>
      <c r="E179" s="248" t="s">
        <v>1393</v>
      </c>
      <c r="F179" s="248" t="s">
        <v>194</v>
      </c>
      <c r="G179" s="248" t="s">
        <v>1405</v>
      </c>
    </row>
    <row r="180" spans="1:7" ht="18.75">
      <c r="A180" s="249">
        <v>177</v>
      </c>
      <c r="B180" s="248" t="s">
        <v>1625</v>
      </c>
      <c r="C180" s="248" t="s">
        <v>1621</v>
      </c>
      <c r="D180" s="248" t="s">
        <v>1219</v>
      </c>
      <c r="E180" s="248" t="s">
        <v>1393</v>
      </c>
      <c r="F180" s="248" t="s">
        <v>194</v>
      </c>
      <c r="G180" s="248" t="s">
        <v>1405</v>
      </c>
    </row>
    <row r="181" spans="1:7" ht="18.75">
      <c r="A181" s="249">
        <v>178</v>
      </c>
      <c r="B181" s="248" t="s">
        <v>1626</v>
      </c>
      <c r="C181" s="248" t="s">
        <v>1621</v>
      </c>
      <c r="D181" s="248" t="s">
        <v>1219</v>
      </c>
      <c r="E181" s="248" t="s">
        <v>1393</v>
      </c>
      <c r="F181" s="248" t="s">
        <v>194</v>
      </c>
      <c r="G181" s="248" t="s">
        <v>1405</v>
      </c>
    </row>
    <row r="182" spans="1:7" ht="18.75">
      <c r="A182" s="249">
        <v>179</v>
      </c>
      <c r="B182" s="248" t="s">
        <v>1627</v>
      </c>
      <c r="C182" s="248" t="s">
        <v>1621</v>
      </c>
      <c r="D182" s="248" t="s">
        <v>1219</v>
      </c>
      <c r="E182" s="248" t="s">
        <v>1393</v>
      </c>
      <c r="F182" s="248" t="s">
        <v>194</v>
      </c>
      <c r="G182" s="248" t="s">
        <v>1405</v>
      </c>
    </row>
    <row r="183" spans="1:7" ht="18.75">
      <c r="A183" s="249">
        <v>180</v>
      </c>
      <c r="B183" s="248" t="s">
        <v>1628</v>
      </c>
      <c r="C183" s="248" t="s">
        <v>1621</v>
      </c>
      <c r="D183" s="248" t="s">
        <v>1219</v>
      </c>
      <c r="E183" s="248" t="s">
        <v>1393</v>
      </c>
      <c r="F183" s="248" t="s">
        <v>194</v>
      </c>
      <c r="G183" s="248" t="s">
        <v>1405</v>
      </c>
    </row>
    <row r="184" spans="1:7" ht="18.75">
      <c r="A184" s="249">
        <v>181</v>
      </c>
      <c r="B184" s="248" t="s">
        <v>1629</v>
      </c>
      <c r="C184" s="248" t="s">
        <v>1621</v>
      </c>
      <c r="D184" s="248" t="s">
        <v>1219</v>
      </c>
      <c r="E184" s="248" t="s">
        <v>1393</v>
      </c>
      <c r="F184" s="248" t="s">
        <v>194</v>
      </c>
      <c r="G184" s="248" t="s">
        <v>1405</v>
      </c>
    </row>
    <row r="185" spans="1:7" ht="18.75">
      <c r="A185" s="249">
        <v>182</v>
      </c>
      <c r="B185" s="248" t="s">
        <v>1630</v>
      </c>
      <c r="C185" s="248" t="s">
        <v>1621</v>
      </c>
      <c r="D185" s="248" t="s">
        <v>1219</v>
      </c>
      <c r="E185" s="248" t="s">
        <v>1393</v>
      </c>
      <c r="F185" s="248" t="s">
        <v>194</v>
      </c>
      <c r="G185" s="248" t="s">
        <v>1405</v>
      </c>
    </row>
    <row r="186" spans="1:7" ht="18.75">
      <c r="A186" s="249">
        <v>183</v>
      </c>
      <c r="B186" s="248" t="s">
        <v>1631</v>
      </c>
      <c r="C186" s="248" t="s">
        <v>1621</v>
      </c>
      <c r="D186" s="248" t="s">
        <v>1219</v>
      </c>
      <c r="E186" s="248" t="s">
        <v>1393</v>
      </c>
      <c r="F186" s="248" t="s">
        <v>194</v>
      </c>
      <c r="G186" s="248" t="s">
        <v>1405</v>
      </c>
    </row>
    <row r="187" spans="1:7" ht="18.75">
      <c r="A187" s="249">
        <v>184</v>
      </c>
      <c r="B187" s="248" t="s">
        <v>1632</v>
      </c>
      <c r="C187" s="248" t="s">
        <v>1621</v>
      </c>
      <c r="D187" s="248" t="s">
        <v>1219</v>
      </c>
      <c r="E187" s="248" t="s">
        <v>1393</v>
      </c>
      <c r="F187" s="248" t="s">
        <v>194</v>
      </c>
      <c r="G187" s="248" t="s">
        <v>1405</v>
      </c>
    </row>
    <row r="188" spans="1:7" ht="18.75">
      <c r="A188" s="249">
        <v>185</v>
      </c>
      <c r="B188" s="248" t="s">
        <v>1633</v>
      </c>
      <c r="C188" s="248" t="s">
        <v>1621</v>
      </c>
      <c r="D188" s="248" t="s">
        <v>1219</v>
      </c>
      <c r="E188" s="248" t="s">
        <v>1393</v>
      </c>
      <c r="F188" s="248" t="s">
        <v>194</v>
      </c>
      <c r="G188" s="248" t="s">
        <v>1405</v>
      </c>
    </row>
    <row r="189" spans="1:7" ht="18.75">
      <c r="A189" s="249">
        <v>186</v>
      </c>
      <c r="B189" s="248" t="s">
        <v>1634</v>
      </c>
      <c r="C189" s="248" t="s">
        <v>1621</v>
      </c>
      <c r="D189" s="248" t="s">
        <v>1219</v>
      </c>
      <c r="E189" s="248" t="s">
        <v>1393</v>
      </c>
      <c r="F189" s="248" t="s">
        <v>194</v>
      </c>
      <c r="G189" s="248" t="s">
        <v>1405</v>
      </c>
    </row>
    <row r="190" spans="1:7" ht="18.75">
      <c r="A190" s="249">
        <v>187</v>
      </c>
      <c r="B190" s="248" t="s">
        <v>1635</v>
      </c>
      <c r="C190" s="248" t="s">
        <v>1100</v>
      </c>
      <c r="D190" s="248" t="s">
        <v>1219</v>
      </c>
      <c r="E190" s="248" t="s">
        <v>1393</v>
      </c>
      <c r="F190" s="248" t="s">
        <v>194</v>
      </c>
      <c r="G190" s="248" t="s">
        <v>1149</v>
      </c>
    </row>
    <row r="191" spans="1:7" ht="18.75">
      <c r="A191" s="249">
        <v>188</v>
      </c>
      <c r="B191" s="248" t="s">
        <v>1636</v>
      </c>
      <c r="C191" s="248" t="s">
        <v>1637</v>
      </c>
      <c r="D191" s="248" t="s">
        <v>1219</v>
      </c>
      <c r="E191" s="248" t="s">
        <v>1393</v>
      </c>
      <c r="F191" s="248" t="s">
        <v>194</v>
      </c>
      <c r="G191" s="248" t="s">
        <v>1405</v>
      </c>
    </row>
    <row r="192" spans="1:7" ht="18.75">
      <c r="A192" s="249">
        <v>189</v>
      </c>
      <c r="B192" s="248" t="s">
        <v>1638</v>
      </c>
      <c r="C192" s="248" t="s">
        <v>1639</v>
      </c>
      <c r="D192" s="248" t="s">
        <v>1219</v>
      </c>
      <c r="E192" s="248" t="s">
        <v>1393</v>
      </c>
      <c r="F192" s="248" t="s">
        <v>194</v>
      </c>
      <c r="G192" s="248" t="s">
        <v>1405</v>
      </c>
    </row>
    <row r="193" spans="1:7" ht="18.75">
      <c r="A193" s="249">
        <v>190</v>
      </c>
      <c r="B193" s="248" t="s">
        <v>1640</v>
      </c>
      <c r="C193" s="248" t="s">
        <v>1473</v>
      </c>
      <c r="D193" s="248" t="s">
        <v>1219</v>
      </c>
      <c r="E193" s="248" t="s">
        <v>1393</v>
      </c>
      <c r="F193" s="248" t="s">
        <v>194</v>
      </c>
      <c r="G193" s="248" t="s">
        <v>1405</v>
      </c>
    </row>
    <row r="194" spans="1:7" ht="18.75">
      <c r="A194" s="249">
        <v>191</v>
      </c>
      <c r="B194" s="248" t="s">
        <v>1641</v>
      </c>
      <c r="C194" s="248" t="s">
        <v>1642</v>
      </c>
      <c r="D194" s="248" t="s">
        <v>1219</v>
      </c>
      <c r="E194" s="248" t="s">
        <v>1393</v>
      </c>
      <c r="F194" s="248" t="s">
        <v>194</v>
      </c>
      <c r="G194" s="248" t="s">
        <v>1405</v>
      </c>
    </row>
    <row r="195" spans="1:7" ht="18.75">
      <c r="A195" s="249">
        <v>192</v>
      </c>
      <c r="B195" s="248" t="s">
        <v>1643</v>
      </c>
      <c r="C195" s="248" t="s">
        <v>1644</v>
      </c>
      <c r="D195" s="248" t="s">
        <v>1219</v>
      </c>
      <c r="E195" s="248" t="s">
        <v>1393</v>
      </c>
      <c r="F195" s="248" t="s">
        <v>194</v>
      </c>
      <c r="G195" s="248" t="s">
        <v>1405</v>
      </c>
    </row>
    <row r="196" spans="1:7" ht="18.75">
      <c r="A196" s="249">
        <v>193</v>
      </c>
      <c r="B196" s="248" t="s">
        <v>1645</v>
      </c>
      <c r="C196" s="248" t="s">
        <v>1644</v>
      </c>
      <c r="D196" s="248" t="s">
        <v>1219</v>
      </c>
      <c r="E196" s="248" t="s">
        <v>1393</v>
      </c>
      <c r="F196" s="248" t="s">
        <v>194</v>
      </c>
      <c r="G196" s="248" t="s">
        <v>1405</v>
      </c>
    </row>
    <row r="197" spans="1:7" ht="18.75">
      <c r="A197" s="249">
        <v>194</v>
      </c>
      <c r="B197" s="248" t="s">
        <v>1646</v>
      </c>
      <c r="C197" s="248" t="s">
        <v>1644</v>
      </c>
      <c r="D197" s="248" t="s">
        <v>1219</v>
      </c>
      <c r="E197" s="248" t="s">
        <v>1393</v>
      </c>
      <c r="F197" s="248" t="s">
        <v>194</v>
      </c>
      <c r="G197" s="248" t="s">
        <v>1405</v>
      </c>
    </row>
    <row r="198" spans="1:7" ht="18.75">
      <c r="A198" s="249">
        <v>195</v>
      </c>
      <c r="B198" s="248" t="s">
        <v>1647</v>
      </c>
      <c r="C198" s="248" t="s">
        <v>1644</v>
      </c>
      <c r="D198" s="248" t="s">
        <v>1219</v>
      </c>
      <c r="E198" s="248" t="s">
        <v>1393</v>
      </c>
      <c r="F198" s="248" t="s">
        <v>194</v>
      </c>
      <c r="G198" s="248" t="s">
        <v>1405</v>
      </c>
    </row>
    <row r="199" spans="1:7" ht="18.75">
      <c r="A199" s="249">
        <v>196</v>
      </c>
      <c r="B199" s="248" t="s">
        <v>1648</v>
      </c>
      <c r="C199" s="248" t="s">
        <v>1644</v>
      </c>
      <c r="D199" s="248" t="s">
        <v>1219</v>
      </c>
      <c r="E199" s="248" t="s">
        <v>1393</v>
      </c>
      <c r="F199" s="248" t="s">
        <v>194</v>
      </c>
      <c r="G199" s="248" t="s">
        <v>1405</v>
      </c>
    </row>
    <row r="200" spans="1:7" ht="18.75">
      <c r="A200" s="249">
        <v>197</v>
      </c>
      <c r="B200" s="248" t="s">
        <v>1649</v>
      </c>
      <c r="C200" s="248" t="s">
        <v>1644</v>
      </c>
      <c r="D200" s="248" t="s">
        <v>1219</v>
      </c>
      <c r="E200" s="248" t="s">
        <v>1393</v>
      </c>
      <c r="F200" s="248" t="s">
        <v>194</v>
      </c>
      <c r="G200" s="248" t="s">
        <v>1405</v>
      </c>
    </row>
    <row r="201" spans="1:7" ht="18.75">
      <c r="A201" s="249">
        <v>198</v>
      </c>
      <c r="B201" s="248" t="s">
        <v>1650</v>
      </c>
      <c r="C201" s="248" t="s">
        <v>1644</v>
      </c>
      <c r="D201" s="248" t="s">
        <v>1219</v>
      </c>
      <c r="E201" s="248" t="s">
        <v>1393</v>
      </c>
      <c r="F201" s="248" t="s">
        <v>194</v>
      </c>
      <c r="G201" s="248" t="s">
        <v>1405</v>
      </c>
    </row>
    <row r="202" spans="1:7" ht="18.75">
      <c r="A202" s="249">
        <v>199</v>
      </c>
      <c r="B202" s="248" t="s">
        <v>1651</v>
      </c>
      <c r="C202" s="248" t="s">
        <v>1644</v>
      </c>
      <c r="D202" s="248" t="s">
        <v>1219</v>
      </c>
      <c r="E202" s="248" t="s">
        <v>1393</v>
      </c>
      <c r="F202" s="248" t="s">
        <v>194</v>
      </c>
      <c r="G202" s="248" t="s">
        <v>1405</v>
      </c>
    </row>
    <row r="203" spans="1:7" ht="18.75">
      <c r="A203" s="249">
        <v>200</v>
      </c>
      <c r="B203" s="248" t="s">
        <v>1652</v>
      </c>
      <c r="C203" s="248" t="s">
        <v>1644</v>
      </c>
      <c r="D203" s="248" t="s">
        <v>1219</v>
      </c>
      <c r="E203" s="248" t="s">
        <v>1393</v>
      </c>
      <c r="F203" s="248" t="s">
        <v>194</v>
      </c>
      <c r="G203" s="248" t="s">
        <v>1405</v>
      </c>
    </row>
    <row r="204" spans="1:7" ht="18.75">
      <c r="A204" s="249">
        <v>201</v>
      </c>
      <c r="B204" s="248" t="s">
        <v>1653</v>
      </c>
      <c r="C204" s="248" t="s">
        <v>1644</v>
      </c>
      <c r="D204" s="248" t="s">
        <v>1219</v>
      </c>
      <c r="E204" s="248" t="s">
        <v>1393</v>
      </c>
      <c r="F204" s="248" t="s">
        <v>194</v>
      </c>
      <c r="G204" s="248" t="s">
        <v>1405</v>
      </c>
    </row>
    <row r="205" spans="1:7" ht="18.75">
      <c r="A205" s="249">
        <v>202</v>
      </c>
      <c r="B205" s="248" t="s">
        <v>1654</v>
      </c>
      <c r="C205" s="248" t="s">
        <v>1644</v>
      </c>
      <c r="D205" s="248" t="s">
        <v>1219</v>
      </c>
      <c r="E205" s="248" t="s">
        <v>1393</v>
      </c>
      <c r="F205" s="248" t="s">
        <v>194</v>
      </c>
      <c r="G205" s="248" t="s">
        <v>1405</v>
      </c>
    </row>
    <row r="206" spans="1:7" ht="18.75">
      <c r="A206" s="249">
        <v>203</v>
      </c>
      <c r="B206" s="248" t="s">
        <v>1655</v>
      </c>
      <c r="C206" s="248" t="s">
        <v>1644</v>
      </c>
      <c r="D206" s="248" t="s">
        <v>1219</v>
      </c>
      <c r="E206" s="248" t="s">
        <v>1393</v>
      </c>
      <c r="F206" s="248" t="s">
        <v>194</v>
      </c>
      <c r="G206" s="248" t="s">
        <v>1405</v>
      </c>
    </row>
    <row r="207" spans="1:7" ht="18.75">
      <c r="A207" s="249">
        <v>204</v>
      </c>
      <c r="B207" s="248" t="s">
        <v>1656</v>
      </c>
      <c r="C207" s="248" t="s">
        <v>1644</v>
      </c>
      <c r="D207" s="248" t="s">
        <v>1219</v>
      </c>
      <c r="E207" s="248" t="s">
        <v>1393</v>
      </c>
      <c r="F207" s="248" t="s">
        <v>194</v>
      </c>
      <c r="G207" s="248" t="s">
        <v>1405</v>
      </c>
    </row>
    <row r="208" spans="1:7" ht="18.75">
      <c r="A208" s="249">
        <v>205</v>
      </c>
      <c r="B208" s="248" t="s">
        <v>1657</v>
      </c>
      <c r="C208" s="248" t="s">
        <v>1644</v>
      </c>
      <c r="D208" s="248" t="s">
        <v>1219</v>
      </c>
      <c r="E208" s="248" t="s">
        <v>1393</v>
      </c>
      <c r="F208" s="248" t="s">
        <v>194</v>
      </c>
      <c r="G208" s="248" t="s">
        <v>1405</v>
      </c>
    </row>
    <row r="209" spans="1:7" ht="18.75">
      <c r="A209" s="249">
        <v>206</v>
      </c>
      <c r="B209" s="248" t="s">
        <v>1658</v>
      </c>
      <c r="C209" s="248" t="s">
        <v>1644</v>
      </c>
      <c r="D209" s="248" t="s">
        <v>1219</v>
      </c>
      <c r="E209" s="248" t="s">
        <v>1393</v>
      </c>
      <c r="F209" s="248" t="s">
        <v>194</v>
      </c>
      <c r="G209" s="248" t="s">
        <v>1405</v>
      </c>
    </row>
    <row r="210" spans="1:7" ht="18.75">
      <c r="A210" s="249">
        <v>207</v>
      </c>
      <c r="B210" s="248" t="s">
        <v>1659</v>
      </c>
      <c r="C210" s="248" t="s">
        <v>1644</v>
      </c>
      <c r="D210" s="248" t="s">
        <v>1219</v>
      </c>
      <c r="E210" s="248" t="s">
        <v>1393</v>
      </c>
      <c r="F210" s="248" t="s">
        <v>194</v>
      </c>
      <c r="G210" s="248" t="s">
        <v>1405</v>
      </c>
    </row>
    <row r="211" spans="1:7" ht="18.75">
      <c r="A211" s="249">
        <v>208</v>
      </c>
      <c r="B211" s="248" t="s">
        <v>1660</v>
      </c>
      <c r="C211" s="248" t="s">
        <v>1644</v>
      </c>
      <c r="D211" s="248" t="s">
        <v>1219</v>
      </c>
      <c r="E211" s="248" t="s">
        <v>1393</v>
      </c>
      <c r="F211" s="248" t="s">
        <v>194</v>
      </c>
      <c r="G211" s="248" t="s">
        <v>1405</v>
      </c>
    </row>
    <row r="212" spans="1:7" ht="18.75">
      <c r="A212" s="249">
        <v>209</v>
      </c>
      <c r="B212" s="248" t="s">
        <v>1661</v>
      </c>
      <c r="C212" s="248" t="s">
        <v>1644</v>
      </c>
      <c r="D212" s="248" t="s">
        <v>1219</v>
      </c>
      <c r="E212" s="248" t="s">
        <v>1393</v>
      </c>
      <c r="F212" s="248" t="s">
        <v>194</v>
      </c>
      <c r="G212" s="248" t="s">
        <v>1405</v>
      </c>
    </row>
    <row r="213" spans="1:7" ht="18.75">
      <c r="A213" s="249">
        <v>210</v>
      </c>
      <c r="B213" s="248" t="s">
        <v>1662</v>
      </c>
      <c r="C213" s="248" t="s">
        <v>1644</v>
      </c>
      <c r="D213" s="248" t="s">
        <v>1219</v>
      </c>
      <c r="E213" s="248" t="s">
        <v>1393</v>
      </c>
      <c r="F213" s="248" t="s">
        <v>194</v>
      </c>
      <c r="G213" s="248" t="s">
        <v>1405</v>
      </c>
    </row>
    <row r="214" spans="1:7" ht="18.75">
      <c r="A214" s="249">
        <v>211</v>
      </c>
      <c r="B214" s="248" t="s">
        <v>1663</v>
      </c>
      <c r="C214" s="248" t="s">
        <v>1644</v>
      </c>
      <c r="D214" s="248" t="s">
        <v>1219</v>
      </c>
      <c r="E214" s="248" t="s">
        <v>1393</v>
      </c>
      <c r="F214" s="248" t="s">
        <v>194</v>
      </c>
      <c r="G214" s="248" t="s">
        <v>1405</v>
      </c>
    </row>
    <row r="215" spans="1:7" ht="18.75">
      <c r="A215" s="249">
        <v>212</v>
      </c>
      <c r="B215" s="248" t="s">
        <v>1664</v>
      </c>
      <c r="C215" s="248" t="s">
        <v>1473</v>
      </c>
      <c r="D215" s="248" t="s">
        <v>1166</v>
      </c>
      <c r="E215" s="248" t="s">
        <v>1120</v>
      </c>
      <c r="F215" s="248" t="s">
        <v>194</v>
      </c>
      <c r="G215" s="248" t="s">
        <v>1405</v>
      </c>
    </row>
    <row r="216" spans="1:7" ht="18.75">
      <c r="A216" s="249">
        <v>213</v>
      </c>
      <c r="B216" s="248" t="s">
        <v>1665</v>
      </c>
      <c r="C216" s="248" t="s">
        <v>1473</v>
      </c>
      <c r="D216" s="248" t="s">
        <v>1166</v>
      </c>
      <c r="E216" s="248" t="s">
        <v>1120</v>
      </c>
      <c r="F216" s="248" t="s">
        <v>194</v>
      </c>
      <c r="G216" s="248" t="s">
        <v>1405</v>
      </c>
    </row>
    <row r="217" spans="1:7" ht="18.75">
      <c r="A217" s="249">
        <v>214</v>
      </c>
      <c r="B217" s="248" t="s">
        <v>1666</v>
      </c>
      <c r="C217" s="248" t="s">
        <v>1473</v>
      </c>
      <c r="D217" s="248" t="s">
        <v>1166</v>
      </c>
      <c r="E217" s="248" t="s">
        <v>1120</v>
      </c>
      <c r="F217" s="248" t="s">
        <v>194</v>
      </c>
      <c r="G217" s="248" t="s">
        <v>1405</v>
      </c>
    </row>
    <row r="218" spans="1:7" ht="18.75">
      <c r="A218" s="249">
        <v>215</v>
      </c>
      <c r="B218" s="248" t="s">
        <v>1667</v>
      </c>
      <c r="C218" s="248" t="s">
        <v>1473</v>
      </c>
      <c r="D218" s="248" t="s">
        <v>1166</v>
      </c>
      <c r="E218" s="248" t="s">
        <v>1120</v>
      </c>
      <c r="F218" s="248" t="s">
        <v>194</v>
      </c>
      <c r="G218" s="248" t="s">
        <v>1405</v>
      </c>
    </row>
    <row r="219" spans="1:7" ht="18.75">
      <c r="A219" s="249">
        <v>216</v>
      </c>
      <c r="B219" s="248" t="s">
        <v>1668</v>
      </c>
      <c r="C219" s="248" t="s">
        <v>1473</v>
      </c>
      <c r="D219" s="248" t="s">
        <v>1166</v>
      </c>
      <c r="E219" s="248" t="s">
        <v>1120</v>
      </c>
      <c r="F219" s="248" t="s">
        <v>194</v>
      </c>
      <c r="G219" s="248" t="s">
        <v>1405</v>
      </c>
    </row>
    <row r="220" spans="1:7" ht="18.75">
      <c r="A220" s="249">
        <v>217</v>
      </c>
      <c r="B220" s="248" t="s">
        <v>1669</v>
      </c>
      <c r="C220" s="248" t="s">
        <v>1473</v>
      </c>
      <c r="D220" s="248" t="s">
        <v>1166</v>
      </c>
      <c r="E220" s="248" t="s">
        <v>1120</v>
      </c>
      <c r="F220" s="248" t="s">
        <v>194</v>
      </c>
      <c r="G220" s="248" t="s">
        <v>1405</v>
      </c>
    </row>
    <row r="221" spans="1:7" ht="18.75">
      <c r="A221" s="249">
        <v>218</v>
      </c>
      <c r="B221" s="248" t="s">
        <v>1670</v>
      </c>
      <c r="C221" s="248" t="s">
        <v>1408</v>
      </c>
      <c r="D221" s="248" t="s">
        <v>1166</v>
      </c>
      <c r="E221" s="248" t="s">
        <v>1120</v>
      </c>
      <c r="F221" s="248" t="s">
        <v>194</v>
      </c>
      <c r="G221" s="248" t="s">
        <v>1149</v>
      </c>
    </row>
    <row r="222" spans="1:7" ht="18.75">
      <c r="A222" s="249">
        <v>219</v>
      </c>
      <c r="B222" s="248" t="s">
        <v>1671</v>
      </c>
      <c r="C222" s="248" t="s">
        <v>1100</v>
      </c>
      <c r="D222" s="248" t="s">
        <v>1166</v>
      </c>
      <c r="E222" s="248" t="s">
        <v>1120</v>
      </c>
      <c r="F222" s="248" t="s">
        <v>194</v>
      </c>
      <c r="G222" s="248" t="s">
        <v>1149</v>
      </c>
    </row>
    <row r="223" spans="1:7" ht="18.75">
      <c r="A223" s="249">
        <v>220</v>
      </c>
      <c r="B223" s="248" t="s">
        <v>1672</v>
      </c>
      <c r="C223" s="248" t="s">
        <v>1100</v>
      </c>
      <c r="D223" s="248" t="s">
        <v>1166</v>
      </c>
      <c r="E223" s="248" t="s">
        <v>1120</v>
      </c>
      <c r="F223" s="248" t="s">
        <v>194</v>
      </c>
      <c r="G223" s="248" t="s">
        <v>1149</v>
      </c>
    </row>
    <row r="224" spans="1:7" ht="18.75">
      <c r="A224" s="249">
        <v>221</v>
      </c>
      <c r="B224" s="248" t="s">
        <v>1673</v>
      </c>
      <c r="C224" s="248" t="s">
        <v>1674</v>
      </c>
      <c r="D224" s="248" t="s">
        <v>1166</v>
      </c>
      <c r="E224" s="248" t="s">
        <v>1120</v>
      </c>
      <c r="F224" s="248" t="s">
        <v>194</v>
      </c>
      <c r="G224" s="248" t="s">
        <v>1423</v>
      </c>
    </row>
    <row r="225" spans="1:7" ht="18.75">
      <c r="A225" s="249">
        <v>222</v>
      </c>
      <c r="B225" s="248" t="s">
        <v>1675</v>
      </c>
      <c r="C225" s="248" t="s">
        <v>1100</v>
      </c>
      <c r="D225" s="248" t="s">
        <v>1234</v>
      </c>
      <c r="E225" s="248" t="s">
        <v>1120</v>
      </c>
      <c r="F225" s="248" t="s">
        <v>194</v>
      </c>
      <c r="G225" s="248" t="s">
        <v>1149</v>
      </c>
    </row>
    <row r="226" spans="1:7" ht="18.75">
      <c r="A226" s="249">
        <v>223</v>
      </c>
      <c r="B226" s="248" t="s">
        <v>1676</v>
      </c>
      <c r="C226" s="248" t="s">
        <v>1677</v>
      </c>
      <c r="D226" s="248" t="s">
        <v>1234</v>
      </c>
      <c r="E226" s="248" t="s">
        <v>1120</v>
      </c>
      <c r="F226" s="248" t="s">
        <v>194</v>
      </c>
      <c r="G226" s="248" t="s">
        <v>1405</v>
      </c>
    </row>
    <row r="227" spans="1:7" ht="18.75">
      <c r="A227" s="249">
        <v>224</v>
      </c>
      <c r="B227" s="248" t="s">
        <v>1678</v>
      </c>
      <c r="C227" s="248" t="s">
        <v>1403</v>
      </c>
      <c r="D227" s="248" t="s">
        <v>1285</v>
      </c>
      <c r="E227" s="248" t="s">
        <v>1120</v>
      </c>
      <c r="F227" s="248" t="s">
        <v>194</v>
      </c>
      <c r="G227" s="248" t="s">
        <v>1405</v>
      </c>
    </row>
    <row r="228" spans="1:7" ht="18.75">
      <c r="A228" s="249">
        <v>225</v>
      </c>
      <c r="B228" s="248" t="s">
        <v>1679</v>
      </c>
      <c r="C228" s="248" t="s">
        <v>1418</v>
      </c>
      <c r="D228" s="248" t="s">
        <v>1285</v>
      </c>
      <c r="E228" s="248" t="s">
        <v>1120</v>
      </c>
      <c r="F228" s="248" t="s">
        <v>194</v>
      </c>
      <c r="G228" s="248" t="s">
        <v>1405</v>
      </c>
    </row>
    <row r="229" spans="1:7" ht="18.75">
      <c r="A229" s="249">
        <v>226</v>
      </c>
      <c r="B229" s="248" t="s">
        <v>1680</v>
      </c>
      <c r="C229" s="248" t="s">
        <v>1418</v>
      </c>
      <c r="D229" s="248" t="s">
        <v>1285</v>
      </c>
      <c r="E229" s="248" t="s">
        <v>1120</v>
      </c>
      <c r="F229" s="248" t="s">
        <v>194</v>
      </c>
      <c r="G229" s="248" t="s">
        <v>1405</v>
      </c>
    </row>
    <row r="230" spans="1:7" ht="18.75">
      <c r="A230" s="249">
        <v>227</v>
      </c>
      <c r="B230" s="248" t="s">
        <v>1681</v>
      </c>
      <c r="C230" s="248" t="s">
        <v>1682</v>
      </c>
      <c r="D230" s="248" t="s">
        <v>1285</v>
      </c>
      <c r="E230" s="248" t="s">
        <v>1120</v>
      </c>
      <c r="F230" s="248" t="s">
        <v>194</v>
      </c>
      <c r="G230" s="248" t="s">
        <v>1149</v>
      </c>
    </row>
    <row r="231" spans="1:7" ht="18.75">
      <c r="A231" s="249">
        <v>228</v>
      </c>
      <c r="B231" s="248" t="s">
        <v>1683</v>
      </c>
      <c r="C231" s="248" t="s">
        <v>1534</v>
      </c>
      <c r="D231" s="248" t="s">
        <v>1285</v>
      </c>
      <c r="E231" s="248" t="s">
        <v>1120</v>
      </c>
      <c r="F231" s="248" t="s">
        <v>194</v>
      </c>
      <c r="G231" s="248" t="s">
        <v>1149</v>
      </c>
    </row>
    <row r="232" spans="1:7" ht="18.75">
      <c r="A232" s="249">
        <v>229</v>
      </c>
      <c r="B232" s="248" t="s">
        <v>1684</v>
      </c>
      <c r="C232" s="248" t="s">
        <v>1534</v>
      </c>
      <c r="D232" s="248" t="s">
        <v>1285</v>
      </c>
      <c r="E232" s="248" t="s">
        <v>1120</v>
      </c>
      <c r="F232" s="248" t="s">
        <v>194</v>
      </c>
      <c r="G232" s="248" t="s">
        <v>1149</v>
      </c>
    </row>
    <row r="233" spans="1:7" ht="18.75">
      <c r="A233" s="249">
        <v>230</v>
      </c>
      <c r="B233" s="248" t="s">
        <v>1685</v>
      </c>
      <c r="C233" s="248" t="s">
        <v>1100</v>
      </c>
      <c r="D233" s="248" t="s">
        <v>1286</v>
      </c>
      <c r="E233" s="248" t="s">
        <v>1120</v>
      </c>
      <c r="F233" s="248" t="s">
        <v>194</v>
      </c>
      <c r="G233" s="248" t="s">
        <v>1149</v>
      </c>
    </row>
    <row r="234" spans="1:7" ht="18.75">
      <c r="A234" s="249">
        <v>231</v>
      </c>
      <c r="B234" s="248" t="s">
        <v>1686</v>
      </c>
      <c r="C234" s="248" t="s">
        <v>1687</v>
      </c>
      <c r="D234" s="248" t="s">
        <v>1286</v>
      </c>
      <c r="E234" s="248" t="s">
        <v>1120</v>
      </c>
      <c r="F234" s="248" t="s">
        <v>194</v>
      </c>
      <c r="G234" s="248" t="s">
        <v>1149</v>
      </c>
    </row>
    <row r="235" spans="1:7" ht="18.75">
      <c r="A235" s="249">
        <v>232</v>
      </c>
      <c r="B235" s="248" t="s">
        <v>1688</v>
      </c>
      <c r="C235" s="248" t="s">
        <v>1100</v>
      </c>
      <c r="D235" s="248" t="s">
        <v>1287</v>
      </c>
      <c r="E235" s="248" t="s">
        <v>1120</v>
      </c>
      <c r="F235" s="248" t="s">
        <v>194</v>
      </c>
      <c r="G235" s="248" t="s">
        <v>1149</v>
      </c>
    </row>
    <row r="236" spans="1:7" ht="18.75">
      <c r="A236" s="249">
        <v>233</v>
      </c>
      <c r="B236" s="248" t="s">
        <v>1689</v>
      </c>
      <c r="C236" s="248" t="s">
        <v>1690</v>
      </c>
      <c r="D236" s="248" t="s">
        <v>1287</v>
      </c>
      <c r="E236" s="248" t="s">
        <v>1120</v>
      </c>
      <c r="F236" s="248" t="s">
        <v>194</v>
      </c>
      <c r="G236" s="248" t="s">
        <v>1405</v>
      </c>
    </row>
    <row r="237" spans="1:7" ht="18.75">
      <c r="A237" s="249">
        <v>234</v>
      </c>
      <c r="B237" s="248" t="s">
        <v>1691</v>
      </c>
      <c r="C237" s="248" t="s">
        <v>1534</v>
      </c>
      <c r="D237" s="248" t="s">
        <v>1287</v>
      </c>
      <c r="E237" s="248" t="s">
        <v>1120</v>
      </c>
      <c r="F237" s="248" t="s">
        <v>194</v>
      </c>
      <c r="G237" s="248" t="s">
        <v>1149</v>
      </c>
    </row>
    <row r="238" spans="1:7" ht="18.75">
      <c r="A238" s="249">
        <v>235</v>
      </c>
      <c r="B238" s="248" t="s">
        <v>1692</v>
      </c>
      <c r="C238" s="248" t="s">
        <v>1693</v>
      </c>
      <c r="D238" s="248" t="s">
        <v>1287</v>
      </c>
      <c r="E238" s="248" t="s">
        <v>1120</v>
      </c>
      <c r="F238" s="248" t="s">
        <v>194</v>
      </c>
      <c r="G238" s="248" t="s">
        <v>1405</v>
      </c>
    </row>
    <row r="239" spans="1:7" ht="18.75">
      <c r="A239" s="249">
        <v>236</v>
      </c>
      <c r="B239" s="248" t="s">
        <v>1694</v>
      </c>
      <c r="C239" s="248" t="s">
        <v>1693</v>
      </c>
      <c r="D239" s="248" t="s">
        <v>1287</v>
      </c>
      <c r="E239" s="248" t="s">
        <v>1120</v>
      </c>
      <c r="F239" s="248" t="s">
        <v>194</v>
      </c>
      <c r="G239" s="248" t="s">
        <v>1405</v>
      </c>
    </row>
    <row r="240" spans="1:7" ht="18.75">
      <c r="A240" s="249">
        <v>237</v>
      </c>
      <c r="B240" s="248" t="s">
        <v>1695</v>
      </c>
      <c r="C240" s="248" t="s">
        <v>1693</v>
      </c>
      <c r="D240" s="248" t="s">
        <v>1287</v>
      </c>
      <c r="E240" s="248" t="s">
        <v>1120</v>
      </c>
      <c r="F240" s="248" t="s">
        <v>194</v>
      </c>
      <c r="G240" s="248" t="s">
        <v>1405</v>
      </c>
    </row>
    <row r="241" spans="1:7" ht="18.75">
      <c r="A241" s="249">
        <v>238</v>
      </c>
      <c r="B241" s="248" t="s">
        <v>1696</v>
      </c>
      <c r="C241" s="248" t="s">
        <v>1693</v>
      </c>
      <c r="D241" s="248" t="s">
        <v>1287</v>
      </c>
      <c r="E241" s="248" t="s">
        <v>1120</v>
      </c>
      <c r="F241" s="248" t="s">
        <v>194</v>
      </c>
      <c r="G241" s="248" t="s">
        <v>1405</v>
      </c>
    </row>
    <row r="242" spans="1:7" ht="18.75">
      <c r="A242" s="249">
        <v>239</v>
      </c>
      <c r="B242" s="248" t="s">
        <v>1697</v>
      </c>
      <c r="C242" s="248" t="s">
        <v>1693</v>
      </c>
      <c r="D242" s="248" t="s">
        <v>1287</v>
      </c>
      <c r="E242" s="248" t="s">
        <v>1120</v>
      </c>
      <c r="F242" s="248" t="s">
        <v>194</v>
      </c>
      <c r="G242" s="248" t="s">
        <v>1405</v>
      </c>
    </row>
    <row r="243" spans="1:7" ht="18.75">
      <c r="A243" s="249">
        <v>240</v>
      </c>
      <c r="B243" s="248" t="s">
        <v>1698</v>
      </c>
      <c r="C243" s="248" t="s">
        <v>1699</v>
      </c>
      <c r="D243" s="248" t="s">
        <v>1287</v>
      </c>
      <c r="E243" s="248" t="s">
        <v>1120</v>
      </c>
      <c r="F243" s="248" t="s">
        <v>194</v>
      </c>
      <c r="G243" s="248" t="s">
        <v>1149</v>
      </c>
    </row>
    <row r="244" spans="1:7" ht="18.75">
      <c r="A244" s="249">
        <v>241</v>
      </c>
      <c r="B244" s="248" t="s">
        <v>1700</v>
      </c>
      <c r="C244" s="248" t="s">
        <v>1100</v>
      </c>
      <c r="D244" s="248" t="s">
        <v>1288</v>
      </c>
      <c r="E244" s="248" t="s">
        <v>1120</v>
      </c>
      <c r="F244" s="248" t="s">
        <v>194</v>
      </c>
      <c r="G244" s="248" t="s">
        <v>1149</v>
      </c>
    </row>
    <row r="245" spans="1:7" ht="18.75">
      <c r="A245" s="249">
        <v>242</v>
      </c>
      <c r="B245" s="248" t="s">
        <v>1701</v>
      </c>
      <c r="C245" s="248" t="s">
        <v>1418</v>
      </c>
      <c r="D245" s="248" t="s">
        <v>1288</v>
      </c>
      <c r="E245" s="248" t="s">
        <v>1120</v>
      </c>
      <c r="F245" s="248" t="s">
        <v>194</v>
      </c>
      <c r="G245" s="248" t="s">
        <v>1405</v>
      </c>
    </row>
    <row r="246" spans="1:7" ht="18.75">
      <c r="A246" s="249">
        <v>243</v>
      </c>
      <c r="B246" s="248" t="s">
        <v>1702</v>
      </c>
      <c r="C246" s="248" t="s">
        <v>1418</v>
      </c>
      <c r="D246" s="248" t="s">
        <v>1288</v>
      </c>
      <c r="E246" s="248" t="s">
        <v>1120</v>
      </c>
      <c r="F246" s="248" t="s">
        <v>194</v>
      </c>
      <c r="G246" s="248" t="s">
        <v>1405</v>
      </c>
    </row>
    <row r="247" spans="1:7" ht="18.75">
      <c r="A247" s="249">
        <v>244</v>
      </c>
      <c r="B247" s="248" t="s">
        <v>1703</v>
      </c>
      <c r="C247" s="248" t="s">
        <v>1682</v>
      </c>
      <c r="D247" s="248" t="s">
        <v>1288</v>
      </c>
      <c r="E247" s="248" t="s">
        <v>1120</v>
      </c>
      <c r="F247" s="248" t="s">
        <v>194</v>
      </c>
      <c r="G247" s="248" t="s">
        <v>1149</v>
      </c>
    </row>
    <row r="248" spans="1:7" ht="18.75">
      <c r="A248" s="249">
        <v>245</v>
      </c>
      <c r="B248" s="248" t="s">
        <v>1704</v>
      </c>
      <c r="C248" s="248" t="s">
        <v>1534</v>
      </c>
      <c r="D248" s="248" t="s">
        <v>1288</v>
      </c>
      <c r="E248" s="248" t="s">
        <v>1120</v>
      </c>
      <c r="F248" s="248" t="s">
        <v>194</v>
      </c>
      <c r="G248" s="248" t="s">
        <v>1149</v>
      </c>
    </row>
    <row r="249" spans="1:7" ht="18.75">
      <c r="A249" s="249">
        <v>246</v>
      </c>
      <c r="B249" s="248" t="s">
        <v>1705</v>
      </c>
      <c r="C249" s="248" t="s">
        <v>1403</v>
      </c>
      <c r="D249" s="248" t="s">
        <v>1166</v>
      </c>
      <c r="E249" s="248" t="s">
        <v>1113</v>
      </c>
      <c r="F249" s="248" t="s">
        <v>194</v>
      </c>
      <c r="G249" s="248" t="s">
        <v>1405</v>
      </c>
    </row>
    <row r="250" spans="1:7" ht="18.75">
      <c r="A250" s="249">
        <v>247</v>
      </c>
      <c r="B250" s="248" t="s">
        <v>1706</v>
      </c>
      <c r="C250" s="248" t="s">
        <v>1100</v>
      </c>
      <c r="D250" s="248" t="s">
        <v>1166</v>
      </c>
      <c r="E250" s="248" t="s">
        <v>1113</v>
      </c>
      <c r="F250" s="248" t="s">
        <v>194</v>
      </c>
      <c r="G250" s="248" t="s">
        <v>1149</v>
      </c>
    </row>
    <row r="251" spans="1:7" ht="18.75">
      <c r="A251" s="249">
        <v>248</v>
      </c>
      <c r="B251" s="248" t="s">
        <v>1707</v>
      </c>
      <c r="C251" s="248" t="s">
        <v>1708</v>
      </c>
      <c r="D251" s="248" t="s">
        <v>1166</v>
      </c>
      <c r="E251" s="248" t="s">
        <v>1113</v>
      </c>
      <c r="F251" s="248" t="s">
        <v>194</v>
      </c>
      <c r="G251" s="248" t="s">
        <v>1405</v>
      </c>
    </row>
    <row r="252" spans="1:7" ht="18.75">
      <c r="A252" s="249">
        <v>249</v>
      </c>
      <c r="B252" s="248" t="s">
        <v>1709</v>
      </c>
      <c r="C252" s="248" t="s">
        <v>1710</v>
      </c>
      <c r="D252" s="248" t="s">
        <v>1166</v>
      </c>
      <c r="E252" s="248" t="s">
        <v>1113</v>
      </c>
      <c r="F252" s="248" t="s">
        <v>194</v>
      </c>
      <c r="G252" s="248" t="s">
        <v>1065</v>
      </c>
    </row>
    <row r="253" spans="1:7" ht="18.75">
      <c r="A253" s="249">
        <v>250</v>
      </c>
      <c r="B253" s="248" t="s">
        <v>1711</v>
      </c>
      <c r="C253" s="248" t="s">
        <v>1712</v>
      </c>
      <c r="D253" s="248" t="s">
        <v>1236</v>
      </c>
      <c r="E253" s="248" t="s">
        <v>1113</v>
      </c>
      <c r="F253" s="248" t="s">
        <v>194</v>
      </c>
      <c r="G253" s="248" t="s">
        <v>1149</v>
      </c>
    </row>
    <row r="254" spans="1:7" ht="18.75">
      <c r="A254" s="249">
        <v>251</v>
      </c>
      <c r="B254" s="248" t="s">
        <v>1713</v>
      </c>
      <c r="C254" s="248" t="s">
        <v>1099</v>
      </c>
      <c r="D254" s="248" t="s">
        <v>1236</v>
      </c>
      <c r="E254" s="248" t="s">
        <v>1113</v>
      </c>
      <c r="F254" s="248" t="s">
        <v>194</v>
      </c>
      <c r="G254" s="248" t="s">
        <v>1149</v>
      </c>
    </row>
    <row r="255" spans="1:7" ht="18.75">
      <c r="A255" s="249">
        <v>252</v>
      </c>
      <c r="B255" s="248" t="s">
        <v>1714</v>
      </c>
      <c r="C255" s="248" t="s">
        <v>1099</v>
      </c>
      <c r="D255" s="248" t="s">
        <v>1236</v>
      </c>
      <c r="E255" s="248" t="s">
        <v>1113</v>
      </c>
      <c r="F255" s="248" t="s">
        <v>194</v>
      </c>
      <c r="G255" s="248" t="s">
        <v>1149</v>
      </c>
    </row>
    <row r="256" spans="1:7" ht="18.75">
      <c r="A256" s="249">
        <v>253</v>
      </c>
      <c r="B256" s="248" t="s">
        <v>1715</v>
      </c>
      <c r="C256" s="248" t="s">
        <v>1712</v>
      </c>
      <c r="D256" s="248" t="s">
        <v>1289</v>
      </c>
      <c r="E256" s="248" t="s">
        <v>1113</v>
      </c>
      <c r="F256" s="248" t="s">
        <v>194</v>
      </c>
      <c r="G256" s="248" t="s">
        <v>1149</v>
      </c>
    </row>
    <row r="257" spans="1:7" ht="18.75">
      <c r="A257" s="249">
        <v>254</v>
      </c>
      <c r="B257" s="248" t="s">
        <v>1716</v>
      </c>
      <c r="C257" s="248" t="s">
        <v>1099</v>
      </c>
      <c r="D257" s="248" t="s">
        <v>1289</v>
      </c>
      <c r="E257" s="248" t="s">
        <v>1113</v>
      </c>
      <c r="F257" s="248" t="s">
        <v>194</v>
      </c>
      <c r="G257" s="248" t="s">
        <v>1149</v>
      </c>
    </row>
    <row r="258" spans="1:7" ht="18.75">
      <c r="A258" s="249">
        <v>255</v>
      </c>
      <c r="B258" s="248" t="s">
        <v>1717</v>
      </c>
      <c r="C258" s="248" t="s">
        <v>1099</v>
      </c>
      <c r="D258" s="248" t="s">
        <v>1289</v>
      </c>
      <c r="E258" s="248" t="s">
        <v>1113</v>
      </c>
      <c r="F258" s="248" t="s">
        <v>194</v>
      </c>
      <c r="G258" s="248" t="s">
        <v>1149</v>
      </c>
    </row>
    <row r="259" spans="1:7" ht="18.75">
      <c r="A259" s="249">
        <v>256</v>
      </c>
      <c r="B259" s="248" t="s">
        <v>1718</v>
      </c>
      <c r="C259" s="248" t="s">
        <v>1534</v>
      </c>
      <c r="D259" s="248" t="s">
        <v>1227</v>
      </c>
      <c r="E259" s="248" t="s">
        <v>1113</v>
      </c>
      <c r="F259" s="248" t="s">
        <v>194</v>
      </c>
      <c r="G259" s="248" t="s">
        <v>1149</v>
      </c>
    </row>
    <row r="260" spans="1:7" ht="18.75">
      <c r="A260" s="249">
        <v>257</v>
      </c>
      <c r="B260" s="248" t="s">
        <v>1719</v>
      </c>
      <c r="C260" s="248" t="s">
        <v>1534</v>
      </c>
      <c r="D260" s="248" t="s">
        <v>1227</v>
      </c>
      <c r="E260" s="248" t="s">
        <v>1113</v>
      </c>
      <c r="F260" s="248" t="s">
        <v>194</v>
      </c>
      <c r="G260" s="248" t="s">
        <v>1149</v>
      </c>
    </row>
    <row r="261" spans="1:7" ht="18.75">
      <c r="A261" s="249">
        <v>258</v>
      </c>
      <c r="B261" s="248" t="s">
        <v>1720</v>
      </c>
      <c r="C261" s="248" t="s">
        <v>1534</v>
      </c>
      <c r="D261" s="248" t="s">
        <v>1227</v>
      </c>
      <c r="E261" s="248" t="s">
        <v>1113</v>
      </c>
      <c r="F261" s="248" t="s">
        <v>194</v>
      </c>
      <c r="G261" s="248" t="s">
        <v>1149</v>
      </c>
    </row>
    <row r="262" spans="1:7" ht="18.75">
      <c r="A262" s="249">
        <v>259</v>
      </c>
      <c r="B262" s="248" t="s">
        <v>1721</v>
      </c>
      <c r="C262" s="248" t="s">
        <v>1712</v>
      </c>
      <c r="D262" s="248" t="s">
        <v>1290</v>
      </c>
      <c r="E262" s="248" t="s">
        <v>1113</v>
      </c>
      <c r="F262" s="248" t="s">
        <v>194</v>
      </c>
      <c r="G262" s="248" t="s">
        <v>1149</v>
      </c>
    </row>
    <row r="263" spans="1:7" ht="18.75">
      <c r="A263" s="249">
        <v>260</v>
      </c>
      <c r="B263" s="248" t="s">
        <v>1722</v>
      </c>
      <c r="C263" s="248" t="s">
        <v>1099</v>
      </c>
      <c r="D263" s="248" t="s">
        <v>1290</v>
      </c>
      <c r="E263" s="248" t="s">
        <v>1113</v>
      </c>
      <c r="F263" s="248" t="s">
        <v>194</v>
      </c>
      <c r="G263" s="248" t="s">
        <v>1149</v>
      </c>
    </row>
    <row r="264" spans="1:7" ht="18.75">
      <c r="A264" s="249">
        <v>261</v>
      </c>
      <c r="B264" s="248" t="s">
        <v>1723</v>
      </c>
      <c r="C264" s="248" t="s">
        <v>1099</v>
      </c>
      <c r="D264" s="248" t="s">
        <v>1290</v>
      </c>
      <c r="E264" s="248" t="s">
        <v>1113</v>
      </c>
      <c r="F264" s="248" t="s">
        <v>194</v>
      </c>
      <c r="G264" s="248" t="s">
        <v>1149</v>
      </c>
    </row>
    <row r="265" spans="1:7" ht="18.75">
      <c r="A265" s="249">
        <v>262</v>
      </c>
      <c r="B265" s="248" t="s">
        <v>1724</v>
      </c>
      <c r="C265" s="248" t="s">
        <v>1099</v>
      </c>
      <c r="D265" s="248" t="s">
        <v>1290</v>
      </c>
      <c r="E265" s="248" t="s">
        <v>1113</v>
      </c>
      <c r="F265" s="248" t="s">
        <v>194</v>
      </c>
      <c r="G265" s="248" t="s">
        <v>1149</v>
      </c>
    </row>
    <row r="266" spans="1:7" ht="18.75">
      <c r="A266" s="249">
        <v>263</v>
      </c>
      <c r="B266" s="248" t="s">
        <v>1725</v>
      </c>
      <c r="C266" s="248" t="s">
        <v>1473</v>
      </c>
      <c r="D266" s="248" t="s">
        <v>1166</v>
      </c>
      <c r="E266" s="248" t="s">
        <v>1143</v>
      </c>
      <c r="F266" s="248" t="s">
        <v>1164</v>
      </c>
      <c r="G266" s="248" t="s">
        <v>1405</v>
      </c>
    </row>
    <row r="267" spans="1:7" ht="18.75">
      <c r="A267" s="249">
        <v>264</v>
      </c>
      <c r="B267" s="248" t="s">
        <v>1726</v>
      </c>
      <c r="C267" s="248" t="s">
        <v>1473</v>
      </c>
      <c r="D267" s="248" t="s">
        <v>1166</v>
      </c>
      <c r="E267" s="248" t="s">
        <v>1143</v>
      </c>
      <c r="F267" s="248" t="s">
        <v>1164</v>
      </c>
      <c r="G267" s="248" t="s">
        <v>1405</v>
      </c>
    </row>
    <row r="268" spans="1:7" ht="18.75">
      <c r="A268" s="249">
        <v>265</v>
      </c>
      <c r="B268" s="248" t="s">
        <v>1727</v>
      </c>
      <c r="C268" s="248" t="s">
        <v>1473</v>
      </c>
      <c r="D268" s="248" t="s">
        <v>1166</v>
      </c>
      <c r="E268" s="248" t="s">
        <v>1143</v>
      </c>
      <c r="F268" s="248" t="s">
        <v>1164</v>
      </c>
      <c r="G268" s="248" t="s">
        <v>1405</v>
      </c>
    </row>
    <row r="269" spans="1:7" ht="18.75">
      <c r="A269" s="249">
        <v>266</v>
      </c>
      <c r="B269" s="248" t="s">
        <v>1728</v>
      </c>
      <c r="C269" s="248" t="s">
        <v>1473</v>
      </c>
      <c r="D269" s="248" t="s">
        <v>1166</v>
      </c>
      <c r="E269" s="248" t="s">
        <v>1143</v>
      </c>
      <c r="F269" s="248" t="s">
        <v>1164</v>
      </c>
      <c r="G269" s="248" t="s">
        <v>1405</v>
      </c>
    </row>
    <row r="270" spans="1:7" ht="18.75">
      <c r="A270" s="249">
        <v>267</v>
      </c>
      <c r="B270" s="248" t="s">
        <v>1729</v>
      </c>
      <c r="C270" s="248" t="s">
        <v>1408</v>
      </c>
      <c r="D270" s="248" t="s">
        <v>1166</v>
      </c>
      <c r="E270" s="248" t="s">
        <v>1143</v>
      </c>
      <c r="F270" s="248" t="s">
        <v>1164</v>
      </c>
      <c r="G270" s="248" t="s">
        <v>1149</v>
      </c>
    </row>
    <row r="271" spans="1:7" ht="18.75">
      <c r="A271" s="249">
        <v>268</v>
      </c>
      <c r="B271" s="248" t="s">
        <v>1730</v>
      </c>
      <c r="C271" s="248" t="s">
        <v>1100</v>
      </c>
      <c r="D271" s="248" t="s">
        <v>1166</v>
      </c>
      <c r="E271" s="248" t="s">
        <v>1143</v>
      </c>
      <c r="F271" s="248" t="s">
        <v>1164</v>
      </c>
      <c r="G271" s="248" t="s">
        <v>1149</v>
      </c>
    </row>
    <row r="272" spans="1:7" ht="18.75">
      <c r="A272" s="249">
        <v>269</v>
      </c>
      <c r="B272" s="248" t="s">
        <v>1731</v>
      </c>
      <c r="C272" s="248" t="s">
        <v>1100</v>
      </c>
      <c r="D272" s="248" t="s">
        <v>1166</v>
      </c>
      <c r="E272" s="248" t="s">
        <v>1143</v>
      </c>
      <c r="F272" s="248" t="s">
        <v>1164</v>
      </c>
      <c r="G272" s="248" t="s">
        <v>1149</v>
      </c>
    </row>
    <row r="273" spans="1:7" ht="18.75">
      <c r="A273" s="249">
        <v>270</v>
      </c>
      <c r="B273" s="248" t="s">
        <v>1732</v>
      </c>
      <c r="C273" s="248" t="s">
        <v>1100</v>
      </c>
      <c r="D273" s="248" t="s">
        <v>1166</v>
      </c>
      <c r="E273" s="248" t="s">
        <v>1143</v>
      </c>
      <c r="F273" s="248" t="s">
        <v>1164</v>
      </c>
      <c r="G273" s="248" t="s">
        <v>1149</v>
      </c>
    </row>
    <row r="274" spans="1:7" ht="18.75">
      <c r="A274" s="249">
        <v>271</v>
      </c>
      <c r="B274" s="248" t="s">
        <v>1733</v>
      </c>
      <c r="C274" s="248" t="s">
        <v>1100</v>
      </c>
      <c r="D274" s="248" t="s">
        <v>1166</v>
      </c>
      <c r="E274" s="248" t="s">
        <v>1143</v>
      </c>
      <c r="F274" s="248" t="s">
        <v>1164</v>
      </c>
      <c r="G274" s="248" t="s">
        <v>1149</v>
      </c>
    </row>
    <row r="275" spans="1:7" ht="18.75">
      <c r="A275" s="249">
        <v>272</v>
      </c>
      <c r="B275" s="248" t="s">
        <v>1734</v>
      </c>
      <c r="C275" s="248" t="s">
        <v>1100</v>
      </c>
      <c r="D275" s="248" t="s">
        <v>1166</v>
      </c>
      <c r="E275" s="248" t="s">
        <v>1143</v>
      </c>
      <c r="F275" s="248" t="s">
        <v>1164</v>
      </c>
      <c r="G275" s="248" t="s">
        <v>1149</v>
      </c>
    </row>
    <row r="276" spans="1:7" ht="18.75">
      <c r="A276" s="249">
        <v>273</v>
      </c>
      <c r="B276" s="248" t="s">
        <v>1735</v>
      </c>
      <c r="C276" s="248" t="s">
        <v>1736</v>
      </c>
      <c r="D276" s="248" t="s">
        <v>1166</v>
      </c>
      <c r="E276" s="248" t="s">
        <v>1143</v>
      </c>
      <c r="F276" s="248" t="s">
        <v>1164</v>
      </c>
      <c r="G276" s="248" t="s">
        <v>1149</v>
      </c>
    </row>
    <row r="277" spans="1:7" ht="18.75">
      <c r="A277" s="249">
        <v>274</v>
      </c>
      <c r="B277" s="248" t="s">
        <v>1737</v>
      </c>
      <c r="C277" s="248" t="s">
        <v>1682</v>
      </c>
      <c r="D277" s="248" t="s">
        <v>1177</v>
      </c>
      <c r="E277" s="248" t="s">
        <v>1143</v>
      </c>
      <c r="F277" s="248" t="s">
        <v>1164</v>
      </c>
      <c r="G277" s="248" t="s">
        <v>1149</v>
      </c>
    </row>
    <row r="278" spans="1:7" ht="18.75">
      <c r="A278" s="249">
        <v>275</v>
      </c>
      <c r="B278" s="248" t="s">
        <v>1738</v>
      </c>
      <c r="C278" s="248" t="s">
        <v>1534</v>
      </c>
      <c r="D278" s="248" t="s">
        <v>1177</v>
      </c>
      <c r="E278" s="248" t="s">
        <v>1143</v>
      </c>
      <c r="F278" s="248" t="s">
        <v>1164</v>
      </c>
      <c r="G278" s="248" t="s">
        <v>1149</v>
      </c>
    </row>
    <row r="279" spans="1:7" ht="18.75">
      <c r="A279" s="249">
        <v>276</v>
      </c>
      <c r="B279" s="248" t="s">
        <v>1739</v>
      </c>
      <c r="C279" s="248" t="s">
        <v>1418</v>
      </c>
      <c r="D279" s="248" t="s">
        <v>1177</v>
      </c>
      <c r="E279" s="248" t="s">
        <v>1143</v>
      </c>
      <c r="F279" s="248" t="s">
        <v>1164</v>
      </c>
      <c r="G279" s="248" t="s">
        <v>1137</v>
      </c>
    </row>
    <row r="280" spans="1:7" ht="18.75">
      <c r="A280" s="249">
        <v>277</v>
      </c>
      <c r="B280" s="248" t="s">
        <v>1740</v>
      </c>
      <c r="C280" s="248" t="s">
        <v>1682</v>
      </c>
      <c r="D280" s="248" t="s">
        <v>1172</v>
      </c>
      <c r="E280" s="248" t="s">
        <v>1143</v>
      </c>
      <c r="F280" s="248" t="s">
        <v>1164</v>
      </c>
      <c r="G280" s="248" t="s">
        <v>1149</v>
      </c>
    </row>
    <row r="281" spans="1:7" ht="18.75">
      <c r="A281" s="249">
        <v>278</v>
      </c>
      <c r="B281" s="248" t="s">
        <v>1741</v>
      </c>
      <c r="C281" s="248" t="s">
        <v>1534</v>
      </c>
      <c r="D281" s="248" t="s">
        <v>1172</v>
      </c>
      <c r="E281" s="248" t="s">
        <v>1143</v>
      </c>
      <c r="F281" s="248" t="s">
        <v>1164</v>
      </c>
      <c r="G281" s="248" t="s">
        <v>1149</v>
      </c>
    </row>
    <row r="282" spans="1:7" ht="18.75">
      <c r="A282" s="249">
        <v>279</v>
      </c>
      <c r="B282" s="248" t="s">
        <v>1742</v>
      </c>
      <c r="C282" s="248" t="s">
        <v>1441</v>
      </c>
      <c r="D282" s="248" t="s">
        <v>1172</v>
      </c>
      <c r="E282" s="248" t="s">
        <v>1143</v>
      </c>
      <c r="F282" s="248" t="s">
        <v>1164</v>
      </c>
      <c r="G282" s="248" t="s">
        <v>1405</v>
      </c>
    </row>
    <row r="283" spans="1:7" ht="18.75">
      <c r="A283" s="249">
        <v>280</v>
      </c>
      <c r="B283" s="248" t="s">
        <v>1743</v>
      </c>
      <c r="C283" s="248" t="s">
        <v>1473</v>
      </c>
      <c r="D283" s="248" t="s">
        <v>1166</v>
      </c>
      <c r="E283" s="248" t="s">
        <v>1143</v>
      </c>
      <c r="F283" s="248" t="s">
        <v>1179</v>
      </c>
      <c r="G283" s="248" t="s">
        <v>1405</v>
      </c>
    </row>
    <row r="284" spans="1:7" ht="18.75">
      <c r="A284" s="249">
        <v>281</v>
      </c>
      <c r="B284" s="248" t="s">
        <v>1744</v>
      </c>
      <c r="C284" s="248" t="s">
        <v>1403</v>
      </c>
      <c r="D284" s="248" t="s">
        <v>1166</v>
      </c>
      <c r="E284" s="248" t="s">
        <v>1143</v>
      </c>
      <c r="F284" s="248" t="s">
        <v>1179</v>
      </c>
      <c r="G284" s="248" t="s">
        <v>1137</v>
      </c>
    </row>
    <row r="285" spans="1:7" ht="18.75">
      <c r="A285" s="249">
        <v>282</v>
      </c>
      <c r="B285" s="248" t="s">
        <v>1745</v>
      </c>
      <c r="C285" s="248" t="s">
        <v>1408</v>
      </c>
      <c r="D285" s="248" t="s">
        <v>1166</v>
      </c>
      <c r="E285" s="248" t="s">
        <v>1143</v>
      </c>
      <c r="F285" s="248" t="s">
        <v>1179</v>
      </c>
      <c r="G285" s="248" t="s">
        <v>1149</v>
      </c>
    </row>
    <row r="286" spans="1:7" ht="18.75">
      <c r="A286" s="249">
        <v>283</v>
      </c>
      <c r="B286" s="248" t="s">
        <v>1746</v>
      </c>
      <c r="C286" s="248" t="s">
        <v>1100</v>
      </c>
      <c r="D286" s="248" t="s">
        <v>1166</v>
      </c>
      <c r="E286" s="248" t="s">
        <v>1143</v>
      </c>
      <c r="F286" s="248" t="s">
        <v>1179</v>
      </c>
      <c r="G286" s="248" t="s">
        <v>1149</v>
      </c>
    </row>
    <row r="287" spans="1:7" ht="18.75">
      <c r="A287" s="249">
        <v>284</v>
      </c>
      <c r="B287" s="248" t="s">
        <v>1747</v>
      </c>
      <c r="C287" s="248" t="s">
        <v>1517</v>
      </c>
      <c r="D287" s="248" t="s">
        <v>1177</v>
      </c>
      <c r="E287" s="248" t="s">
        <v>1143</v>
      </c>
      <c r="F287" s="248" t="s">
        <v>1179</v>
      </c>
      <c r="G287" s="248" t="s">
        <v>1149</v>
      </c>
    </row>
    <row r="288" spans="1:7" ht="18.75">
      <c r="A288" s="249">
        <v>285</v>
      </c>
      <c r="B288" s="248" t="s">
        <v>1748</v>
      </c>
      <c r="C288" s="248" t="s">
        <v>1749</v>
      </c>
      <c r="D288" s="248" t="s">
        <v>1166</v>
      </c>
      <c r="E288" s="248" t="s">
        <v>1143</v>
      </c>
      <c r="F288" s="248" t="s">
        <v>1179</v>
      </c>
      <c r="G288" s="248" t="s">
        <v>1423</v>
      </c>
    </row>
    <row r="289" spans="1:7" ht="18.75">
      <c r="A289" s="249">
        <v>286</v>
      </c>
      <c r="B289" s="248" t="s">
        <v>1750</v>
      </c>
      <c r="C289" s="248" t="s">
        <v>1534</v>
      </c>
      <c r="D289" s="248" t="s">
        <v>1177</v>
      </c>
      <c r="E289" s="248" t="s">
        <v>1143</v>
      </c>
      <c r="F289" s="248" t="s">
        <v>1179</v>
      </c>
      <c r="G289" s="248" t="s">
        <v>1149</v>
      </c>
    </row>
    <row r="290" spans="1:7" ht="18.75">
      <c r="A290" s="249">
        <v>287</v>
      </c>
      <c r="B290" s="248" t="s">
        <v>1751</v>
      </c>
      <c r="C290" s="248" t="s">
        <v>1473</v>
      </c>
      <c r="D290" s="248" t="s">
        <v>1177</v>
      </c>
      <c r="E290" s="248" t="s">
        <v>1143</v>
      </c>
      <c r="F290" s="248" t="s">
        <v>1179</v>
      </c>
      <c r="G290" s="248" t="s">
        <v>1405</v>
      </c>
    </row>
    <row r="291" spans="1:7" ht="18.75">
      <c r="A291" s="249">
        <v>288</v>
      </c>
      <c r="B291" s="248" t="s">
        <v>1752</v>
      </c>
      <c r="C291" s="248" t="s">
        <v>1534</v>
      </c>
      <c r="D291" s="248" t="s">
        <v>1177</v>
      </c>
      <c r="E291" s="248" t="s">
        <v>1143</v>
      </c>
      <c r="F291" s="248" t="s">
        <v>1179</v>
      </c>
      <c r="G291" s="248" t="s">
        <v>1149</v>
      </c>
    </row>
    <row r="292" spans="1:7" ht="18.75">
      <c r="A292" s="249">
        <v>289</v>
      </c>
      <c r="B292" s="248" t="s">
        <v>1753</v>
      </c>
      <c r="C292" s="248" t="s">
        <v>1473</v>
      </c>
      <c r="D292" s="248" t="s">
        <v>1177</v>
      </c>
      <c r="E292" s="248" t="s">
        <v>1143</v>
      </c>
      <c r="F292" s="248" t="s">
        <v>1179</v>
      </c>
      <c r="G292" s="248" t="s">
        <v>1405</v>
      </c>
    </row>
    <row r="293" spans="1:7" ht="18.75">
      <c r="A293" s="249">
        <v>290</v>
      </c>
      <c r="B293" s="248" t="s">
        <v>1754</v>
      </c>
      <c r="C293" s="248" t="s">
        <v>1441</v>
      </c>
      <c r="D293" s="248" t="s">
        <v>1177</v>
      </c>
      <c r="E293" s="248" t="s">
        <v>1143</v>
      </c>
      <c r="F293" s="248" t="s">
        <v>1179</v>
      </c>
      <c r="G293" s="248" t="s">
        <v>1405</v>
      </c>
    </row>
    <row r="294" spans="1:7" ht="18.75">
      <c r="A294" s="249">
        <v>291</v>
      </c>
      <c r="B294" s="248" t="s">
        <v>1755</v>
      </c>
      <c r="C294" s="248" t="s">
        <v>1756</v>
      </c>
      <c r="D294" s="248" t="s">
        <v>1177</v>
      </c>
      <c r="E294" s="248" t="s">
        <v>1143</v>
      </c>
      <c r="F294" s="248" t="s">
        <v>1179</v>
      </c>
      <c r="G294" s="248" t="s">
        <v>1405</v>
      </c>
    </row>
    <row r="295" spans="1:7" ht="18.75">
      <c r="A295" s="249">
        <v>292</v>
      </c>
      <c r="B295" s="248" t="s">
        <v>1757</v>
      </c>
      <c r="C295" s="248" t="s">
        <v>1758</v>
      </c>
      <c r="D295" s="248" t="s">
        <v>1177</v>
      </c>
      <c r="E295" s="248" t="s">
        <v>1143</v>
      </c>
      <c r="F295" s="248" t="s">
        <v>1179</v>
      </c>
      <c r="G295" s="248" t="s">
        <v>1149</v>
      </c>
    </row>
    <row r="296" spans="1:7" ht="18.75">
      <c r="A296" s="249">
        <v>293</v>
      </c>
      <c r="B296" s="248" t="s">
        <v>1759</v>
      </c>
      <c r="C296" s="248" t="s">
        <v>1534</v>
      </c>
      <c r="D296" s="248" t="s">
        <v>1177</v>
      </c>
      <c r="E296" s="248" t="s">
        <v>1143</v>
      </c>
      <c r="F296" s="248" t="s">
        <v>1179</v>
      </c>
      <c r="G296" s="248" t="s">
        <v>1149</v>
      </c>
    </row>
    <row r="297" spans="1:7" ht="18.75">
      <c r="A297" s="249">
        <v>294</v>
      </c>
      <c r="B297" s="248" t="s">
        <v>1760</v>
      </c>
      <c r="C297" s="248" t="s">
        <v>1403</v>
      </c>
      <c r="D297" s="248" t="s">
        <v>1177</v>
      </c>
      <c r="E297" s="248" t="s">
        <v>1143</v>
      </c>
      <c r="F297" s="248" t="s">
        <v>1179</v>
      </c>
      <c r="G297" s="248" t="s">
        <v>1405</v>
      </c>
    </row>
    <row r="298" spans="1:7" ht="18.75">
      <c r="A298" s="249">
        <v>295</v>
      </c>
      <c r="B298" s="248" t="s">
        <v>1761</v>
      </c>
      <c r="C298" s="248" t="s">
        <v>1534</v>
      </c>
      <c r="D298" s="248" t="s">
        <v>1177</v>
      </c>
      <c r="E298" s="248" t="s">
        <v>1143</v>
      </c>
      <c r="F298" s="248" t="s">
        <v>1179</v>
      </c>
      <c r="G298" s="248" t="s">
        <v>1149</v>
      </c>
    </row>
    <row r="299" spans="1:7" ht="18.75">
      <c r="A299" s="249">
        <v>296</v>
      </c>
      <c r="B299" s="248" t="s">
        <v>1762</v>
      </c>
      <c r="C299" s="248" t="s">
        <v>1418</v>
      </c>
      <c r="D299" s="248" t="s">
        <v>1172</v>
      </c>
      <c r="E299" s="248" t="s">
        <v>1143</v>
      </c>
      <c r="F299" s="248" t="s">
        <v>1179</v>
      </c>
      <c r="G299" s="248" t="s">
        <v>1405</v>
      </c>
    </row>
    <row r="300" spans="1:7" ht="18.75">
      <c r="A300" s="249">
        <v>297</v>
      </c>
      <c r="B300" s="248" t="s">
        <v>1763</v>
      </c>
      <c r="C300" s="248" t="s">
        <v>1100</v>
      </c>
      <c r="D300" s="248" t="s">
        <v>1166</v>
      </c>
      <c r="E300" s="248" t="s">
        <v>1143</v>
      </c>
      <c r="F300" s="248" t="s">
        <v>1181</v>
      </c>
      <c r="G300" s="248" t="s">
        <v>1149</v>
      </c>
    </row>
    <row r="301" spans="1:7" ht="18.75">
      <c r="A301" s="249">
        <v>298</v>
      </c>
      <c r="B301" s="248" t="s">
        <v>1764</v>
      </c>
      <c r="C301" s="248" t="s">
        <v>1473</v>
      </c>
      <c r="D301" s="248" t="s">
        <v>1166</v>
      </c>
      <c r="E301" s="248" t="s">
        <v>1143</v>
      </c>
      <c r="F301" s="248" t="s">
        <v>1181</v>
      </c>
      <c r="G301" s="248" t="s">
        <v>1405</v>
      </c>
    </row>
    <row r="302" spans="1:7" ht="18.75">
      <c r="A302" s="249">
        <v>299</v>
      </c>
      <c r="B302" s="248" t="s">
        <v>1765</v>
      </c>
      <c r="C302" s="248" t="s">
        <v>1473</v>
      </c>
      <c r="D302" s="248" t="s">
        <v>1166</v>
      </c>
      <c r="E302" s="248" t="s">
        <v>1143</v>
      </c>
      <c r="F302" s="248" t="s">
        <v>1181</v>
      </c>
      <c r="G302" s="248" t="s">
        <v>1405</v>
      </c>
    </row>
    <row r="303" spans="1:7" ht="18.75">
      <c r="A303" s="249">
        <v>300</v>
      </c>
      <c r="B303" s="248" t="s">
        <v>1766</v>
      </c>
      <c r="C303" s="248" t="s">
        <v>1473</v>
      </c>
      <c r="D303" s="248" t="s">
        <v>1166</v>
      </c>
      <c r="E303" s="248" t="s">
        <v>1143</v>
      </c>
      <c r="F303" s="248" t="s">
        <v>1181</v>
      </c>
      <c r="G303" s="248" t="s">
        <v>1405</v>
      </c>
    </row>
    <row r="304" spans="1:7" ht="18.75">
      <c r="A304" s="249">
        <v>301</v>
      </c>
      <c r="B304" s="248" t="s">
        <v>1767</v>
      </c>
      <c r="C304" s="248" t="s">
        <v>1473</v>
      </c>
      <c r="D304" s="248" t="s">
        <v>1166</v>
      </c>
      <c r="E304" s="248" t="s">
        <v>1143</v>
      </c>
      <c r="F304" s="248" t="s">
        <v>1181</v>
      </c>
      <c r="G304" s="248" t="s">
        <v>1405</v>
      </c>
    </row>
    <row r="305" spans="1:7" ht="18.75">
      <c r="A305" s="249">
        <v>302</v>
      </c>
      <c r="B305" s="248" t="s">
        <v>1768</v>
      </c>
      <c r="C305" s="248" t="s">
        <v>1100</v>
      </c>
      <c r="D305" s="248" t="s">
        <v>1166</v>
      </c>
      <c r="E305" s="248" t="s">
        <v>1143</v>
      </c>
      <c r="F305" s="248" t="s">
        <v>1181</v>
      </c>
      <c r="G305" s="248" t="s">
        <v>1149</v>
      </c>
    </row>
    <row r="306" spans="1:7" ht="18.75">
      <c r="A306" s="249">
        <v>303</v>
      </c>
      <c r="B306" s="248" t="s">
        <v>1769</v>
      </c>
      <c r="C306" s="248" t="s">
        <v>1100</v>
      </c>
      <c r="D306" s="248" t="s">
        <v>1166</v>
      </c>
      <c r="E306" s="248" t="s">
        <v>1143</v>
      </c>
      <c r="F306" s="248" t="s">
        <v>1181</v>
      </c>
      <c r="G306" s="248" t="s">
        <v>1149</v>
      </c>
    </row>
    <row r="307" spans="1:7" ht="18.75">
      <c r="A307" s="249">
        <v>304</v>
      </c>
      <c r="B307" s="248" t="s">
        <v>1770</v>
      </c>
      <c r="C307" s="248" t="s">
        <v>1100</v>
      </c>
      <c r="D307" s="248" t="s">
        <v>1166</v>
      </c>
      <c r="E307" s="248" t="s">
        <v>1143</v>
      </c>
      <c r="F307" s="248" t="s">
        <v>1181</v>
      </c>
      <c r="G307" s="248" t="s">
        <v>1149</v>
      </c>
    </row>
    <row r="308" spans="1:7" ht="18.75">
      <c r="A308" s="249">
        <v>305</v>
      </c>
      <c r="B308" s="248" t="s">
        <v>1771</v>
      </c>
      <c r="C308" s="248" t="s">
        <v>1513</v>
      </c>
      <c r="D308" s="248" t="s">
        <v>1177</v>
      </c>
      <c r="E308" s="248" t="s">
        <v>1143</v>
      </c>
      <c r="F308" s="248" t="s">
        <v>1181</v>
      </c>
      <c r="G308" s="248" t="s">
        <v>1137</v>
      </c>
    </row>
    <row r="309" spans="1:7" ht="18.75">
      <c r="A309" s="249">
        <v>306</v>
      </c>
      <c r="B309" s="248" t="s">
        <v>1772</v>
      </c>
      <c r="C309" s="248" t="s">
        <v>1534</v>
      </c>
      <c r="D309" s="248" t="s">
        <v>1177</v>
      </c>
      <c r="E309" s="248" t="s">
        <v>1143</v>
      </c>
      <c r="F309" s="248" t="s">
        <v>1181</v>
      </c>
      <c r="G309" s="248" t="s">
        <v>1149</v>
      </c>
    </row>
    <row r="310" spans="1:7" ht="18.75">
      <c r="A310" s="249">
        <v>307</v>
      </c>
      <c r="B310" s="248" t="s">
        <v>1773</v>
      </c>
      <c r="C310" s="248" t="s">
        <v>1534</v>
      </c>
      <c r="D310" s="248" t="s">
        <v>1177</v>
      </c>
      <c r="E310" s="248" t="s">
        <v>1143</v>
      </c>
      <c r="F310" s="248" t="s">
        <v>1181</v>
      </c>
      <c r="G310" s="248" t="s">
        <v>1149</v>
      </c>
    </row>
    <row r="311" spans="1:7" ht="18.75">
      <c r="A311" s="249">
        <v>308</v>
      </c>
      <c r="B311" s="248" t="s">
        <v>1774</v>
      </c>
      <c r="C311" s="248" t="s">
        <v>1534</v>
      </c>
      <c r="D311" s="248" t="s">
        <v>1177</v>
      </c>
      <c r="E311" s="248" t="s">
        <v>1143</v>
      </c>
      <c r="F311" s="248" t="s">
        <v>1181</v>
      </c>
      <c r="G311" s="248" t="s">
        <v>1149</v>
      </c>
    </row>
    <row r="312" spans="1:7" ht="18.75">
      <c r="A312" s="249">
        <v>309</v>
      </c>
      <c r="B312" s="248" t="s">
        <v>1775</v>
      </c>
      <c r="C312" s="248" t="s">
        <v>1534</v>
      </c>
      <c r="D312" s="248" t="s">
        <v>1172</v>
      </c>
      <c r="E312" s="248" t="s">
        <v>1143</v>
      </c>
      <c r="F312" s="248" t="s">
        <v>1181</v>
      </c>
      <c r="G312" s="248" t="s">
        <v>1149</v>
      </c>
    </row>
    <row r="313" spans="1:7" ht="18.75">
      <c r="A313" s="249">
        <v>310</v>
      </c>
      <c r="B313" s="248" t="s">
        <v>1776</v>
      </c>
      <c r="C313" s="248" t="s">
        <v>1100</v>
      </c>
      <c r="D313" s="248" t="s">
        <v>1166</v>
      </c>
      <c r="E313" s="248" t="s">
        <v>1143</v>
      </c>
      <c r="F313" s="248" t="s">
        <v>1176</v>
      </c>
      <c r="G313" s="248" t="s">
        <v>1149</v>
      </c>
    </row>
    <row r="314" spans="1:7" ht="18.75">
      <c r="A314" s="249">
        <v>311</v>
      </c>
      <c r="B314" s="248" t="s">
        <v>1777</v>
      </c>
      <c r="C314" s="248" t="s">
        <v>1100</v>
      </c>
      <c r="D314" s="248" t="s">
        <v>1166</v>
      </c>
      <c r="E314" s="248" t="s">
        <v>1143</v>
      </c>
      <c r="F314" s="248" t="s">
        <v>1176</v>
      </c>
      <c r="G314" s="248" t="s">
        <v>1149</v>
      </c>
    </row>
    <row r="315" spans="1:7" ht="18.75">
      <c r="A315" s="249">
        <v>312</v>
      </c>
      <c r="B315" s="248" t="s">
        <v>1778</v>
      </c>
      <c r="C315" s="248" t="s">
        <v>1100</v>
      </c>
      <c r="D315" s="248" t="s">
        <v>1166</v>
      </c>
      <c r="E315" s="248" t="s">
        <v>1143</v>
      </c>
      <c r="F315" s="248" t="s">
        <v>1176</v>
      </c>
      <c r="G315" s="248" t="s">
        <v>1149</v>
      </c>
    </row>
    <row r="316" spans="1:7" ht="18.75">
      <c r="A316" s="249">
        <v>313</v>
      </c>
      <c r="B316" s="248" t="s">
        <v>1779</v>
      </c>
      <c r="C316" s="248" t="s">
        <v>1100</v>
      </c>
      <c r="D316" s="248" t="s">
        <v>1166</v>
      </c>
      <c r="E316" s="248" t="s">
        <v>1143</v>
      </c>
      <c r="F316" s="248" t="s">
        <v>1176</v>
      </c>
      <c r="G316" s="248" t="s">
        <v>1149</v>
      </c>
    </row>
    <row r="317" spans="1:7" ht="18.75">
      <c r="A317" s="249">
        <v>314</v>
      </c>
      <c r="B317" s="248" t="s">
        <v>1780</v>
      </c>
      <c r="C317" s="248" t="s">
        <v>1100</v>
      </c>
      <c r="D317" s="248" t="s">
        <v>1166</v>
      </c>
      <c r="E317" s="248" t="s">
        <v>1143</v>
      </c>
      <c r="F317" s="248" t="s">
        <v>1176</v>
      </c>
      <c r="G317" s="248" t="s">
        <v>1149</v>
      </c>
    </row>
    <row r="318" spans="1:7" ht="18.75">
      <c r="A318" s="249">
        <v>315</v>
      </c>
      <c r="B318" s="248" t="s">
        <v>1781</v>
      </c>
      <c r="C318" s="248" t="s">
        <v>1100</v>
      </c>
      <c r="D318" s="248" t="s">
        <v>1166</v>
      </c>
      <c r="E318" s="248" t="s">
        <v>1143</v>
      </c>
      <c r="F318" s="248" t="s">
        <v>1176</v>
      </c>
      <c r="G318" s="248" t="s">
        <v>1149</v>
      </c>
    </row>
    <row r="319" spans="1:7" ht="18.75">
      <c r="A319" s="249">
        <v>316</v>
      </c>
      <c r="B319" s="248" t="s">
        <v>1782</v>
      </c>
      <c r="C319" s="248" t="s">
        <v>1100</v>
      </c>
      <c r="D319" s="248" t="s">
        <v>1166</v>
      </c>
      <c r="E319" s="248" t="s">
        <v>1143</v>
      </c>
      <c r="F319" s="248" t="s">
        <v>1176</v>
      </c>
      <c r="G319" s="248" t="s">
        <v>1149</v>
      </c>
    </row>
    <row r="320" spans="1:7" ht="18.75">
      <c r="A320" s="249">
        <v>317</v>
      </c>
      <c r="B320" s="248" t="s">
        <v>1783</v>
      </c>
      <c r="C320" s="248" t="s">
        <v>1441</v>
      </c>
      <c r="D320" s="248" t="s">
        <v>1166</v>
      </c>
      <c r="E320" s="248" t="s">
        <v>1143</v>
      </c>
      <c r="F320" s="248" t="s">
        <v>1176</v>
      </c>
      <c r="G320" s="248" t="s">
        <v>1405</v>
      </c>
    </row>
    <row r="321" spans="1:7" ht="18.75">
      <c r="A321" s="249">
        <v>318</v>
      </c>
      <c r="B321" s="248" t="s">
        <v>1784</v>
      </c>
      <c r="C321" s="248" t="s">
        <v>1441</v>
      </c>
      <c r="D321" s="248" t="s">
        <v>1166</v>
      </c>
      <c r="E321" s="248" t="s">
        <v>1143</v>
      </c>
      <c r="F321" s="248" t="s">
        <v>1176</v>
      </c>
      <c r="G321" s="248" t="s">
        <v>1405</v>
      </c>
    </row>
    <row r="322" spans="1:7" ht="18.75">
      <c r="A322" s="249">
        <v>319</v>
      </c>
      <c r="B322" s="248" t="s">
        <v>1785</v>
      </c>
      <c r="C322" s="248" t="s">
        <v>1441</v>
      </c>
      <c r="D322" s="248" t="s">
        <v>1166</v>
      </c>
      <c r="E322" s="248" t="s">
        <v>1143</v>
      </c>
      <c r="F322" s="248" t="s">
        <v>1176</v>
      </c>
      <c r="G322" s="248" t="s">
        <v>1405</v>
      </c>
    </row>
    <row r="323" spans="1:7" ht="18.75">
      <c r="A323" s="249">
        <v>320</v>
      </c>
      <c r="B323" s="248" t="s">
        <v>1786</v>
      </c>
      <c r="C323" s="248" t="s">
        <v>1473</v>
      </c>
      <c r="D323" s="248" t="s">
        <v>1166</v>
      </c>
      <c r="E323" s="248" t="s">
        <v>1143</v>
      </c>
      <c r="F323" s="248" t="s">
        <v>1176</v>
      </c>
      <c r="G323" s="248" t="s">
        <v>1405</v>
      </c>
    </row>
    <row r="324" spans="1:7" ht="18.75">
      <c r="A324" s="249">
        <v>321</v>
      </c>
      <c r="B324" s="248" t="s">
        <v>1787</v>
      </c>
      <c r="C324" s="248" t="s">
        <v>1473</v>
      </c>
      <c r="D324" s="248" t="s">
        <v>1166</v>
      </c>
      <c r="E324" s="248" t="s">
        <v>1143</v>
      </c>
      <c r="F324" s="248" t="s">
        <v>1176</v>
      </c>
      <c r="G324" s="248" t="s">
        <v>1405</v>
      </c>
    </row>
    <row r="325" spans="1:7" ht="18.75">
      <c r="A325" s="249">
        <v>322</v>
      </c>
      <c r="B325" s="248" t="s">
        <v>1788</v>
      </c>
      <c r="C325" s="248" t="s">
        <v>1473</v>
      </c>
      <c r="D325" s="248" t="s">
        <v>1166</v>
      </c>
      <c r="E325" s="248" t="s">
        <v>1143</v>
      </c>
      <c r="F325" s="248" t="s">
        <v>1176</v>
      </c>
      <c r="G325" s="248" t="s">
        <v>1405</v>
      </c>
    </row>
    <row r="326" spans="1:7" ht="18.75">
      <c r="A326" s="249">
        <v>323</v>
      </c>
      <c r="B326" s="248" t="s">
        <v>1789</v>
      </c>
      <c r="C326" s="248" t="s">
        <v>1534</v>
      </c>
      <c r="D326" s="248" t="s">
        <v>1177</v>
      </c>
      <c r="E326" s="248" t="s">
        <v>1143</v>
      </c>
      <c r="F326" s="248" t="s">
        <v>1176</v>
      </c>
      <c r="G326" s="248" t="s">
        <v>1149</v>
      </c>
    </row>
    <row r="327" spans="1:7" ht="18.75">
      <c r="A327" s="249">
        <v>324</v>
      </c>
      <c r="B327" s="248" t="s">
        <v>1790</v>
      </c>
      <c r="C327" s="248" t="s">
        <v>1534</v>
      </c>
      <c r="D327" s="248" t="s">
        <v>1177</v>
      </c>
      <c r="E327" s="248" t="s">
        <v>1143</v>
      </c>
      <c r="F327" s="248" t="s">
        <v>1176</v>
      </c>
      <c r="G327" s="248" t="s">
        <v>1149</v>
      </c>
    </row>
    <row r="328" spans="1:7" ht="18.75">
      <c r="A328" s="249">
        <v>325</v>
      </c>
      <c r="B328" s="248" t="s">
        <v>1791</v>
      </c>
      <c r="C328" s="248" t="s">
        <v>1534</v>
      </c>
      <c r="D328" s="248" t="s">
        <v>1177</v>
      </c>
      <c r="E328" s="248" t="s">
        <v>1143</v>
      </c>
      <c r="F328" s="248" t="s">
        <v>1176</v>
      </c>
      <c r="G328" s="248" t="s">
        <v>1149</v>
      </c>
    </row>
    <row r="329" spans="1:7" ht="18.75">
      <c r="A329" s="249">
        <v>326</v>
      </c>
      <c r="B329" s="248" t="s">
        <v>1792</v>
      </c>
      <c r="C329" s="248" t="s">
        <v>1100</v>
      </c>
      <c r="D329" s="248" t="s">
        <v>1172</v>
      </c>
      <c r="E329" s="248" t="s">
        <v>1143</v>
      </c>
      <c r="F329" s="248" t="s">
        <v>1176</v>
      </c>
      <c r="G329" s="248" t="s">
        <v>1149</v>
      </c>
    </row>
    <row r="330" spans="1:7" ht="18.75">
      <c r="A330" s="249">
        <v>327</v>
      </c>
      <c r="B330" s="248" t="s">
        <v>1793</v>
      </c>
      <c r="C330" s="248" t="s">
        <v>1403</v>
      </c>
      <c r="D330" s="248" t="s">
        <v>1172</v>
      </c>
      <c r="E330" s="248" t="s">
        <v>1143</v>
      </c>
      <c r="F330" s="248" t="s">
        <v>1176</v>
      </c>
      <c r="G330" s="248" t="s">
        <v>1137</v>
      </c>
    </row>
    <row r="331" spans="1:7" ht="18.75">
      <c r="A331" s="249">
        <v>328</v>
      </c>
      <c r="B331" s="248" t="s">
        <v>1794</v>
      </c>
      <c r="C331" s="248" t="s">
        <v>1473</v>
      </c>
      <c r="D331" s="248" t="s">
        <v>1166</v>
      </c>
      <c r="E331" s="248" t="s">
        <v>1143</v>
      </c>
      <c r="F331" s="248" t="s">
        <v>1183</v>
      </c>
      <c r="G331" s="248" t="s">
        <v>1405</v>
      </c>
    </row>
    <row r="332" spans="1:7" ht="18.75">
      <c r="A332" s="249">
        <v>329</v>
      </c>
      <c r="B332" s="248" t="s">
        <v>1795</v>
      </c>
      <c r="C332" s="248" t="s">
        <v>1473</v>
      </c>
      <c r="D332" s="248" t="s">
        <v>1166</v>
      </c>
      <c r="E332" s="248" t="s">
        <v>1143</v>
      </c>
      <c r="F332" s="248" t="s">
        <v>1183</v>
      </c>
      <c r="G332" s="248" t="s">
        <v>1405</v>
      </c>
    </row>
    <row r="333" spans="1:7" ht="18.75">
      <c r="A333" s="249">
        <v>330</v>
      </c>
      <c r="B333" s="248" t="s">
        <v>1796</v>
      </c>
      <c r="C333" s="248" t="s">
        <v>1408</v>
      </c>
      <c r="D333" s="248" t="s">
        <v>1166</v>
      </c>
      <c r="E333" s="248" t="s">
        <v>1143</v>
      </c>
      <c r="F333" s="248" t="s">
        <v>1183</v>
      </c>
      <c r="G333" s="248" t="s">
        <v>1149</v>
      </c>
    </row>
    <row r="334" spans="1:7" ht="18.75">
      <c r="A334" s="249">
        <v>331</v>
      </c>
      <c r="B334" s="248" t="s">
        <v>1797</v>
      </c>
      <c r="C334" s="248" t="s">
        <v>1100</v>
      </c>
      <c r="D334" s="248" t="s">
        <v>1166</v>
      </c>
      <c r="E334" s="248" t="s">
        <v>1143</v>
      </c>
      <c r="F334" s="248" t="s">
        <v>1183</v>
      </c>
      <c r="G334" s="248" t="s">
        <v>1149</v>
      </c>
    </row>
    <row r="335" spans="1:7" ht="18.75">
      <c r="A335" s="249">
        <v>332</v>
      </c>
      <c r="B335" s="248" t="s">
        <v>1798</v>
      </c>
      <c r="C335" s="248" t="s">
        <v>1100</v>
      </c>
      <c r="D335" s="248" t="s">
        <v>1166</v>
      </c>
      <c r="E335" s="248" t="s">
        <v>1143</v>
      </c>
      <c r="F335" s="248" t="s">
        <v>1183</v>
      </c>
      <c r="G335" s="248" t="s">
        <v>1149</v>
      </c>
    </row>
    <row r="336" spans="1:7" ht="18.75">
      <c r="A336" s="249">
        <v>333</v>
      </c>
      <c r="B336" s="248" t="s">
        <v>1799</v>
      </c>
      <c r="C336" s="248" t="s">
        <v>1534</v>
      </c>
      <c r="D336" s="248" t="s">
        <v>1172</v>
      </c>
      <c r="E336" s="248" t="s">
        <v>1143</v>
      </c>
      <c r="F336" s="248" t="s">
        <v>1183</v>
      </c>
      <c r="G336" s="248" t="s">
        <v>1149</v>
      </c>
    </row>
    <row r="337" spans="1:7" ht="18.75">
      <c r="A337" s="249">
        <v>334</v>
      </c>
      <c r="B337" s="248" t="s">
        <v>1800</v>
      </c>
      <c r="C337" s="248" t="s">
        <v>1534</v>
      </c>
      <c r="D337" s="248" t="s">
        <v>1177</v>
      </c>
      <c r="E337" s="248" t="s">
        <v>1143</v>
      </c>
      <c r="F337" s="248" t="s">
        <v>1183</v>
      </c>
      <c r="G337" s="248" t="s">
        <v>1149</v>
      </c>
    </row>
    <row r="338" spans="1:7" ht="18.75">
      <c r="A338" s="249">
        <v>335</v>
      </c>
      <c r="B338" s="248" t="s">
        <v>1801</v>
      </c>
      <c r="C338" s="248" t="s">
        <v>1534</v>
      </c>
      <c r="D338" s="248" t="s">
        <v>1177</v>
      </c>
      <c r="E338" s="248" t="s">
        <v>1143</v>
      </c>
      <c r="F338" s="248" t="s">
        <v>1183</v>
      </c>
      <c r="G338" s="248" t="s">
        <v>1149</v>
      </c>
    </row>
    <row r="339" spans="1:7" ht="18.75">
      <c r="A339" s="249">
        <v>336</v>
      </c>
      <c r="B339" s="248" t="s">
        <v>1802</v>
      </c>
      <c r="C339" s="248" t="s">
        <v>1534</v>
      </c>
      <c r="D339" s="248" t="s">
        <v>1177</v>
      </c>
      <c r="E339" s="248" t="s">
        <v>1143</v>
      </c>
      <c r="F339" s="248" t="s">
        <v>1183</v>
      </c>
      <c r="G339" s="248" t="s">
        <v>1149</v>
      </c>
    </row>
    <row r="340" spans="1:7" ht="18.75">
      <c r="A340" s="249">
        <v>337</v>
      </c>
      <c r="B340" s="248" t="s">
        <v>1803</v>
      </c>
      <c r="C340" s="248" t="s">
        <v>1534</v>
      </c>
      <c r="D340" s="248" t="s">
        <v>1177</v>
      </c>
      <c r="E340" s="248" t="s">
        <v>1143</v>
      </c>
      <c r="F340" s="248" t="s">
        <v>1183</v>
      </c>
      <c r="G340" s="248" t="s">
        <v>1149</v>
      </c>
    </row>
    <row r="341" spans="1:7" ht="18.75">
      <c r="A341" s="249">
        <v>338</v>
      </c>
      <c r="B341" s="248" t="s">
        <v>1804</v>
      </c>
      <c r="C341" s="248" t="s">
        <v>1534</v>
      </c>
      <c r="D341" s="248" t="s">
        <v>1177</v>
      </c>
      <c r="E341" s="248" t="s">
        <v>1143</v>
      </c>
      <c r="F341" s="248" t="s">
        <v>1183</v>
      </c>
      <c r="G341" s="248" t="s">
        <v>1149</v>
      </c>
    </row>
    <row r="342" spans="1:7" ht="18.75">
      <c r="A342" s="249">
        <v>339</v>
      </c>
      <c r="B342" s="248" t="s">
        <v>1805</v>
      </c>
      <c r="C342" s="248" t="s">
        <v>1418</v>
      </c>
      <c r="D342" s="248" t="s">
        <v>1177</v>
      </c>
      <c r="E342" s="248" t="s">
        <v>1143</v>
      </c>
      <c r="F342" s="248" t="s">
        <v>1183</v>
      </c>
      <c r="G342" s="248" t="s">
        <v>1137</v>
      </c>
    </row>
    <row r="343" spans="1:7" ht="18.75">
      <c r="A343" s="249">
        <v>340</v>
      </c>
      <c r="B343" s="248" t="s">
        <v>1806</v>
      </c>
      <c r="C343" s="248" t="s">
        <v>1418</v>
      </c>
      <c r="D343" s="248" t="s">
        <v>1177</v>
      </c>
      <c r="E343" s="248" t="s">
        <v>1143</v>
      </c>
      <c r="F343" s="248" t="s">
        <v>1183</v>
      </c>
      <c r="G343" s="248" t="s">
        <v>1405</v>
      </c>
    </row>
    <row r="344" spans="1:7" ht="18.75">
      <c r="A344" s="249">
        <v>341</v>
      </c>
      <c r="B344" s="248" t="s">
        <v>1807</v>
      </c>
      <c r="C344" s="248" t="s">
        <v>1749</v>
      </c>
      <c r="D344" s="248" t="s">
        <v>1166</v>
      </c>
      <c r="E344" s="248" t="s">
        <v>1143</v>
      </c>
      <c r="F344" s="248" t="s">
        <v>1185</v>
      </c>
      <c r="G344" s="248" t="s">
        <v>1423</v>
      </c>
    </row>
    <row r="345" spans="1:7" ht="18.75">
      <c r="A345" s="249">
        <v>342</v>
      </c>
      <c r="B345" s="248" t="s">
        <v>1808</v>
      </c>
      <c r="C345" s="248" t="s">
        <v>1100</v>
      </c>
      <c r="D345" s="248" t="s">
        <v>1166</v>
      </c>
      <c r="E345" s="248" t="s">
        <v>1143</v>
      </c>
      <c r="F345" s="248" t="s">
        <v>1185</v>
      </c>
      <c r="G345" s="248" t="s">
        <v>1149</v>
      </c>
    </row>
    <row r="346" spans="1:7" ht="18.75">
      <c r="A346" s="249">
        <v>343</v>
      </c>
      <c r="B346" s="248" t="s">
        <v>1809</v>
      </c>
      <c r="C346" s="248" t="s">
        <v>1408</v>
      </c>
      <c r="D346" s="248" t="s">
        <v>1166</v>
      </c>
      <c r="E346" s="248" t="s">
        <v>1143</v>
      </c>
      <c r="F346" s="248" t="s">
        <v>1185</v>
      </c>
      <c r="G346" s="248" t="s">
        <v>1149</v>
      </c>
    </row>
    <row r="347" spans="1:7" ht="18.75">
      <c r="A347" s="249">
        <v>344</v>
      </c>
      <c r="B347" s="248" t="s">
        <v>1810</v>
      </c>
      <c r="C347" s="248" t="s">
        <v>1100</v>
      </c>
      <c r="D347" s="248" t="s">
        <v>1166</v>
      </c>
      <c r="E347" s="248" t="s">
        <v>1143</v>
      </c>
      <c r="F347" s="248" t="s">
        <v>1185</v>
      </c>
      <c r="G347" s="248" t="s">
        <v>1149</v>
      </c>
    </row>
    <row r="348" spans="1:7" ht="18.75">
      <c r="A348" s="249">
        <v>345</v>
      </c>
      <c r="B348" s="248" t="s">
        <v>1811</v>
      </c>
      <c r="C348" s="248" t="s">
        <v>1100</v>
      </c>
      <c r="D348" s="248" t="s">
        <v>1166</v>
      </c>
      <c r="E348" s="248" t="s">
        <v>1143</v>
      </c>
      <c r="F348" s="248" t="s">
        <v>1185</v>
      </c>
      <c r="G348" s="248" t="s">
        <v>1149</v>
      </c>
    </row>
    <row r="349" spans="1:7" ht="18.75">
      <c r="A349" s="249">
        <v>346</v>
      </c>
      <c r="B349" s="248" t="s">
        <v>1812</v>
      </c>
      <c r="C349" s="248" t="s">
        <v>1100</v>
      </c>
      <c r="D349" s="248" t="s">
        <v>1166</v>
      </c>
      <c r="E349" s="248" t="s">
        <v>1143</v>
      </c>
      <c r="F349" s="248" t="s">
        <v>1185</v>
      </c>
      <c r="G349" s="248" t="s">
        <v>1149</v>
      </c>
    </row>
    <row r="350" spans="1:7" ht="18.75">
      <c r="A350" s="249">
        <v>347</v>
      </c>
      <c r="B350" s="248" t="s">
        <v>1813</v>
      </c>
      <c r="C350" s="248" t="s">
        <v>1403</v>
      </c>
      <c r="D350" s="248" t="s">
        <v>1166</v>
      </c>
      <c r="E350" s="248" t="s">
        <v>1143</v>
      </c>
      <c r="F350" s="248" t="s">
        <v>1185</v>
      </c>
      <c r="G350" s="248" t="s">
        <v>1137</v>
      </c>
    </row>
    <row r="351" spans="1:7" ht="18.75">
      <c r="A351" s="249">
        <v>348</v>
      </c>
      <c r="B351" s="248" t="s">
        <v>1814</v>
      </c>
      <c r="C351" s="248" t="s">
        <v>1441</v>
      </c>
      <c r="D351" s="248" t="s">
        <v>1166</v>
      </c>
      <c r="E351" s="248" t="s">
        <v>1143</v>
      </c>
      <c r="F351" s="248" t="s">
        <v>1185</v>
      </c>
      <c r="G351" s="248" t="s">
        <v>1405</v>
      </c>
    </row>
    <row r="352" spans="1:7" ht="18.75">
      <c r="A352" s="249">
        <v>349</v>
      </c>
      <c r="B352" s="248" t="s">
        <v>1815</v>
      </c>
      <c r="C352" s="248" t="s">
        <v>1473</v>
      </c>
      <c r="D352" s="248" t="s">
        <v>1166</v>
      </c>
      <c r="E352" s="248" t="s">
        <v>1143</v>
      </c>
      <c r="F352" s="248" t="s">
        <v>1185</v>
      </c>
      <c r="G352" s="248" t="s">
        <v>1405</v>
      </c>
    </row>
    <row r="353" spans="1:7" ht="18.75">
      <c r="A353" s="249">
        <v>350</v>
      </c>
      <c r="B353" s="248" t="s">
        <v>1816</v>
      </c>
      <c r="C353" s="248" t="s">
        <v>1682</v>
      </c>
      <c r="D353" s="248" t="s">
        <v>1177</v>
      </c>
      <c r="E353" s="248" t="s">
        <v>1143</v>
      </c>
      <c r="F353" s="248" t="s">
        <v>1185</v>
      </c>
      <c r="G353" s="248" t="s">
        <v>1149</v>
      </c>
    </row>
    <row r="354" spans="1:7" ht="18.75">
      <c r="A354" s="249">
        <v>351</v>
      </c>
      <c r="B354" s="248" t="s">
        <v>1817</v>
      </c>
      <c r="C354" s="248" t="s">
        <v>1534</v>
      </c>
      <c r="D354" s="248" t="s">
        <v>1177</v>
      </c>
      <c r="E354" s="248" t="s">
        <v>1143</v>
      </c>
      <c r="F354" s="248" t="s">
        <v>1185</v>
      </c>
      <c r="G354" s="248" t="s">
        <v>1149</v>
      </c>
    </row>
    <row r="355" spans="1:7" ht="18.75">
      <c r="A355" s="249">
        <v>352</v>
      </c>
      <c r="B355" s="248" t="s">
        <v>1818</v>
      </c>
      <c r="C355" s="248" t="s">
        <v>1534</v>
      </c>
      <c r="D355" s="248" t="s">
        <v>1177</v>
      </c>
      <c r="E355" s="248" t="s">
        <v>1143</v>
      </c>
      <c r="F355" s="248" t="s">
        <v>1185</v>
      </c>
      <c r="G355" s="248" t="s">
        <v>1149</v>
      </c>
    </row>
    <row r="356" spans="1:7" ht="18.75">
      <c r="A356" s="249">
        <v>353</v>
      </c>
      <c r="B356" s="248" t="s">
        <v>1819</v>
      </c>
      <c r="C356" s="248" t="s">
        <v>1534</v>
      </c>
      <c r="D356" s="248" t="s">
        <v>1177</v>
      </c>
      <c r="E356" s="248" t="s">
        <v>1143</v>
      </c>
      <c r="F356" s="248" t="s">
        <v>1185</v>
      </c>
      <c r="G356" s="248" t="s">
        <v>1149</v>
      </c>
    </row>
    <row r="357" spans="1:7" ht="18.75">
      <c r="A357" s="249">
        <v>354</v>
      </c>
      <c r="B357" s="248" t="s">
        <v>1820</v>
      </c>
      <c r="C357" s="248" t="s">
        <v>1758</v>
      </c>
      <c r="D357" s="248" t="s">
        <v>1177</v>
      </c>
      <c r="E357" s="248" t="s">
        <v>1143</v>
      </c>
      <c r="F357" s="248" t="s">
        <v>1185</v>
      </c>
      <c r="G357" s="248" t="s">
        <v>1149</v>
      </c>
    </row>
    <row r="358" spans="1:7" ht="18.75">
      <c r="A358" s="249">
        <v>355</v>
      </c>
      <c r="B358" s="248" t="s">
        <v>1821</v>
      </c>
      <c r="C358" s="248" t="s">
        <v>1822</v>
      </c>
      <c r="D358" s="248" t="s">
        <v>1177</v>
      </c>
      <c r="E358" s="248" t="s">
        <v>1143</v>
      </c>
      <c r="F358" s="248" t="s">
        <v>1185</v>
      </c>
      <c r="G358" s="248" t="s">
        <v>1065</v>
      </c>
    </row>
    <row r="359" spans="1:7" ht="18.75">
      <c r="A359" s="249">
        <v>356</v>
      </c>
      <c r="B359" s="248" t="s">
        <v>1823</v>
      </c>
      <c r="C359" s="248" t="s">
        <v>1824</v>
      </c>
      <c r="D359" s="248" t="s">
        <v>1177</v>
      </c>
      <c r="E359" s="248" t="s">
        <v>1143</v>
      </c>
      <c r="F359" s="248" t="s">
        <v>1185</v>
      </c>
      <c r="G359" s="248" t="s">
        <v>1405</v>
      </c>
    </row>
    <row r="360" spans="1:7" ht="18.75">
      <c r="A360" s="249">
        <v>357</v>
      </c>
      <c r="B360" s="248" t="s">
        <v>1825</v>
      </c>
      <c r="C360" s="248" t="s">
        <v>1418</v>
      </c>
      <c r="D360" s="248" t="s">
        <v>1177</v>
      </c>
      <c r="E360" s="248" t="s">
        <v>1143</v>
      </c>
      <c r="F360" s="248" t="s">
        <v>1185</v>
      </c>
      <c r="G360" s="248" t="s">
        <v>1405</v>
      </c>
    </row>
    <row r="361" spans="1:7" ht="18.75">
      <c r="A361" s="249">
        <v>358</v>
      </c>
      <c r="B361" s="248" t="s">
        <v>1826</v>
      </c>
      <c r="C361" s="248" t="s">
        <v>1827</v>
      </c>
      <c r="D361" s="248" t="s">
        <v>1177</v>
      </c>
      <c r="E361" s="248" t="s">
        <v>1143</v>
      </c>
      <c r="F361" s="248" t="s">
        <v>1185</v>
      </c>
      <c r="G361" s="248" t="s">
        <v>1405</v>
      </c>
    </row>
    <row r="362" spans="1:7" ht="18.75">
      <c r="A362" s="249">
        <v>359</v>
      </c>
      <c r="B362" s="248" t="s">
        <v>1828</v>
      </c>
      <c r="C362" s="248" t="s">
        <v>1534</v>
      </c>
      <c r="D362" s="248" t="s">
        <v>1172</v>
      </c>
      <c r="E362" s="248" t="s">
        <v>1143</v>
      </c>
      <c r="F362" s="248" t="s">
        <v>1185</v>
      </c>
      <c r="G362" s="248" t="s">
        <v>1149</v>
      </c>
    </row>
    <row r="363" spans="1:7" ht="18.75">
      <c r="A363" s="249">
        <v>360</v>
      </c>
      <c r="B363" s="248" t="s">
        <v>1829</v>
      </c>
      <c r="C363" s="248" t="s">
        <v>1473</v>
      </c>
      <c r="D363" s="248" t="s">
        <v>1315</v>
      </c>
      <c r="E363" s="248" t="s">
        <v>1143</v>
      </c>
      <c r="F363" s="248" t="s">
        <v>1185</v>
      </c>
      <c r="G363" s="248" t="s">
        <v>1405</v>
      </c>
    </row>
    <row r="364" spans="1:7" ht="18.75">
      <c r="A364" s="249">
        <v>361</v>
      </c>
      <c r="B364" s="248" t="s">
        <v>1830</v>
      </c>
      <c r="C364" s="248" t="s">
        <v>1473</v>
      </c>
      <c r="D364" s="248" t="s">
        <v>1315</v>
      </c>
      <c r="E364" s="248" t="s">
        <v>1143</v>
      </c>
      <c r="F364" s="248" t="s">
        <v>1185</v>
      </c>
      <c r="G364" s="248" t="s">
        <v>1405</v>
      </c>
    </row>
    <row r="365" spans="1:7" ht="18.75">
      <c r="A365" s="249">
        <v>362</v>
      </c>
      <c r="B365" s="248" t="s">
        <v>1831</v>
      </c>
      <c r="C365" s="248" t="s">
        <v>1100</v>
      </c>
      <c r="D365" s="248" t="s">
        <v>1315</v>
      </c>
      <c r="E365" s="248" t="s">
        <v>1143</v>
      </c>
      <c r="F365" s="248" t="s">
        <v>1185</v>
      </c>
      <c r="G365" s="248" t="s">
        <v>1149</v>
      </c>
    </row>
    <row r="366" spans="1:7" ht="18.75">
      <c r="A366" s="249">
        <v>363</v>
      </c>
      <c r="B366" s="248" t="s">
        <v>1832</v>
      </c>
      <c r="C366" s="248" t="s">
        <v>1758</v>
      </c>
      <c r="D366" s="248" t="s">
        <v>1315</v>
      </c>
      <c r="E366" s="248" t="s">
        <v>1143</v>
      </c>
      <c r="F366" s="248" t="s">
        <v>1185</v>
      </c>
      <c r="G366" s="248" t="s">
        <v>1149</v>
      </c>
    </row>
    <row r="367" spans="1:7" ht="18.75">
      <c r="A367" s="249">
        <v>364</v>
      </c>
      <c r="B367" s="248" t="s">
        <v>1833</v>
      </c>
      <c r="C367" s="248" t="s">
        <v>1758</v>
      </c>
      <c r="D367" s="248" t="s">
        <v>1315</v>
      </c>
      <c r="E367" s="248" t="s">
        <v>1143</v>
      </c>
      <c r="F367" s="248" t="s">
        <v>1185</v>
      </c>
      <c r="G367" s="248" t="s">
        <v>1149</v>
      </c>
    </row>
    <row r="368" spans="1:7" ht="18.75">
      <c r="A368" s="249">
        <v>365</v>
      </c>
      <c r="B368" s="248" t="s">
        <v>1834</v>
      </c>
      <c r="C368" s="248" t="s">
        <v>1758</v>
      </c>
      <c r="D368" s="248" t="s">
        <v>1315</v>
      </c>
      <c r="E368" s="248" t="s">
        <v>1143</v>
      </c>
      <c r="F368" s="248" t="s">
        <v>1185</v>
      </c>
      <c r="G368" s="248" t="s">
        <v>1149</v>
      </c>
    </row>
    <row r="369" spans="1:7" ht="18.75">
      <c r="A369" s="249">
        <v>366</v>
      </c>
      <c r="B369" s="248" t="s">
        <v>1835</v>
      </c>
      <c r="C369" s="248" t="s">
        <v>1758</v>
      </c>
      <c r="D369" s="248" t="s">
        <v>1315</v>
      </c>
      <c r="E369" s="248" t="s">
        <v>1143</v>
      </c>
      <c r="F369" s="248" t="s">
        <v>1185</v>
      </c>
      <c r="G369" s="248" t="s">
        <v>1149</v>
      </c>
    </row>
    <row r="370" spans="1:7" ht="18.75">
      <c r="A370" s="249">
        <v>367</v>
      </c>
      <c r="B370" s="248" t="s">
        <v>1836</v>
      </c>
      <c r="C370" s="248" t="s">
        <v>1758</v>
      </c>
      <c r="D370" s="248" t="s">
        <v>1315</v>
      </c>
      <c r="E370" s="248" t="s">
        <v>1143</v>
      </c>
      <c r="F370" s="248" t="s">
        <v>1185</v>
      </c>
      <c r="G370" s="248" t="s">
        <v>1149</v>
      </c>
    </row>
    <row r="371" spans="1:7" ht="18.75">
      <c r="A371" s="249">
        <v>368</v>
      </c>
      <c r="B371" s="248" t="s">
        <v>1837</v>
      </c>
      <c r="C371" s="248" t="s">
        <v>1758</v>
      </c>
      <c r="D371" s="248" t="s">
        <v>1315</v>
      </c>
      <c r="E371" s="248" t="s">
        <v>1143</v>
      </c>
      <c r="F371" s="248" t="s">
        <v>1185</v>
      </c>
      <c r="G371" s="248" t="s">
        <v>1149</v>
      </c>
    </row>
    <row r="372" spans="1:7" ht="18.75">
      <c r="A372" s="249">
        <v>369</v>
      </c>
      <c r="B372" s="248" t="s">
        <v>1838</v>
      </c>
      <c r="C372" s="248" t="s">
        <v>1839</v>
      </c>
      <c r="D372" s="248" t="s">
        <v>1315</v>
      </c>
      <c r="E372" s="248" t="s">
        <v>1143</v>
      </c>
      <c r="F372" s="248" t="s">
        <v>1185</v>
      </c>
      <c r="G372" s="248" t="s">
        <v>1405</v>
      </c>
    </row>
    <row r="373" spans="1:7" ht="18.75">
      <c r="A373" s="249">
        <v>370</v>
      </c>
      <c r="B373" s="248" t="s">
        <v>1840</v>
      </c>
      <c r="C373" s="248" t="s">
        <v>1841</v>
      </c>
      <c r="D373" s="248" t="s">
        <v>1315</v>
      </c>
      <c r="E373" s="248" t="s">
        <v>1143</v>
      </c>
      <c r="F373" s="248" t="s">
        <v>1185</v>
      </c>
      <c r="G373" s="248" t="s">
        <v>1065</v>
      </c>
    </row>
    <row r="374" spans="1:7" ht="18.75">
      <c r="A374" s="249">
        <v>371</v>
      </c>
      <c r="B374" s="248" t="s">
        <v>1842</v>
      </c>
      <c r="C374" s="248" t="s">
        <v>1637</v>
      </c>
      <c r="D374" s="248" t="s">
        <v>1316</v>
      </c>
      <c r="E374" s="248" t="s">
        <v>1143</v>
      </c>
      <c r="F374" s="248" t="s">
        <v>1185</v>
      </c>
      <c r="G374" s="248" t="s">
        <v>1405</v>
      </c>
    </row>
    <row r="375" spans="1:7" ht="18.75">
      <c r="A375" s="249">
        <v>372</v>
      </c>
      <c r="B375" s="248" t="s">
        <v>1843</v>
      </c>
      <c r="C375" s="248" t="s">
        <v>1534</v>
      </c>
      <c r="D375" s="248" t="s">
        <v>1316</v>
      </c>
      <c r="E375" s="248" t="s">
        <v>1143</v>
      </c>
      <c r="F375" s="248" t="s">
        <v>1185</v>
      </c>
      <c r="G375" s="248" t="s">
        <v>1149</v>
      </c>
    </row>
    <row r="376" spans="1:7" ht="18.75">
      <c r="A376" s="249">
        <v>373</v>
      </c>
      <c r="B376" s="248" t="s">
        <v>1844</v>
      </c>
      <c r="C376" s="248" t="s">
        <v>1441</v>
      </c>
      <c r="D376" s="248" t="s">
        <v>1316</v>
      </c>
      <c r="E376" s="248" t="s">
        <v>1143</v>
      </c>
      <c r="F376" s="248" t="s">
        <v>1185</v>
      </c>
      <c r="G376" s="248" t="s">
        <v>1405</v>
      </c>
    </row>
    <row r="377" spans="1:7" ht="18.75">
      <c r="A377" s="249">
        <v>374</v>
      </c>
      <c r="B377" s="248" t="s">
        <v>1845</v>
      </c>
      <c r="C377" s="248" t="s">
        <v>1846</v>
      </c>
      <c r="D377" s="248" t="s">
        <v>1166</v>
      </c>
      <c r="E377" s="248" t="s">
        <v>1189</v>
      </c>
      <c r="F377" s="248" t="s">
        <v>1344</v>
      </c>
      <c r="G377" s="248" t="s">
        <v>1423</v>
      </c>
    </row>
    <row r="378" spans="1:7" ht="18.75">
      <c r="A378" s="249">
        <v>375</v>
      </c>
      <c r="B378" s="248" t="s">
        <v>1847</v>
      </c>
      <c r="C378" s="248" t="s">
        <v>1100</v>
      </c>
      <c r="D378" s="248" t="s">
        <v>1166</v>
      </c>
      <c r="E378" s="248" t="s">
        <v>1189</v>
      </c>
      <c r="F378" s="248" t="s">
        <v>1344</v>
      </c>
      <c r="G378" s="248" t="s">
        <v>1149</v>
      </c>
    </row>
    <row r="379" spans="1:7" ht="18.75">
      <c r="A379" s="249">
        <v>376</v>
      </c>
      <c r="B379" s="248" t="s">
        <v>1848</v>
      </c>
      <c r="C379" s="248" t="s">
        <v>1100</v>
      </c>
      <c r="D379" s="248" t="s">
        <v>1166</v>
      </c>
      <c r="E379" s="248" t="s">
        <v>1189</v>
      </c>
      <c r="F379" s="248" t="s">
        <v>1344</v>
      </c>
      <c r="G379" s="248" t="s">
        <v>1149</v>
      </c>
    </row>
    <row r="380" spans="1:7" ht="18.75">
      <c r="A380" s="249">
        <v>377</v>
      </c>
      <c r="B380" s="248" t="s">
        <v>1849</v>
      </c>
      <c r="C380" s="248" t="s">
        <v>1100</v>
      </c>
      <c r="D380" s="248" t="s">
        <v>1166</v>
      </c>
      <c r="E380" s="248" t="s">
        <v>1189</v>
      </c>
      <c r="F380" s="248" t="s">
        <v>1344</v>
      </c>
      <c r="G380" s="248" t="s">
        <v>1149</v>
      </c>
    </row>
    <row r="381" spans="1:7" ht="18.75">
      <c r="A381" s="249">
        <v>378</v>
      </c>
      <c r="B381" s="248" t="s">
        <v>1850</v>
      </c>
      <c r="C381" s="248" t="s">
        <v>1418</v>
      </c>
      <c r="D381" s="248" t="s">
        <v>1166</v>
      </c>
      <c r="E381" s="248" t="s">
        <v>1189</v>
      </c>
      <c r="F381" s="248" t="s">
        <v>1344</v>
      </c>
      <c r="G381" s="248" t="s">
        <v>1137</v>
      </c>
    </row>
    <row r="382" spans="1:7" ht="18.75">
      <c r="A382" s="249">
        <v>379</v>
      </c>
      <c r="B382" s="248" t="s">
        <v>1851</v>
      </c>
      <c r="C382" s="248" t="s">
        <v>1473</v>
      </c>
      <c r="D382" s="248" t="s">
        <v>1166</v>
      </c>
      <c r="E382" s="248" t="s">
        <v>1189</v>
      </c>
      <c r="F382" s="248" t="s">
        <v>1344</v>
      </c>
      <c r="G382" s="248" t="s">
        <v>1405</v>
      </c>
    </row>
    <row r="383" spans="1:7" ht="18.75">
      <c r="A383" s="249">
        <v>380</v>
      </c>
      <c r="B383" s="248" t="s">
        <v>1852</v>
      </c>
      <c r="C383" s="248" t="s">
        <v>1473</v>
      </c>
      <c r="D383" s="248" t="s">
        <v>1166</v>
      </c>
      <c r="E383" s="248" t="s">
        <v>1189</v>
      </c>
      <c r="F383" s="248" t="s">
        <v>1344</v>
      </c>
      <c r="G383" s="248" t="s">
        <v>1405</v>
      </c>
    </row>
    <row r="384" spans="1:7" ht="18.75">
      <c r="A384" s="249">
        <v>381</v>
      </c>
      <c r="B384" s="248" t="s">
        <v>1853</v>
      </c>
      <c r="C384" s="248" t="s">
        <v>1682</v>
      </c>
      <c r="D384" s="248" t="s">
        <v>1391</v>
      </c>
      <c r="E384" s="248" t="s">
        <v>1189</v>
      </c>
      <c r="F384" s="248" t="s">
        <v>1344</v>
      </c>
      <c r="G384" s="248" t="s">
        <v>1149</v>
      </c>
    </row>
    <row r="385" spans="1:7" ht="18.75">
      <c r="A385" s="249">
        <v>382</v>
      </c>
      <c r="B385" s="248" t="s">
        <v>1854</v>
      </c>
      <c r="C385" s="248" t="s">
        <v>1534</v>
      </c>
      <c r="D385" s="248" t="s">
        <v>1390</v>
      </c>
      <c r="E385" s="248" t="s">
        <v>1189</v>
      </c>
      <c r="F385" s="248" t="s">
        <v>1344</v>
      </c>
      <c r="G385" s="248" t="s">
        <v>1149</v>
      </c>
    </row>
    <row r="386" spans="1:7" ht="18.75">
      <c r="A386" s="249">
        <v>383</v>
      </c>
      <c r="B386" s="248" t="s">
        <v>1855</v>
      </c>
      <c r="C386" s="248" t="s">
        <v>1534</v>
      </c>
      <c r="D386" s="248" t="s">
        <v>1390</v>
      </c>
      <c r="E386" s="248" t="s">
        <v>1189</v>
      </c>
      <c r="F386" s="248" t="s">
        <v>1344</v>
      </c>
      <c r="G386" s="248" t="s">
        <v>1149</v>
      </c>
    </row>
    <row r="387" spans="1:7" ht="18.75">
      <c r="A387" s="249">
        <v>384</v>
      </c>
      <c r="B387" s="248" t="s">
        <v>1856</v>
      </c>
      <c r="C387" s="248" t="s">
        <v>1857</v>
      </c>
      <c r="D387" s="248" t="s">
        <v>1390</v>
      </c>
      <c r="E387" s="248" t="s">
        <v>1189</v>
      </c>
      <c r="F387" s="248" t="s">
        <v>1344</v>
      </c>
      <c r="G387" s="248" t="s">
        <v>1137</v>
      </c>
    </row>
    <row r="388" spans="1:7" ht="18.75">
      <c r="A388" s="249">
        <v>385</v>
      </c>
      <c r="B388" s="248" t="s">
        <v>1858</v>
      </c>
      <c r="C388" s="248" t="s">
        <v>1534</v>
      </c>
      <c r="D388" s="248" t="s">
        <v>1317</v>
      </c>
      <c r="E388" s="248" t="s">
        <v>1189</v>
      </c>
      <c r="F388" s="248" t="s">
        <v>1344</v>
      </c>
      <c r="G388" s="248" t="s">
        <v>1149</v>
      </c>
    </row>
    <row r="389" spans="1:7" ht="18.75">
      <c r="A389" s="249">
        <v>386</v>
      </c>
      <c r="B389" s="248" t="s">
        <v>1859</v>
      </c>
      <c r="C389" s="248" t="s">
        <v>1534</v>
      </c>
      <c r="D389" s="248" t="s">
        <v>1317</v>
      </c>
      <c r="E389" s="248" t="s">
        <v>1189</v>
      </c>
      <c r="F389" s="248" t="s">
        <v>1344</v>
      </c>
      <c r="G389" s="248" t="s">
        <v>1149</v>
      </c>
    </row>
    <row r="390" spans="1:7" ht="18.75">
      <c r="A390" s="249">
        <v>387</v>
      </c>
      <c r="B390" s="248" t="s">
        <v>1860</v>
      </c>
      <c r="C390" s="248" t="s">
        <v>1418</v>
      </c>
      <c r="D390" s="248" t="s">
        <v>1317</v>
      </c>
      <c r="E390" s="248" t="s">
        <v>1189</v>
      </c>
      <c r="F390" s="248" t="s">
        <v>1344</v>
      </c>
      <c r="G390" s="248" t="s">
        <v>1137</v>
      </c>
    </row>
    <row r="391" spans="1:7" ht="18.75">
      <c r="A391" s="249">
        <v>388</v>
      </c>
      <c r="B391" s="248" t="s">
        <v>1861</v>
      </c>
      <c r="C391" s="248" t="s">
        <v>1862</v>
      </c>
      <c r="D391" s="248" t="s">
        <v>1318</v>
      </c>
      <c r="E391" s="248" t="s">
        <v>1189</v>
      </c>
      <c r="F391" s="248" t="s">
        <v>1344</v>
      </c>
      <c r="G391" s="248" t="s">
        <v>1149</v>
      </c>
    </row>
    <row r="392" spans="1:7" ht="18.75">
      <c r="A392" s="249">
        <v>389</v>
      </c>
      <c r="B392" s="248" t="s">
        <v>1863</v>
      </c>
      <c r="C392" s="248" t="s">
        <v>1534</v>
      </c>
      <c r="D392" s="248" t="s">
        <v>1318</v>
      </c>
      <c r="E392" s="248" t="s">
        <v>1189</v>
      </c>
      <c r="F392" s="248" t="s">
        <v>1344</v>
      </c>
      <c r="G392" s="248" t="s">
        <v>1149</v>
      </c>
    </row>
    <row r="393" spans="1:7" ht="18.75">
      <c r="A393" s="249">
        <v>390</v>
      </c>
      <c r="B393" s="248" t="s">
        <v>1864</v>
      </c>
      <c r="C393" s="248" t="s">
        <v>1534</v>
      </c>
      <c r="D393" s="248" t="s">
        <v>1318</v>
      </c>
      <c r="E393" s="248" t="s">
        <v>1189</v>
      </c>
      <c r="F393" s="248" t="s">
        <v>1344</v>
      </c>
      <c r="G393" s="248" t="s">
        <v>1149</v>
      </c>
    </row>
    <row r="394" spans="1:7" ht="18.75">
      <c r="A394" s="249">
        <v>391</v>
      </c>
      <c r="B394" s="248" t="s">
        <v>1865</v>
      </c>
      <c r="C394" s="248" t="s">
        <v>1862</v>
      </c>
      <c r="D394" s="248" t="s">
        <v>1318</v>
      </c>
      <c r="E394" s="248" t="s">
        <v>1189</v>
      </c>
      <c r="F394" s="248" t="s">
        <v>1344</v>
      </c>
      <c r="G394" s="248" t="s">
        <v>1149</v>
      </c>
    </row>
    <row r="395" spans="1:7" ht="18.75">
      <c r="A395" s="249">
        <v>392</v>
      </c>
      <c r="B395" s="248" t="s">
        <v>1866</v>
      </c>
      <c r="C395" s="248" t="s">
        <v>1418</v>
      </c>
      <c r="D395" s="248" t="s">
        <v>1318</v>
      </c>
      <c r="E395" s="248" t="s">
        <v>1189</v>
      </c>
      <c r="F395" s="248" t="s">
        <v>1344</v>
      </c>
      <c r="G395" s="248" t="s">
        <v>1405</v>
      </c>
    </row>
    <row r="396" spans="1:7" ht="18.75">
      <c r="A396" s="249">
        <v>393</v>
      </c>
      <c r="B396" s="248" t="s">
        <v>1867</v>
      </c>
      <c r="C396" s="248" t="s">
        <v>1846</v>
      </c>
      <c r="D396" s="248" t="s">
        <v>1166</v>
      </c>
      <c r="E396" s="248" t="s">
        <v>1189</v>
      </c>
      <c r="F396" s="248" t="s">
        <v>1345</v>
      </c>
      <c r="G396" s="248" t="s">
        <v>1423</v>
      </c>
    </row>
    <row r="397" spans="1:7" ht="18.75">
      <c r="A397" s="249">
        <v>394</v>
      </c>
      <c r="B397" s="248" t="s">
        <v>1868</v>
      </c>
      <c r="C397" s="248" t="s">
        <v>1408</v>
      </c>
      <c r="D397" s="248" t="s">
        <v>1166</v>
      </c>
      <c r="E397" s="248" t="s">
        <v>1189</v>
      </c>
      <c r="F397" s="248" t="s">
        <v>1345</v>
      </c>
      <c r="G397" s="248" t="s">
        <v>1149</v>
      </c>
    </row>
    <row r="398" spans="1:7" ht="18.75">
      <c r="A398" s="249">
        <v>395</v>
      </c>
      <c r="B398" s="248" t="s">
        <v>1869</v>
      </c>
      <c r="C398" s="248" t="s">
        <v>1100</v>
      </c>
      <c r="D398" s="248" t="s">
        <v>1166</v>
      </c>
      <c r="E398" s="248" t="s">
        <v>1189</v>
      </c>
      <c r="F398" s="248" t="s">
        <v>1345</v>
      </c>
      <c r="G398" s="248" t="s">
        <v>1149</v>
      </c>
    </row>
    <row r="399" spans="1:7" ht="18.75">
      <c r="A399" s="249">
        <v>396</v>
      </c>
      <c r="B399" s="248" t="s">
        <v>1870</v>
      </c>
      <c r="C399" s="248" t="s">
        <v>1100</v>
      </c>
      <c r="D399" s="248" t="s">
        <v>1166</v>
      </c>
      <c r="E399" s="248" t="s">
        <v>1189</v>
      </c>
      <c r="F399" s="248" t="s">
        <v>1345</v>
      </c>
      <c r="G399" s="248" t="s">
        <v>1149</v>
      </c>
    </row>
    <row r="400" spans="1:7" ht="18.75">
      <c r="A400" s="249">
        <v>397</v>
      </c>
      <c r="B400" s="248" t="s">
        <v>1871</v>
      </c>
      <c r="C400" s="248" t="s">
        <v>1418</v>
      </c>
      <c r="D400" s="248" t="s">
        <v>1166</v>
      </c>
      <c r="E400" s="248" t="s">
        <v>1189</v>
      </c>
      <c r="F400" s="248" t="s">
        <v>1345</v>
      </c>
      <c r="G400" s="248" t="s">
        <v>1405</v>
      </c>
    </row>
    <row r="401" spans="1:7" ht="18.75">
      <c r="A401" s="249">
        <v>398</v>
      </c>
      <c r="B401" s="248" t="s">
        <v>1872</v>
      </c>
      <c r="C401" s="248" t="s">
        <v>1473</v>
      </c>
      <c r="D401" s="248" t="s">
        <v>1166</v>
      </c>
      <c r="E401" s="248" t="s">
        <v>1189</v>
      </c>
      <c r="F401" s="248" t="s">
        <v>1345</v>
      </c>
      <c r="G401" s="248" t="s">
        <v>1405</v>
      </c>
    </row>
    <row r="402" spans="1:7" ht="18.75">
      <c r="A402" s="249">
        <v>399</v>
      </c>
      <c r="B402" s="248" t="s">
        <v>1873</v>
      </c>
      <c r="C402" s="248" t="s">
        <v>1682</v>
      </c>
      <c r="D402" s="248" t="s">
        <v>1198</v>
      </c>
      <c r="E402" s="248" t="s">
        <v>1189</v>
      </c>
      <c r="F402" s="248" t="s">
        <v>1345</v>
      </c>
      <c r="G402" s="248" t="s">
        <v>1149</v>
      </c>
    </row>
    <row r="403" spans="1:7" ht="18.75">
      <c r="A403" s="249">
        <v>400</v>
      </c>
      <c r="B403" s="248" t="s">
        <v>1874</v>
      </c>
      <c r="C403" s="248" t="s">
        <v>1534</v>
      </c>
      <c r="D403" s="248" t="s">
        <v>1198</v>
      </c>
      <c r="E403" s="248" t="s">
        <v>1189</v>
      </c>
      <c r="F403" s="248" t="s">
        <v>1345</v>
      </c>
      <c r="G403" s="248" t="s">
        <v>1149</v>
      </c>
    </row>
    <row r="404" spans="1:7" ht="18.75">
      <c r="A404" s="249">
        <v>401</v>
      </c>
      <c r="B404" s="248" t="s">
        <v>1875</v>
      </c>
      <c r="C404" s="248" t="s">
        <v>1876</v>
      </c>
      <c r="D404" s="248" t="s">
        <v>1321</v>
      </c>
      <c r="E404" s="248" t="s">
        <v>1189</v>
      </c>
      <c r="F404" s="248" t="s">
        <v>1345</v>
      </c>
      <c r="G404" s="248" t="s">
        <v>1149</v>
      </c>
    </row>
    <row r="405" spans="1:7" ht="18.75">
      <c r="A405" s="249">
        <v>402</v>
      </c>
      <c r="B405" s="248" t="s">
        <v>1877</v>
      </c>
      <c r="C405" s="248" t="s">
        <v>1878</v>
      </c>
      <c r="D405" s="248" t="s">
        <v>1321</v>
      </c>
      <c r="E405" s="248" t="s">
        <v>1189</v>
      </c>
      <c r="F405" s="248" t="s">
        <v>1345</v>
      </c>
      <c r="G405" s="248" t="s">
        <v>1149</v>
      </c>
    </row>
    <row r="406" spans="1:7" ht="18.75">
      <c r="A406" s="249">
        <v>403</v>
      </c>
      <c r="B406" s="248" t="s">
        <v>1879</v>
      </c>
      <c r="C406" s="248" t="s">
        <v>1876</v>
      </c>
      <c r="D406" s="248" t="s">
        <v>1392</v>
      </c>
      <c r="E406" s="248" t="s">
        <v>1189</v>
      </c>
      <c r="F406" s="248" t="s">
        <v>1345</v>
      </c>
      <c r="G406" s="248" t="s">
        <v>1149</v>
      </c>
    </row>
    <row r="407" spans="1:7" ht="18.75">
      <c r="A407" s="249">
        <v>404</v>
      </c>
      <c r="B407" s="248" t="s">
        <v>1880</v>
      </c>
      <c r="C407" s="248" t="s">
        <v>1881</v>
      </c>
      <c r="D407" s="248" t="s">
        <v>1392</v>
      </c>
      <c r="E407" s="248" t="s">
        <v>1189</v>
      </c>
      <c r="F407" s="248" t="s">
        <v>1345</v>
      </c>
      <c r="G407" s="248" t="s">
        <v>1137</v>
      </c>
    </row>
    <row r="408" spans="1:7" ht="18.75">
      <c r="A408" s="249">
        <v>405</v>
      </c>
      <c r="B408" s="248" t="s">
        <v>1882</v>
      </c>
      <c r="C408" s="248" t="s">
        <v>1881</v>
      </c>
      <c r="D408" s="248" t="s">
        <v>1392</v>
      </c>
      <c r="E408" s="248" t="s">
        <v>1189</v>
      </c>
      <c r="F408" s="248" t="s">
        <v>1345</v>
      </c>
      <c r="G408" s="248" t="s">
        <v>1405</v>
      </c>
    </row>
    <row r="409" spans="1:7" ht="18.75">
      <c r="A409" s="249">
        <v>406</v>
      </c>
      <c r="B409" s="248" t="s">
        <v>1883</v>
      </c>
      <c r="C409" s="248" t="s">
        <v>1100</v>
      </c>
      <c r="D409" s="248" t="s">
        <v>1392</v>
      </c>
      <c r="E409" s="248" t="s">
        <v>1189</v>
      </c>
      <c r="F409" s="248" t="s">
        <v>1345</v>
      </c>
      <c r="G409" s="248" t="s">
        <v>1149</v>
      </c>
    </row>
    <row r="410" spans="1:7" ht="18.75">
      <c r="A410" s="249">
        <v>407</v>
      </c>
      <c r="B410" s="248" t="s">
        <v>1884</v>
      </c>
      <c r="C410" s="248" t="s">
        <v>1885</v>
      </c>
      <c r="D410" s="248" t="s">
        <v>1392</v>
      </c>
      <c r="E410" s="248" t="s">
        <v>1189</v>
      </c>
      <c r="F410" s="248" t="s">
        <v>1345</v>
      </c>
      <c r="G410" s="248" t="s">
        <v>1149</v>
      </c>
    </row>
    <row r="411" spans="1:7" ht="18.75">
      <c r="A411" s="249">
        <v>408</v>
      </c>
      <c r="B411" s="248" t="s">
        <v>1886</v>
      </c>
      <c r="C411" s="248" t="s">
        <v>1876</v>
      </c>
      <c r="D411" s="248" t="s">
        <v>1322</v>
      </c>
      <c r="E411" s="248" t="s">
        <v>1189</v>
      </c>
      <c r="F411" s="248" t="s">
        <v>1345</v>
      </c>
      <c r="G411" s="248" t="s">
        <v>1149</v>
      </c>
    </row>
    <row r="412" spans="1:7" ht="18.75">
      <c r="A412" s="249">
        <v>409</v>
      </c>
      <c r="B412" s="248" t="s">
        <v>1887</v>
      </c>
      <c r="C412" s="248" t="s">
        <v>1885</v>
      </c>
      <c r="D412" s="248" t="s">
        <v>1322</v>
      </c>
      <c r="E412" s="248" t="s">
        <v>1189</v>
      </c>
      <c r="F412" s="248" t="s">
        <v>1345</v>
      </c>
      <c r="G412" s="248" t="s">
        <v>1149</v>
      </c>
    </row>
    <row r="413" spans="1:7" ht="18.75">
      <c r="A413" s="249">
        <v>410</v>
      </c>
      <c r="B413" s="248" t="s">
        <v>1888</v>
      </c>
      <c r="C413" s="248" t="s">
        <v>1885</v>
      </c>
      <c r="D413" s="248" t="s">
        <v>1322</v>
      </c>
      <c r="E413" s="248" t="s">
        <v>1189</v>
      </c>
      <c r="F413" s="248" t="s">
        <v>1345</v>
      </c>
      <c r="G413" s="248" t="s">
        <v>1149</v>
      </c>
    </row>
    <row r="414" spans="1:7" ht="18.75">
      <c r="A414" s="249">
        <v>411</v>
      </c>
      <c r="B414" s="248" t="s">
        <v>1889</v>
      </c>
      <c r="C414" s="248" t="s">
        <v>1418</v>
      </c>
      <c r="D414" s="248" t="s">
        <v>1322</v>
      </c>
      <c r="E414" s="248" t="s">
        <v>1189</v>
      </c>
      <c r="F414" s="248" t="s">
        <v>1345</v>
      </c>
      <c r="G414" s="248" t="s">
        <v>1405</v>
      </c>
    </row>
    <row r="415" spans="1:7" ht="18.75">
      <c r="A415" s="249">
        <v>412</v>
      </c>
      <c r="B415" s="248" t="s">
        <v>1890</v>
      </c>
      <c r="C415" s="248" t="s">
        <v>1846</v>
      </c>
      <c r="D415" s="248" t="s">
        <v>1166</v>
      </c>
      <c r="E415" s="248" t="s">
        <v>1189</v>
      </c>
      <c r="F415" s="248" t="s">
        <v>1349</v>
      </c>
      <c r="G415" s="248" t="s">
        <v>1423</v>
      </c>
    </row>
    <row r="416" spans="1:7" ht="18.75">
      <c r="A416" s="249">
        <v>413</v>
      </c>
      <c r="B416" s="248" t="s">
        <v>1891</v>
      </c>
      <c r="C416" s="248" t="s">
        <v>1408</v>
      </c>
      <c r="D416" s="248" t="s">
        <v>1166</v>
      </c>
      <c r="E416" s="248" t="s">
        <v>1189</v>
      </c>
      <c r="F416" s="248" t="s">
        <v>1349</v>
      </c>
      <c r="G416" s="248" t="s">
        <v>1149</v>
      </c>
    </row>
    <row r="417" spans="1:7" ht="18.75">
      <c r="A417" s="249">
        <v>414</v>
      </c>
      <c r="B417" s="248" t="s">
        <v>1892</v>
      </c>
      <c r="C417" s="248" t="s">
        <v>1736</v>
      </c>
      <c r="D417" s="248" t="s">
        <v>1166</v>
      </c>
      <c r="E417" s="248" t="s">
        <v>1189</v>
      </c>
      <c r="F417" s="248" t="s">
        <v>1349</v>
      </c>
      <c r="G417" s="248" t="s">
        <v>1149</v>
      </c>
    </row>
    <row r="418" spans="1:7" ht="18.75">
      <c r="A418" s="249">
        <v>415</v>
      </c>
      <c r="B418" s="248" t="s">
        <v>1893</v>
      </c>
      <c r="C418" s="248" t="s">
        <v>1403</v>
      </c>
      <c r="D418" s="248" t="s">
        <v>1166</v>
      </c>
      <c r="E418" s="248" t="s">
        <v>1189</v>
      </c>
      <c r="F418" s="248" t="s">
        <v>1349</v>
      </c>
      <c r="G418" s="248" t="s">
        <v>1137</v>
      </c>
    </row>
    <row r="419" spans="1:7" ht="18.75">
      <c r="A419" s="249">
        <v>416</v>
      </c>
      <c r="B419" s="248" t="s">
        <v>1894</v>
      </c>
      <c r="C419" s="248" t="s">
        <v>1403</v>
      </c>
      <c r="D419" s="248" t="s">
        <v>1166</v>
      </c>
      <c r="E419" s="248" t="s">
        <v>1189</v>
      </c>
      <c r="F419" s="248" t="s">
        <v>1349</v>
      </c>
      <c r="G419" s="248" t="s">
        <v>1405</v>
      </c>
    </row>
    <row r="420" spans="1:7" ht="18.75">
      <c r="A420" s="249">
        <v>417</v>
      </c>
      <c r="B420" s="248" t="s">
        <v>1895</v>
      </c>
      <c r="C420" s="248" t="s">
        <v>1403</v>
      </c>
      <c r="D420" s="248" t="s">
        <v>1166</v>
      </c>
      <c r="E420" s="248" t="s">
        <v>1189</v>
      </c>
      <c r="F420" s="248" t="s">
        <v>1349</v>
      </c>
      <c r="G420" s="248" t="s">
        <v>1405</v>
      </c>
    </row>
    <row r="421" spans="1:7" ht="18.75">
      <c r="A421" s="249">
        <v>418</v>
      </c>
      <c r="B421" s="248" t="s">
        <v>1896</v>
      </c>
      <c r="C421" s="248" t="s">
        <v>1473</v>
      </c>
      <c r="D421" s="248" t="s">
        <v>1166</v>
      </c>
      <c r="E421" s="248" t="s">
        <v>1189</v>
      </c>
      <c r="F421" s="248" t="s">
        <v>1349</v>
      </c>
      <c r="G421" s="248" t="s">
        <v>1405</v>
      </c>
    </row>
    <row r="422" spans="1:7" ht="18.75">
      <c r="A422" s="249">
        <v>419</v>
      </c>
      <c r="B422" s="248" t="s">
        <v>1897</v>
      </c>
      <c r="C422" s="248" t="s">
        <v>1473</v>
      </c>
      <c r="D422" s="248" t="s">
        <v>1166</v>
      </c>
      <c r="E422" s="248" t="s">
        <v>1189</v>
      </c>
      <c r="F422" s="248" t="s">
        <v>1349</v>
      </c>
      <c r="G422" s="248" t="s">
        <v>1405</v>
      </c>
    </row>
    <row r="423" spans="1:7" ht="18.75">
      <c r="A423" s="249">
        <v>420</v>
      </c>
      <c r="B423" s="248" t="s">
        <v>1898</v>
      </c>
      <c r="C423" s="248" t="s">
        <v>1473</v>
      </c>
      <c r="D423" s="248" t="s">
        <v>1166</v>
      </c>
      <c r="E423" s="248" t="s">
        <v>1189</v>
      </c>
      <c r="F423" s="248" t="s">
        <v>1349</v>
      </c>
      <c r="G423" s="248" t="s">
        <v>1405</v>
      </c>
    </row>
    <row r="424" spans="1:7" ht="18.75">
      <c r="A424" s="249">
        <v>421</v>
      </c>
      <c r="B424" s="248" t="s">
        <v>1899</v>
      </c>
      <c r="C424" s="248" t="s">
        <v>1473</v>
      </c>
      <c r="D424" s="248" t="s">
        <v>1166</v>
      </c>
      <c r="E424" s="248" t="s">
        <v>1189</v>
      </c>
      <c r="F424" s="248" t="s">
        <v>1349</v>
      </c>
      <c r="G424" s="248" t="s">
        <v>1405</v>
      </c>
    </row>
    <row r="425" spans="1:7" ht="18.75">
      <c r="A425" s="249">
        <v>422</v>
      </c>
      <c r="B425" s="248" t="s">
        <v>1900</v>
      </c>
      <c r="C425" s="248" t="s">
        <v>1473</v>
      </c>
      <c r="D425" s="248" t="s">
        <v>1166</v>
      </c>
      <c r="E425" s="248" t="s">
        <v>1189</v>
      </c>
      <c r="F425" s="248" t="s">
        <v>1349</v>
      </c>
      <c r="G425" s="248" t="s">
        <v>1405</v>
      </c>
    </row>
    <row r="426" spans="1:7" ht="18.75">
      <c r="A426" s="249">
        <v>423</v>
      </c>
      <c r="B426" s="248" t="s">
        <v>1901</v>
      </c>
      <c r="C426" s="248" t="s">
        <v>1902</v>
      </c>
      <c r="D426" s="248" t="s">
        <v>1202</v>
      </c>
      <c r="E426" s="248" t="s">
        <v>1189</v>
      </c>
      <c r="F426" s="248" t="s">
        <v>1349</v>
      </c>
      <c r="G426" s="248" t="s">
        <v>1149</v>
      </c>
    </row>
    <row r="427" spans="1:7" ht="18.75">
      <c r="A427" s="249">
        <v>424</v>
      </c>
      <c r="B427" s="248" t="s">
        <v>1903</v>
      </c>
      <c r="C427" s="248" t="s">
        <v>1904</v>
      </c>
      <c r="D427" s="248" t="s">
        <v>1202</v>
      </c>
      <c r="E427" s="248" t="s">
        <v>1189</v>
      </c>
      <c r="F427" s="248" t="s">
        <v>1349</v>
      </c>
      <c r="G427" s="248" t="s">
        <v>1149</v>
      </c>
    </row>
    <row r="428" spans="1:7" ht="18.75">
      <c r="A428" s="249">
        <v>425</v>
      </c>
      <c r="B428" s="248" t="s">
        <v>1905</v>
      </c>
      <c r="C428" s="248" t="s">
        <v>1904</v>
      </c>
      <c r="D428" s="248" t="s">
        <v>1202</v>
      </c>
      <c r="E428" s="248" t="s">
        <v>1189</v>
      </c>
      <c r="F428" s="248" t="s">
        <v>1349</v>
      </c>
      <c r="G428" s="248" t="s">
        <v>1149</v>
      </c>
    </row>
    <row r="429" spans="1:7" ht="18.75">
      <c r="A429" s="249">
        <v>426</v>
      </c>
      <c r="B429" s="248" t="s">
        <v>1906</v>
      </c>
      <c r="C429" s="248" t="s">
        <v>1907</v>
      </c>
      <c r="D429" s="248" t="s">
        <v>1202</v>
      </c>
      <c r="E429" s="248" t="s">
        <v>1189</v>
      </c>
      <c r="F429" s="248" t="s">
        <v>1349</v>
      </c>
      <c r="G429" s="248" t="s">
        <v>1405</v>
      </c>
    </row>
    <row r="430" spans="1:7" ht="18.75">
      <c r="A430" s="249">
        <v>427</v>
      </c>
      <c r="B430" s="248" t="s">
        <v>1908</v>
      </c>
      <c r="C430" s="248" t="s">
        <v>1904</v>
      </c>
      <c r="D430" s="248" t="s">
        <v>1203</v>
      </c>
      <c r="E430" s="248" t="s">
        <v>1189</v>
      </c>
      <c r="F430" s="248" t="s">
        <v>1349</v>
      </c>
      <c r="G430" s="248" t="s">
        <v>1149</v>
      </c>
    </row>
    <row r="431" spans="1:7" ht="18.75">
      <c r="A431" s="249">
        <v>428</v>
      </c>
      <c r="B431" s="248" t="s">
        <v>1909</v>
      </c>
      <c r="C431" s="248" t="s">
        <v>1904</v>
      </c>
      <c r="D431" s="248" t="s">
        <v>1203</v>
      </c>
      <c r="E431" s="248" t="s">
        <v>1189</v>
      </c>
      <c r="F431" s="248" t="s">
        <v>1349</v>
      </c>
      <c r="G431" s="248" t="s">
        <v>1149</v>
      </c>
    </row>
    <row r="432" spans="1:7" ht="18.75">
      <c r="A432" s="249">
        <v>429</v>
      </c>
      <c r="B432" s="248" t="s">
        <v>1910</v>
      </c>
      <c r="C432" s="248" t="s">
        <v>1904</v>
      </c>
      <c r="D432" s="248" t="s">
        <v>1203</v>
      </c>
      <c r="E432" s="248" t="s">
        <v>1189</v>
      </c>
      <c r="F432" s="248" t="s">
        <v>1349</v>
      </c>
      <c r="G432" s="248" t="s">
        <v>1149</v>
      </c>
    </row>
    <row r="433" spans="1:7" ht="18.75">
      <c r="A433" s="249">
        <v>430</v>
      </c>
      <c r="B433" s="248" t="s">
        <v>1911</v>
      </c>
      <c r="C433" s="248" t="s">
        <v>1100</v>
      </c>
      <c r="D433" s="248" t="s">
        <v>1204</v>
      </c>
      <c r="E433" s="248" t="s">
        <v>1189</v>
      </c>
      <c r="F433" s="248" t="s">
        <v>1349</v>
      </c>
      <c r="G433" s="248" t="s">
        <v>1149</v>
      </c>
    </row>
    <row r="434" spans="1:7" ht="18.75">
      <c r="A434" s="249">
        <v>431</v>
      </c>
      <c r="B434" s="248" t="s">
        <v>1912</v>
      </c>
      <c r="C434" s="248" t="s">
        <v>1904</v>
      </c>
      <c r="D434" s="248" t="s">
        <v>1204</v>
      </c>
      <c r="E434" s="248" t="s">
        <v>1189</v>
      </c>
      <c r="F434" s="248" t="s">
        <v>1349</v>
      </c>
      <c r="G434" s="248" t="s">
        <v>1149</v>
      </c>
    </row>
    <row r="435" spans="1:7" ht="18.75">
      <c r="A435" s="249">
        <v>432</v>
      </c>
      <c r="B435" s="248" t="s">
        <v>1913</v>
      </c>
      <c r="C435" s="248" t="s">
        <v>1904</v>
      </c>
      <c r="D435" s="248" t="s">
        <v>1204</v>
      </c>
      <c r="E435" s="248" t="s">
        <v>1189</v>
      </c>
      <c r="F435" s="248" t="s">
        <v>1349</v>
      </c>
      <c r="G435" s="248" t="s">
        <v>1149</v>
      </c>
    </row>
    <row r="436" spans="1:7" ht="18.75">
      <c r="A436" s="249">
        <v>433</v>
      </c>
      <c r="B436" s="248" t="s">
        <v>1914</v>
      </c>
      <c r="C436" s="248" t="s">
        <v>1904</v>
      </c>
      <c r="D436" s="248" t="s">
        <v>1204</v>
      </c>
      <c r="E436" s="248" t="s">
        <v>1189</v>
      </c>
      <c r="F436" s="248" t="s">
        <v>1349</v>
      </c>
      <c r="G436" s="248" t="s">
        <v>1149</v>
      </c>
    </row>
    <row r="437" spans="1:7" ht="18.75">
      <c r="A437" s="249">
        <v>434</v>
      </c>
      <c r="B437" s="248" t="s">
        <v>1915</v>
      </c>
      <c r="C437" s="248" t="s">
        <v>1690</v>
      </c>
      <c r="D437" s="248" t="s">
        <v>1204</v>
      </c>
      <c r="E437" s="248" t="s">
        <v>1189</v>
      </c>
      <c r="F437" s="248" t="s">
        <v>1349</v>
      </c>
      <c r="G437" s="248" t="s">
        <v>1405</v>
      </c>
    </row>
    <row r="438" spans="1:7" ht="18.75">
      <c r="A438" s="249">
        <v>435</v>
      </c>
      <c r="B438" s="248" t="s">
        <v>1916</v>
      </c>
      <c r="C438" s="248" t="s">
        <v>1902</v>
      </c>
      <c r="D438" s="248" t="s">
        <v>1324</v>
      </c>
      <c r="E438" s="248" t="s">
        <v>1189</v>
      </c>
      <c r="F438" s="248" t="s">
        <v>1349</v>
      </c>
      <c r="G438" s="248" t="s">
        <v>1149</v>
      </c>
    </row>
    <row r="439" spans="1:7" ht="18.75">
      <c r="A439" s="249">
        <v>436</v>
      </c>
      <c r="B439" s="248" t="s">
        <v>1917</v>
      </c>
      <c r="C439" s="248" t="s">
        <v>1690</v>
      </c>
      <c r="D439" s="248" t="s">
        <v>1324</v>
      </c>
      <c r="E439" s="248" t="s">
        <v>1189</v>
      </c>
      <c r="F439" s="248" t="s">
        <v>1349</v>
      </c>
      <c r="G439" s="248" t="s">
        <v>1405</v>
      </c>
    </row>
    <row r="440" spans="1:7" ht="18.75">
      <c r="A440" s="249">
        <v>437</v>
      </c>
      <c r="B440" s="248" t="s">
        <v>1918</v>
      </c>
      <c r="C440" s="248" t="s">
        <v>1902</v>
      </c>
      <c r="D440" s="248" t="s">
        <v>1325</v>
      </c>
      <c r="E440" s="248" t="s">
        <v>1189</v>
      </c>
      <c r="F440" s="248" t="s">
        <v>1349</v>
      </c>
      <c r="G440" s="248" t="s">
        <v>1149</v>
      </c>
    </row>
    <row r="441" spans="1:7" ht="18.75">
      <c r="A441" s="249">
        <v>438</v>
      </c>
      <c r="B441" s="248" t="s">
        <v>1919</v>
      </c>
      <c r="C441" s="248" t="s">
        <v>1736</v>
      </c>
      <c r="D441" s="248" t="s">
        <v>1325</v>
      </c>
      <c r="E441" s="248" t="s">
        <v>1189</v>
      </c>
      <c r="F441" s="248" t="s">
        <v>1349</v>
      </c>
      <c r="G441" s="248" t="s">
        <v>1149</v>
      </c>
    </row>
    <row r="442" spans="1:7" ht="18.75">
      <c r="A442" s="249">
        <v>439</v>
      </c>
      <c r="B442" s="248" t="s">
        <v>1920</v>
      </c>
      <c r="C442" s="248" t="s">
        <v>1736</v>
      </c>
      <c r="D442" s="248" t="s">
        <v>1325</v>
      </c>
      <c r="E442" s="248" t="s">
        <v>1189</v>
      </c>
      <c r="F442" s="248" t="s">
        <v>1349</v>
      </c>
      <c r="G442" s="248" t="s">
        <v>1149</v>
      </c>
    </row>
    <row r="443" spans="1:7" ht="18.75">
      <c r="A443" s="249">
        <v>440</v>
      </c>
      <c r="B443" s="248" t="s">
        <v>1921</v>
      </c>
      <c r="C443" s="248" t="s">
        <v>1690</v>
      </c>
      <c r="D443" s="248" t="s">
        <v>1325</v>
      </c>
      <c r="E443" s="248" t="s">
        <v>1189</v>
      </c>
      <c r="F443" s="248" t="s">
        <v>1349</v>
      </c>
      <c r="G443" s="248" t="s">
        <v>1137</v>
      </c>
    </row>
    <row r="444" spans="1:7" ht="18.75">
      <c r="A444" s="249">
        <v>441</v>
      </c>
      <c r="B444" s="248" t="s">
        <v>1922</v>
      </c>
      <c r="C444" s="248" t="s">
        <v>1690</v>
      </c>
      <c r="D444" s="248" t="s">
        <v>1325</v>
      </c>
      <c r="E444" s="248" t="s">
        <v>1189</v>
      </c>
      <c r="F444" s="248" t="s">
        <v>1349</v>
      </c>
      <c r="G444" s="248" t="s">
        <v>1137</v>
      </c>
    </row>
    <row r="445" spans="1:7" ht="18.75">
      <c r="A445" s="249">
        <v>442</v>
      </c>
      <c r="B445" s="248" t="s">
        <v>1923</v>
      </c>
      <c r="C445" s="248" t="s">
        <v>1924</v>
      </c>
      <c r="D445" s="248" t="s">
        <v>1325</v>
      </c>
      <c r="E445" s="248" t="s">
        <v>1189</v>
      </c>
      <c r="F445" s="248" t="s">
        <v>1349</v>
      </c>
      <c r="G445" s="248" t="s">
        <v>1137</v>
      </c>
    </row>
    <row r="446" spans="1:7" ht="18.75">
      <c r="A446" s="249">
        <v>443</v>
      </c>
      <c r="B446" s="248" t="s">
        <v>1925</v>
      </c>
      <c r="C446" s="248" t="s">
        <v>1690</v>
      </c>
      <c r="D446" s="248" t="s">
        <v>1325</v>
      </c>
      <c r="E446" s="248" t="s">
        <v>1189</v>
      </c>
      <c r="F446" s="248" t="s">
        <v>1349</v>
      </c>
      <c r="G446" s="248" t="s">
        <v>1405</v>
      </c>
    </row>
    <row r="447" spans="1:7" ht="18.75">
      <c r="A447" s="249">
        <v>444</v>
      </c>
      <c r="B447" s="248" t="s">
        <v>1926</v>
      </c>
      <c r="C447" s="248" t="s">
        <v>1690</v>
      </c>
      <c r="D447" s="248" t="s">
        <v>1325</v>
      </c>
      <c r="E447" s="248" t="s">
        <v>1189</v>
      </c>
      <c r="F447" s="248" t="s">
        <v>1349</v>
      </c>
      <c r="G447" s="248" t="s">
        <v>1405</v>
      </c>
    </row>
    <row r="448" spans="1:7" ht="18.75">
      <c r="A448" s="249">
        <v>445</v>
      </c>
      <c r="B448" s="248" t="s">
        <v>1927</v>
      </c>
      <c r="C448" s="248" t="s">
        <v>1902</v>
      </c>
      <c r="D448" s="248" t="s">
        <v>1326</v>
      </c>
      <c r="E448" s="248" t="s">
        <v>1189</v>
      </c>
      <c r="F448" s="248" t="s">
        <v>1349</v>
      </c>
      <c r="G448" s="248" t="s">
        <v>1149</v>
      </c>
    </row>
    <row r="449" spans="1:7" ht="18.75">
      <c r="A449" s="249">
        <v>446</v>
      </c>
      <c r="B449" s="248" t="s">
        <v>1928</v>
      </c>
      <c r="C449" s="248" t="s">
        <v>1736</v>
      </c>
      <c r="D449" s="248" t="s">
        <v>1326</v>
      </c>
      <c r="E449" s="248" t="s">
        <v>1189</v>
      </c>
      <c r="F449" s="248" t="s">
        <v>1349</v>
      </c>
      <c r="G449" s="248" t="s">
        <v>1149</v>
      </c>
    </row>
    <row r="450" spans="1:7" ht="18.75">
      <c r="A450" s="249">
        <v>447</v>
      </c>
      <c r="B450" s="248" t="s">
        <v>1929</v>
      </c>
      <c r="C450" s="248" t="s">
        <v>1736</v>
      </c>
      <c r="D450" s="248" t="s">
        <v>1326</v>
      </c>
      <c r="E450" s="248" t="s">
        <v>1189</v>
      </c>
      <c r="F450" s="248" t="s">
        <v>1349</v>
      </c>
      <c r="G450" s="248" t="s">
        <v>1149</v>
      </c>
    </row>
    <row r="451" spans="1:7" ht="18.75">
      <c r="A451" s="249">
        <v>448</v>
      </c>
      <c r="B451" s="248" t="s">
        <v>1930</v>
      </c>
      <c r="C451" s="248" t="s">
        <v>1736</v>
      </c>
      <c r="D451" s="248" t="s">
        <v>1326</v>
      </c>
      <c r="E451" s="248" t="s">
        <v>1189</v>
      </c>
      <c r="F451" s="248" t="s">
        <v>1349</v>
      </c>
      <c r="G451" s="248" t="s">
        <v>1149</v>
      </c>
    </row>
    <row r="452" spans="1:7" ht="18.75">
      <c r="A452" s="249">
        <v>449</v>
      </c>
      <c r="B452" s="248" t="s">
        <v>1931</v>
      </c>
      <c r="C452" s="248" t="s">
        <v>1736</v>
      </c>
      <c r="D452" s="248" t="s">
        <v>1326</v>
      </c>
      <c r="E452" s="248" t="s">
        <v>1189</v>
      </c>
      <c r="F452" s="248" t="s">
        <v>1349</v>
      </c>
      <c r="G452" s="248" t="s">
        <v>1149</v>
      </c>
    </row>
    <row r="453" spans="1:7" ht="18.75">
      <c r="A453" s="249">
        <v>450</v>
      </c>
      <c r="B453" s="248" t="s">
        <v>1932</v>
      </c>
      <c r="C453" s="248" t="s">
        <v>1924</v>
      </c>
      <c r="D453" s="248" t="s">
        <v>1326</v>
      </c>
      <c r="E453" s="248" t="s">
        <v>1189</v>
      </c>
      <c r="F453" s="248" t="s">
        <v>1349</v>
      </c>
      <c r="G453" s="248" t="s">
        <v>1137</v>
      </c>
    </row>
    <row r="454" spans="1:7" ht="18.75">
      <c r="A454" s="249">
        <v>451</v>
      </c>
      <c r="B454" s="248" t="s">
        <v>1933</v>
      </c>
      <c r="C454" s="248" t="s">
        <v>1690</v>
      </c>
      <c r="D454" s="248" t="s">
        <v>1326</v>
      </c>
      <c r="E454" s="248" t="s">
        <v>1189</v>
      </c>
      <c r="F454" s="248" t="s">
        <v>1349</v>
      </c>
      <c r="G454" s="248" t="s">
        <v>1137</v>
      </c>
    </row>
    <row r="455" spans="1:7" ht="18.75">
      <c r="A455" s="249">
        <v>452</v>
      </c>
      <c r="B455" s="248" t="s">
        <v>1934</v>
      </c>
      <c r="C455" s="248" t="s">
        <v>1846</v>
      </c>
      <c r="D455" s="248" t="s">
        <v>1166</v>
      </c>
      <c r="E455" s="248" t="s">
        <v>1189</v>
      </c>
      <c r="F455" s="248" t="s">
        <v>1207</v>
      </c>
      <c r="G455" s="248" t="s">
        <v>1423</v>
      </c>
    </row>
    <row r="456" spans="1:7" ht="18.75">
      <c r="A456" s="249">
        <v>453</v>
      </c>
      <c r="B456" s="248" t="s">
        <v>1935</v>
      </c>
      <c r="C456" s="248" t="s">
        <v>1408</v>
      </c>
      <c r="D456" s="248" t="s">
        <v>1166</v>
      </c>
      <c r="E456" s="248" t="s">
        <v>1189</v>
      </c>
      <c r="F456" s="248" t="s">
        <v>1207</v>
      </c>
      <c r="G456" s="248" t="s">
        <v>1149</v>
      </c>
    </row>
    <row r="457" spans="1:7" ht="18.75">
      <c r="A457" s="249">
        <v>454</v>
      </c>
      <c r="B457" s="248" t="s">
        <v>1936</v>
      </c>
      <c r="C457" s="248" t="s">
        <v>1100</v>
      </c>
      <c r="D457" s="248" t="s">
        <v>1166</v>
      </c>
      <c r="E457" s="248" t="s">
        <v>1189</v>
      </c>
      <c r="F457" s="248" t="s">
        <v>1207</v>
      </c>
      <c r="G457" s="248" t="s">
        <v>1149</v>
      </c>
    </row>
    <row r="458" spans="1:7" ht="18.75">
      <c r="A458" s="249">
        <v>455</v>
      </c>
      <c r="B458" s="248" t="s">
        <v>1937</v>
      </c>
      <c r="C458" s="248" t="s">
        <v>1100</v>
      </c>
      <c r="D458" s="248" t="s">
        <v>1166</v>
      </c>
      <c r="E458" s="248" t="s">
        <v>1189</v>
      </c>
      <c r="F458" s="248" t="s">
        <v>1207</v>
      </c>
      <c r="G458" s="248" t="s">
        <v>1149</v>
      </c>
    </row>
    <row r="459" spans="1:7" ht="18.75">
      <c r="A459" s="249">
        <v>456</v>
      </c>
      <c r="B459" s="248" t="s">
        <v>1938</v>
      </c>
      <c r="C459" s="248" t="s">
        <v>1534</v>
      </c>
      <c r="D459" s="248" t="s">
        <v>1209</v>
      </c>
      <c r="E459" s="248" t="s">
        <v>1189</v>
      </c>
      <c r="F459" s="248" t="s">
        <v>1207</v>
      </c>
      <c r="G459" s="248" t="s">
        <v>1149</v>
      </c>
    </row>
    <row r="460" spans="1:7" ht="18.75">
      <c r="A460" s="249">
        <v>457</v>
      </c>
      <c r="B460" s="248" t="s">
        <v>1939</v>
      </c>
      <c r="C460" s="248" t="s">
        <v>1534</v>
      </c>
      <c r="D460" s="248" t="s">
        <v>1209</v>
      </c>
      <c r="E460" s="248" t="s">
        <v>1189</v>
      </c>
      <c r="F460" s="248" t="s">
        <v>1207</v>
      </c>
      <c r="G460" s="248" t="s">
        <v>1149</v>
      </c>
    </row>
    <row r="461" spans="1:7" ht="18.75">
      <c r="A461" s="249">
        <v>458</v>
      </c>
      <c r="B461" s="248" t="s">
        <v>1940</v>
      </c>
      <c r="C461" s="248" t="s">
        <v>1941</v>
      </c>
      <c r="D461" s="248" t="s">
        <v>1209</v>
      </c>
      <c r="E461" s="248" t="s">
        <v>1189</v>
      </c>
      <c r="F461" s="248" t="s">
        <v>1207</v>
      </c>
      <c r="G461" s="248" t="s">
        <v>1065</v>
      </c>
    </row>
    <row r="462" spans="1:7" ht="18.75">
      <c r="A462" s="249">
        <v>459</v>
      </c>
      <c r="B462" s="248" t="s">
        <v>1942</v>
      </c>
      <c r="C462" s="248" t="s">
        <v>1736</v>
      </c>
      <c r="D462" s="248" t="s">
        <v>1177</v>
      </c>
      <c r="E462" s="248" t="s">
        <v>1189</v>
      </c>
      <c r="F462" s="248" t="s">
        <v>1207</v>
      </c>
      <c r="G462" s="248" t="s">
        <v>1149</v>
      </c>
    </row>
    <row r="463" spans="1:7" ht="18.75">
      <c r="A463" s="249">
        <v>460</v>
      </c>
      <c r="B463" s="248" t="s">
        <v>1943</v>
      </c>
      <c r="C463" s="248" t="s">
        <v>1736</v>
      </c>
      <c r="D463" s="248" t="s">
        <v>1177</v>
      </c>
      <c r="E463" s="248" t="s">
        <v>1189</v>
      </c>
      <c r="F463" s="248" t="s">
        <v>1207</v>
      </c>
      <c r="G463" s="248" t="s">
        <v>1149</v>
      </c>
    </row>
    <row r="464" spans="1:7" ht="18.75">
      <c r="A464" s="249">
        <v>461</v>
      </c>
      <c r="B464" s="248" t="s">
        <v>1944</v>
      </c>
      <c r="C464" s="248" t="s">
        <v>1534</v>
      </c>
      <c r="D464" s="248" t="s">
        <v>1177</v>
      </c>
      <c r="E464" s="248" t="s">
        <v>1189</v>
      </c>
      <c r="F464" s="248" t="s">
        <v>1207</v>
      </c>
      <c r="G464" s="248" t="s">
        <v>1149</v>
      </c>
    </row>
    <row r="465" spans="1:7" ht="18.75">
      <c r="A465" s="249">
        <v>462</v>
      </c>
      <c r="B465" s="248" t="s">
        <v>1945</v>
      </c>
      <c r="C465" s="248" t="s">
        <v>1534</v>
      </c>
      <c r="D465" s="248" t="s">
        <v>1177</v>
      </c>
      <c r="E465" s="248" t="s">
        <v>1189</v>
      </c>
      <c r="F465" s="248" t="s">
        <v>1207</v>
      </c>
      <c r="G465" s="248" t="s">
        <v>1149</v>
      </c>
    </row>
    <row r="466" spans="1:7" ht="18.75">
      <c r="A466" s="249">
        <v>463</v>
      </c>
      <c r="B466" s="248" t="s">
        <v>1946</v>
      </c>
      <c r="C466" s="248" t="s">
        <v>1534</v>
      </c>
      <c r="D466" s="248" t="s">
        <v>1177</v>
      </c>
      <c r="E466" s="248" t="s">
        <v>1189</v>
      </c>
      <c r="F466" s="248" t="s">
        <v>1207</v>
      </c>
      <c r="G466" s="248" t="s">
        <v>1149</v>
      </c>
    </row>
    <row r="467" spans="1:7" ht="18.75">
      <c r="A467" s="249">
        <v>464</v>
      </c>
      <c r="B467" s="248" t="s">
        <v>1947</v>
      </c>
      <c r="C467" s="248" t="s">
        <v>1534</v>
      </c>
      <c r="D467" s="248" t="s">
        <v>1177</v>
      </c>
      <c r="E467" s="248" t="s">
        <v>1189</v>
      </c>
      <c r="F467" s="248" t="s">
        <v>1207</v>
      </c>
      <c r="G467" s="248" t="s">
        <v>1149</v>
      </c>
    </row>
    <row r="468" spans="1:7" ht="18.75">
      <c r="A468" s="249">
        <v>465</v>
      </c>
      <c r="B468" s="248" t="s">
        <v>1948</v>
      </c>
      <c r="C468" s="248" t="s">
        <v>1534</v>
      </c>
      <c r="D468" s="248" t="s">
        <v>1177</v>
      </c>
      <c r="E468" s="248" t="s">
        <v>1189</v>
      </c>
      <c r="F468" s="248" t="s">
        <v>1207</v>
      </c>
      <c r="G468" s="248" t="s">
        <v>1149</v>
      </c>
    </row>
    <row r="469" spans="1:7" ht="18.75">
      <c r="A469" s="249">
        <v>466</v>
      </c>
      <c r="B469" s="248" t="s">
        <v>1949</v>
      </c>
      <c r="C469" s="248" t="s">
        <v>1403</v>
      </c>
      <c r="D469" s="248" t="s">
        <v>1327</v>
      </c>
      <c r="E469" s="248" t="s">
        <v>1189</v>
      </c>
      <c r="F469" s="248" t="s">
        <v>1207</v>
      </c>
      <c r="G469" s="248" t="s">
        <v>1405</v>
      </c>
    </row>
    <row r="470" spans="1:7" ht="18.75">
      <c r="A470" s="249">
        <v>467</v>
      </c>
      <c r="B470" s="248" t="s">
        <v>1950</v>
      </c>
      <c r="C470" s="248" t="s">
        <v>1534</v>
      </c>
      <c r="D470" s="248" t="s">
        <v>1327</v>
      </c>
      <c r="E470" s="248" t="s">
        <v>1189</v>
      </c>
      <c r="F470" s="248" t="s">
        <v>1207</v>
      </c>
      <c r="G470" s="248" t="s">
        <v>1149</v>
      </c>
    </row>
    <row r="471" spans="1:7" ht="18.75">
      <c r="A471" s="249">
        <v>468</v>
      </c>
      <c r="B471" s="248" t="s">
        <v>1951</v>
      </c>
      <c r="C471" s="248" t="s">
        <v>1534</v>
      </c>
      <c r="D471" s="248" t="s">
        <v>1327</v>
      </c>
      <c r="E471" s="248" t="s">
        <v>1189</v>
      </c>
      <c r="F471" s="248" t="s">
        <v>1207</v>
      </c>
      <c r="G471" s="248" t="s">
        <v>1149</v>
      </c>
    </row>
    <row r="472" spans="1:7" ht="18.75">
      <c r="A472" s="249">
        <v>469</v>
      </c>
      <c r="B472" s="248" t="s">
        <v>1952</v>
      </c>
      <c r="C472" s="248" t="s">
        <v>1403</v>
      </c>
      <c r="D472" s="248" t="s">
        <v>1327</v>
      </c>
      <c r="E472" s="248" t="s">
        <v>1189</v>
      </c>
      <c r="F472" s="248" t="s">
        <v>1207</v>
      </c>
      <c r="G472" s="248" t="s">
        <v>1137</v>
      </c>
    </row>
    <row r="473" spans="1:7" ht="18.75">
      <c r="A473" s="249">
        <v>470</v>
      </c>
      <c r="B473" s="248" t="s">
        <v>1953</v>
      </c>
      <c r="C473" s="248" t="s">
        <v>1534</v>
      </c>
      <c r="D473" s="248" t="s">
        <v>1327</v>
      </c>
      <c r="E473" s="248" t="s">
        <v>1189</v>
      </c>
      <c r="F473" s="248" t="s">
        <v>1207</v>
      </c>
      <c r="G473" s="248" t="s">
        <v>1149</v>
      </c>
    </row>
    <row r="474" spans="1:7" ht="18.75">
      <c r="A474" s="249">
        <v>471</v>
      </c>
      <c r="B474" s="248" t="s">
        <v>1954</v>
      </c>
      <c r="C474" s="248" t="s">
        <v>1100</v>
      </c>
      <c r="D474" s="248" t="s">
        <v>1166</v>
      </c>
      <c r="E474" s="248" t="s">
        <v>1189</v>
      </c>
      <c r="F474" s="248" t="s">
        <v>1346</v>
      </c>
      <c r="G474" s="248" t="s">
        <v>1149</v>
      </c>
    </row>
    <row r="475" spans="1:7" ht="18.75">
      <c r="A475" s="249">
        <v>472</v>
      </c>
      <c r="B475" s="248" t="s">
        <v>1955</v>
      </c>
      <c r="C475" s="248" t="s">
        <v>1100</v>
      </c>
      <c r="D475" s="248" t="s">
        <v>1166</v>
      </c>
      <c r="E475" s="248" t="s">
        <v>1189</v>
      </c>
      <c r="F475" s="248" t="s">
        <v>1346</v>
      </c>
      <c r="G475" s="248" t="s">
        <v>1149</v>
      </c>
    </row>
    <row r="476" spans="1:7" ht="18.75">
      <c r="A476" s="249">
        <v>473</v>
      </c>
      <c r="B476" s="248" t="s">
        <v>1956</v>
      </c>
      <c r="C476" s="248" t="s">
        <v>1100</v>
      </c>
      <c r="D476" s="248" t="s">
        <v>1166</v>
      </c>
      <c r="E476" s="248" t="s">
        <v>1189</v>
      </c>
      <c r="F476" s="248" t="s">
        <v>1346</v>
      </c>
      <c r="G476" s="248" t="s">
        <v>1149</v>
      </c>
    </row>
    <row r="477" spans="1:7" ht="18.75">
      <c r="A477" s="249">
        <v>474</v>
      </c>
      <c r="B477" s="248" t="s">
        <v>1957</v>
      </c>
      <c r="C477" s="248" t="s">
        <v>1100</v>
      </c>
      <c r="D477" s="248" t="s">
        <v>1166</v>
      </c>
      <c r="E477" s="248" t="s">
        <v>1189</v>
      </c>
      <c r="F477" s="248" t="s">
        <v>1346</v>
      </c>
      <c r="G477" s="248" t="s">
        <v>1149</v>
      </c>
    </row>
    <row r="478" spans="1:7" ht="18.75">
      <c r="A478" s="249">
        <v>475</v>
      </c>
      <c r="B478" s="248" t="s">
        <v>1958</v>
      </c>
      <c r="C478" s="248" t="s">
        <v>1473</v>
      </c>
      <c r="D478" s="248" t="s">
        <v>1166</v>
      </c>
      <c r="E478" s="248" t="s">
        <v>1189</v>
      </c>
      <c r="F478" s="248" t="s">
        <v>1346</v>
      </c>
      <c r="G478" s="248" t="s">
        <v>1405</v>
      </c>
    </row>
    <row r="479" spans="1:7" ht="18.75">
      <c r="A479" s="249">
        <v>476</v>
      </c>
      <c r="B479" s="248" t="s">
        <v>1959</v>
      </c>
      <c r="C479" s="248" t="s">
        <v>1473</v>
      </c>
      <c r="D479" s="248" t="s">
        <v>1166</v>
      </c>
      <c r="E479" s="248" t="s">
        <v>1189</v>
      </c>
      <c r="F479" s="248" t="s">
        <v>1346</v>
      </c>
      <c r="G479" s="248" t="s">
        <v>1405</v>
      </c>
    </row>
    <row r="480" spans="1:7" ht="18.75">
      <c r="A480" s="249">
        <v>477</v>
      </c>
      <c r="B480" s="248" t="s">
        <v>1960</v>
      </c>
      <c r="C480" s="248" t="s">
        <v>1534</v>
      </c>
      <c r="D480" s="248" t="s">
        <v>1177</v>
      </c>
      <c r="E480" s="248" t="s">
        <v>1189</v>
      </c>
      <c r="F480" s="248" t="s">
        <v>1346</v>
      </c>
      <c r="G480" s="248" t="s">
        <v>1149</v>
      </c>
    </row>
    <row r="481" spans="1:7" ht="18.75">
      <c r="A481" s="249">
        <v>478</v>
      </c>
      <c r="B481" s="248" t="s">
        <v>1961</v>
      </c>
      <c r="C481" s="248" t="s">
        <v>1534</v>
      </c>
      <c r="D481" s="248" t="s">
        <v>1177</v>
      </c>
      <c r="E481" s="248" t="s">
        <v>1189</v>
      </c>
      <c r="F481" s="248" t="s">
        <v>1346</v>
      </c>
      <c r="G481" s="248" t="s">
        <v>1149</v>
      </c>
    </row>
    <row r="482" spans="1:7" ht="18.75">
      <c r="A482" s="249">
        <v>479</v>
      </c>
      <c r="B482" s="248" t="s">
        <v>1962</v>
      </c>
      <c r="C482" s="248" t="s">
        <v>1534</v>
      </c>
      <c r="D482" s="248" t="s">
        <v>1177</v>
      </c>
      <c r="E482" s="248" t="s">
        <v>1189</v>
      </c>
      <c r="F482" s="248" t="s">
        <v>1346</v>
      </c>
      <c r="G482" s="248" t="s">
        <v>1149</v>
      </c>
    </row>
    <row r="483" spans="1:7" ht="18.75">
      <c r="A483" s="249">
        <v>480</v>
      </c>
      <c r="B483" s="248" t="s">
        <v>1963</v>
      </c>
      <c r="C483" s="248" t="s">
        <v>1534</v>
      </c>
      <c r="D483" s="248" t="s">
        <v>1177</v>
      </c>
      <c r="E483" s="248" t="s">
        <v>1189</v>
      </c>
      <c r="F483" s="248" t="s">
        <v>1346</v>
      </c>
      <c r="G483" s="248" t="s">
        <v>1149</v>
      </c>
    </row>
    <row r="484" spans="1:7" ht="18.75">
      <c r="A484" s="249">
        <v>481</v>
      </c>
      <c r="B484" s="248" t="s">
        <v>1964</v>
      </c>
      <c r="C484" s="248" t="s">
        <v>1534</v>
      </c>
      <c r="D484" s="248" t="s">
        <v>1177</v>
      </c>
      <c r="E484" s="248" t="s">
        <v>1189</v>
      </c>
      <c r="F484" s="248" t="s">
        <v>1346</v>
      </c>
      <c r="G484" s="248" t="s">
        <v>1149</v>
      </c>
    </row>
    <row r="485" spans="1:7" ht="18.75">
      <c r="A485" s="249">
        <v>482</v>
      </c>
      <c r="B485" s="248" t="s">
        <v>1965</v>
      </c>
      <c r="C485" s="248" t="s">
        <v>1534</v>
      </c>
      <c r="D485" s="248" t="s">
        <v>1177</v>
      </c>
      <c r="E485" s="248" t="s">
        <v>1189</v>
      </c>
      <c r="F485" s="248" t="s">
        <v>1346</v>
      </c>
      <c r="G485" s="248" t="s">
        <v>1149</v>
      </c>
    </row>
    <row r="486" spans="1:7" ht="18.75">
      <c r="A486" s="249">
        <v>483</v>
      </c>
      <c r="B486" s="248" t="s">
        <v>1966</v>
      </c>
      <c r="C486" s="248" t="s">
        <v>1418</v>
      </c>
      <c r="D486" s="248" t="s">
        <v>1177</v>
      </c>
      <c r="E486" s="248" t="s">
        <v>1189</v>
      </c>
      <c r="F486" s="248" t="s">
        <v>1346</v>
      </c>
      <c r="G486" s="248" t="s">
        <v>1137</v>
      </c>
    </row>
    <row r="487" spans="1:7" ht="18.75">
      <c r="A487" s="249">
        <v>484</v>
      </c>
      <c r="B487" s="248" t="s">
        <v>1967</v>
      </c>
      <c r="C487" s="248" t="s">
        <v>1418</v>
      </c>
      <c r="D487" s="248" t="s">
        <v>1177</v>
      </c>
      <c r="E487" s="248" t="s">
        <v>1189</v>
      </c>
      <c r="F487" s="248" t="s">
        <v>1346</v>
      </c>
      <c r="G487" s="248" t="s">
        <v>1405</v>
      </c>
    </row>
    <row r="488" spans="1:7" ht="18.75">
      <c r="A488" s="249">
        <v>485</v>
      </c>
      <c r="B488" s="248" t="s">
        <v>1968</v>
      </c>
      <c r="C488" s="248" t="s">
        <v>1418</v>
      </c>
      <c r="D488" s="248" t="s">
        <v>1177</v>
      </c>
      <c r="E488" s="248" t="s">
        <v>1189</v>
      </c>
      <c r="F488" s="248" t="s">
        <v>1346</v>
      </c>
      <c r="G488" s="248" t="s">
        <v>1405</v>
      </c>
    </row>
    <row r="489" spans="1:7" ht="18.75">
      <c r="A489" s="270">
        <v>486</v>
      </c>
      <c r="B489" s="269" t="s">
        <v>1969</v>
      </c>
      <c r="C489" s="269" t="s">
        <v>1418</v>
      </c>
      <c r="D489" s="269" t="s">
        <v>1177</v>
      </c>
      <c r="E489" s="269" t="s">
        <v>1189</v>
      </c>
      <c r="F489" s="269" t="s">
        <v>1346</v>
      </c>
      <c r="G489" s="269" t="s">
        <v>1405</v>
      </c>
    </row>
  </sheetData>
  <sheetProtection/>
  <mergeCells count="2">
    <mergeCell ref="A1:G1"/>
    <mergeCell ref="A2:G2"/>
  </mergeCells>
  <printOptions/>
  <pageMargins left="0.5905511811023623" right="0.3937007874015748" top="0.5905511811023623" bottom="0.5905511811023623" header="0.31496062992125984" footer="0.31496062992125984"/>
  <pageSetup horizontalDpi="600" verticalDpi="600" orientation="landscape" scale="75" r:id="rId1"/>
  <headerFooter>
    <oddFooter>&amp;R&amp;"TH SarabunPSK,Italic"จัดทำโดย... งานบริหารบุคคลและนิติการ กองกลาง สำนักงานอธิการบดี</oddFooter>
  </headerFooter>
</worksheet>
</file>

<file path=xl/worksheets/sheet14.xml><?xml version="1.0" encoding="utf-8"?>
<worksheet xmlns="http://schemas.openxmlformats.org/spreadsheetml/2006/main" xmlns:r="http://schemas.openxmlformats.org/officeDocument/2006/relationships">
  <dimension ref="A1:IV159"/>
  <sheetViews>
    <sheetView zoomScalePageLayoutView="0" workbookViewId="0" topLeftCell="A1">
      <selection activeCell="A2" sqref="A2:G2"/>
    </sheetView>
  </sheetViews>
  <sheetFormatPr defaultColWidth="9.140625" defaultRowHeight="21.75"/>
  <cols>
    <col min="1" max="1" width="58.57421875" style="536" customWidth="1"/>
    <col min="2" max="2" width="9.7109375" style="770" customWidth="1"/>
    <col min="3" max="3" width="14.00390625" style="770" customWidth="1"/>
    <col min="4" max="4" width="8.8515625" style="770" customWidth="1"/>
    <col min="5" max="5" width="6.00390625" style="770" customWidth="1"/>
    <col min="6" max="7" width="9.28125" style="770" customWidth="1"/>
    <col min="8" max="8" width="12.8515625" style="770" customWidth="1"/>
    <col min="9" max="16384" width="9.140625" style="536" customWidth="1"/>
  </cols>
  <sheetData>
    <row r="1" spans="1:7" ht="18.75">
      <c r="A1" s="906" t="s">
        <v>1248</v>
      </c>
      <c r="B1" s="906"/>
      <c r="C1" s="906"/>
      <c r="D1" s="906"/>
      <c r="E1" s="906"/>
      <c r="F1" s="906"/>
      <c r="G1" s="906"/>
    </row>
    <row r="2" spans="1:7" ht="18.75">
      <c r="A2" s="907" t="s">
        <v>1134</v>
      </c>
      <c r="B2" s="907"/>
      <c r="C2" s="907"/>
      <c r="D2" s="907"/>
      <c r="E2" s="907"/>
      <c r="F2" s="907"/>
      <c r="G2" s="907"/>
    </row>
    <row r="3" spans="1:7" ht="18.75">
      <c r="A3" s="907" t="s">
        <v>1347</v>
      </c>
      <c r="B3" s="907"/>
      <c r="C3" s="907"/>
      <c r="D3" s="907"/>
      <c r="E3" s="907"/>
      <c r="F3" s="907"/>
      <c r="G3" s="907"/>
    </row>
    <row r="4" spans="1:7" ht="18.75">
      <c r="A4" s="907" t="s">
        <v>1348</v>
      </c>
      <c r="B4" s="907"/>
      <c r="C4" s="907"/>
      <c r="D4" s="907"/>
      <c r="E4" s="907"/>
      <c r="F4" s="907"/>
      <c r="G4" s="907"/>
    </row>
    <row r="5" spans="1:7" ht="18.75">
      <c r="A5" s="908"/>
      <c r="B5" s="908"/>
      <c r="C5" s="908"/>
      <c r="D5" s="908"/>
      <c r="E5" s="908"/>
      <c r="F5" s="908"/>
      <c r="G5" s="908"/>
    </row>
    <row r="6" spans="1:8" ht="99" customHeight="1">
      <c r="A6" s="792" t="s">
        <v>1119</v>
      </c>
      <c r="B6" s="792" t="s">
        <v>185</v>
      </c>
      <c r="C6" s="792" t="s">
        <v>1149</v>
      </c>
      <c r="D6" s="792" t="s">
        <v>1137</v>
      </c>
      <c r="E6" s="792" t="s">
        <v>1065</v>
      </c>
      <c r="F6" s="792" t="s">
        <v>1138</v>
      </c>
      <c r="G6" s="793" t="s">
        <v>290</v>
      </c>
      <c r="H6" s="798" t="s">
        <v>1350</v>
      </c>
    </row>
    <row r="7" spans="1:7" ht="18.75">
      <c r="A7" s="579" t="s">
        <v>194</v>
      </c>
      <c r="B7" s="580">
        <f>SUM(B8:B25)</f>
        <v>2</v>
      </c>
      <c r="C7" s="580">
        <f>SUM(C8:C25)</f>
        <v>61</v>
      </c>
      <c r="D7" s="580">
        <f>SUM(D8:D25)</f>
        <v>7</v>
      </c>
      <c r="E7" s="580">
        <f>SUM(E8:E25)</f>
        <v>4</v>
      </c>
      <c r="F7" s="580">
        <f>SUM(F8:F25)</f>
        <v>137</v>
      </c>
      <c r="G7" s="785">
        <f aca="true" t="shared" si="0" ref="G7:G17">SUM(B7:F7)</f>
        <v>211</v>
      </c>
    </row>
    <row r="8" spans="1:8" s="801" customFormat="1" ht="18.75">
      <c r="A8" s="799" t="s">
        <v>1166</v>
      </c>
      <c r="B8" s="783">
        <v>2</v>
      </c>
      <c r="C8" s="783">
        <v>8</v>
      </c>
      <c r="D8" s="783">
        <v>1</v>
      </c>
      <c r="E8" s="783"/>
      <c r="F8" s="783">
        <v>5</v>
      </c>
      <c r="G8" s="821">
        <f t="shared" si="0"/>
        <v>16</v>
      </c>
      <c r="H8" s="800">
        <v>1</v>
      </c>
    </row>
    <row r="9" spans="1:8" s="801" customFormat="1" ht="18.75">
      <c r="A9" s="802" t="s">
        <v>1116</v>
      </c>
      <c r="B9" s="780"/>
      <c r="C9" s="780">
        <v>8</v>
      </c>
      <c r="D9" s="780"/>
      <c r="E9" s="780"/>
      <c r="F9" s="780">
        <v>4</v>
      </c>
      <c r="G9" s="780">
        <f t="shared" si="0"/>
        <v>12</v>
      </c>
      <c r="H9" s="800">
        <v>2</v>
      </c>
    </row>
    <row r="10" spans="1:8" s="801" customFormat="1" ht="18.75">
      <c r="A10" s="802" t="s">
        <v>1215</v>
      </c>
      <c r="B10" s="780"/>
      <c r="C10" s="780">
        <v>12</v>
      </c>
      <c r="D10" s="780">
        <v>1</v>
      </c>
      <c r="E10" s="780">
        <v>1</v>
      </c>
      <c r="F10" s="780">
        <v>2</v>
      </c>
      <c r="G10" s="780">
        <f t="shared" si="0"/>
        <v>16</v>
      </c>
      <c r="H10" s="800">
        <v>3</v>
      </c>
    </row>
    <row r="11" spans="1:8" s="801" customFormat="1" ht="18.75">
      <c r="A11" s="802" t="s">
        <v>1339</v>
      </c>
      <c r="B11" s="780"/>
      <c r="C11" s="780">
        <v>2</v>
      </c>
      <c r="D11" s="780"/>
      <c r="E11" s="803"/>
      <c r="F11" s="780">
        <v>19</v>
      </c>
      <c r="G11" s="780">
        <f t="shared" si="0"/>
        <v>21</v>
      </c>
      <c r="H11" s="800">
        <v>4</v>
      </c>
    </row>
    <row r="12" spans="1:8" s="801" customFormat="1" ht="18.75">
      <c r="A12" s="802" t="s">
        <v>1214</v>
      </c>
      <c r="B12" s="780"/>
      <c r="C12" s="780">
        <v>7</v>
      </c>
      <c r="D12" s="780"/>
      <c r="E12" s="803"/>
      <c r="F12" s="780">
        <v>3</v>
      </c>
      <c r="G12" s="780">
        <f t="shared" si="0"/>
        <v>10</v>
      </c>
      <c r="H12" s="800">
        <v>5</v>
      </c>
    </row>
    <row r="13" spans="1:8" s="801" customFormat="1" ht="18.75">
      <c r="A13" s="802" t="s">
        <v>1217</v>
      </c>
      <c r="B13" s="780"/>
      <c r="C13" s="780">
        <v>7</v>
      </c>
      <c r="D13" s="780">
        <v>1</v>
      </c>
      <c r="E13" s="803"/>
      <c r="F13" s="780">
        <v>5</v>
      </c>
      <c r="G13" s="780">
        <f t="shared" si="0"/>
        <v>13</v>
      </c>
      <c r="H13" s="800">
        <v>6</v>
      </c>
    </row>
    <row r="14" spans="1:8" s="801" customFormat="1" ht="18.75">
      <c r="A14" s="802" t="s">
        <v>1335</v>
      </c>
      <c r="B14" s="780"/>
      <c r="C14" s="780">
        <v>5</v>
      </c>
      <c r="D14" s="780">
        <v>3</v>
      </c>
      <c r="E14" s="803"/>
      <c r="F14" s="780">
        <v>26</v>
      </c>
      <c r="G14" s="780">
        <f t="shared" si="0"/>
        <v>34</v>
      </c>
      <c r="H14" s="800"/>
    </row>
    <row r="15" spans="1:8" s="801" customFormat="1" ht="18.75">
      <c r="A15" s="802" t="s">
        <v>1336</v>
      </c>
      <c r="B15" s="780"/>
      <c r="C15" s="780">
        <v>4</v>
      </c>
      <c r="D15" s="780"/>
      <c r="E15" s="803"/>
      <c r="F15" s="780">
        <v>1</v>
      </c>
      <c r="G15" s="780">
        <f t="shared" si="0"/>
        <v>5</v>
      </c>
      <c r="H15" s="800"/>
    </row>
    <row r="16" spans="1:8" s="801" customFormat="1" ht="18.75">
      <c r="A16" s="802" t="s">
        <v>1333</v>
      </c>
      <c r="B16" s="780"/>
      <c r="C16" s="780"/>
      <c r="D16" s="780"/>
      <c r="E16" s="803"/>
      <c r="F16" s="780">
        <v>14</v>
      </c>
      <c r="G16" s="780">
        <f t="shared" si="0"/>
        <v>14</v>
      </c>
      <c r="H16" s="800"/>
    </row>
    <row r="17" spans="1:8" s="801" customFormat="1" ht="18.75">
      <c r="A17" s="802" t="s">
        <v>1337</v>
      </c>
      <c r="B17" s="780"/>
      <c r="C17" s="780"/>
      <c r="D17" s="780"/>
      <c r="E17" s="803"/>
      <c r="F17" s="780">
        <v>8</v>
      </c>
      <c r="G17" s="780">
        <f t="shared" si="0"/>
        <v>8</v>
      </c>
      <c r="H17" s="800"/>
    </row>
    <row r="18" spans="1:8" s="801" customFormat="1" ht="18.75">
      <c r="A18" s="802" t="s">
        <v>1334</v>
      </c>
      <c r="B18" s="780"/>
      <c r="C18" s="780"/>
      <c r="D18" s="780"/>
      <c r="E18" s="803"/>
      <c r="F18" s="780">
        <v>5</v>
      </c>
      <c r="G18" s="780">
        <f aca="true" t="shared" si="1" ref="G18:G25">SUM(B18:F18)</f>
        <v>5</v>
      </c>
      <c r="H18" s="800"/>
    </row>
    <row r="19" spans="1:8" s="801" customFormat="1" ht="18.75">
      <c r="A19" s="802" t="s">
        <v>1340</v>
      </c>
      <c r="B19" s="780"/>
      <c r="C19" s="780">
        <v>1</v>
      </c>
      <c r="D19" s="780"/>
      <c r="E19" s="780">
        <v>3</v>
      </c>
      <c r="F19" s="780">
        <v>14</v>
      </c>
      <c r="G19" s="780">
        <f t="shared" si="1"/>
        <v>18</v>
      </c>
      <c r="H19" s="800"/>
    </row>
    <row r="20" spans="1:8" s="801" customFormat="1" ht="18.75">
      <c r="A20" s="802" t="s">
        <v>1341</v>
      </c>
      <c r="B20" s="780"/>
      <c r="C20" s="780">
        <v>1</v>
      </c>
      <c r="D20" s="780"/>
      <c r="E20" s="803"/>
      <c r="F20" s="780">
        <v>2</v>
      </c>
      <c r="G20" s="780">
        <f t="shared" si="1"/>
        <v>3</v>
      </c>
      <c r="H20" s="800"/>
    </row>
    <row r="21" spans="1:8" s="801" customFormat="1" ht="18.75">
      <c r="A21" s="802" t="s">
        <v>1342</v>
      </c>
      <c r="B21" s="780"/>
      <c r="C21" s="780"/>
      <c r="D21" s="780"/>
      <c r="E21" s="803"/>
      <c r="F21" s="780">
        <v>2</v>
      </c>
      <c r="G21" s="780">
        <f t="shared" si="1"/>
        <v>2</v>
      </c>
      <c r="H21" s="800"/>
    </row>
    <row r="22" spans="1:8" s="801" customFormat="1" ht="18.75">
      <c r="A22" s="802" t="s">
        <v>1343</v>
      </c>
      <c r="B22" s="780"/>
      <c r="C22" s="780"/>
      <c r="D22" s="782"/>
      <c r="E22" s="803"/>
      <c r="F22" s="782">
        <v>20</v>
      </c>
      <c r="G22" s="780">
        <f t="shared" si="1"/>
        <v>20</v>
      </c>
      <c r="H22" s="800"/>
    </row>
    <row r="23" spans="1:8" s="801" customFormat="1" ht="18.75">
      <c r="A23" s="802" t="s">
        <v>1223</v>
      </c>
      <c r="B23" s="780"/>
      <c r="C23" s="780">
        <v>2</v>
      </c>
      <c r="D23" s="780">
        <v>1</v>
      </c>
      <c r="E23" s="780"/>
      <c r="F23" s="780"/>
      <c r="G23" s="780">
        <f t="shared" si="1"/>
        <v>3</v>
      </c>
      <c r="H23" s="800">
        <v>8</v>
      </c>
    </row>
    <row r="24" spans="1:8" s="801" customFormat="1" ht="18.75">
      <c r="A24" s="799" t="s">
        <v>1338</v>
      </c>
      <c r="B24" s="780"/>
      <c r="C24" s="780">
        <v>3</v>
      </c>
      <c r="D24" s="780"/>
      <c r="E24" s="803"/>
      <c r="F24" s="780">
        <v>6</v>
      </c>
      <c r="G24" s="780">
        <f t="shared" si="1"/>
        <v>9</v>
      </c>
      <c r="H24" s="800">
        <v>9</v>
      </c>
    </row>
    <row r="25" spans="1:8" s="801" customFormat="1" ht="18.75">
      <c r="A25" s="802" t="s">
        <v>1221</v>
      </c>
      <c r="B25" s="794"/>
      <c r="C25" s="794">
        <v>1</v>
      </c>
      <c r="D25" s="794"/>
      <c r="F25" s="794">
        <v>1</v>
      </c>
      <c r="G25" s="822">
        <f t="shared" si="1"/>
        <v>2</v>
      </c>
      <c r="H25" s="800"/>
    </row>
    <row r="26" spans="1:7" ht="18.75">
      <c r="A26" s="804" t="s">
        <v>1113</v>
      </c>
      <c r="B26" s="580"/>
      <c r="C26" s="580">
        <f>SUM(C27:C31)</f>
        <v>14</v>
      </c>
      <c r="D26" s="580"/>
      <c r="E26" s="580">
        <f>SUM(E27:E31)</f>
        <v>1</v>
      </c>
      <c r="F26" s="580">
        <f>SUM(F27:F31)</f>
        <v>2</v>
      </c>
      <c r="G26" s="580">
        <f aca="true" t="shared" si="2" ref="G26:G38">SUM(B26:F26)</f>
        <v>17</v>
      </c>
    </row>
    <row r="27" spans="1:8" ht="18.75">
      <c r="A27" s="805" t="s">
        <v>1166</v>
      </c>
      <c r="B27" s="783"/>
      <c r="C27" s="783">
        <v>1</v>
      </c>
      <c r="D27" s="788"/>
      <c r="E27" s="788">
        <v>1</v>
      </c>
      <c r="F27" s="783">
        <v>2</v>
      </c>
      <c r="G27" s="786">
        <f t="shared" si="2"/>
        <v>4</v>
      </c>
      <c r="H27" s="770">
        <v>1</v>
      </c>
    </row>
    <row r="28" spans="1:8" ht="18.75">
      <c r="A28" s="796" t="s">
        <v>1236</v>
      </c>
      <c r="B28" s="780"/>
      <c r="C28" s="780">
        <v>3</v>
      </c>
      <c r="D28" s="782"/>
      <c r="E28" s="782"/>
      <c r="F28" s="780"/>
      <c r="G28" s="780">
        <f t="shared" si="2"/>
        <v>3</v>
      </c>
      <c r="H28" s="770">
        <v>2</v>
      </c>
    </row>
    <row r="29" spans="1:8" ht="18.75">
      <c r="A29" s="806" t="s">
        <v>1290</v>
      </c>
      <c r="B29" s="780"/>
      <c r="C29" s="780">
        <v>4</v>
      </c>
      <c r="D29" s="782"/>
      <c r="E29" s="782"/>
      <c r="F29" s="780"/>
      <c r="G29" s="780">
        <f t="shared" si="2"/>
        <v>4</v>
      </c>
      <c r="H29" s="770">
        <v>3</v>
      </c>
    </row>
    <row r="30" spans="1:8" ht="18.75">
      <c r="A30" s="807" t="s">
        <v>1289</v>
      </c>
      <c r="B30" s="780"/>
      <c r="C30" s="780">
        <v>3</v>
      </c>
      <c r="D30" s="780"/>
      <c r="E30" s="780"/>
      <c r="F30" s="780"/>
      <c r="G30" s="780">
        <f t="shared" si="2"/>
        <v>3</v>
      </c>
      <c r="H30" s="770">
        <v>4</v>
      </c>
    </row>
    <row r="31" spans="1:8" ht="18.75">
      <c r="A31" s="787" t="s">
        <v>1227</v>
      </c>
      <c r="B31" s="790"/>
      <c r="C31" s="790">
        <v>3</v>
      </c>
      <c r="D31" s="784"/>
      <c r="E31" s="784"/>
      <c r="F31" s="784"/>
      <c r="G31" s="789">
        <f t="shared" si="2"/>
        <v>3</v>
      </c>
      <c r="H31" s="770">
        <v>5</v>
      </c>
    </row>
    <row r="32" spans="1:7" ht="18.75">
      <c r="A32" s="804" t="s">
        <v>1120</v>
      </c>
      <c r="B32" s="827">
        <f>SUM(B33:B38)</f>
        <v>1</v>
      </c>
      <c r="C32" s="827">
        <f>SUM(C33:C38)</f>
        <v>15</v>
      </c>
      <c r="D32" s="827"/>
      <c r="E32" s="827"/>
      <c r="F32" s="827">
        <f>SUM(F33:F38)</f>
        <v>18</v>
      </c>
      <c r="G32" s="827">
        <f t="shared" si="2"/>
        <v>34</v>
      </c>
    </row>
    <row r="33" spans="1:8" ht="18.75">
      <c r="A33" s="808" t="s">
        <v>1166</v>
      </c>
      <c r="B33" s="783">
        <v>1</v>
      </c>
      <c r="C33" s="783">
        <v>3</v>
      </c>
      <c r="D33" s="788"/>
      <c r="E33" s="788"/>
      <c r="F33" s="783">
        <v>6</v>
      </c>
      <c r="G33" s="821">
        <f t="shared" si="2"/>
        <v>10</v>
      </c>
      <c r="H33" s="770">
        <v>1</v>
      </c>
    </row>
    <row r="34" spans="1:8" ht="18.75">
      <c r="A34" s="809" t="s">
        <v>1285</v>
      </c>
      <c r="B34" s="782"/>
      <c r="C34" s="782">
        <v>3</v>
      </c>
      <c r="D34" s="782"/>
      <c r="E34" s="782"/>
      <c r="F34" s="782">
        <v>3</v>
      </c>
      <c r="G34" s="791">
        <f t="shared" si="2"/>
        <v>6</v>
      </c>
      <c r="H34" s="770">
        <v>2</v>
      </c>
    </row>
    <row r="35" spans="1:8" ht="18.75">
      <c r="A35" s="807" t="s">
        <v>1288</v>
      </c>
      <c r="B35" s="781"/>
      <c r="C35" s="780">
        <v>3</v>
      </c>
      <c r="D35" s="780"/>
      <c r="E35" s="780"/>
      <c r="F35" s="780">
        <v>2</v>
      </c>
      <c r="G35" s="791">
        <f t="shared" si="2"/>
        <v>5</v>
      </c>
      <c r="H35" s="770">
        <v>3</v>
      </c>
    </row>
    <row r="36" spans="1:8" ht="18.75">
      <c r="A36" s="809" t="s">
        <v>1286</v>
      </c>
      <c r="B36" s="780"/>
      <c r="C36" s="780">
        <v>2</v>
      </c>
      <c r="D36" s="782"/>
      <c r="E36" s="782"/>
      <c r="F36" s="780"/>
      <c r="G36" s="791">
        <f t="shared" si="2"/>
        <v>2</v>
      </c>
      <c r="H36" s="770">
        <v>4</v>
      </c>
    </row>
    <row r="37" spans="1:8" ht="18.75">
      <c r="A37" s="809" t="s">
        <v>1234</v>
      </c>
      <c r="B37" s="780"/>
      <c r="C37" s="780">
        <v>1</v>
      </c>
      <c r="D37" s="782"/>
      <c r="E37" s="782"/>
      <c r="F37" s="780">
        <v>1</v>
      </c>
      <c r="G37" s="791">
        <f t="shared" si="2"/>
        <v>2</v>
      </c>
      <c r="H37" s="770">
        <v>5</v>
      </c>
    </row>
    <row r="38" spans="1:8" ht="18.75">
      <c r="A38" s="810" t="s">
        <v>1287</v>
      </c>
      <c r="B38" s="789"/>
      <c r="C38" s="789">
        <v>3</v>
      </c>
      <c r="D38" s="789"/>
      <c r="E38" s="789"/>
      <c r="F38" s="789">
        <v>6</v>
      </c>
      <c r="G38" s="823">
        <f t="shared" si="2"/>
        <v>9</v>
      </c>
      <c r="H38" s="770">
        <v>6</v>
      </c>
    </row>
    <row r="39" spans="1:7" ht="18.75">
      <c r="A39" s="804" t="s">
        <v>1164</v>
      </c>
      <c r="B39" s="580"/>
      <c r="C39" s="580">
        <f>SUM(C40:C62)</f>
        <v>11</v>
      </c>
      <c r="D39" s="580">
        <f>SUM(D40:D62)</f>
        <v>1</v>
      </c>
      <c r="E39" s="580"/>
      <c r="F39" s="580">
        <f>SUM(F40:F62)</f>
        <v>5</v>
      </c>
      <c r="G39" s="580">
        <f>SUM(G40:G62)</f>
        <v>17</v>
      </c>
    </row>
    <row r="40" spans="1:8" ht="18.75">
      <c r="A40" s="824" t="s">
        <v>1166</v>
      </c>
      <c r="B40" s="783"/>
      <c r="C40" s="783">
        <v>10</v>
      </c>
      <c r="D40" s="783"/>
      <c r="E40" s="783"/>
      <c r="F40" s="783">
        <v>5</v>
      </c>
      <c r="G40" s="783">
        <f>SUM(B40:F40)</f>
        <v>15</v>
      </c>
      <c r="H40" s="770">
        <v>1</v>
      </c>
    </row>
    <row r="41" spans="1:8" ht="18.75">
      <c r="A41" s="825" t="s">
        <v>1177</v>
      </c>
      <c r="B41" s="780"/>
      <c r="C41" s="780"/>
      <c r="D41" s="780"/>
      <c r="E41" s="780"/>
      <c r="F41" s="780"/>
      <c r="G41" s="780"/>
      <c r="H41" s="770">
        <v>2</v>
      </c>
    </row>
    <row r="42" spans="1:8" ht="18.75">
      <c r="A42" s="825" t="s">
        <v>1172</v>
      </c>
      <c r="B42" s="780"/>
      <c r="C42" s="780"/>
      <c r="D42" s="780"/>
      <c r="E42" s="780"/>
      <c r="F42" s="780"/>
      <c r="G42" s="780"/>
      <c r="H42" s="770">
        <v>3</v>
      </c>
    </row>
    <row r="43" spans="1:7" ht="18.75">
      <c r="A43" s="825" t="s">
        <v>1291</v>
      </c>
      <c r="B43" s="780"/>
      <c r="C43" s="780"/>
      <c r="D43" s="780">
        <v>1</v>
      </c>
      <c r="E43" s="780"/>
      <c r="F43" s="780"/>
      <c r="G43" s="780">
        <f>SUM(B43:F43)</f>
        <v>1</v>
      </c>
    </row>
    <row r="44" spans="1:7" ht="18.75">
      <c r="A44" s="826" t="s">
        <v>1292</v>
      </c>
      <c r="B44" s="834"/>
      <c r="C44" s="834">
        <v>1</v>
      </c>
      <c r="D44" s="834"/>
      <c r="E44" s="834"/>
      <c r="F44" s="834"/>
      <c r="G44" s="834">
        <f>SUM(B44:F44)</f>
        <v>1</v>
      </c>
    </row>
    <row r="45" spans="1:7" ht="18.75">
      <c r="A45" s="799" t="s">
        <v>1371</v>
      </c>
      <c r="B45" s="780"/>
      <c r="C45" s="780"/>
      <c r="D45" s="780"/>
      <c r="E45" s="780"/>
      <c r="F45" s="780"/>
      <c r="G45" s="780"/>
    </row>
    <row r="46" spans="1:7" ht="18.75">
      <c r="A46" s="825" t="s">
        <v>1291</v>
      </c>
      <c r="B46" s="780"/>
      <c r="C46" s="780"/>
      <c r="D46" s="780"/>
      <c r="E46" s="780"/>
      <c r="F46" s="780"/>
      <c r="G46" s="780"/>
    </row>
    <row r="47" spans="1:7" ht="18.75">
      <c r="A47" s="802" t="s">
        <v>1355</v>
      </c>
      <c r="B47" s="780"/>
      <c r="C47" s="780"/>
      <c r="D47" s="780"/>
      <c r="E47" s="780"/>
      <c r="F47" s="780"/>
      <c r="G47" s="780"/>
    </row>
    <row r="48" spans="1:7" ht="18.75">
      <c r="A48" s="825" t="s">
        <v>1356</v>
      </c>
      <c r="B48" s="780"/>
      <c r="C48" s="780"/>
      <c r="D48" s="780"/>
      <c r="E48" s="780"/>
      <c r="F48" s="780"/>
      <c r="G48" s="780"/>
    </row>
    <row r="49" spans="1:7" ht="18.75">
      <c r="A49" s="825" t="s">
        <v>1357</v>
      </c>
      <c r="B49" s="780"/>
      <c r="C49" s="780"/>
      <c r="D49" s="780"/>
      <c r="E49" s="780"/>
      <c r="F49" s="780"/>
      <c r="G49" s="780"/>
    </row>
    <row r="50" spans="1:7" ht="18.75">
      <c r="A50" s="825" t="s">
        <v>1358</v>
      </c>
      <c r="B50" s="780"/>
      <c r="C50" s="780"/>
      <c r="D50" s="780"/>
      <c r="E50" s="780"/>
      <c r="F50" s="780"/>
      <c r="G50" s="780"/>
    </row>
    <row r="51" spans="1:7" ht="18.75">
      <c r="A51" s="825" t="s">
        <v>1359</v>
      </c>
      <c r="B51" s="780"/>
      <c r="C51" s="780"/>
      <c r="D51" s="780"/>
      <c r="E51" s="780"/>
      <c r="F51" s="780"/>
      <c r="G51" s="780"/>
    </row>
    <row r="52" spans="1:7" ht="18.75">
      <c r="A52" s="825" t="s">
        <v>1360</v>
      </c>
      <c r="B52" s="780"/>
      <c r="C52" s="780"/>
      <c r="D52" s="780"/>
      <c r="E52" s="780"/>
      <c r="F52" s="780"/>
      <c r="G52" s="780"/>
    </row>
    <row r="53" spans="1:7" ht="18.75">
      <c r="A53" s="825" t="s">
        <v>1361</v>
      </c>
      <c r="B53" s="780"/>
      <c r="C53" s="780"/>
      <c r="D53" s="780"/>
      <c r="E53" s="780"/>
      <c r="F53" s="780"/>
      <c r="G53" s="780"/>
    </row>
    <row r="54" spans="1:7" ht="18.75">
      <c r="A54" s="825" t="s">
        <v>1362</v>
      </c>
      <c r="B54" s="780"/>
      <c r="C54" s="780"/>
      <c r="D54" s="780"/>
      <c r="E54" s="780"/>
      <c r="F54" s="780"/>
      <c r="G54" s="780"/>
    </row>
    <row r="55" spans="1:7" ht="18.75">
      <c r="A55" s="825" t="s">
        <v>1363</v>
      </c>
      <c r="B55" s="780"/>
      <c r="C55" s="780"/>
      <c r="D55" s="780"/>
      <c r="E55" s="780"/>
      <c r="F55" s="780"/>
      <c r="G55" s="780"/>
    </row>
    <row r="56" spans="1:7" ht="18.75">
      <c r="A56" s="825" t="s">
        <v>1364</v>
      </c>
      <c r="B56" s="780"/>
      <c r="C56" s="780"/>
      <c r="D56" s="780"/>
      <c r="E56" s="780"/>
      <c r="F56" s="780"/>
      <c r="G56" s="780"/>
    </row>
    <row r="57" spans="1:7" ht="18.75">
      <c r="A57" s="825" t="s">
        <v>1365</v>
      </c>
      <c r="B57" s="780"/>
      <c r="C57" s="780"/>
      <c r="D57" s="780"/>
      <c r="E57" s="780"/>
      <c r="F57" s="780"/>
      <c r="G57" s="780"/>
    </row>
    <row r="58" spans="1:7" ht="18.75">
      <c r="A58" s="825" t="s">
        <v>1366</v>
      </c>
      <c r="B58" s="780"/>
      <c r="C58" s="780"/>
      <c r="D58" s="780"/>
      <c r="E58" s="780"/>
      <c r="F58" s="780"/>
      <c r="G58" s="780"/>
    </row>
    <row r="59" spans="1:7" ht="18.75">
      <c r="A59" s="825" t="s">
        <v>1367</v>
      </c>
      <c r="B59" s="780"/>
      <c r="C59" s="780"/>
      <c r="D59" s="780"/>
      <c r="E59" s="780"/>
      <c r="F59" s="780"/>
      <c r="G59" s="780"/>
    </row>
    <row r="60" spans="1:7" ht="18.75">
      <c r="A60" s="825" t="s">
        <v>1368</v>
      </c>
      <c r="B60" s="780"/>
      <c r="C60" s="780"/>
      <c r="D60" s="780"/>
      <c r="E60" s="780"/>
      <c r="F60" s="780"/>
      <c r="G60" s="780"/>
    </row>
    <row r="61" spans="1:7" ht="18.75">
      <c r="A61" s="825" t="s">
        <v>1369</v>
      </c>
      <c r="B61" s="780"/>
      <c r="C61" s="780"/>
      <c r="D61" s="780"/>
      <c r="E61" s="780"/>
      <c r="F61" s="780"/>
      <c r="G61" s="780"/>
    </row>
    <row r="62" spans="1:7" ht="18.75">
      <c r="A62" s="825" t="s">
        <v>1370</v>
      </c>
      <c r="B62" s="780"/>
      <c r="C62" s="780"/>
      <c r="D62" s="780"/>
      <c r="E62" s="780"/>
      <c r="F62" s="780"/>
      <c r="G62" s="780"/>
    </row>
    <row r="63" spans="1:7" ht="18.75">
      <c r="A63" s="813" t="s">
        <v>1179</v>
      </c>
      <c r="B63" s="779">
        <f>SUM(B64:B72)</f>
        <v>1</v>
      </c>
      <c r="C63" s="779">
        <f>SUM(C64:C72)</f>
        <v>8</v>
      </c>
      <c r="D63" s="828">
        <f>SUM(D64:D72)</f>
        <v>1</v>
      </c>
      <c r="E63" s="779"/>
      <c r="F63" s="779">
        <f>SUM(F64:F72)</f>
        <v>7</v>
      </c>
      <c r="G63" s="779">
        <f aca="true" t="shared" si="3" ref="G63:G75">SUM(B63:F63)</f>
        <v>17</v>
      </c>
    </row>
    <row r="64" spans="1:8" ht="18.75">
      <c r="A64" s="811" t="s">
        <v>1166</v>
      </c>
      <c r="B64" s="783">
        <v>1</v>
      </c>
      <c r="C64" s="783">
        <v>3</v>
      </c>
      <c r="D64" s="783">
        <v>1</v>
      </c>
      <c r="E64" s="801"/>
      <c r="F64" s="783">
        <v>1</v>
      </c>
      <c r="G64" s="783">
        <f t="shared" si="3"/>
        <v>6</v>
      </c>
      <c r="H64" s="770">
        <v>1</v>
      </c>
    </row>
    <row r="65" spans="1:8" ht="18.75">
      <c r="A65" s="795" t="s">
        <v>1177</v>
      </c>
      <c r="B65" s="780"/>
      <c r="C65" s="780">
        <v>1</v>
      </c>
      <c r="D65" s="780"/>
      <c r="E65" s="825"/>
      <c r="F65" s="780"/>
      <c r="G65" s="780">
        <f t="shared" si="3"/>
        <v>1</v>
      </c>
      <c r="H65" s="770">
        <v>2</v>
      </c>
    </row>
    <row r="66" spans="1:8" ht="18.75">
      <c r="A66" s="795" t="s">
        <v>1172</v>
      </c>
      <c r="B66" s="780"/>
      <c r="C66" s="780"/>
      <c r="D66" s="780"/>
      <c r="E66" s="825"/>
      <c r="F66" s="780">
        <v>1</v>
      </c>
      <c r="G66" s="780">
        <f t="shared" si="3"/>
        <v>1</v>
      </c>
      <c r="H66" s="770">
        <v>3</v>
      </c>
    </row>
    <row r="67" spans="1:7" ht="18.75">
      <c r="A67" s="795" t="s">
        <v>1294</v>
      </c>
      <c r="B67" s="780"/>
      <c r="C67" s="780"/>
      <c r="D67" s="780"/>
      <c r="E67" s="825"/>
      <c r="F67" s="780">
        <v>2</v>
      </c>
      <c r="G67" s="780">
        <f t="shared" si="3"/>
        <v>2</v>
      </c>
    </row>
    <row r="68" spans="1:7" ht="18.75">
      <c r="A68" s="795" t="s">
        <v>1293</v>
      </c>
      <c r="B68" s="780"/>
      <c r="C68" s="780">
        <v>1</v>
      </c>
      <c r="D68" s="780"/>
      <c r="E68" s="825"/>
      <c r="F68" s="780">
        <v>1</v>
      </c>
      <c r="G68" s="780">
        <f t="shared" si="3"/>
        <v>2</v>
      </c>
    </row>
    <row r="69" spans="1:7" ht="18.75">
      <c r="A69" s="795" t="s">
        <v>1295</v>
      </c>
      <c r="B69" s="780"/>
      <c r="C69" s="780">
        <v>1</v>
      </c>
      <c r="D69" s="780"/>
      <c r="E69" s="825"/>
      <c r="F69" s="780">
        <v>1</v>
      </c>
      <c r="G69" s="780">
        <f t="shared" si="3"/>
        <v>2</v>
      </c>
    </row>
    <row r="70" spans="1:7" ht="18.75">
      <c r="A70" s="795" t="s">
        <v>1296</v>
      </c>
      <c r="B70" s="780"/>
      <c r="C70" s="780">
        <v>1</v>
      </c>
      <c r="D70" s="780"/>
      <c r="E70" s="825"/>
      <c r="F70" s="780"/>
      <c r="G70" s="780">
        <f t="shared" si="3"/>
        <v>1</v>
      </c>
    </row>
    <row r="71" spans="1:7" ht="18.75">
      <c r="A71" s="795" t="s">
        <v>1298</v>
      </c>
      <c r="B71" s="780"/>
      <c r="C71" s="780">
        <v>1</v>
      </c>
      <c r="D71" s="780"/>
      <c r="E71" s="825"/>
      <c r="F71" s="780"/>
      <c r="G71" s="780">
        <f t="shared" si="3"/>
        <v>1</v>
      </c>
    </row>
    <row r="72" spans="1:7" ht="18.75">
      <c r="A72" s="814" t="s">
        <v>1297</v>
      </c>
      <c r="B72" s="794"/>
      <c r="C72" s="794"/>
      <c r="D72" s="794"/>
      <c r="E72" s="801"/>
      <c r="F72" s="794">
        <v>1</v>
      </c>
      <c r="G72" s="794">
        <f t="shared" si="3"/>
        <v>1</v>
      </c>
    </row>
    <row r="73" spans="1:7" ht="18.75">
      <c r="A73" s="804" t="s">
        <v>1181</v>
      </c>
      <c r="B73" s="580"/>
      <c r="C73" s="580">
        <f>SUM(C74:C79)</f>
        <v>8</v>
      </c>
      <c r="D73" s="827">
        <f>SUM(D74:D79)</f>
        <v>1</v>
      </c>
      <c r="E73" s="580"/>
      <c r="F73" s="580">
        <f>SUM(F74:F79)</f>
        <v>4</v>
      </c>
      <c r="G73" s="580">
        <f t="shared" si="3"/>
        <v>13</v>
      </c>
    </row>
    <row r="74" spans="1:8" ht="18.75">
      <c r="A74" s="795" t="s">
        <v>1166</v>
      </c>
      <c r="B74" s="780"/>
      <c r="C74" s="780">
        <v>5</v>
      </c>
      <c r="D74" s="780"/>
      <c r="E74" s="780"/>
      <c r="F74" s="780">
        <v>4</v>
      </c>
      <c r="G74" s="780">
        <f t="shared" si="3"/>
        <v>9</v>
      </c>
      <c r="H74" s="770">
        <v>1</v>
      </c>
    </row>
    <row r="75" spans="1:8" ht="18.75">
      <c r="A75" s="812" t="s">
        <v>1177</v>
      </c>
      <c r="B75" s="834"/>
      <c r="C75" s="834">
        <v>1</v>
      </c>
      <c r="D75" s="834"/>
      <c r="E75" s="834"/>
      <c r="F75" s="834"/>
      <c r="G75" s="834">
        <f t="shared" si="3"/>
        <v>1</v>
      </c>
      <c r="H75" s="770">
        <v>2</v>
      </c>
    </row>
    <row r="76" spans="1:8" ht="18.75">
      <c r="A76" s="812" t="s">
        <v>1172</v>
      </c>
      <c r="B76" s="834"/>
      <c r="C76" s="834"/>
      <c r="D76" s="834"/>
      <c r="E76" s="834"/>
      <c r="F76" s="834"/>
      <c r="G76" s="834"/>
      <c r="H76" s="770">
        <v>3</v>
      </c>
    </row>
    <row r="77" spans="1:256" ht="18.75">
      <c r="A77" s="795" t="s">
        <v>1299</v>
      </c>
      <c r="B77" s="780"/>
      <c r="C77" s="780">
        <v>1</v>
      </c>
      <c r="D77" s="780"/>
      <c r="E77" s="780"/>
      <c r="F77" s="780"/>
      <c r="G77" s="780">
        <f aca="true" t="shared" si="4" ref="G77:G82">SUM(B77:F77)</f>
        <v>1</v>
      </c>
      <c r="IV77" s="536">
        <f>SUM(C77:IU77)</f>
        <v>2</v>
      </c>
    </row>
    <row r="78" spans="1:7" ht="18.75">
      <c r="A78" s="795" t="s">
        <v>1300</v>
      </c>
      <c r="B78" s="780"/>
      <c r="C78" s="780"/>
      <c r="D78" s="780">
        <v>1</v>
      </c>
      <c r="E78" s="780"/>
      <c r="F78" s="780"/>
      <c r="G78" s="780">
        <f t="shared" si="4"/>
        <v>1</v>
      </c>
    </row>
    <row r="79" spans="1:7" ht="18.75">
      <c r="A79" s="787" t="s">
        <v>1301</v>
      </c>
      <c r="B79" s="784"/>
      <c r="C79" s="784">
        <v>1</v>
      </c>
      <c r="D79" s="784"/>
      <c r="E79" s="784"/>
      <c r="F79" s="784"/>
      <c r="G79" s="784">
        <f t="shared" si="4"/>
        <v>1</v>
      </c>
    </row>
    <row r="80" spans="1:7" ht="18.75">
      <c r="A80" s="804" t="s">
        <v>1176</v>
      </c>
      <c r="B80" s="580"/>
      <c r="C80" s="580">
        <f>SUM(C81:C93)</f>
        <v>11</v>
      </c>
      <c r="D80" s="580">
        <f>SUM(D81:D93)</f>
        <v>1</v>
      </c>
      <c r="E80" s="580"/>
      <c r="F80" s="580">
        <f>SUM(F81:F93)</f>
        <v>6</v>
      </c>
      <c r="G80" s="580">
        <f t="shared" si="4"/>
        <v>18</v>
      </c>
    </row>
    <row r="81" spans="1:8" ht="18.75">
      <c r="A81" s="811" t="s">
        <v>1166</v>
      </c>
      <c r="B81" s="783"/>
      <c r="C81" s="783">
        <v>3</v>
      </c>
      <c r="D81" s="783"/>
      <c r="E81" s="783"/>
      <c r="F81" s="783">
        <v>3</v>
      </c>
      <c r="G81" s="783">
        <f t="shared" si="4"/>
        <v>6</v>
      </c>
      <c r="H81" s="770">
        <v>1</v>
      </c>
    </row>
    <row r="82" spans="1:8" ht="18.75">
      <c r="A82" s="795" t="s">
        <v>1177</v>
      </c>
      <c r="B82" s="780"/>
      <c r="C82" s="780">
        <v>3</v>
      </c>
      <c r="D82" s="780"/>
      <c r="E82" s="780"/>
      <c r="F82" s="780"/>
      <c r="G82" s="780">
        <f t="shared" si="4"/>
        <v>3</v>
      </c>
      <c r="H82" s="770">
        <v>2</v>
      </c>
    </row>
    <row r="83" spans="1:8" ht="18.75">
      <c r="A83" s="795" t="s">
        <v>1172</v>
      </c>
      <c r="B83" s="780"/>
      <c r="C83" s="780"/>
      <c r="D83" s="780"/>
      <c r="E83" s="780"/>
      <c r="F83" s="780"/>
      <c r="G83" s="780"/>
      <c r="H83" s="770">
        <v>3</v>
      </c>
    </row>
    <row r="84" spans="1:7" ht="18.75">
      <c r="A84" s="795" t="s">
        <v>1302</v>
      </c>
      <c r="B84" s="780"/>
      <c r="C84" s="780">
        <v>2</v>
      </c>
      <c r="D84" s="780"/>
      <c r="E84" s="780"/>
      <c r="F84" s="780"/>
      <c r="G84" s="780">
        <f>SUM(B84:F84)</f>
        <v>2</v>
      </c>
    </row>
    <row r="85" spans="1:7" ht="18.75">
      <c r="A85" s="795" t="s">
        <v>1303</v>
      </c>
      <c r="B85" s="780"/>
      <c r="C85" s="780">
        <v>1</v>
      </c>
      <c r="D85" s="780"/>
      <c r="E85" s="780"/>
      <c r="F85" s="780"/>
      <c r="G85" s="780">
        <f>SUM(B85:F85)</f>
        <v>1</v>
      </c>
    </row>
    <row r="86" spans="1:7" ht="18.75">
      <c r="A86" s="795" t="s">
        <v>1352</v>
      </c>
      <c r="B86" s="780"/>
      <c r="C86" s="780"/>
      <c r="D86" s="780"/>
      <c r="E86" s="780"/>
      <c r="F86" s="780"/>
      <c r="G86" s="780"/>
    </row>
    <row r="87" spans="1:7" ht="18.75">
      <c r="A87" s="795" t="s">
        <v>1304</v>
      </c>
      <c r="B87" s="780"/>
      <c r="C87" s="780"/>
      <c r="D87" s="780"/>
      <c r="E87" s="780"/>
      <c r="F87" s="780">
        <v>1</v>
      </c>
      <c r="G87" s="780">
        <f>SUM(B87:F87)</f>
        <v>1</v>
      </c>
    </row>
    <row r="88" spans="1:7" ht="18.75">
      <c r="A88" s="795" t="s">
        <v>1353</v>
      </c>
      <c r="B88" s="780"/>
      <c r="C88" s="780"/>
      <c r="D88" s="780"/>
      <c r="E88" s="780"/>
      <c r="F88" s="780"/>
      <c r="G88" s="780"/>
    </row>
    <row r="89" spans="1:7" ht="18.75">
      <c r="A89" s="795" t="s">
        <v>1354</v>
      </c>
      <c r="B89" s="780"/>
      <c r="C89" s="780"/>
      <c r="D89" s="780"/>
      <c r="E89" s="780"/>
      <c r="F89" s="780"/>
      <c r="G89" s="780"/>
    </row>
    <row r="90" spans="1:7" ht="18.75">
      <c r="A90" s="795" t="s">
        <v>1305</v>
      </c>
      <c r="B90" s="780"/>
      <c r="C90" s="780">
        <v>1</v>
      </c>
      <c r="D90" s="780"/>
      <c r="E90" s="780"/>
      <c r="F90" s="780">
        <v>1</v>
      </c>
      <c r="G90" s="780">
        <f>SUM(B90:F90)</f>
        <v>2</v>
      </c>
    </row>
    <row r="91" spans="1:7" ht="18.75">
      <c r="A91" s="795" t="s">
        <v>1306</v>
      </c>
      <c r="B91" s="780"/>
      <c r="C91" s="780"/>
      <c r="D91" s="780">
        <v>1</v>
      </c>
      <c r="E91" s="780"/>
      <c r="F91" s="780">
        <v>1</v>
      </c>
      <c r="G91" s="780">
        <f>SUM(B91:F91)</f>
        <v>2</v>
      </c>
    </row>
    <row r="92" spans="1:7" ht="18.75">
      <c r="A92" s="795" t="s">
        <v>1351</v>
      </c>
      <c r="B92" s="780"/>
      <c r="C92" s="780"/>
      <c r="D92" s="780"/>
      <c r="E92" s="780"/>
      <c r="F92" s="780"/>
      <c r="G92" s="780"/>
    </row>
    <row r="93" spans="1:7" ht="18.75">
      <c r="A93" s="787" t="s">
        <v>1307</v>
      </c>
      <c r="B93" s="784"/>
      <c r="C93" s="784">
        <v>1</v>
      </c>
      <c r="D93" s="784"/>
      <c r="E93" s="784"/>
      <c r="F93" s="784"/>
      <c r="G93" s="784">
        <f>SUM(B93:F93)</f>
        <v>1</v>
      </c>
    </row>
    <row r="94" spans="1:7" ht="18.75">
      <c r="A94" s="804" t="s">
        <v>1183</v>
      </c>
      <c r="B94" s="580"/>
      <c r="C94" s="580">
        <f>SUM(C95:C109)</f>
        <v>9</v>
      </c>
      <c r="D94" s="580">
        <f>SUM(D95:D109)</f>
        <v>1</v>
      </c>
      <c r="E94" s="580"/>
      <c r="F94" s="580">
        <f>SUM(F95:F109)</f>
        <v>3</v>
      </c>
      <c r="G94" s="580">
        <f>SUM(B94:F94)</f>
        <v>13</v>
      </c>
    </row>
    <row r="95" spans="1:8" ht="18.75">
      <c r="A95" s="795" t="s">
        <v>1166</v>
      </c>
      <c r="B95" s="780"/>
      <c r="C95" s="780">
        <v>3</v>
      </c>
      <c r="D95" s="780"/>
      <c r="E95" s="780"/>
      <c r="F95" s="780">
        <v>2</v>
      </c>
      <c r="G95" s="780"/>
      <c r="H95" s="770">
        <v>1</v>
      </c>
    </row>
    <row r="96" spans="1:8" ht="18.75">
      <c r="A96" s="795" t="s">
        <v>1177</v>
      </c>
      <c r="B96" s="780"/>
      <c r="C96" s="780">
        <v>5</v>
      </c>
      <c r="D96" s="780"/>
      <c r="E96" s="780"/>
      <c r="F96" s="780"/>
      <c r="G96" s="780"/>
      <c r="H96" s="770">
        <v>2</v>
      </c>
    </row>
    <row r="97" spans="1:8" ht="18.75">
      <c r="A97" s="795" t="s">
        <v>1172</v>
      </c>
      <c r="B97" s="780"/>
      <c r="C97" s="780">
        <v>1</v>
      </c>
      <c r="D97" s="780">
        <v>1</v>
      </c>
      <c r="E97" s="780"/>
      <c r="F97" s="780"/>
      <c r="G97" s="780">
        <f>SUM(B97:F97)</f>
        <v>2</v>
      </c>
      <c r="H97" s="770">
        <v>3</v>
      </c>
    </row>
    <row r="98" spans="1:7" ht="18.75">
      <c r="A98" s="796" t="s">
        <v>1372</v>
      </c>
      <c r="B98" s="780"/>
      <c r="C98" s="780"/>
      <c r="D98" s="780"/>
      <c r="E98" s="780"/>
      <c r="F98" s="780"/>
      <c r="G98" s="780"/>
    </row>
    <row r="99" spans="1:7" ht="18.75">
      <c r="A99" s="796" t="s">
        <v>1382</v>
      </c>
      <c r="B99" s="780"/>
      <c r="C99" s="780"/>
      <c r="D99" s="780"/>
      <c r="E99" s="780"/>
      <c r="F99" s="780"/>
      <c r="G99" s="780"/>
    </row>
    <row r="100" spans="1:7" ht="18.75">
      <c r="A100" s="796" t="s">
        <v>1373</v>
      </c>
      <c r="B100" s="780"/>
      <c r="C100" s="780"/>
      <c r="D100" s="780"/>
      <c r="E100" s="780"/>
      <c r="F100" s="780"/>
      <c r="G100" s="780"/>
    </row>
    <row r="101" spans="1:7" ht="18.75">
      <c r="A101" s="796" t="s">
        <v>1374</v>
      </c>
      <c r="B101" s="780"/>
      <c r="C101" s="780"/>
      <c r="D101" s="780"/>
      <c r="E101" s="780"/>
      <c r="F101" s="780"/>
      <c r="G101" s="780"/>
    </row>
    <row r="102" spans="1:7" ht="18.75">
      <c r="A102" s="796" t="s">
        <v>1375</v>
      </c>
      <c r="B102" s="780"/>
      <c r="C102" s="780"/>
      <c r="D102" s="780"/>
      <c r="E102" s="780"/>
      <c r="F102" s="780"/>
      <c r="G102" s="780"/>
    </row>
    <row r="103" spans="1:7" ht="18.75">
      <c r="A103" s="796" t="s">
        <v>1376</v>
      </c>
      <c r="B103" s="780"/>
      <c r="C103" s="780"/>
      <c r="D103" s="780"/>
      <c r="E103" s="780"/>
      <c r="F103" s="780"/>
      <c r="G103" s="780"/>
    </row>
    <row r="104" spans="1:7" ht="18.75">
      <c r="A104" s="795" t="s">
        <v>1377</v>
      </c>
      <c r="B104" s="780"/>
      <c r="C104" s="780"/>
      <c r="D104" s="780"/>
      <c r="E104" s="780"/>
      <c r="F104" s="780"/>
      <c r="G104" s="780"/>
    </row>
    <row r="105" spans="1:7" ht="18.75">
      <c r="A105" s="795" t="s">
        <v>1378</v>
      </c>
      <c r="B105" s="780"/>
      <c r="C105" s="780"/>
      <c r="D105" s="780"/>
      <c r="E105" s="780"/>
      <c r="F105" s="780"/>
      <c r="G105" s="780"/>
    </row>
    <row r="106" spans="1:7" ht="18.75">
      <c r="A106" s="796" t="s">
        <v>1379</v>
      </c>
      <c r="B106" s="780"/>
      <c r="C106" s="780"/>
      <c r="D106" s="780"/>
      <c r="E106" s="780"/>
      <c r="F106" s="780"/>
      <c r="G106" s="780"/>
    </row>
    <row r="107" spans="1:7" ht="18.75">
      <c r="A107" s="796" t="s">
        <v>1380</v>
      </c>
      <c r="B107" s="780"/>
      <c r="C107" s="780"/>
      <c r="D107" s="780"/>
      <c r="E107" s="780"/>
      <c r="F107" s="780"/>
      <c r="G107" s="780"/>
    </row>
    <row r="108" spans="1:7" ht="18.75">
      <c r="A108" s="796" t="s">
        <v>1381</v>
      </c>
      <c r="B108" s="780"/>
      <c r="C108" s="780"/>
      <c r="D108" s="780"/>
      <c r="E108" s="780"/>
      <c r="F108" s="780"/>
      <c r="G108" s="780"/>
    </row>
    <row r="109" spans="1:7" ht="18.75">
      <c r="A109" s="797" t="s">
        <v>1384</v>
      </c>
      <c r="B109" s="833"/>
      <c r="C109" s="833"/>
      <c r="D109" s="833"/>
      <c r="E109" s="833"/>
      <c r="F109" s="833">
        <v>1</v>
      </c>
      <c r="G109" s="833"/>
    </row>
    <row r="110" spans="1:7" ht="18.75">
      <c r="A110" s="804" t="s">
        <v>1185</v>
      </c>
      <c r="B110" s="580">
        <f>SUM(B111:B122)</f>
        <v>1</v>
      </c>
      <c r="C110" s="580">
        <f>SUM(C111:C122)</f>
        <v>19</v>
      </c>
      <c r="D110" s="580">
        <f>SUM(D111:D122)</f>
        <v>1</v>
      </c>
      <c r="E110" s="580">
        <f>SUM(E111:E122)</f>
        <v>2</v>
      </c>
      <c r="F110" s="827">
        <f>SUM(F111:F122)</f>
        <v>10</v>
      </c>
      <c r="G110" s="580">
        <f aca="true" t="shared" si="5" ref="G110:G130">SUM(B110:F110)</f>
        <v>33</v>
      </c>
    </row>
    <row r="111" spans="1:8" ht="18.75">
      <c r="A111" s="795" t="s">
        <v>1166</v>
      </c>
      <c r="B111" s="780">
        <v>1</v>
      </c>
      <c r="C111" s="780">
        <v>3</v>
      </c>
      <c r="D111" s="780"/>
      <c r="E111" s="780"/>
      <c r="F111" s="780">
        <v>1</v>
      </c>
      <c r="G111" s="780">
        <f t="shared" si="5"/>
        <v>5</v>
      </c>
      <c r="H111" s="770">
        <v>1</v>
      </c>
    </row>
    <row r="112" spans="1:8" ht="18.75">
      <c r="A112" s="795" t="s">
        <v>1177</v>
      </c>
      <c r="B112" s="780"/>
      <c r="C112" s="780">
        <v>3</v>
      </c>
      <c r="D112" s="780"/>
      <c r="E112" s="780"/>
      <c r="F112" s="780"/>
      <c r="G112" s="780">
        <f t="shared" si="5"/>
        <v>3</v>
      </c>
      <c r="H112" s="770">
        <v>3</v>
      </c>
    </row>
    <row r="113" spans="1:8" ht="18.75">
      <c r="A113" s="795" t="s">
        <v>1172</v>
      </c>
      <c r="B113" s="780"/>
      <c r="C113" s="780">
        <v>1</v>
      </c>
      <c r="D113" s="780"/>
      <c r="E113" s="780"/>
      <c r="F113" s="780"/>
      <c r="G113" s="780">
        <f t="shared" si="5"/>
        <v>1</v>
      </c>
      <c r="H113" s="770">
        <v>2</v>
      </c>
    </row>
    <row r="114" spans="1:8" ht="18.75">
      <c r="A114" s="795" t="s">
        <v>1315</v>
      </c>
      <c r="B114" s="780"/>
      <c r="C114" s="780">
        <v>7</v>
      </c>
      <c r="D114" s="780"/>
      <c r="E114" s="780">
        <v>1</v>
      </c>
      <c r="F114" s="780">
        <v>3</v>
      </c>
      <c r="G114" s="780">
        <f t="shared" si="5"/>
        <v>11</v>
      </c>
      <c r="H114" s="770">
        <v>4</v>
      </c>
    </row>
    <row r="115" spans="1:8" ht="18.75">
      <c r="A115" s="815" t="s">
        <v>1316</v>
      </c>
      <c r="B115" s="833"/>
      <c r="C115" s="833">
        <v>1</v>
      </c>
      <c r="D115" s="833"/>
      <c r="E115" s="833"/>
      <c r="F115" s="833">
        <v>2</v>
      </c>
      <c r="G115" s="833">
        <f t="shared" si="5"/>
        <v>3</v>
      </c>
      <c r="H115" s="770">
        <v>5</v>
      </c>
    </row>
    <row r="116" spans="1:8" ht="18.75">
      <c r="A116" s="795" t="s">
        <v>1311</v>
      </c>
      <c r="B116" s="780"/>
      <c r="C116" s="780"/>
      <c r="D116" s="780"/>
      <c r="E116" s="780"/>
      <c r="F116" s="780">
        <v>1</v>
      </c>
      <c r="G116" s="780">
        <f t="shared" si="5"/>
        <v>1</v>
      </c>
      <c r="H116" s="770">
        <v>6</v>
      </c>
    </row>
    <row r="117" spans="1:8" ht="18.75">
      <c r="A117" s="795" t="s">
        <v>1309</v>
      </c>
      <c r="B117" s="780"/>
      <c r="C117" s="780"/>
      <c r="D117" s="780"/>
      <c r="E117" s="780"/>
      <c r="F117" s="780">
        <v>2</v>
      </c>
      <c r="G117" s="780">
        <f t="shared" si="5"/>
        <v>2</v>
      </c>
      <c r="H117" s="770">
        <v>7</v>
      </c>
    </row>
    <row r="118" spans="1:8" ht="18.75">
      <c r="A118" s="795" t="s">
        <v>1313</v>
      </c>
      <c r="B118" s="780"/>
      <c r="C118" s="780">
        <v>1</v>
      </c>
      <c r="D118" s="780"/>
      <c r="E118" s="780">
        <v>1</v>
      </c>
      <c r="F118" s="780"/>
      <c r="G118" s="780">
        <f t="shared" si="5"/>
        <v>2</v>
      </c>
      <c r="H118" s="770">
        <v>8</v>
      </c>
    </row>
    <row r="119" spans="1:8" ht="18.75">
      <c r="A119" s="795" t="s">
        <v>1310</v>
      </c>
      <c r="B119" s="780"/>
      <c r="C119" s="780">
        <v>1</v>
      </c>
      <c r="D119" s="780"/>
      <c r="E119" s="780"/>
      <c r="F119" s="780"/>
      <c r="G119" s="780">
        <f t="shared" si="5"/>
        <v>1</v>
      </c>
      <c r="H119" s="770">
        <v>9</v>
      </c>
    </row>
    <row r="120" spans="1:8" ht="18.75">
      <c r="A120" s="795" t="s">
        <v>1308</v>
      </c>
      <c r="B120" s="780"/>
      <c r="C120" s="780">
        <v>1</v>
      </c>
      <c r="D120" s="780"/>
      <c r="E120" s="780"/>
      <c r="F120" s="780"/>
      <c r="G120" s="780">
        <f t="shared" si="5"/>
        <v>1</v>
      </c>
      <c r="H120" s="770">
        <v>10</v>
      </c>
    </row>
    <row r="121" spans="1:8" ht="18.75">
      <c r="A121" s="795" t="s">
        <v>1312</v>
      </c>
      <c r="B121" s="780"/>
      <c r="C121" s="780">
        <v>1</v>
      </c>
      <c r="D121" s="780"/>
      <c r="E121" s="780"/>
      <c r="F121" s="780">
        <v>1</v>
      </c>
      <c r="G121" s="780">
        <f t="shared" si="5"/>
        <v>2</v>
      </c>
      <c r="H121" s="770">
        <v>11</v>
      </c>
    </row>
    <row r="122" spans="1:8" ht="18.75">
      <c r="A122" s="816" t="s">
        <v>1314</v>
      </c>
      <c r="B122" s="789"/>
      <c r="C122" s="789"/>
      <c r="D122" s="789">
        <v>1</v>
      </c>
      <c r="E122" s="789"/>
      <c r="F122" s="789"/>
      <c r="G122" s="789">
        <f t="shared" si="5"/>
        <v>1</v>
      </c>
      <c r="H122" s="770">
        <v>12</v>
      </c>
    </row>
    <row r="123" spans="1:7" ht="18.75">
      <c r="A123" s="813" t="s">
        <v>1345</v>
      </c>
      <c r="B123" s="779">
        <f>SUM(B124:B130)</f>
        <v>1</v>
      </c>
      <c r="C123" s="779">
        <f>SUM(C124:C130)</f>
        <v>13</v>
      </c>
      <c r="D123" s="779">
        <f>SUM(D124:D130)</f>
        <v>1</v>
      </c>
      <c r="E123" s="779"/>
      <c r="F123" s="779">
        <f>SUM(F124:F130)</f>
        <v>4</v>
      </c>
      <c r="G123" s="779">
        <f t="shared" si="5"/>
        <v>19</v>
      </c>
    </row>
    <row r="124" spans="1:8" ht="18.75">
      <c r="A124" s="811" t="s">
        <v>1166</v>
      </c>
      <c r="B124" s="783">
        <v>1</v>
      </c>
      <c r="C124" s="783">
        <v>3</v>
      </c>
      <c r="D124" s="783"/>
      <c r="E124" s="783"/>
      <c r="F124" s="783">
        <v>2</v>
      </c>
      <c r="G124" s="783">
        <f t="shared" si="5"/>
        <v>6</v>
      </c>
      <c r="H124" s="770">
        <v>1</v>
      </c>
    </row>
    <row r="125" spans="1:8" ht="18.75">
      <c r="A125" s="795" t="s">
        <v>1321</v>
      </c>
      <c r="B125" s="780"/>
      <c r="C125" s="780">
        <v>1</v>
      </c>
      <c r="D125" s="780"/>
      <c r="E125" s="780"/>
      <c r="F125" s="780"/>
      <c r="G125" s="780">
        <f t="shared" si="5"/>
        <v>1</v>
      </c>
      <c r="H125" s="770">
        <v>2</v>
      </c>
    </row>
    <row r="126" spans="1:8" ht="18.75">
      <c r="A126" s="795" t="s">
        <v>1322</v>
      </c>
      <c r="B126" s="780"/>
      <c r="C126" s="780">
        <v>3</v>
      </c>
      <c r="D126" s="780"/>
      <c r="E126" s="780"/>
      <c r="F126" s="780"/>
      <c r="G126" s="780">
        <f t="shared" si="5"/>
        <v>3</v>
      </c>
      <c r="H126" s="770">
        <v>3</v>
      </c>
    </row>
    <row r="127" spans="1:8" ht="18.75">
      <c r="A127" s="795" t="s">
        <v>1198</v>
      </c>
      <c r="B127" s="780"/>
      <c r="C127" s="780">
        <v>2</v>
      </c>
      <c r="D127" s="780"/>
      <c r="E127" s="780"/>
      <c r="F127" s="780"/>
      <c r="G127" s="780">
        <f t="shared" si="5"/>
        <v>2</v>
      </c>
      <c r="H127" s="770">
        <v>4</v>
      </c>
    </row>
    <row r="128" spans="1:8" ht="18.75">
      <c r="A128" s="795" t="s">
        <v>1320</v>
      </c>
      <c r="B128" s="780"/>
      <c r="C128" s="780">
        <v>3</v>
      </c>
      <c r="D128" s="780">
        <v>1</v>
      </c>
      <c r="E128" s="780"/>
      <c r="F128" s="780">
        <v>1</v>
      </c>
      <c r="G128" s="780">
        <f t="shared" si="5"/>
        <v>5</v>
      </c>
      <c r="H128" s="770">
        <v>5</v>
      </c>
    </row>
    <row r="129" spans="1:7" ht="18.75">
      <c r="A129" s="795" t="s">
        <v>1319</v>
      </c>
      <c r="B129" s="780"/>
      <c r="C129" s="780">
        <v>1</v>
      </c>
      <c r="D129" s="780"/>
      <c r="E129" s="780"/>
      <c r="F129" s="780"/>
      <c r="G129" s="780">
        <f t="shared" si="5"/>
        <v>1</v>
      </c>
    </row>
    <row r="130" spans="1:7" ht="18.75">
      <c r="A130" s="816" t="s">
        <v>1323</v>
      </c>
      <c r="B130" s="789"/>
      <c r="C130" s="789"/>
      <c r="D130" s="789"/>
      <c r="E130" s="789"/>
      <c r="F130" s="789">
        <v>1</v>
      </c>
      <c r="G130" s="789">
        <f t="shared" si="5"/>
        <v>1</v>
      </c>
    </row>
    <row r="131" spans="1:7" ht="18.75">
      <c r="A131" s="817"/>
      <c r="B131" s="778"/>
      <c r="C131" s="778"/>
      <c r="D131" s="778"/>
      <c r="E131" s="778"/>
      <c r="F131" s="778"/>
      <c r="G131" s="778"/>
    </row>
    <row r="132" spans="1:7" ht="18.75">
      <c r="A132" s="817"/>
      <c r="B132" s="778"/>
      <c r="C132" s="778"/>
      <c r="D132" s="778"/>
      <c r="E132" s="778"/>
      <c r="F132" s="778"/>
      <c r="G132" s="778"/>
    </row>
    <row r="133" spans="1:7" ht="18.75">
      <c r="A133" s="813" t="s">
        <v>1344</v>
      </c>
      <c r="B133" s="779">
        <f>SUM(B134:B137)</f>
        <v>1</v>
      </c>
      <c r="C133" s="779">
        <f>SUM(C134:C137)</f>
        <v>12</v>
      </c>
      <c r="D133" s="779">
        <f>SUM(D134:D137)</f>
        <v>3</v>
      </c>
      <c r="E133" s="779"/>
      <c r="F133" s="779">
        <f>SUM(F134:F137)</f>
        <v>3</v>
      </c>
      <c r="G133" s="779">
        <f aca="true" t="shared" si="6" ref="G133:G158">SUM(B133:F133)</f>
        <v>19</v>
      </c>
    </row>
    <row r="134" spans="1:8" ht="18.75">
      <c r="A134" s="811" t="s">
        <v>1166</v>
      </c>
      <c r="B134" s="783">
        <v>1</v>
      </c>
      <c r="C134" s="783">
        <v>3</v>
      </c>
      <c r="D134" s="783">
        <v>1</v>
      </c>
      <c r="E134" s="783"/>
      <c r="F134" s="783">
        <v>2</v>
      </c>
      <c r="G134" s="783">
        <f t="shared" si="6"/>
        <v>7</v>
      </c>
      <c r="H134" s="770">
        <v>1</v>
      </c>
    </row>
    <row r="135" spans="1:8" ht="18.75">
      <c r="A135" s="795" t="s">
        <v>1383</v>
      </c>
      <c r="B135" s="780"/>
      <c r="C135" s="780">
        <v>3</v>
      </c>
      <c r="D135" s="780">
        <v>1</v>
      </c>
      <c r="E135" s="780"/>
      <c r="F135" s="780"/>
      <c r="G135" s="780">
        <f t="shared" si="6"/>
        <v>4</v>
      </c>
      <c r="H135" s="770">
        <v>2</v>
      </c>
    </row>
    <row r="136" spans="1:8" ht="18.75">
      <c r="A136" s="795" t="s">
        <v>1317</v>
      </c>
      <c r="B136" s="780"/>
      <c r="C136" s="780">
        <v>2</v>
      </c>
      <c r="D136" s="780">
        <v>1</v>
      </c>
      <c r="E136" s="780"/>
      <c r="F136" s="780"/>
      <c r="G136" s="780">
        <f t="shared" si="6"/>
        <v>3</v>
      </c>
      <c r="H136" s="770">
        <v>3</v>
      </c>
    </row>
    <row r="137" spans="1:8" ht="18.75">
      <c r="A137" s="787" t="s">
        <v>1318</v>
      </c>
      <c r="B137" s="784"/>
      <c r="C137" s="784">
        <v>4</v>
      </c>
      <c r="D137" s="784"/>
      <c r="E137" s="784"/>
      <c r="F137" s="784">
        <v>1</v>
      </c>
      <c r="G137" s="784">
        <f t="shared" si="6"/>
        <v>5</v>
      </c>
      <c r="H137" s="770">
        <v>4</v>
      </c>
    </row>
    <row r="138" spans="1:7" ht="18.75">
      <c r="A138" s="804" t="s">
        <v>1349</v>
      </c>
      <c r="B138" s="580">
        <f>SUM(B139:B145)</f>
        <v>1</v>
      </c>
      <c r="C138" s="580">
        <f>SUM(C139:C145)</f>
        <v>21</v>
      </c>
      <c r="D138" s="580">
        <f>SUM(D139:D145)</f>
        <v>6</v>
      </c>
      <c r="E138" s="580"/>
      <c r="F138" s="580">
        <f>SUM(F139:F145)</f>
        <v>12</v>
      </c>
      <c r="G138" s="580">
        <f t="shared" si="6"/>
        <v>40</v>
      </c>
    </row>
    <row r="139" spans="1:8" ht="18.75">
      <c r="A139" s="811" t="s">
        <v>1166</v>
      </c>
      <c r="B139" s="783">
        <v>1</v>
      </c>
      <c r="C139" s="783">
        <v>2</v>
      </c>
      <c r="D139" s="783">
        <v>1</v>
      </c>
      <c r="E139" s="783"/>
      <c r="F139" s="783">
        <v>7</v>
      </c>
      <c r="G139" s="783">
        <f t="shared" si="6"/>
        <v>11</v>
      </c>
      <c r="H139" s="770">
        <v>1</v>
      </c>
    </row>
    <row r="140" spans="1:8" ht="18.75">
      <c r="A140" s="795" t="s">
        <v>1202</v>
      </c>
      <c r="B140" s="780"/>
      <c r="C140" s="780">
        <v>3</v>
      </c>
      <c r="D140" s="780"/>
      <c r="E140" s="780"/>
      <c r="F140" s="780">
        <v>2</v>
      </c>
      <c r="G140" s="780">
        <f t="shared" si="6"/>
        <v>5</v>
      </c>
      <c r="H140" s="770">
        <v>2</v>
      </c>
    </row>
    <row r="141" spans="1:8" ht="18.75">
      <c r="A141" s="795" t="s">
        <v>1203</v>
      </c>
      <c r="B141" s="780"/>
      <c r="C141" s="780">
        <v>3</v>
      </c>
      <c r="D141" s="780"/>
      <c r="E141" s="780"/>
      <c r="F141" s="780"/>
      <c r="G141" s="780">
        <f t="shared" si="6"/>
        <v>3</v>
      </c>
      <c r="H141" s="770">
        <v>3</v>
      </c>
    </row>
    <row r="142" spans="1:8" ht="18.75">
      <c r="A142" s="795" t="s">
        <v>1204</v>
      </c>
      <c r="B142" s="780"/>
      <c r="C142" s="780">
        <v>5</v>
      </c>
      <c r="D142" s="780"/>
      <c r="E142" s="780"/>
      <c r="F142" s="780">
        <v>1</v>
      </c>
      <c r="G142" s="780">
        <f t="shared" si="6"/>
        <v>6</v>
      </c>
      <c r="H142" s="770">
        <v>4</v>
      </c>
    </row>
    <row r="143" spans="1:8" ht="18.75">
      <c r="A143" s="795" t="s">
        <v>1325</v>
      </c>
      <c r="B143" s="780"/>
      <c r="C143" s="780">
        <v>3</v>
      </c>
      <c r="D143" s="780">
        <v>3</v>
      </c>
      <c r="E143" s="780"/>
      <c r="F143" s="780">
        <v>1</v>
      </c>
      <c r="G143" s="780">
        <f t="shared" si="6"/>
        <v>7</v>
      </c>
      <c r="H143" s="770">
        <v>5</v>
      </c>
    </row>
    <row r="144" spans="1:8" ht="18.75">
      <c r="A144" s="795" t="s">
        <v>1326</v>
      </c>
      <c r="B144" s="780"/>
      <c r="C144" s="780">
        <v>4</v>
      </c>
      <c r="D144" s="780">
        <v>2</v>
      </c>
      <c r="E144" s="780"/>
      <c r="F144" s="780">
        <v>1</v>
      </c>
      <c r="G144" s="780">
        <f t="shared" si="6"/>
        <v>7</v>
      </c>
      <c r="H144" s="770">
        <v>6</v>
      </c>
    </row>
    <row r="145" spans="1:8" ht="18.75">
      <c r="A145" s="816" t="s">
        <v>1324</v>
      </c>
      <c r="B145" s="789"/>
      <c r="C145" s="789">
        <v>1</v>
      </c>
      <c r="D145" s="789"/>
      <c r="E145" s="789"/>
      <c r="F145" s="789"/>
      <c r="G145" s="789">
        <f t="shared" si="6"/>
        <v>1</v>
      </c>
      <c r="H145" s="770">
        <v>7</v>
      </c>
    </row>
    <row r="146" spans="1:7" ht="18.75">
      <c r="A146" s="813" t="s">
        <v>1207</v>
      </c>
      <c r="B146" s="818">
        <f>SUM(B147:B151)</f>
        <v>1</v>
      </c>
      <c r="C146" s="818">
        <f>SUM(C147:C151)</f>
        <v>15</v>
      </c>
      <c r="D146" s="818">
        <f>SUM(D147:D151)</f>
        <v>1</v>
      </c>
      <c r="E146" s="818">
        <f>SUM(E147:E151)</f>
        <v>1</v>
      </c>
      <c r="F146" s="818">
        <f>SUM(F147:F151)</f>
        <v>1</v>
      </c>
      <c r="G146" s="818">
        <f t="shared" si="6"/>
        <v>19</v>
      </c>
    </row>
    <row r="147" spans="1:8" ht="18.75">
      <c r="A147" s="811" t="s">
        <v>1166</v>
      </c>
      <c r="B147" s="832">
        <v>1</v>
      </c>
      <c r="C147" s="832">
        <v>3</v>
      </c>
      <c r="D147" s="832"/>
      <c r="E147" s="832"/>
      <c r="F147" s="832"/>
      <c r="G147" s="832">
        <f t="shared" si="6"/>
        <v>4</v>
      </c>
      <c r="H147" s="770">
        <v>1</v>
      </c>
    </row>
    <row r="148" spans="1:8" ht="18.75">
      <c r="A148" s="795" t="s">
        <v>1209</v>
      </c>
      <c r="B148" s="829"/>
      <c r="C148" s="829">
        <v>1</v>
      </c>
      <c r="D148" s="829"/>
      <c r="E148" s="829">
        <v>1</v>
      </c>
      <c r="F148" s="829"/>
      <c r="G148" s="829">
        <f t="shared" si="6"/>
        <v>2</v>
      </c>
      <c r="H148" s="770">
        <v>2</v>
      </c>
    </row>
    <row r="149" spans="1:8" ht="18.75">
      <c r="A149" s="795" t="s">
        <v>1177</v>
      </c>
      <c r="B149" s="829"/>
      <c r="C149" s="829">
        <v>8</v>
      </c>
      <c r="D149" s="829"/>
      <c r="E149" s="829"/>
      <c r="F149" s="829"/>
      <c r="G149" s="829">
        <f t="shared" si="6"/>
        <v>8</v>
      </c>
      <c r="H149" s="770">
        <v>3</v>
      </c>
    </row>
    <row r="150" spans="1:8" ht="18.75">
      <c r="A150" s="795" t="s">
        <v>1327</v>
      </c>
      <c r="B150" s="829"/>
      <c r="C150" s="829">
        <v>2</v>
      </c>
      <c r="D150" s="829"/>
      <c r="E150" s="829"/>
      <c r="F150" s="829">
        <v>1</v>
      </c>
      <c r="G150" s="829">
        <f t="shared" si="6"/>
        <v>3</v>
      </c>
      <c r="H150" s="770">
        <v>4</v>
      </c>
    </row>
    <row r="151" spans="1:7" ht="18.75">
      <c r="A151" s="787" t="s">
        <v>1328</v>
      </c>
      <c r="B151" s="831"/>
      <c r="C151" s="831">
        <v>1</v>
      </c>
      <c r="D151" s="831">
        <v>1</v>
      </c>
      <c r="E151" s="831"/>
      <c r="F151" s="831"/>
      <c r="G151" s="831">
        <f t="shared" si="6"/>
        <v>2</v>
      </c>
    </row>
    <row r="152" spans="1:7" ht="18.75">
      <c r="A152" s="804" t="s">
        <v>1346</v>
      </c>
      <c r="B152" s="818">
        <f>SUM(B153:B157)</f>
        <v>0</v>
      </c>
      <c r="C152" s="818">
        <f>SUM(C153:C157)</f>
        <v>10</v>
      </c>
      <c r="D152" s="818">
        <f>SUM(D153:D157)</f>
        <v>1</v>
      </c>
      <c r="E152" s="818">
        <f>SUM(E153:E157)</f>
        <v>0</v>
      </c>
      <c r="F152" s="818">
        <f>SUM(F153:F158)</f>
        <v>5</v>
      </c>
      <c r="G152" s="819">
        <f t="shared" si="6"/>
        <v>16</v>
      </c>
    </row>
    <row r="153" spans="1:8" ht="18.75">
      <c r="A153" s="795" t="s">
        <v>1166</v>
      </c>
      <c r="B153" s="829"/>
      <c r="C153" s="829">
        <v>6</v>
      </c>
      <c r="D153" s="829">
        <v>1</v>
      </c>
      <c r="E153" s="829"/>
      <c r="F153" s="829">
        <v>2</v>
      </c>
      <c r="G153" s="829">
        <f t="shared" si="6"/>
        <v>9</v>
      </c>
      <c r="H153" s="770">
        <v>1</v>
      </c>
    </row>
    <row r="154" spans="1:8" ht="18.75">
      <c r="A154" s="812" t="s">
        <v>1177</v>
      </c>
      <c r="B154" s="830"/>
      <c r="C154" s="830">
        <v>2</v>
      </c>
      <c r="D154" s="830"/>
      <c r="E154" s="830"/>
      <c r="F154" s="830">
        <v>1</v>
      </c>
      <c r="G154" s="830">
        <f t="shared" si="6"/>
        <v>3</v>
      </c>
      <c r="H154" s="770">
        <v>2</v>
      </c>
    </row>
    <row r="155" spans="1:7" ht="18.75">
      <c r="A155" s="795" t="s">
        <v>1329</v>
      </c>
      <c r="B155" s="829"/>
      <c r="C155" s="829">
        <v>1</v>
      </c>
      <c r="D155" s="829"/>
      <c r="E155" s="829"/>
      <c r="F155" s="829"/>
      <c r="G155" s="829">
        <f t="shared" si="6"/>
        <v>1</v>
      </c>
    </row>
    <row r="156" spans="1:7" ht="18.75">
      <c r="A156" s="795" t="s">
        <v>1330</v>
      </c>
      <c r="B156" s="829"/>
      <c r="C156" s="829">
        <v>1</v>
      </c>
      <c r="D156" s="829"/>
      <c r="E156" s="829"/>
      <c r="F156" s="829"/>
      <c r="G156" s="829">
        <f t="shared" si="6"/>
        <v>1</v>
      </c>
    </row>
    <row r="157" spans="1:7" ht="18.75">
      <c r="A157" s="795" t="s">
        <v>1331</v>
      </c>
      <c r="B157" s="829"/>
      <c r="C157" s="829"/>
      <c r="D157" s="829"/>
      <c r="E157" s="829"/>
      <c r="F157" s="829">
        <v>1</v>
      </c>
      <c r="G157" s="829">
        <f t="shared" si="6"/>
        <v>1</v>
      </c>
    </row>
    <row r="158" spans="1:7" ht="18.75">
      <c r="A158" s="787" t="s">
        <v>1332</v>
      </c>
      <c r="B158" s="831"/>
      <c r="C158" s="831"/>
      <c r="D158" s="831"/>
      <c r="E158" s="831"/>
      <c r="F158" s="831">
        <v>1</v>
      </c>
      <c r="G158" s="831">
        <f t="shared" si="6"/>
        <v>1</v>
      </c>
    </row>
    <row r="159" spans="1:7" ht="18.75">
      <c r="A159" s="580" t="s">
        <v>290</v>
      </c>
      <c r="B159" s="820">
        <f aca="true" t="shared" si="7" ref="B159:G159">SUM(B7,B26,B32,B39,B63,B73,B80,B94,B110,B123,B133,B138,B146,B152)</f>
        <v>9</v>
      </c>
      <c r="C159" s="820">
        <f t="shared" si="7"/>
        <v>227</v>
      </c>
      <c r="D159" s="820">
        <f t="shared" si="7"/>
        <v>25</v>
      </c>
      <c r="E159" s="820">
        <f t="shared" si="7"/>
        <v>8</v>
      </c>
      <c r="F159" s="820">
        <f t="shared" si="7"/>
        <v>217</v>
      </c>
      <c r="G159" s="820">
        <f t="shared" si="7"/>
        <v>486</v>
      </c>
    </row>
  </sheetData>
  <sheetProtection/>
  <mergeCells count="5">
    <mergeCell ref="A1:G1"/>
    <mergeCell ref="A2:G2"/>
    <mergeCell ref="A3:G3"/>
    <mergeCell ref="A4:G4"/>
    <mergeCell ref="A5:G5"/>
  </mergeCells>
  <printOptions/>
  <pageMargins left="0.56" right="0.2362204724409449" top="0.7480314960629921" bottom="0.69" header="0.31496062992125984" footer="0.31496062992125984"/>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G7"/>
  <sheetViews>
    <sheetView view="pageBreakPreview" zoomScale="60" zoomScalePageLayoutView="0" workbookViewId="0" topLeftCell="A1">
      <selection activeCell="A1" sqref="A1:G7"/>
    </sheetView>
  </sheetViews>
  <sheetFormatPr defaultColWidth="8.8515625" defaultRowHeight="21.75"/>
  <cols>
    <col min="1" max="1" width="7.140625" style="770" customWidth="1"/>
    <col min="2" max="2" width="30.8515625" style="536" customWidth="1"/>
    <col min="3" max="3" width="16.140625" style="536" customWidth="1"/>
    <col min="4" max="7" width="10.8515625" style="536" customWidth="1"/>
    <col min="8" max="16384" width="8.8515625" style="536" customWidth="1"/>
  </cols>
  <sheetData>
    <row r="1" spans="1:7" ht="28.5">
      <c r="A1" s="909" t="s">
        <v>1254</v>
      </c>
      <c r="B1" s="909"/>
      <c r="C1" s="909"/>
      <c r="D1" s="909"/>
      <c r="E1" s="909"/>
      <c r="F1" s="909"/>
      <c r="G1" s="909"/>
    </row>
    <row r="2" spans="1:7" s="765" customFormat="1" ht="26.25">
      <c r="A2" s="910" t="s">
        <v>1131</v>
      </c>
      <c r="B2" s="910"/>
      <c r="C2" s="910"/>
      <c r="D2" s="910"/>
      <c r="E2" s="910"/>
      <c r="F2" s="910"/>
      <c r="G2" s="910"/>
    </row>
    <row r="3" spans="1:7" s="765" customFormat="1" ht="26.25">
      <c r="A3" s="910" t="s">
        <v>177</v>
      </c>
      <c r="B3" s="910"/>
      <c r="C3" s="910"/>
      <c r="D3" s="910"/>
      <c r="E3" s="910"/>
      <c r="F3" s="910"/>
      <c r="G3" s="910"/>
    </row>
    <row r="4" s="756" customFormat="1" ht="21">
      <c r="A4" s="766"/>
    </row>
    <row r="5" spans="1:7" s="756" customFormat="1" ht="30" customHeight="1">
      <c r="A5" s="911" t="s">
        <v>178</v>
      </c>
      <c r="B5" s="911" t="s">
        <v>1249</v>
      </c>
      <c r="C5" s="767" t="s">
        <v>1250</v>
      </c>
      <c r="D5" s="913" t="s">
        <v>1251</v>
      </c>
      <c r="E5" s="914"/>
      <c r="F5" s="914"/>
      <c r="G5" s="915"/>
    </row>
    <row r="6" spans="1:7" s="756" customFormat="1" ht="30" customHeight="1">
      <c r="A6" s="912"/>
      <c r="B6" s="912"/>
      <c r="C6" s="768" t="s">
        <v>1252</v>
      </c>
      <c r="D6" s="769">
        <v>2566</v>
      </c>
      <c r="E6" s="769">
        <v>2567</v>
      </c>
      <c r="F6" s="769">
        <v>2568</v>
      </c>
      <c r="G6" s="769">
        <v>2569</v>
      </c>
    </row>
    <row r="7" spans="1:7" s="756" customFormat="1" ht="30" customHeight="1">
      <c r="A7" s="771">
        <v>1</v>
      </c>
      <c r="B7" s="772" t="s">
        <v>1253</v>
      </c>
      <c r="C7" s="771"/>
      <c r="D7" s="771"/>
      <c r="E7" s="771"/>
      <c r="F7" s="771"/>
      <c r="G7" s="771"/>
    </row>
  </sheetData>
  <sheetProtection/>
  <mergeCells count="6">
    <mergeCell ref="A1:G1"/>
    <mergeCell ref="A2:G2"/>
    <mergeCell ref="A3:G3"/>
    <mergeCell ref="A5:A6"/>
    <mergeCell ref="B5:B6"/>
    <mergeCell ref="D5:G5"/>
  </mergeCells>
  <printOptions/>
  <pageMargins left="0.7" right="0.7" top="0.75" bottom="0.75" header="0.3" footer="0.3"/>
  <pageSetup horizontalDpi="600" verticalDpi="600" orientation="portrait" paperSize="9" scale="67" r:id="rId1"/>
</worksheet>
</file>

<file path=xl/worksheets/sheet16.xml><?xml version="1.0" encoding="utf-8"?>
<worksheet xmlns="http://schemas.openxmlformats.org/spreadsheetml/2006/main" xmlns:r="http://schemas.openxmlformats.org/officeDocument/2006/relationships">
  <sheetPr>
    <tabColor rgb="FFFF0000"/>
  </sheetPr>
  <dimension ref="A1:V106"/>
  <sheetViews>
    <sheetView view="pageBreakPreview" zoomScaleSheetLayoutView="100" zoomScalePageLayoutView="0" workbookViewId="0" topLeftCell="A1">
      <selection activeCell="W12" sqref="W12"/>
    </sheetView>
  </sheetViews>
  <sheetFormatPr defaultColWidth="8.8515625" defaultRowHeight="21.75"/>
  <cols>
    <col min="1" max="2" width="2.421875" style="582" bestFit="1" customWidth="1"/>
    <col min="3" max="3" width="32.7109375" style="582" customWidth="1"/>
    <col min="4" max="4" width="5.8515625" style="582" bestFit="1" customWidth="1"/>
    <col min="5" max="5" width="7.421875" style="582" bestFit="1" customWidth="1"/>
    <col min="6" max="6" width="8.28125" style="582" bestFit="1" customWidth="1"/>
    <col min="7" max="9" width="0" style="582" hidden="1" customWidth="1"/>
    <col min="10" max="10" width="8.57421875" style="582" customWidth="1"/>
    <col min="11" max="11" width="8.8515625" style="582" customWidth="1"/>
    <col min="12" max="12" width="0" style="582" hidden="1" customWidth="1"/>
    <col min="13" max="13" width="7.421875" style="582" customWidth="1"/>
    <col min="14" max="14" width="7.8515625" style="582" customWidth="1"/>
    <col min="15" max="15" width="8.8515625" style="582" customWidth="1"/>
    <col min="16" max="19" width="5.00390625" style="582" bestFit="1" customWidth="1"/>
    <col min="20" max="20" width="8.8515625" style="582" customWidth="1"/>
    <col min="21" max="23" width="5.421875" style="582" customWidth="1"/>
    <col min="24" max="16384" width="8.8515625" style="582" customWidth="1"/>
  </cols>
  <sheetData>
    <row r="1" spans="1:19" ht="24">
      <c r="A1" s="901" t="s">
        <v>1247</v>
      </c>
      <c r="B1" s="901"/>
      <c r="C1" s="901"/>
      <c r="D1" s="901"/>
      <c r="E1" s="901"/>
      <c r="F1" s="901"/>
      <c r="G1" s="901"/>
      <c r="H1" s="901"/>
      <c r="I1" s="901"/>
      <c r="J1" s="901"/>
      <c r="K1" s="901"/>
      <c r="L1" s="901"/>
      <c r="M1" s="901"/>
      <c r="N1" s="901"/>
      <c r="O1" s="901"/>
      <c r="P1" s="901"/>
      <c r="Q1" s="901"/>
      <c r="R1" s="901"/>
      <c r="S1" s="901"/>
    </row>
    <row r="2" spans="1:19" ht="24">
      <c r="A2" s="901" t="s">
        <v>177</v>
      </c>
      <c r="B2" s="901"/>
      <c r="C2" s="901"/>
      <c r="D2" s="901"/>
      <c r="E2" s="901"/>
      <c r="F2" s="901"/>
      <c r="G2" s="901"/>
      <c r="H2" s="901"/>
      <c r="I2" s="901"/>
      <c r="J2" s="901"/>
      <c r="K2" s="901"/>
      <c r="L2" s="901"/>
      <c r="M2" s="901"/>
      <c r="N2" s="901"/>
      <c r="O2" s="901"/>
      <c r="P2" s="901"/>
      <c r="Q2" s="901"/>
      <c r="R2" s="901"/>
      <c r="S2" s="901"/>
    </row>
    <row r="3" spans="1:19" ht="23.25">
      <c r="A3" s="583"/>
      <c r="B3" s="584"/>
      <c r="C3" s="585"/>
      <c r="D3" s="586"/>
      <c r="E3" s="586"/>
      <c r="F3" s="586"/>
      <c r="G3" s="586"/>
      <c r="H3" s="586"/>
      <c r="I3" s="586"/>
      <c r="J3" s="586"/>
      <c r="K3" s="586"/>
      <c r="L3" s="586"/>
      <c r="M3" s="586"/>
      <c r="N3" s="586"/>
      <c r="O3" s="586"/>
      <c r="P3" s="586"/>
      <c r="Q3" s="586"/>
      <c r="R3" s="586"/>
      <c r="S3" s="586"/>
    </row>
    <row r="4" spans="1:19" ht="23.25">
      <c r="A4" s="944" t="s">
        <v>178</v>
      </c>
      <c r="B4" s="944" t="s">
        <v>1119</v>
      </c>
      <c r="C4" s="944"/>
      <c r="D4" s="587"/>
      <c r="E4" s="931" t="s">
        <v>1145</v>
      </c>
      <c r="F4" s="946"/>
      <c r="G4" s="946"/>
      <c r="H4" s="946"/>
      <c r="I4" s="946"/>
      <c r="J4" s="946"/>
      <c r="K4" s="946"/>
      <c r="L4" s="947"/>
      <c r="M4" s="948" t="s">
        <v>1282</v>
      </c>
      <c r="N4" s="588"/>
      <c r="O4" s="948" t="s">
        <v>1146</v>
      </c>
      <c r="P4" s="938" t="s">
        <v>1147</v>
      </c>
      <c r="Q4" s="939"/>
      <c r="R4" s="939"/>
      <c r="S4" s="940"/>
    </row>
    <row r="5" spans="1:19" ht="20.25" customHeight="1">
      <c r="A5" s="944"/>
      <c r="B5" s="944"/>
      <c r="C5" s="944"/>
      <c r="D5" s="950" t="s">
        <v>1148</v>
      </c>
      <c r="E5" s="952" t="s">
        <v>185</v>
      </c>
      <c r="F5" s="931" t="s">
        <v>1149</v>
      </c>
      <c r="G5" s="932"/>
      <c r="H5" s="932"/>
      <c r="I5" s="932"/>
      <c r="J5" s="933"/>
      <c r="K5" s="934" t="s">
        <v>1150</v>
      </c>
      <c r="L5" s="935" t="s">
        <v>1151</v>
      </c>
      <c r="M5" s="937"/>
      <c r="N5" s="937" t="s">
        <v>1152</v>
      </c>
      <c r="O5" s="937"/>
      <c r="P5" s="938" t="s">
        <v>1153</v>
      </c>
      <c r="Q5" s="939"/>
      <c r="R5" s="939"/>
      <c r="S5" s="940"/>
    </row>
    <row r="6" spans="1:19" ht="23.25">
      <c r="A6" s="945"/>
      <c r="B6" s="945"/>
      <c r="C6" s="945"/>
      <c r="D6" s="951"/>
      <c r="E6" s="953"/>
      <c r="F6" s="589" t="s">
        <v>1154</v>
      </c>
      <c r="G6" s="941" t="s">
        <v>1155</v>
      </c>
      <c r="H6" s="942"/>
      <c r="I6" s="942"/>
      <c r="J6" s="943"/>
      <c r="K6" s="935"/>
      <c r="L6" s="936"/>
      <c r="M6" s="937"/>
      <c r="N6" s="937"/>
      <c r="O6" s="937"/>
      <c r="P6" s="590">
        <v>2566</v>
      </c>
      <c r="Q6" s="590">
        <v>2567</v>
      </c>
      <c r="R6" s="590">
        <v>2568</v>
      </c>
      <c r="S6" s="590">
        <v>2569</v>
      </c>
    </row>
    <row r="7" spans="1:19" ht="41.25" customHeight="1">
      <c r="A7" s="591"/>
      <c r="B7" s="592"/>
      <c r="C7" s="593"/>
      <c r="D7" s="594"/>
      <c r="E7" s="595" t="s">
        <v>1156</v>
      </c>
      <c r="F7" s="595" t="s">
        <v>1157</v>
      </c>
      <c r="G7" s="596" t="s">
        <v>1158</v>
      </c>
      <c r="H7" s="596" t="s">
        <v>1159</v>
      </c>
      <c r="I7" s="596" t="s">
        <v>1160</v>
      </c>
      <c r="J7" s="596" t="s">
        <v>1161</v>
      </c>
      <c r="K7" s="597" t="s">
        <v>1162</v>
      </c>
      <c r="L7" s="598"/>
      <c r="M7" s="949"/>
      <c r="N7" s="597"/>
      <c r="O7" s="949"/>
      <c r="P7" s="599"/>
      <c r="Q7" s="599"/>
      <c r="R7" s="599"/>
      <c r="S7" s="599"/>
    </row>
    <row r="8" spans="1:20" ht="23.25">
      <c r="A8" s="600" t="s">
        <v>1163</v>
      </c>
      <c r="B8" s="920" t="s">
        <v>1164</v>
      </c>
      <c r="C8" s="920"/>
      <c r="D8" s="601"/>
      <c r="E8" s="601"/>
      <c r="F8" s="601"/>
      <c r="G8" s="601"/>
      <c r="H8" s="601"/>
      <c r="I8" s="601"/>
      <c r="J8" s="601"/>
      <c r="K8" s="601"/>
      <c r="L8" s="601"/>
      <c r="M8" s="601"/>
      <c r="N8" s="601"/>
      <c r="O8" s="601"/>
      <c r="P8" s="601"/>
      <c r="Q8" s="601"/>
      <c r="R8" s="601"/>
      <c r="S8" s="601"/>
      <c r="T8" s="602">
        <f>SUM(P8:S8)</f>
        <v>0</v>
      </c>
    </row>
    <row r="9" spans="1:20" ht="23.25">
      <c r="A9" s="603"/>
      <c r="B9" s="921" t="s">
        <v>1143</v>
      </c>
      <c r="C9" s="922"/>
      <c r="D9" s="604"/>
      <c r="E9" s="604"/>
      <c r="F9" s="604"/>
      <c r="G9" s="604"/>
      <c r="H9" s="604"/>
      <c r="I9" s="604"/>
      <c r="J9" s="604"/>
      <c r="K9" s="604"/>
      <c r="L9" s="604"/>
      <c r="M9" s="604"/>
      <c r="N9" s="604"/>
      <c r="O9" s="604"/>
      <c r="P9" s="604"/>
      <c r="Q9" s="604"/>
      <c r="R9" s="604"/>
      <c r="S9" s="604"/>
      <c r="T9" s="602">
        <f aca="true" t="shared" si="0" ref="T9:T72">SUM(P9:S9)</f>
        <v>0</v>
      </c>
    </row>
    <row r="10" spans="1:20" ht="23.25">
      <c r="A10" s="605"/>
      <c r="B10" s="606" t="s">
        <v>1165</v>
      </c>
      <c r="C10" s="607" t="s">
        <v>1166</v>
      </c>
      <c r="D10" s="608"/>
      <c r="E10" s="609"/>
      <c r="F10" s="610"/>
      <c r="G10" s="610"/>
      <c r="H10" s="610"/>
      <c r="I10" s="610"/>
      <c r="J10" s="610"/>
      <c r="K10" s="610"/>
      <c r="L10" s="610"/>
      <c r="M10" s="608"/>
      <c r="N10" s="608"/>
      <c r="O10" s="608"/>
      <c r="P10" s="610"/>
      <c r="Q10" s="610"/>
      <c r="R10" s="610"/>
      <c r="S10" s="610"/>
      <c r="T10" s="602">
        <f t="shared" si="0"/>
        <v>0</v>
      </c>
    </row>
    <row r="11" spans="1:20" ht="23.25">
      <c r="A11" s="611"/>
      <c r="B11" s="612" t="s">
        <v>1167</v>
      </c>
      <c r="C11" s="613" t="s">
        <v>1168</v>
      </c>
      <c r="D11" s="614"/>
      <c r="E11" s="615"/>
      <c r="F11" s="610"/>
      <c r="G11" s="610"/>
      <c r="H11" s="610"/>
      <c r="I11" s="610"/>
      <c r="J11" s="610"/>
      <c r="K11" s="610"/>
      <c r="L11" s="610"/>
      <c r="M11" s="608"/>
      <c r="N11" s="608"/>
      <c r="O11" s="614"/>
      <c r="P11" s="616"/>
      <c r="Q11" s="616"/>
      <c r="R11" s="616"/>
      <c r="S11" s="616"/>
      <c r="T11" s="602">
        <f t="shared" si="0"/>
        <v>0</v>
      </c>
    </row>
    <row r="12" spans="1:20" ht="23.25">
      <c r="A12" s="611"/>
      <c r="B12" s="612" t="s">
        <v>1169</v>
      </c>
      <c r="C12" s="613" t="s">
        <v>1170</v>
      </c>
      <c r="D12" s="614"/>
      <c r="E12" s="615"/>
      <c r="F12" s="616"/>
      <c r="G12" s="616"/>
      <c r="H12" s="616"/>
      <c r="I12" s="616"/>
      <c r="J12" s="616"/>
      <c r="K12" s="616"/>
      <c r="L12" s="616"/>
      <c r="M12" s="608"/>
      <c r="N12" s="608"/>
      <c r="O12" s="614"/>
      <c r="P12" s="616"/>
      <c r="Q12" s="616"/>
      <c r="R12" s="616"/>
      <c r="S12" s="616"/>
      <c r="T12" s="602">
        <f t="shared" si="0"/>
        <v>0</v>
      </c>
    </row>
    <row r="13" spans="1:20" ht="23.25">
      <c r="A13" s="611"/>
      <c r="B13" s="612" t="s">
        <v>1171</v>
      </c>
      <c r="C13" s="613" t="s">
        <v>1172</v>
      </c>
      <c r="D13" s="614"/>
      <c r="E13" s="615"/>
      <c r="F13" s="616"/>
      <c r="G13" s="616"/>
      <c r="H13" s="616"/>
      <c r="I13" s="616"/>
      <c r="J13" s="616"/>
      <c r="K13" s="616"/>
      <c r="L13" s="616"/>
      <c r="M13" s="608"/>
      <c r="N13" s="608"/>
      <c r="O13" s="614"/>
      <c r="P13" s="616"/>
      <c r="Q13" s="616"/>
      <c r="R13" s="616"/>
      <c r="S13" s="616"/>
      <c r="T13" s="602">
        <f t="shared" si="0"/>
        <v>0</v>
      </c>
    </row>
    <row r="14" spans="1:20" ht="69.75">
      <c r="A14" s="617"/>
      <c r="B14" s="618" t="s">
        <v>1173</v>
      </c>
      <c r="C14" s="619" t="s">
        <v>1174</v>
      </c>
      <c r="D14" s="620"/>
      <c r="E14" s="621"/>
      <c r="F14" s="622"/>
      <c r="G14" s="622"/>
      <c r="H14" s="622"/>
      <c r="I14" s="622"/>
      <c r="J14" s="622"/>
      <c r="K14" s="622"/>
      <c r="L14" s="622"/>
      <c r="M14" s="620"/>
      <c r="N14" s="608"/>
      <c r="O14" s="614"/>
      <c r="P14" s="622"/>
      <c r="Q14" s="622"/>
      <c r="R14" s="622"/>
      <c r="S14" s="622"/>
      <c r="T14" s="602">
        <f t="shared" si="0"/>
        <v>0</v>
      </c>
    </row>
    <row r="15" spans="1:20" ht="23.25">
      <c r="A15" s="600" t="s">
        <v>1175</v>
      </c>
      <c r="B15" s="920" t="s">
        <v>1176</v>
      </c>
      <c r="C15" s="920"/>
      <c r="D15" s="601"/>
      <c r="E15" s="601"/>
      <c r="F15" s="601"/>
      <c r="G15" s="601"/>
      <c r="H15" s="601"/>
      <c r="I15" s="601"/>
      <c r="J15" s="601"/>
      <c r="K15" s="601"/>
      <c r="L15" s="601"/>
      <c r="M15" s="601"/>
      <c r="N15" s="601"/>
      <c r="O15" s="601"/>
      <c r="P15" s="601"/>
      <c r="Q15" s="601"/>
      <c r="R15" s="601"/>
      <c r="S15" s="601"/>
      <c r="T15" s="602">
        <f t="shared" si="0"/>
        <v>0</v>
      </c>
    </row>
    <row r="16" spans="1:20" ht="23.25">
      <c r="A16" s="603"/>
      <c r="B16" s="921" t="s">
        <v>1143</v>
      </c>
      <c r="C16" s="922"/>
      <c r="D16" s="604"/>
      <c r="E16" s="604"/>
      <c r="F16" s="604"/>
      <c r="G16" s="604"/>
      <c r="H16" s="604"/>
      <c r="I16" s="604"/>
      <c r="J16" s="604"/>
      <c r="K16" s="604"/>
      <c r="L16" s="604"/>
      <c r="M16" s="604"/>
      <c r="N16" s="604"/>
      <c r="O16" s="604"/>
      <c r="P16" s="604"/>
      <c r="Q16" s="604"/>
      <c r="R16" s="604"/>
      <c r="S16" s="604"/>
      <c r="T16" s="602">
        <f t="shared" si="0"/>
        <v>0</v>
      </c>
    </row>
    <row r="17" spans="1:20" ht="23.25">
      <c r="A17" s="605"/>
      <c r="B17" s="606" t="s">
        <v>1165</v>
      </c>
      <c r="C17" s="623" t="s">
        <v>1166</v>
      </c>
      <c r="D17" s="608"/>
      <c r="E17" s="610"/>
      <c r="F17" s="610"/>
      <c r="G17" s="610"/>
      <c r="H17" s="610"/>
      <c r="I17" s="610"/>
      <c r="J17" s="610"/>
      <c r="K17" s="624"/>
      <c r="L17" s="610"/>
      <c r="M17" s="608"/>
      <c r="N17" s="608"/>
      <c r="O17" s="608"/>
      <c r="P17" s="610"/>
      <c r="Q17" s="610"/>
      <c r="R17" s="610"/>
      <c r="S17" s="610"/>
      <c r="T17" s="602">
        <f t="shared" si="0"/>
        <v>0</v>
      </c>
    </row>
    <row r="18" spans="1:20" ht="23.25">
      <c r="A18" s="611"/>
      <c r="B18" s="612" t="s">
        <v>1167</v>
      </c>
      <c r="C18" s="613" t="s">
        <v>1177</v>
      </c>
      <c r="D18" s="614"/>
      <c r="E18" s="616"/>
      <c r="F18" s="616"/>
      <c r="G18" s="616"/>
      <c r="H18" s="616"/>
      <c r="I18" s="616"/>
      <c r="J18" s="616"/>
      <c r="K18" s="625"/>
      <c r="L18" s="616"/>
      <c r="M18" s="608"/>
      <c r="N18" s="608"/>
      <c r="O18" s="608"/>
      <c r="P18" s="616"/>
      <c r="Q18" s="616"/>
      <c r="R18" s="616"/>
      <c r="S18" s="616"/>
      <c r="T18" s="602">
        <f t="shared" si="0"/>
        <v>0</v>
      </c>
    </row>
    <row r="19" spans="1:20" ht="23.25">
      <c r="A19" s="611"/>
      <c r="B19" s="612" t="s">
        <v>1169</v>
      </c>
      <c r="C19" s="613" t="s">
        <v>1172</v>
      </c>
      <c r="D19" s="614"/>
      <c r="E19" s="616"/>
      <c r="F19" s="616"/>
      <c r="G19" s="616"/>
      <c r="H19" s="616"/>
      <c r="I19" s="616"/>
      <c r="J19" s="616"/>
      <c r="K19" s="625"/>
      <c r="L19" s="616"/>
      <c r="M19" s="608"/>
      <c r="N19" s="608"/>
      <c r="O19" s="608"/>
      <c r="P19" s="616"/>
      <c r="Q19" s="616"/>
      <c r="R19" s="616"/>
      <c r="S19" s="616"/>
      <c r="T19" s="602">
        <f t="shared" si="0"/>
        <v>0</v>
      </c>
    </row>
    <row r="20" spans="1:20" ht="23.25">
      <c r="A20" s="600" t="s">
        <v>1178</v>
      </c>
      <c r="B20" s="929" t="s">
        <v>1179</v>
      </c>
      <c r="C20" s="930"/>
      <c r="D20" s="601"/>
      <c r="E20" s="601"/>
      <c r="F20" s="601"/>
      <c r="G20" s="601"/>
      <c r="H20" s="601"/>
      <c r="I20" s="601"/>
      <c r="J20" s="601"/>
      <c r="K20" s="601"/>
      <c r="L20" s="601"/>
      <c r="M20" s="601"/>
      <c r="N20" s="601"/>
      <c r="O20" s="601"/>
      <c r="P20" s="601"/>
      <c r="Q20" s="601"/>
      <c r="R20" s="601"/>
      <c r="S20" s="601"/>
      <c r="T20" s="602">
        <f t="shared" si="0"/>
        <v>0</v>
      </c>
    </row>
    <row r="21" spans="1:20" ht="23.25">
      <c r="A21" s="603"/>
      <c r="B21" s="921" t="s">
        <v>1143</v>
      </c>
      <c r="C21" s="922"/>
      <c r="D21" s="604"/>
      <c r="E21" s="604"/>
      <c r="F21" s="604"/>
      <c r="G21" s="604"/>
      <c r="H21" s="604"/>
      <c r="I21" s="604"/>
      <c r="J21" s="604"/>
      <c r="K21" s="604"/>
      <c r="L21" s="604"/>
      <c r="M21" s="604"/>
      <c r="N21" s="604"/>
      <c r="O21" s="604"/>
      <c r="P21" s="604"/>
      <c r="Q21" s="604"/>
      <c r="R21" s="604"/>
      <c r="S21" s="604"/>
      <c r="T21" s="602">
        <f t="shared" si="0"/>
        <v>0</v>
      </c>
    </row>
    <row r="22" spans="1:20" ht="23.25">
      <c r="A22" s="605"/>
      <c r="B22" s="606" t="s">
        <v>1165</v>
      </c>
      <c r="C22" s="623" t="s">
        <v>1166</v>
      </c>
      <c r="D22" s="608"/>
      <c r="E22" s="609"/>
      <c r="F22" s="610"/>
      <c r="G22" s="610"/>
      <c r="H22" s="610"/>
      <c r="I22" s="610"/>
      <c r="J22" s="610"/>
      <c r="K22" s="610"/>
      <c r="L22" s="610"/>
      <c r="M22" s="608"/>
      <c r="N22" s="608"/>
      <c r="O22" s="608"/>
      <c r="P22" s="614"/>
      <c r="Q22" s="614"/>
      <c r="R22" s="614"/>
      <c r="S22" s="614"/>
      <c r="T22" s="602">
        <f t="shared" si="0"/>
        <v>0</v>
      </c>
    </row>
    <row r="23" spans="1:20" ht="23.25">
      <c r="A23" s="605"/>
      <c r="B23" s="606" t="s">
        <v>1167</v>
      </c>
      <c r="C23" s="613" t="s">
        <v>1177</v>
      </c>
      <c r="D23" s="608"/>
      <c r="E23" s="626"/>
      <c r="F23" s="610"/>
      <c r="G23" s="610"/>
      <c r="H23" s="610"/>
      <c r="I23" s="610"/>
      <c r="J23" s="610"/>
      <c r="K23" s="610"/>
      <c r="L23" s="610"/>
      <c r="M23" s="608"/>
      <c r="N23" s="608"/>
      <c r="O23" s="614"/>
      <c r="P23" s="614"/>
      <c r="Q23" s="614"/>
      <c r="R23" s="614"/>
      <c r="S23" s="614"/>
      <c r="T23" s="602">
        <f t="shared" si="0"/>
        <v>0</v>
      </c>
    </row>
    <row r="24" spans="1:20" ht="23.25">
      <c r="A24" s="611"/>
      <c r="B24" s="612" t="s">
        <v>1169</v>
      </c>
      <c r="C24" s="613" t="s">
        <v>1172</v>
      </c>
      <c r="D24" s="614"/>
      <c r="E24" s="627"/>
      <c r="F24" s="616"/>
      <c r="G24" s="616"/>
      <c r="H24" s="616"/>
      <c r="I24" s="616"/>
      <c r="J24" s="616"/>
      <c r="K24" s="616"/>
      <c r="L24" s="616"/>
      <c r="M24" s="608"/>
      <c r="N24" s="608"/>
      <c r="O24" s="614"/>
      <c r="P24" s="614"/>
      <c r="Q24" s="614"/>
      <c r="R24" s="614"/>
      <c r="S24" s="614"/>
      <c r="T24" s="602">
        <f t="shared" si="0"/>
        <v>0</v>
      </c>
    </row>
    <row r="25" spans="1:20" ht="23.25">
      <c r="A25" s="600" t="s">
        <v>1180</v>
      </c>
      <c r="B25" s="920" t="s">
        <v>1181</v>
      </c>
      <c r="C25" s="920"/>
      <c r="D25" s="601"/>
      <c r="E25" s="601"/>
      <c r="F25" s="601"/>
      <c r="G25" s="601"/>
      <c r="H25" s="601"/>
      <c r="I25" s="601"/>
      <c r="J25" s="601"/>
      <c r="K25" s="601"/>
      <c r="L25" s="601"/>
      <c r="M25" s="601"/>
      <c r="N25" s="601"/>
      <c r="O25" s="601"/>
      <c r="P25" s="601"/>
      <c r="Q25" s="601"/>
      <c r="R25" s="601"/>
      <c r="S25" s="601"/>
      <c r="T25" s="602">
        <f t="shared" si="0"/>
        <v>0</v>
      </c>
    </row>
    <row r="26" spans="1:20" ht="23.25">
      <c r="A26" s="603"/>
      <c r="B26" s="921" t="s">
        <v>1143</v>
      </c>
      <c r="C26" s="922"/>
      <c r="D26" s="604"/>
      <c r="E26" s="604"/>
      <c r="F26" s="604"/>
      <c r="G26" s="604"/>
      <c r="H26" s="604"/>
      <c r="I26" s="604"/>
      <c r="J26" s="604"/>
      <c r="K26" s="604"/>
      <c r="L26" s="604"/>
      <c r="M26" s="604"/>
      <c r="N26" s="604"/>
      <c r="O26" s="604"/>
      <c r="P26" s="604"/>
      <c r="Q26" s="604"/>
      <c r="R26" s="604"/>
      <c r="S26" s="604"/>
      <c r="T26" s="602">
        <f t="shared" si="0"/>
        <v>0</v>
      </c>
    </row>
    <row r="27" spans="1:20" ht="23.25">
      <c r="A27" s="605"/>
      <c r="B27" s="606" t="s">
        <v>1165</v>
      </c>
      <c r="C27" s="623" t="s">
        <v>1166</v>
      </c>
      <c r="D27" s="628"/>
      <c r="E27" s="610"/>
      <c r="F27" s="610"/>
      <c r="G27" s="610"/>
      <c r="H27" s="610"/>
      <c r="I27" s="610"/>
      <c r="J27" s="610"/>
      <c r="K27" s="610"/>
      <c r="L27" s="610"/>
      <c r="M27" s="608"/>
      <c r="N27" s="608"/>
      <c r="O27" s="608"/>
      <c r="P27" s="616"/>
      <c r="Q27" s="616"/>
      <c r="R27" s="616"/>
      <c r="S27" s="616"/>
      <c r="T27" s="602">
        <f t="shared" si="0"/>
        <v>0</v>
      </c>
    </row>
    <row r="28" spans="1:20" ht="23.25">
      <c r="A28" s="605"/>
      <c r="B28" s="606" t="s">
        <v>1167</v>
      </c>
      <c r="C28" s="613" t="s">
        <v>1177</v>
      </c>
      <c r="D28" s="629"/>
      <c r="E28" s="610"/>
      <c r="F28" s="610"/>
      <c r="G28" s="610"/>
      <c r="H28" s="610"/>
      <c r="I28" s="610"/>
      <c r="J28" s="610"/>
      <c r="K28" s="610"/>
      <c r="L28" s="610"/>
      <c r="M28" s="608"/>
      <c r="N28" s="608"/>
      <c r="O28" s="614"/>
      <c r="P28" s="616"/>
      <c r="Q28" s="616"/>
      <c r="R28" s="616"/>
      <c r="S28" s="616"/>
      <c r="T28" s="602">
        <f t="shared" si="0"/>
        <v>0</v>
      </c>
    </row>
    <row r="29" spans="1:20" ht="23.25">
      <c r="A29" s="630"/>
      <c r="B29" s="631" t="s">
        <v>1169</v>
      </c>
      <c r="C29" s="632" t="s">
        <v>1172</v>
      </c>
      <c r="D29" s="633"/>
      <c r="E29" s="634"/>
      <c r="F29" s="634"/>
      <c r="G29" s="634"/>
      <c r="H29" s="634"/>
      <c r="I29" s="634"/>
      <c r="J29" s="634"/>
      <c r="K29" s="634"/>
      <c r="L29" s="634"/>
      <c r="M29" s="620"/>
      <c r="N29" s="608"/>
      <c r="O29" s="635"/>
      <c r="P29" s="616"/>
      <c r="Q29" s="616"/>
      <c r="R29" s="616"/>
      <c r="S29" s="616"/>
      <c r="T29" s="602">
        <f t="shared" si="0"/>
        <v>0</v>
      </c>
    </row>
    <row r="30" spans="1:20" ht="23.25">
      <c r="A30" s="600" t="s">
        <v>1182</v>
      </c>
      <c r="B30" s="920" t="s">
        <v>1183</v>
      </c>
      <c r="C30" s="920"/>
      <c r="D30" s="601"/>
      <c r="E30" s="601"/>
      <c r="F30" s="601"/>
      <c r="G30" s="601"/>
      <c r="H30" s="601"/>
      <c r="I30" s="601"/>
      <c r="J30" s="601"/>
      <c r="K30" s="601"/>
      <c r="L30" s="601"/>
      <c r="M30" s="601"/>
      <c r="N30" s="601"/>
      <c r="O30" s="601"/>
      <c r="P30" s="601"/>
      <c r="Q30" s="601"/>
      <c r="R30" s="601"/>
      <c r="S30" s="601"/>
      <c r="T30" s="602">
        <f t="shared" si="0"/>
        <v>0</v>
      </c>
    </row>
    <row r="31" spans="1:20" ht="23.25">
      <c r="A31" s="605"/>
      <c r="B31" s="927" t="s">
        <v>1143</v>
      </c>
      <c r="C31" s="928"/>
      <c r="D31" s="636"/>
      <c r="E31" s="637"/>
      <c r="F31" s="636"/>
      <c r="G31" s="636"/>
      <c r="H31" s="636"/>
      <c r="I31" s="636"/>
      <c r="J31" s="636"/>
      <c r="K31" s="637"/>
      <c r="L31" s="636"/>
      <c r="M31" s="636"/>
      <c r="N31" s="636"/>
      <c r="O31" s="636"/>
      <c r="P31" s="636"/>
      <c r="Q31" s="636"/>
      <c r="R31" s="636"/>
      <c r="S31" s="636"/>
      <c r="T31" s="602">
        <f t="shared" si="0"/>
        <v>0</v>
      </c>
    </row>
    <row r="32" spans="1:20" ht="23.25">
      <c r="A32" s="605"/>
      <c r="B32" s="606" t="s">
        <v>1165</v>
      </c>
      <c r="C32" s="607" t="s">
        <v>1166</v>
      </c>
      <c r="D32" s="638"/>
      <c r="E32" s="610"/>
      <c r="F32" s="610"/>
      <c r="G32" s="610"/>
      <c r="H32" s="610"/>
      <c r="I32" s="610"/>
      <c r="J32" s="610"/>
      <c r="K32" s="610"/>
      <c r="L32" s="610"/>
      <c r="M32" s="614"/>
      <c r="N32" s="608"/>
      <c r="O32" s="620"/>
      <c r="P32" s="622"/>
      <c r="Q32" s="622"/>
      <c r="R32" s="622"/>
      <c r="S32" s="622"/>
      <c r="T32" s="602">
        <f t="shared" si="0"/>
        <v>0</v>
      </c>
    </row>
    <row r="33" spans="1:20" ht="23.25">
      <c r="A33" s="639"/>
      <c r="B33" s="612" t="s">
        <v>1167</v>
      </c>
      <c r="C33" s="613" t="s">
        <v>1168</v>
      </c>
      <c r="D33" s="640"/>
      <c r="E33" s="616"/>
      <c r="F33" s="616"/>
      <c r="G33" s="616"/>
      <c r="H33" s="616"/>
      <c r="I33" s="616"/>
      <c r="J33" s="616"/>
      <c r="K33" s="616"/>
      <c r="L33" s="616"/>
      <c r="M33" s="608"/>
      <c r="N33" s="608"/>
      <c r="O33" s="614"/>
      <c r="P33" s="616"/>
      <c r="Q33" s="616"/>
      <c r="R33" s="616"/>
      <c r="S33" s="616"/>
      <c r="T33" s="602">
        <f t="shared" si="0"/>
        <v>0</v>
      </c>
    </row>
    <row r="34" spans="1:20" ht="23.25">
      <c r="A34" s="611"/>
      <c r="B34" s="612" t="s">
        <v>1169</v>
      </c>
      <c r="C34" s="641" t="s">
        <v>1177</v>
      </c>
      <c r="D34" s="640"/>
      <c r="E34" s="616"/>
      <c r="F34" s="616"/>
      <c r="G34" s="616"/>
      <c r="H34" s="616"/>
      <c r="I34" s="616"/>
      <c r="J34" s="616"/>
      <c r="K34" s="616"/>
      <c r="L34" s="616"/>
      <c r="M34" s="608"/>
      <c r="N34" s="608"/>
      <c r="O34" s="614"/>
      <c r="P34" s="616"/>
      <c r="Q34" s="616"/>
      <c r="R34" s="616"/>
      <c r="S34" s="616"/>
      <c r="T34" s="602">
        <f t="shared" si="0"/>
        <v>0</v>
      </c>
    </row>
    <row r="35" spans="1:20" ht="23.25">
      <c r="A35" s="611"/>
      <c r="B35" s="612" t="s">
        <v>1171</v>
      </c>
      <c r="C35" s="641" t="s">
        <v>1172</v>
      </c>
      <c r="D35" s="640"/>
      <c r="E35" s="616"/>
      <c r="F35" s="616"/>
      <c r="G35" s="616"/>
      <c r="H35" s="616"/>
      <c r="I35" s="616"/>
      <c r="J35" s="616"/>
      <c r="K35" s="616"/>
      <c r="L35" s="616"/>
      <c r="M35" s="608"/>
      <c r="N35" s="608"/>
      <c r="O35" s="614"/>
      <c r="P35" s="616"/>
      <c r="Q35" s="616"/>
      <c r="R35" s="616"/>
      <c r="S35" s="616"/>
      <c r="T35" s="602">
        <f t="shared" si="0"/>
        <v>0</v>
      </c>
    </row>
    <row r="36" spans="1:20" ht="23.25">
      <c r="A36" s="600" t="s">
        <v>1184</v>
      </c>
      <c r="B36" s="920" t="s">
        <v>1185</v>
      </c>
      <c r="C36" s="920"/>
      <c r="D36" s="601"/>
      <c r="E36" s="601"/>
      <c r="F36" s="601"/>
      <c r="G36" s="601"/>
      <c r="H36" s="601"/>
      <c r="I36" s="601"/>
      <c r="J36" s="601"/>
      <c r="K36" s="601"/>
      <c r="L36" s="601"/>
      <c r="M36" s="601"/>
      <c r="N36" s="601"/>
      <c r="O36" s="601"/>
      <c r="P36" s="601"/>
      <c r="Q36" s="601"/>
      <c r="R36" s="601"/>
      <c r="S36" s="601"/>
      <c r="T36" s="602">
        <f t="shared" si="0"/>
        <v>0</v>
      </c>
    </row>
    <row r="37" spans="1:20" ht="23.25">
      <c r="A37" s="603"/>
      <c r="B37" s="921" t="s">
        <v>1143</v>
      </c>
      <c r="C37" s="922"/>
      <c r="D37" s="604"/>
      <c r="E37" s="604"/>
      <c r="F37" s="604"/>
      <c r="G37" s="604"/>
      <c r="H37" s="604"/>
      <c r="I37" s="604"/>
      <c r="J37" s="604"/>
      <c r="K37" s="604"/>
      <c r="L37" s="604"/>
      <c r="M37" s="604"/>
      <c r="N37" s="604"/>
      <c r="O37" s="604"/>
      <c r="P37" s="604"/>
      <c r="Q37" s="604"/>
      <c r="R37" s="604"/>
      <c r="S37" s="604"/>
      <c r="T37" s="602">
        <f t="shared" si="0"/>
        <v>0</v>
      </c>
    </row>
    <row r="38" spans="1:20" ht="23.25">
      <c r="A38" s="605"/>
      <c r="B38" s="606" t="s">
        <v>1165</v>
      </c>
      <c r="C38" s="623" t="s">
        <v>1166</v>
      </c>
      <c r="D38" s="628"/>
      <c r="E38" s="610"/>
      <c r="F38" s="610"/>
      <c r="G38" s="610"/>
      <c r="H38" s="610"/>
      <c r="I38" s="610"/>
      <c r="J38" s="610"/>
      <c r="K38" s="610"/>
      <c r="L38" s="610"/>
      <c r="M38" s="608"/>
      <c r="N38" s="608"/>
      <c r="O38" s="608"/>
      <c r="P38" s="610"/>
      <c r="Q38" s="610"/>
      <c r="R38" s="610"/>
      <c r="S38" s="610"/>
      <c r="T38" s="602">
        <f t="shared" si="0"/>
        <v>0</v>
      </c>
    </row>
    <row r="39" spans="1:20" ht="23.25">
      <c r="A39" s="605"/>
      <c r="B39" s="606" t="s">
        <v>1167</v>
      </c>
      <c r="C39" s="613" t="s">
        <v>1177</v>
      </c>
      <c r="D39" s="629"/>
      <c r="E39" s="610"/>
      <c r="F39" s="610"/>
      <c r="G39" s="610"/>
      <c r="H39" s="610"/>
      <c r="I39" s="610"/>
      <c r="J39" s="610"/>
      <c r="K39" s="610"/>
      <c r="L39" s="610"/>
      <c r="M39" s="608"/>
      <c r="N39" s="608"/>
      <c r="O39" s="614"/>
      <c r="P39" s="610"/>
      <c r="Q39" s="610"/>
      <c r="R39" s="610"/>
      <c r="S39" s="610"/>
      <c r="T39" s="602">
        <f t="shared" si="0"/>
        <v>0</v>
      </c>
    </row>
    <row r="40" spans="1:20" ht="23.25">
      <c r="A40" s="605"/>
      <c r="B40" s="606" t="s">
        <v>1169</v>
      </c>
      <c r="C40" s="613" t="s">
        <v>1172</v>
      </c>
      <c r="D40" s="629"/>
      <c r="E40" s="610"/>
      <c r="F40" s="610"/>
      <c r="G40" s="610"/>
      <c r="H40" s="610"/>
      <c r="I40" s="610"/>
      <c r="J40" s="610"/>
      <c r="K40" s="610"/>
      <c r="L40" s="610"/>
      <c r="M40" s="608"/>
      <c r="N40" s="608"/>
      <c r="O40" s="614"/>
      <c r="P40" s="610"/>
      <c r="Q40" s="610"/>
      <c r="R40" s="610"/>
      <c r="S40" s="610"/>
      <c r="T40" s="602">
        <f t="shared" si="0"/>
        <v>0</v>
      </c>
    </row>
    <row r="41" spans="1:20" ht="23.25">
      <c r="A41" s="605"/>
      <c r="B41" s="606" t="s">
        <v>1171</v>
      </c>
      <c r="C41" s="613" t="s">
        <v>1186</v>
      </c>
      <c r="D41" s="629"/>
      <c r="E41" s="610"/>
      <c r="F41" s="610"/>
      <c r="G41" s="610"/>
      <c r="H41" s="610"/>
      <c r="I41" s="610"/>
      <c r="J41" s="610"/>
      <c r="K41" s="610"/>
      <c r="L41" s="610"/>
      <c r="M41" s="608"/>
      <c r="N41" s="608"/>
      <c r="O41" s="614"/>
      <c r="P41" s="610"/>
      <c r="Q41" s="610"/>
      <c r="R41" s="610"/>
      <c r="S41" s="610"/>
      <c r="T41" s="602">
        <f t="shared" si="0"/>
        <v>0</v>
      </c>
    </row>
    <row r="42" spans="1:20" ht="23.25">
      <c r="A42" s="642"/>
      <c r="B42" s="643" t="s">
        <v>1173</v>
      </c>
      <c r="C42" s="644" t="s">
        <v>1187</v>
      </c>
      <c r="D42" s="645"/>
      <c r="E42" s="646"/>
      <c r="F42" s="646"/>
      <c r="G42" s="646"/>
      <c r="H42" s="646"/>
      <c r="I42" s="646"/>
      <c r="J42" s="610"/>
      <c r="K42" s="646"/>
      <c r="L42" s="646"/>
      <c r="M42" s="608"/>
      <c r="N42" s="608"/>
      <c r="O42" s="614"/>
      <c r="P42" s="646"/>
      <c r="Q42" s="646"/>
      <c r="R42" s="646"/>
      <c r="S42" s="646"/>
      <c r="T42" s="602">
        <f t="shared" si="0"/>
        <v>0</v>
      </c>
    </row>
    <row r="43" spans="1:20" ht="23.25">
      <c r="A43" s="647">
        <v>7</v>
      </c>
      <c r="B43" s="920" t="s">
        <v>1188</v>
      </c>
      <c r="C43" s="920"/>
      <c r="D43" s="648"/>
      <c r="E43" s="648"/>
      <c r="F43" s="648"/>
      <c r="G43" s="648"/>
      <c r="H43" s="648"/>
      <c r="I43" s="648"/>
      <c r="J43" s="648"/>
      <c r="K43" s="648"/>
      <c r="L43" s="648"/>
      <c r="M43" s="648"/>
      <c r="N43" s="648"/>
      <c r="O43" s="648"/>
      <c r="P43" s="648"/>
      <c r="Q43" s="648"/>
      <c r="R43" s="648"/>
      <c r="S43" s="648"/>
      <c r="T43" s="602">
        <f t="shared" si="0"/>
        <v>0</v>
      </c>
    </row>
    <row r="44" spans="1:20" ht="23.25">
      <c r="A44" s="603"/>
      <c r="B44" s="921" t="s">
        <v>1189</v>
      </c>
      <c r="C44" s="922"/>
      <c r="D44" s="604"/>
      <c r="E44" s="649"/>
      <c r="F44" s="604"/>
      <c r="G44" s="604"/>
      <c r="H44" s="604"/>
      <c r="I44" s="604"/>
      <c r="J44" s="604"/>
      <c r="K44" s="649"/>
      <c r="L44" s="604"/>
      <c r="M44" s="604"/>
      <c r="N44" s="604"/>
      <c r="O44" s="604"/>
      <c r="P44" s="604"/>
      <c r="Q44" s="604"/>
      <c r="R44" s="604"/>
      <c r="S44" s="604"/>
      <c r="T44" s="602">
        <f t="shared" si="0"/>
        <v>0</v>
      </c>
    </row>
    <row r="45" spans="1:20" ht="23.25">
      <c r="A45" s="605"/>
      <c r="B45" s="606" t="s">
        <v>1165</v>
      </c>
      <c r="C45" s="623" t="s">
        <v>1166</v>
      </c>
      <c r="D45" s="650"/>
      <c r="E45" s="610"/>
      <c r="F45" s="610"/>
      <c r="G45" s="610"/>
      <c r="H45" s="610"/>
      <c r="I45" s="610"/>
      <c r="J45" s="610"/>
      <c r="K45" s="610"/>
      <c r="L45" s="610"/>
      <c r="M45" s="608"/>
      <c r="N45" s="608"/>
      <c r="O45" s="608"/>
      <c r="P45" s="640"/>
      <c r="Q45" s="640"/>
      <c r="R45" s="640"/>
      <c r="S45" s="640"/>
      <c r="T45" s="602">
        <f t="shared" si="0"/>
        <v>0</v>
      </c>
    </row>
    <row r="46" spans="1:20" ht="23.25">
      <c r="A46" s="611"/>
      <c r="B46" s="612" t="s">
        <v>1167</v>
      </c>
      <c r="C46" s="613" t="s">
        <v>1177</v>
      </c>
      <c r="D46" s="651"/>
      <c r="E46" s="616"/>
      <c r="F46" s="616"/>
      <c r="G46" s="616"/>
      <c r="H46" s="616"/>
      <c r="I46" s="616"/>
      <c r="J46" s="616"/>
      <c r="K46" s="616"/>
      <c r="L46" s="616"/>
      <c r="M46" s="608"/>
      <c r="N46" s="608"/>
      <c r="O46" s="614"/>
      <c r="P46" s="640"/>
      <c r="Q46" s="640"/>
      <c r="R46" s="640"/>
      <c r="S46" s="640"/>
      <c r="T46" s="602">
        <f t="shared" si="0"/>
        <v>0</v>
      </c>
    </row>
    <row r="47" spans="1:20" ht="23.25">
      <c r="A47" s="647">
        <v>8</v>
      </c>
      <c r="B47" s="920" t="s">
        <v>1190</v>
      </c>
      <c r="C47" s="920"/>
      <c r="D47" s="648"/>
      <c r="E47" s="648"/>
      <c r="F47" s="648"/>
      <c r="G47" s="648"/>
      <c r="H47" s="648"/>
      <c r="I47" s="648"/>
      <c r="J47" s="648"/>
      <c r="K47" s="648"/>
      <c r="L47" s="648"/>
      <c r="M47" s="648"/>
      <c r="N47" s="648"/>
      <c r="O47" s="648"/>
      <c r="P47" s="648"/>
      <c r="Q47" s="648"/>
      <c r="R47" s="648"/>
      <c r="S47" s="648"/>
      <c r="T47" s="602">
        <f t="shared" si="0"/>
        <v>0</v>
      </c>
    </row>
    <row r="48" spans="1:20" ht="23.25">
      <c r="A48" s="603"/>
      <c r="B48" s="921" t="s">
        <v>1189</v>
      </c>
      <c r="C48" s="922"/>
      <c r="D48" s="604"/>
      <c r="E48" s="649"/>
      <c r="F48" s="604"/>
      <c r="G48" s="604"/>
      <c r="H48" s="604"/>
      <c r="I48" s="604"/>
      <c r="J48" s="604"/>
      <c r="K48" s="604"/>
      <c r="L48" s="604"/>
      <c r="M48" s="649"/>
      <c r="N48" s="604"/>
      <c r="O48" s="604"/>
      <c r="P48" s="604"/>
      <c r="Q48" s="604"/>
      <c r="R48" s="604"/>
      <c r="S48" s="604"/>
      <c r="T48" s="602">
        <f t="shared" si="0"/>
        <v>0</v>
      </c>
    </row>
    <row r="49" spans="1:20" ht="23.25">
      <c r="A49" s="652"/>
      <c r="B49" s="653" t="s">
        <v>1165</v>
      </c>
      <c r="C49" s="654" t="s">
        <v>1166</v>
      </c>
      <c r="D49" s="638"/>
      <c r="E49" s="638"/>
      <c r="F49" s="638"/>
      <c r="G49" s="638"/>
      <c r="H49" s="638"/>
      <c r="I49" s="638"/>
      <c r="J49" s="638"/>
      <c r="K49" s="638"/>
      <c r="L49" s="638"/>
      <c r="M49" s="638"/>
      <c r="N49" s="638"/>
      <c r="O49" s="614"/>
      <c r="P49" s="640"/>
      <c r="Q49" s="640"/>
      <c r="R49" s="640"/>
      <c r="S49" s="640"/>
      <c r="T49" s="602">
        <f t="shared" si="0"/>
        <v>0</v>
      </c>
    </row>
    <row r="50" spans="1:20" ht="23.25">
      <c r="A50" s="655"/>
      <c r="B50" s="656" t="s">
        <v>1167</v>
      </c>
      <c r="C50" s="657" t="s">
        <v>1191</v>
      </c>
      <c r="D50" s="640"/>
      <c r="E50" s="640"/>
      <c r="F50" s="640"/>
      <c r="G50" s="640"/>
      <c r="H50" s="640"/>
      <c r="I50" s="640"/>
      <c r="J50" s="638"/>
      <c r="K50" s="640"/>
      <c r="L50" s="640"/>
      <c r="M50" s="638"/>
      <c r="N50" s="638"/>
      <c r="O50" s="614"/>
      <c r="P50" s="640"/>
      <c r="Q50" s="640"/>
      <c r="R50" s="640"/>
      <c r="S50" s="640"/>
      <c r="T50" s="602">
        <f t="shared" si="0"/>
        <v>0</v>
      </c>
    </row>
    <row r="51" spans="1:20" ht="69.75">
      <c r="A51" s="658"/>
      <c r="B51" s="659" t="s">
        <v>1169</v>
      </c>
      <c r="C51" s="660" t="s">
        <v>1192</v>
      </c>
      <c r="D51" s="614"/>
      <c r="E51" s="661"/>
      <c r="F51" s="661"/>
      <c r="G51" s="661"/>
      <c r="H51" s="661"/>
      <c r="I51" s="661"/>
      <c r="J51" s="662"/>
      <c r="K51" s="661"/>
      <c r="L51" s="661"/>
      <c r="M51" s="638"/>
      <c r="N51" s="638"/>
      <c r="O51" s="661"/>
      <c r="P51" s="661"/>
      <c r="Q51" s="661"/>
      <c r="R51" s="661"/>
      <c r="S51" s="661"/>
      <c r="T51" s="602">
        <f t="shared" si="0"/>
        <v>0</v>
      </c>
    </row>
    <row r="52" spans="1:20" s="666" customFormat="1" ht="93">
      <c r="A52" s="663"/>
      <c r="B52" s="664" t="s">
        <v>1171</v>
      </c>
      <c r="C52" s="660" t="s">
        <v>1193</v>
      </c>
      <c r="D52" s="616"/>
      <c r="E52" s="616"/>
      <c r="F52" s="616"/>
      <c r="G52" s="616"/>
      <c r="H52" s="616"/>
      <c r="I52" s="616"/>
      <c r="J52" s="616"/>
      <c r="K52" s="616"/>
      <c r="L52" s="616"/>
      <c r="M52" s="610"/>
      <c r="N52" s="610"/>
      <c r="O52" s="614"/>
      <c r="P52" s="616"/>
      <c r="Q52" s="616"/>
      <c r="R52" s="616"/>
      <c r="S52" s="616"/>
      <c r="T52" s="665">
        <f t="shared" si="0"/>
        <v>0</v>
      </c>
    </row>
    <row r="53" spans="1:20" ht="23.25">
      <c r="A53" s="655"/>
      <c r="B53" s="656" t="s">
        <v>1173</v>
      </c>
      <c r="C53" s="657" t="s">
        <v>1194</v>
      </c>
      <c r="D53" s="640"/>
      <c r="E53" s="640"/>
      <c r="F53" s="640"/>
      <c r="G53" s="640"/>
      <c r="H53" s="640"/>
      <c r="I53" s="640"/>
      <c r="J53" s="640"/>
      <c r="K53" s="640"/>
      <c r="L53" s="640"/>
      <c r="M53" s="638"/>
      <c r="N53" s="638"/>
      <c r="O53" s="614"/>
      <c r="P53" s="640"/>
      <c r="Q53" s="640"/>
      <c r="R53" s="640"/>
      <c r="S53" s="640"/>
      <c r="T53" s="602">
        <f t="shared" si="0"/>
        <v>0</v>
      </c>
    </row>
    <row r="54" spans="1:20" ht="232.5">
      <c r="A54" s="667"/>
      <c r="B54" s="618" t="s">
        <v>1195</v>
      </c>
      <c r="C54" s="668" t="s">
        <v>1196</v>
      </c>
      <c r="D54" s="622"/>
      <c r="E54" s="622"/>
      <c r="F54" s="622"/>
      <c r="G54" s="622"/>
      <c r="H54" s="622"/>
      <c r="I54" s="622"/>
      <c r="J54" s="622"/>
      <c r="K54" s="622"/>
      <c r="L54" s="622"/>
      <c r="M54" s="622"/>
      <c r="N54" s="622"/>
      <c r="O54" s="620"/>
      <c r="P54" s="622"/>
      <c r="Q54" s="622"/>
      <c r="R54" s="622"/>
      <c r="S54" s="622"/>
      <c r="T54" s="602">
        <f t="shared" si="0"/>
        <v>0</v>
      </c>
    </row>
    <row r="55" spans="1:20" ht="23.25">
      <c r="A55" s="647">
        <v>9</v>
      </c>
      <c r="B55" s="926" t="s">
        <v>1197</v>
      </c>
      <c r="C55" s="926"/>
      <c r="D55" s="648"/>
      <c r="E55" s="648"/>
      <c r="F55" s="648"/>
      <c r="G55" s="648"/>
      <c r="H55" s="648"/>
      <c r="I55" s="648"/>
      <c r="J55" s="648"/>
      <c r="K55" s="648"/>
      <c r="L55" s="648"/>
      <c r="M55" s="648"/>
      <c r="N55" s="648"/>
      <c r="O55" s="648"/>
      <c r="P55" s="648"/>
      <c r="Q55" s="648"/>
      <c r="R55" s="648"/>
      <c r="S55" s="648"/>
      <c r="T55" s="602">
        <f t="shared" si="0"/>
        <v>0</v>
      </c>
    </row>
    <row r="56" spans="1:20" ht="23.25">
      <c r="A56" s="603"/>
      <c r="B56" s="921" t="s">
        <v>1189</v>
      </c>
      <c r="C56" s="922"/>
      <c r="D56" s="604"/>
      <c r="E56" s="649"/>
      <c r="F56" s="604"/>
      <c r="G56" s="604"/>
      <c r="H56" s="604"/>
      <c r="I56" s="604"/>
      <c r="J56" s="604"/>
      <c r="K56" s="604"/>
      <c r="L56" s="604"/>
      <c r="M56" s="649"/>
      <c r="N56" s="604"/>
      <c r="O56" s="604"/>
      <c r="P56" s="604"/>
      <c r="Q56" s="604"/>
      <c r="R56" s="604"/>
      <c r="S56" s="604"/>
      <c r="T56" s="602">
        <f t="shared" si="0"/>
        <v>0</v>
      </c>
    </row>
    <row r="57" spans="1:20" ht="23.25">
      <c r="A57" s="669"/>
      <c r="B57" s="670" t="s">
        <v>1165</v>
      </c>
      <c r="C57" s="623" t="s">
        <v>1166</v>
      </c>
      <c r="D57" s="638"/>
      <c r="E57" s="671"/>
      <c r="F57" s="638"/>
      <c r="G57" s="638"/>
      <c r="H57" s="640"/>
      <c r="I57" s="638"/>
      <c r="J57" s="671"/>
      <c r="K57" s="671"/>
      <c r="L57" s="671"/>
      <c r="M57" s="638"/>
      <c r="N57" s="638"/>
      <c r="O57" s="614"/>
      <c r="P57" s="614"/>
      <c r="Q57" s="614"/>
      <c r="R57" s="614"/>
      <c r="S57" s="614"/>
      <c r="T57" s="602">
        <f t="shared" si="0"/>
        <v>0</v>
      </c>
    </row>
    <row r="58" spans="1:20" ht="23.25">
      <c r="A58" s="672"/>
      <c r="B58" s="673" t="s">
        <v>1167</v>
      </c>
      <c r="C58" s="613" t="s">
        <v>1198</v>
      </c>
      <c r="D58" s="640"/>
      <c r="E58" s="674"/>
      <c r="F58" s="640"/>
      <c r="G58" s="640"/>
      <c r="H58" s="640"/>
      <c r="I58" s="640"/>
      <c r="J58" s="674"/>
      <c r="K58" s="674"/>
      <c r="L58" s="674"/>
      <c r="M58" s="638"/>
      <c r="N58" s="638"/>
      <c r="O58" s="614"/>
      <c r="P58" s="614"/>
      <c r="Q58" s="614"/>
      <c r="R58" s="614"/>
      <c r="S58" s="614"/>
      <c r="T58" s="602">
        <f t="shared" si="0"/>
        <v>0</v>
      </c>
    </row>
    <row r="59" spans="1:20" ht="23.25">
      <c r="A59" s="672"/>
      <c r="B59" s="673" t="s">
        <v>1169</v>
      </c>
      <c r="C59" s="613" t="s">
        <v>1199</v>
      </c>
      <c r="D59" s="640"/>
      <c r="E59" s="674"/>
      <c r="F59" s="640"/>
      <c r="G59" s="640"/>
      <c r="H59" s="640"/>
      <c r="I59" s="640"/>
      <c r="J59" s="674"/>
      <c r="K59" s="674"/>
      <c r="L59" s="674"/>
      <c r="M59" s="638"/>
      <c r="N59" s="638"/>
      <c r="O59" s="614"/>
      <c r="P59" s="614"/>
      <c r="Q59" s="614"/>
      <c r="R59" s="614"/>
      <c r="S59" s="614"/>
      <c r="T59" s="602">
        <f t="shared" si="0"/>
        <v>0</v>
      </c>
    </row>
    <row r="60" spans="1:20" ht="23.25">
      <c r="A60" s="675"/>
      <c r="B60" s="676" t="s">
        <v>1171</v>
      </c>
      <c r="C60" s="677" t="s">
        <v>1200</v>
      </c>
      <c r="D60" s="678"/>
      <c r="E60" s="679"/>
      <c r="F60" s="678"/>
      <c r="G60" s="678"/>
      <c r="H60" s="678"/>
      <c r="I60" s="678"/>
      <c r="J60" s="679"/>
      <c r="K60" s="679"/>
      <c r="L60" s="679"/>
      <c r="M60" s="638"/>
      <c r="N60" s="638"/>
      <c r="O60" s="608"/>
      <c r="P60" s="608"/>
      <c r="Q60" s="608"/>
      <c r="R60" s="608"/>
      <c r="S60" s="608"/>
      <c r="T60" s="602">
        <f t="shared" si="0"/>
        <v>0</v>
      </c>
    </row>
    <row r="61" spans="1:20" ht="23.25">
      <c r="A61" s="647">
        <v>10</v>
      </c>
      <c r="B61" s="920" t="str">
        <f>'[1]10.วิทยบริการ'!A8</f>
        <v>สำนักวิทยบริการและเทคโนโลยีสารสนเทศ</v>
      </c>
      <c r="C61" s="920"/>
      <c r="D61" s="648"/>
      <c r="E61" s="648"/>
      <c r="F61" s="648"/>
      <c r="G61" s="648"/>
      <c r="H61" s="648"/>
      <c r="I61" s="648"/>
      <c r="J61" s="648"/>
      <c r="K61" s="648"/>
      <c r="L61" s="648"/>
      <c r="M61" s="648"/>
      <c r="N61" s="648"/>
      <c r="O61" s="648"/>
      <c r="P61" s="648"/>
      <c r="Q61" s="648"/>
      <c r="R61" s="648"/>
      <c r="S61" s="648"/>
      <c r="T61" s="602">
        <f t="shared" si="0"/>
        <v>0</v>
      </c>
    </row>
    <row r="62" spans="1:20" ht="23.25">
      <c r="A62" s="603"/>
      <c r="B62" s="921" t="s">
        <v>1189</v>
      </c>
      <c r="C62" s="922"/>
      <c r="D62" s="604"/>
      <c r="E62" s="649"/>
      <c r="F62" s="604"/>
      <c r="G62" s="604"/>
      <c r="H62" s="604"/>
      <c r="I62" s="604"/>
      <c r="J62" s="604"/>
      <c r="K62" s="604"/>
      <c r="L62" s="604"/>
      <c r="M62" s="649"/>
      <c r="N62" s="604"/>
      <c r="O62" s="604"/>
      <c r="P62" s="604"/>
      <c r="Q62" s="604"/>
      <c r="R62" s="604"/>
      <c r="S62" s="604"/>
      <c r="T62" s="602">
        <f t="shared" si="0"/>
        <v>0</v>
      </c>
    </row>
    <row r="63" spans="1:20" ht="23.25">
      <c r="A63" s="680"/>
      <c r="B63" s="681" t="s">
        <v>1165</v>
      </c>
      <c r="C63" s="682" t="s">
        <v>1201</v>
      </c>
      <c r="D63" s="610"/>
      <c r="E63" s="610"/>
      <c r="F63" s="683"/>
      <c r="G63" s="610"/>
      <c r="H63" s="616"/>
      <c r="I63" s="610"/>
      <c r="J63" s="610"/>
      <c r="K63" s="610"/>
      <c r="L63" s="610"/>
      <c r="M63" s="610"/>
      <c r="N63" s="610"/>
      <c r="O63" s="610"/>
      <c r="P63" s="614"/>
      <c r="Q63" s="614"/>
      <c r="R63" s="614"/>
      <c r="S63" s="614"/>
      <c r="T63" s="602">
        <f t="shared" si="0"/>
        <v>0</v>
      </c>
    </row>
    <row r="64" spans="1:20" ht="23.25">
      <c r="A64" s="680"/>
      <c r="B64" s="681" t="s">
        <v>1167</v>
      </c>
      <c r="C64" s="684" t="s">
        <v>1202</v>
      </c>
      <c r="D64" s="616"/>
      <c r="E64" s="610"/>
      <c r="F64" s="685"/>
      <c r="G64" s="610"/>
      <c r="H64" s="616"/>
      <c r="I64" s="610"/>
      <c r="J64" s="610"/>
      <c r="K64" s="610"/>
      <c r="L64" s="610"/>
      <c r="M64" s="610"/>
      <c r="N64" s="610"/>
      <c r="O64" s="610"/>
      <c r="P64" s="614"/>
      <c r="Q64" s="614"/>
      <c r="R64" s="614"/>
      <c r="S64" s="614"/>
      <c r="T64" s="602">
        <f t="shared" si="0"/>
        <v>0</v>
      </c>
    </row>
    <row r="65" spans="1:20" ht="23.25">
      <c r="A65" s="680"/>
      <c r="B65" s="681" t="s">
        <v>1169</v>
      </c>
      <c r="C65" s="684" t="s">
        <v>1203</v>
      </c>
      <c r="D65" s="616"/>
      <c r="E65" s="610"/>
      <c r="F65" s="685"/>
      <c r="G65" s="610"/>
      <c r="H65" s="616"/>
      <c r="I65" s="610"/>
      <c r="J65" s="610"/>
      <c r="K65" s="610"/>
      <c r="L65" s="610"/>
      <c r="M65" s="610"/>
      <c r="N65" s="610"/>
      <c r="O65" s="610"/>
      <c r="P65" s="614"/>
      <c r="Q65" s="614"/>
      <c r="R65" s="614"/>
      <c r="S65" s="614"/>
      <c r="T65" s="602">
        <f t="shared" si="0"/>
        <v>0</v>
      </c>
    </row>
    <row r="66" spans="1:20" ht="23.25">
      <c r="A66" s="680"/>
      <c r="B66" s="681" t="s">
        <v>1171</v>
      </c>
      <c r="C66" s="684" t="s">
        <v>1204</v>
      </c>
      <c r="D66" s="616"/>
      <c r="E66" s="610"/>
      <c r="F66" s="685"/>
      <c r="G66" s="610"/>
      <c r="H66" s="616"/>
      <c r="I66" s="610"/>
      <c r="J66" s="610"/>
      <c r="K66" s="610"/>
      <c r="L66" s="610"/>
      <c r="M66" s="610"/>
      <c r="N66" s="610"/>
      <c r="O66" s="610"/>
      <c r="P66" s="614"/>
      <c r="Q66" s="614"/>
      <c r="R66" s="614"/>
      <c r="S66" s="614"/>
      <c r="T66" s="602">
        <f t="shared" si="0"/>
        <v>0</v>
      </c>
    </row>
    <row r="67" spans="1:20" ht="69.75">
      <c r="A67" s="680"/>
      <c r="B67" s="681" t="s">
        <v>1173</v>
      </c>
      <c r="C67" s="686" t="s">
        <v>1205</v>
      </c>
      <c r="D67" s="614"/>
      <c r="E67" s="610"/>
      <c r="F67" s="685"/>
      <c r="G67" s="610"/>
      <c r="H67" s="616"/>
      <c r="I67" s="610"/>
      <c r="J67" s="610"/>
      <c r="K67" s="610"/>
      <c r="L67" s="610"/>
      <c r="M67" s="610"/>
      <c r="N67" s="610"/>
      <c r="O67" s="610"/>
      <c r="P67" s="614"/>
      <c r="Q67" s="614"/>
      <c r="R67" s="614"/>
      <c r="S67" s="614"/>
      <c r="T67" s="602">
        <f t="shared" si="0"/>
        <v>0</v>
      </c>
    </row>
    <row r="68" spans="1:20" ht="69.75">
      <c r="A68" s="663"/>
      <c r="B68" s="664" t="s">
        <v>1195</v>
      </c>
      <c r="C68" s="686" t="s">
        <v>1206</v>
      </c>
      <c r="D68" s="616"/>
      <c r="E68" s="616"/>
      <c r="F68" s="685"/>
      <c r="G68" s="616"/>
      <c r="H68" s="616"/>
      <c r="I68" s="616"/>
      <c r="J68" s="616"/>
      <c r="K68" s="616"/>
      <c r="L68" s="616"/>
      <c r="M68" s="610"/>
      <c r="N68" s="610"/>
      <c r="O68" s="610"/>
      <c r="P68" s="614"/>
      <c r="Q68" s="614"/>
      <c r="R68" s="614"/>
      <c r="S68" s="614"/>
      <c r="T68" s="602">
        <f t="shared" si="0"/>
        <v>0</v>
      </c>
    </row>
    <row r="69" spans="1:20" ht="23.25">
      <c r="A69" s="647">
        <v>11</v>
      </c>
      <c r="B69" s="920" t="s">
        <v>1207</v>
      </c>
      <c r="C69" s="920"/>
      <c r="D69" s="648"/>
      <c r="E69" s="648"/>
      <c r="F69" s="648"/>
      <c r="G69" s="648"/>
      <c r="H69" s="648"/>
      <c r="I69" s="648"/>
      <c r="J69" s="648"/>
      <c r="K69" s="648"/>
      <c r="L69" s="648"/>
      <c r="M69" s="648"/>
      <c r="N69" s="648"/>
      <c r="O69" s="648"/>
      <c r="P69" s="648"/>
      <c r="Q69" s="648"/>
      <c r="R69" s="648"/>
      <c r="S69" s="648"/>
      <c r="T69" s="602">
        <f t="shared" si="0"/>
        <v>0</v>
      </c>
    </row>
    <row r="70" spans="1:20" ht="23.25">
      <c r="A70" s="603"/>
      <c r="B70" s="921" t="s">
        <v>1208</v>
      </c>
      <c r="C70" s="922"/>
      <c r="D70" s="604"/>
      <c r="E70" s="604"/>
      <c r="F70" s="604"/>
      <c r="G70" s="604"/>
      <c r="H70" s="604"/>
      <c r="I70" s="604"/>
      <c r="J70" s="604"/>
      <c r="K70" s="604"/>
      <c r="L70" s="604"/>
      <c r="M70" s="604"/>
      <c r="N70" s="604"/>
      <c r="O70" s="604"/>
      <c r="P70" s="604"/>
      <c r="Q70" s="604"/>
      <c r="R70" s="604"/>
      <c r="S70" s="604"/>
      <c r="T70" s="602">
        <f t="shared" si="0"/>
        <v>0</v>
      </c>
    </row>
    <row r="71" spans="1:20" ht="23.25">
      <c r="A71" s="687"/>
      <c r="B71" s="670" t="s">
        <v>1165</v>
      </c>
      <c r="C71" s="623" t="s">
        <v>1166</v>
      </c>
      <c r="D71" s="628"/>
      <c r="E71" s="671"/>
      <c r="F71" s="628"/>
      <c r="G71" s="610"/>
      <c r="H71" s="640"/>
      <c r="I71" s="610"/>
      <c r="J71" s="671"/>
      <c r="K71" s="671"/>
      <c r="L71" s="671"/>
      <c r="M71" s="671"/>
      <c r="N71" s="671"/>
      <c r="O71" s="671"/>
      <c r="P71" s="640"/>
      <c r="Q71" s="640"/>
      <c r="R71" s="640"/>
      <c r="S71" s="640"/>
      <c r="T71" s="602">
        <f t="shared" si="0"/>
        <v>0</v>
      </c>
    </row>
    <row r="72" spans="1:20" ht="23.25">
      <c r="A72" s="688"/>
      <c r="B72" s="673" t="s">
        <v>1167</v>
      </c>
      <c r="C72" s="613" t="s">
        <v>1209</v>
      </c>
      <c r="D72" s="629"/>
      <c r="E72" s="674"/>
      <c r="F72" s="629"/>
      <c r="G72" s="616"/>
      <c r="H72" s="640"/>
      <c r="I72" s="616"/>
      <c r="J72" s="674"/>
      <c r="K72" s="674"/>
      <c r="L72" s="674"/>
      <c r="M72" s="671"/>
      <c r="N72" s="671"/>
      <c r="O72" s="671"/>
      <c r="P72" s="640"/>
      <c r="Q72" s="640"/>
      <c r="R72" s="640"/>
      <c r="S72" s="640"/>
      <c r="T72" s="602">
        <f t="shared" si="0"/>
        <v>0</v>
      </c>
    </row>
    <row r="73" spans="1:20" ht="23.25">
      <c r="A73" s="688"/>
      <c r="B73" s="673" t="s">
        <v>1169</v>
      </c>
      <c r="C73" s="613" t="s">
        <v>1177</v>
      </c>
      <c r="D73" s="629"/>
      <c r="E73" s="674"/>
      <c r="F73" s="629"/>
      <c r="G73" s="616"/>
      <c r="H73" s="640"/>
      <c r="I73" s="616"/>
      <c r="J73" s="674"/>
      <c r="K73" s="674"/>
      <c r="L73" s="674"/>
      <c r="M73" s="671"/>
      <c r="N73" s="671"/>
      <c r="O73" s="671"/>
      <c r="P73" s="640"/>
      <c r="Q73" s="640"/>
      <c r="R73" s="640"/>
      <c r="S73" s="640"/>
      <c r="T73" s="602">
        <f aca="true" t="shared" si="1" ref="T73:T99">SUM(P73:S73)</f>
        <v>0</v>
      </c>
    </row>
    <row r="74" spans="1:20" ht="23.25">
      <c r="A74" s="688"/>
      <c r="B74" s="673" t="s">
        <v>1171</v>
      </c>
      <c r="C74" s="613" t="s">
        <v>1210</v>
      </c>
      <c r="D74" s="629"/>
      <c r="E74" s="674"/>
      <c r="F74" s="629"/>
      <c r="G74" s="616"/>
      <c r="H74" s="640"/>
      <c r="I74" s="616"/>
      <c r="J74" s="674"/>
      <c r="K74" s="674"/>
      <c r="L74" s="674"/>
      <c r="M74" s="671"/>
      <c r="N74" s="671"/>
      <c r="O74" s="671"/>
      <c r="P74" s="640"/>
      <c r="Q74" s="640"/>
      <c r="R74" s="640"/>
      <c r="S74" s="640"/>
      <c r="T74" s="602">
        <f t="shared" si="1"/>
        <v>0</v>
      </c>
    </row>
    <row r="75" spans="1:20" ht="23.25">
      <c r="A75" s="689" t="s">
        <v>1211</v>
      </c>
      <c r="B75" s="923" t="s">
        <v>194</v>
      </c>
      <c r="C75" s="924"/>
      <c r="D75" s="601"/>
      <c r="E75" s="601"/>
      <c r="F75" s="601"/>
      <c r="G75" s="601"/>
      <c r="H75" s="601"/>
      <c r="I75" s="601"/>
      <c r="J75" s="601"/>
      <c r="K75" s="601"/>
      <c r="L75" s="601"/>
      <c r="M75" s="601"/>
      <c r="N75" s="601"/>
      <c r="O75" s="601"/>
      <c r="P75" s="601"/>
      <c r="Q75" s="601"/>
      <c r="R75" s="601"/>
      <c r="S75" s="601"/>
      <c r="T75" s="602">
        <f t="shared" si="1"/>
        <v>0</v>
      </c>
    </row>
    <row r="76" spans="1:20" ht="23.25">
      <c r="A76" s="690"/>
      <c r="B76" s="925" t="s">
        <v>1212</v>
      </c>
      <c r="C76" s="925"/>
      <c r="D76" s="691"/>
      <c r="E76" s="691"/>
      <c r="F76" s="691"/>
      <c r="G76" s="691"/>
      <c r="H76" s="691"/>
      <c r="I76" s="691"/>
      <c r="J76" s="691"/>
      <c r="K76" s="691"/>
      <c r="L76" s="691"/>
      <c r="M76" s="691"/>
      <c r="N76" s="691"/>
      <c r="O76" s="691"/>
      <c r="P76" s="691"/>
      <c r="Q76" s="691"/>
      <c r="R76" s="691"/>
      <c r="S76" s="691"/>
      <c r="T76" s="602">
        <f t="shared" si="1"/>
        <v>0</v>
      </c>
    </row>
    <row r="77" spans="1:20" ht="23.25">
      <c r="A77" s="692"/>
      <c r="B77" s="693" t="s">
        <v>1165</v>
      </c>
      <c r="C77" s="694" t="s">
        <v>1213</v>
      </c>
      <c r="D77" s="695"/>
      <c r="E77" s="695"/>
      <c r="F77" s="695"/>
      <c r="G77" s="695"/>
      <c r="H77" s="695"/>
      <c r="I77" s="695"/>
      <c r="J77" s="695"/>
      <c r="K77" s="695"/>
      <c r="L77" s="695"/>
      <c r="M77" s="696"/>
      <c r="N77" s="697"/>
      <c r="O77" s="698"/>
      <c r="P77" s="699"/>
      <c r="Q77" s="699"/>
      <c r="R77" s="699"/>
      <c r="S77" s="699"/>
      <c r="T77" s="602">
        <f t="shared" si="1"/>
        <v>0</v>
      </c>
    </row>
    <row r="78" spans="1:20" ht="23.25">
      <c r="A78" s="700"/>
      <c r="B78" s="612" t="s">
        <v>1167</v>
      </c>
      <c r="C78" s="701" t="s">
        <v>1116</v>
      </c>
      <c r="D78" s="702"/>
      <c r="E78" s="702"/>
      <c r="F78" s="702"/>
      <c r="G78" s="702"/>
      <c r="H78" s="702"/>
      <c r="I78" s="702"/>
      <c r="J78" s="702"/>
      <c r="K78" s="702"/>
      <c r="L78" s="702"/>
      <c r="M78" s="697"/>
      <c r="N78" s="697"/>
      <c r="O78" s="698"/>
      <c r="P78" s="697"/>
      <c r="Q78" s="697"/>
      <c r="R78" s="697"/>
      <c r="S78" s="697"/>
      <c r="T78" s="602">
        <f t="shared" si="1"/>
        <v>0</v>
      </c>
    </row>
    <row r="79" spans="1:20" ht="23.25">
      <c r="A79" s="700"/>
      <c r="B79" s="612" t="s">
        <v>1169</v>
      </c>
      <c r="C79" s="701" t="s">
        <v>1214</v>
      </c>
      <c r="D79" s="702"/>
      <c r="E79" s="702"/>
      <c r="F79" s="702"/>
      <c r="G79" s="702"/>
      <c r="H79" s="702"/>
      <c r="I79" s="702"/>
      <c r="J79" s="702"/>
      <c r="K79" s="702"/>
      <c r="L79" s="702"/>
      <c r="M79" s="697"/>
      <c r="N79" s="697"/>
      <c r="O79" s="698"/>
      <c r="P79" s="697"/>
      <c r="Q79" s="697"/>
      <c r="R79" s="697"/>
      <c r="S79" s="697"/>
      <c r="T79" s="602">
        <f t="shared" si="1"/>
        <v>0</v>
      </c>
    </row>
    <row r="80" spans="1:20" ht="23.25">
      <c r="A80" s="700"/>
      <c r="B80" s="612" t="s">
        <v>1171</v>
      </c>
      <c r="C80" s="701" t="s">
        <v>1215</v>
      </c>
      <c r="D80" s="702"/>
      <c r="E80" s="702"/>
      <c r="F80" s="702"/>
      <c r="G80" s="702"/>
      <c r="H80" s="702"/>
      <c r="I80" s="702"/>
      <c r="J80" s="702"/>
      <c r="K80" s="702"/>
      <c r="L80" s="702"/>
      <c r="M80" s="697"/>
      <c r="N80" s="697"/>
      <c r="O80" s="698"/>
      <c r="P80" s="697"/>
      <c r="Q80" s="697"/>
      <c r="R80" s="697"/>
      <c r="S80" s="697"/>
      <c r="T80" s="602">
        <f t="shared" si="1"/>
        <v>0</v>
      </c>
    </row>
    <row r="81" spans="1:20" ht="23.25">
      <c r="A81" s="700"/>
      <c r="B81" s="612" t="s">
        <v>1173</v>
      </c>
      <c r="C81" s="701" t="s">
        <v>1216</v>
      </c>
      <c r="D81" s="702"/>
      <c r="E81" s="702"/>
      <c r="F81" s="702"/>
      <c r="G81" s="702"/>
      <c r="H81" s="702"/>
      <c r="I81" s="702"/>
      <c r="J81" s="702"/>
      <c r="K81" s="702"/>
      <c r="L81" s="702"/>
      <c r="M81" s="697"/>
      <c r="N81" s="697"/>
      <c r="O81" s="698"/>
      <c r="P81" s="697"/>
      <c r="Q81" s="697"/>
      <c r="R81" s="697"/>
      <c r="S81" s="697"/>
      <c r="T81" s="602">
        <f t="shared" si="1"/>
        <v>0</v>
      </c>
    </row>
    <row r="82" spans="1:20" ht="23.25">
      <c r="A82" s="703"/>
      <c r="B82" s="606" t="s">
        <v>1195</v>
      </c>
      <c r="C82" s="704" t="s">
        <v>1217</v>
      </c>
      <c r="D82" s="705"/>
      <c r="E82" s="706"/>
      <c r="F82" s="705"/>
      <c r="G82" s="705"/>
      <c r="H82" s="705"/>
      <c r="I82" s="705"/>
      <c r="J82" s="705"/>
      <c r="K82" s="705"/>
      <c r="L82" s="705"/>
      <c r="M82" s="706"/>
      <c r="N82" s="706"/>
      <c r="O82" s="707"/>
      <c r="P82" s="706"/>
      <c r="Q82" s="706"/>
      <c r="R82" s="706"/>
      <c r="S82" s="706"/>
      <c r="T82" s="602">
        <f t="shared" si="1"/>
        <v>0</v>
      </c>
    </row>
    <row r="83" spans="1:22" ht="23.25">
      <c r="A83" s="708"/>
      <c r="B83" s="612" t="s">
        <v>1218</v>
      </c>
      <c r="C83" s="709" t="s">
        <v>1219</v>
      </c>
      <c r="D83" s="710"/>
      <c r="E83" s="710"/>
      <c r="F83" s="710"/>
      <c r="G83" s="710"/>
      <c r="H83" s="710"/>
      <c r="I83" s="710"/>
      <c r="J83" s="710"/>
      <c r="K83" s="710"/>
      <c r="L83" s="710"/>
      <c r="M83" s="711"/>
      <c r="N83" s="711"/>
      <c r="O83" s="712"/>
      <c r="P83" s="711"/>
      <c r="Q83" s="711"/>
      <c r="R83" s="711"/>
      <c r="S83" s="711"/>
      <c r="T83" s="602">
        <f t="shared" si="1"/>
        <v>0</v>
      </c>
      <c r="V83" s="713"/>
    </row>
    <row r="84" spans="1:20" ht="46.5">
      <c r="A84" s="714"/>
      <c r="B84" s="612" t="s">
        <v>1220</v>
      </c>
      <c r="C84" s="715" t="s">
        <v>1221</v>
      </c>
      <c r="D84" s="702"/>
      <c r="E84" s="697"/>
      <c r="F84" s="702"/>
      <c r="G84" s="697"/>
      <c r="H84" s="697"/>
      <c r="I84" s="697"/>
      <c r="J84" s="702"/>
      <c r="K84" s="697"/>
      <c r="L84" s="697"/>
      <c r="M84" s="697"/>
      <c r="N84" s="697"/>
      <c r="O84" s="698"/>
      <c r="P84" s="697"/>
      <c r="Q84" s="697"/>
      <c r="R84" s="697"/>
      <c r="S84" s="697"/>
      <c r="T84" s="602">
        <f t="shared" si="1"/>
        <v>0</v>
      </c>
    </row>
    <row r="85" spans="1:20" ht="23.25">
      <c r="A85" s="703"/>
      <c r="B85" s="606" t="s">
        <v>1222</v>
      </c>
      <c r="C85" s="716" t="s">
        <v>1223</v>
      </c>
      <c r="D85" s="706"/>
      <c r="E85" s="706"/>
      <c r="F85" s="706"/>
      <c r="G85" s="706"/>
      <c r="H85" s="706"/>
      <c r="I85" s="706"/>
      <c r="J85" s="705"/>
      <c r="K85" s="706"/>
      <c r="L85" s="706"/>
      <c r="M85" s="706"/>
      <c r="N85" s="706"/>
      <c r="O85" s="707"/>
      <c r="P85" s="706"/>
      <c r="Q85" s="706"/>
      <c r="R85" s="706"/>
      <c r="S85" s="706"/>
      <c r="T85" s="602">
        <f t="shared" si="1"/>
        <v>0</v>
      </c>
    </row>
    <row r="86" spans="1:20" ht="69.75">
      <c r="A86" s="663"/>
      <c r="B86" s="664" t="s">
        <v>1224</v>
      </c>
      <c r="C86" s="717" t="s">
        <v>1225</v>
      </c>
      <c r="D86" s="616"/>
      <c r="E86" s="616"/>
      <c r="F86" s="616"/>
      <c r="G86" s="616"/>
      <c r="H86" s="616"/>
      <c r="I86" s="616"/>
      <c r="J86" s="718"/>
      <c r="K86" s="616"/>
      <c r="L86" s="616"/>
      <c r="M86" s="616"/>
      <c r="N86" s="616"/>
      <c r="O86" s="719"/>
      <c r="P86" s="616"/>
      <c r="Q86" s="616"/>
      <c r="R86" s="616"/>
      <c r="S86" s="616"/>
      <c r="T86" s="602">
        <f t="shared" si="1"/>
        <v>0</v>
      </c>
    </row>
    <row r="87" spans="1:20" ht="23.25">
      <c r="A87" s="700"/>
      <c r="B87" s="612" t="s">
        <v>1226</v>
      </c>
      <c r="C87" s="701" t="s">
        <v>1227</v>
      </c>
      <c r="D87" s="720"/>
      <c r="E87" s="697"/>
      <c r="F87" s="720"/>
      <c r="G87" s="720"/>
      <c r="H87" s="697"/>
      <c r="I87" s="720"/>
      <c r="J87" s="720"/>
      <c r="K87" s="720"/>
      <c r="L87" s="720"/>
      <c r="M87" s="697"/>
      <c r="N87" s="697"/>
      <c r="O87" s="697"/>
      <c r="P87" s="697"/>
      <c r="Q87" s="697"/>
      <c r="R87" s="721"/>
      <c r="S87" s="721"/>
      <c r="T87" s="602">
        <f t="shared" si="1"/>
        <v>0</v>
      </c>
    </row>
    <row r="88" spans="1:20" ht="69.75">
      <c r="A88" s="722"/>
      <c r="B88" s="681" t="s">
        <v>1228</v>
      </c>
      <c r="C88" s="723" t="s">
        <v>1229</v>
      </c>
      <c r="D88" s="724"/>
      <c r="E88" s="610"/>
      <c r="F88" s="724"/>
      <c r="G88" s="610"/>
      <c r="H88" s="610"/>
      <c r="I88" s="610"/>
      <c r="J88" s="724"/>
      <c r="K88" s="610"/>
      <c r="L88" s="610"/>
      <c r="M88" s="610"/>
      <c r="N88" s="610"/>
      <c r="O88" s="725"/>
      <c r="P88" s="610"/>
      <c r="Q88" s="610"/>
      <c r="R88" s="610"/>
      <c r="S88" s="610"/>
      <c r="T88" s="602">
        <f t="shared" si="1"/>
        <v>0</v>
      </c>
    </row>
    <row r="89" spans="1:20" ht="23.25">
      <c r="A89" s="726"/>
      <c r="B89" s="916" t="s">
        <v>1230</v>
      </c>
      <c r="C89" s="916"/>
      <c r="D89" s="727"/>
      <c r="E89" s="727"/>
      <c r="F89" s="727"/>
      <c r="G89" s="727"/>
      <c r="H89" s="727"/>
      <c r="I89" s="727"/>
      <c r="J89" s="727"/>
      <c r="K89" s="727"/>
      <c r="L89" s="727"/>
      <c r="M89" s="727"/>
      <c r="N89" s="727"/>
      <c r="O89" s="727"/>
      <c r="P89" s="727"/>
      <c r="Q89" s="727"/>
      <c r="R89" s="727"/>
      <c r="S89" s="727"/>
      <c r="T89" s="602">
        <f>SUM(P89:S89)</f>
        <v>0</v>
      </c>
    </row>
    <row r="90" spans="1:20" ht="23.25">
      <c r="A90" s="728"/>
      <c r="B90" s="729" t="s">
        <v>1165</v>
      </c>
      <c r="C90" s="730" t="s">
        <v>1166</v>
      </c>
      <c r="D90" s="731"/>
      <c r="E90" s="732"/>
      <c r="F90" s="731"/>
      <c r="G90" s="731"/>
      <c r="H90" s="638"/>
      <c r="I90" s="731"/>
      <c r="J90" s="733"/>
      <c r="K90" s="731"/>
      <c r="L90" s="731"/>
      <c r="M90" s="734"/>
      <c r="N90" s="735"/>
      <c r="O90" s="719"/>
      <c r="P90" s="735"/>
      <c r="Q90" s="735"/>
      <c r="R90" s="735"/>
      <c r="S90" s="735"/>
      <c r="T90" s="602">
        <f t="shared" si="1"/>
        <v>0</v>
      </c>
    </row>
    <row r="91" spans="1:20" ht="23.25">
      <c r="A91" s="655"/>
      <c r="B91" s="656" t="s">
        <v>1167</v>
      </c>
      <c r="C91" s="613" t="s">
        <v>1231</v>
      </c>
      <c r="D91" s="651"/>
      <c r="E91" s="640"/>
      <c r="F91" s="651"/>
      <c r="G91" s="651"/>
      <c r="H91" s="640"/>
      <c r="I91" s="651"/>
      <c r="J91" s="651"/>
      <c r="K91" s="651"/>
      <c r="L91" s="651"/>
      <c r="M91" s="640"/>
      <c r="N91" s="640"/>
      <c r="O91" s="719"/>
      <c r="P91" s="640"/>
      <c r="Q91" s="640"/>
      <c r="R91" s="640"/>
      <c r="S91" s="640"/>
      <c r="T91" s="602">
        <f t="shared" si="1"/>
        <v>0</v>
      </c>
    </row>
    <row r="92" spans="1:20" ht="69.75">
      <c r="A92" s="663"/>
      <c r="B92" s="664" t="s">
        <v>1169</v>
      </c>
      <c r="C92" s="736" t="s">
        <v>1232</v>
      </c>
      <c r="D92" s="737"/>
      <c r="E92" s="616"/>
      <c r="F92" s="737"/>
      <c r="G92" s="737"/>
      <c r="H92" s="640"/>
      <c r="I92" s="737"/>
      <c r="J92" s="651"/>
      <c r="K92" s="737"/>
      <c r="L92" s="737"/>
      <c r="M92" s="640"/>
      <c r="N92" s="640"/>
      <c r="O92" s="719"/>
      <c r="P92" s="616"/>
      <c r="Q92" s="616"/>
      <c r="R92" s="616"/>
      <c r="S92" s="616"/>
      <c r="T92" s="602">
        <f t="shared" si="1"/>
        <v>0</v>
      </c>
    </row>
    <row r="93" spans="1:20" ht="23.25">
      <c r="A93" s="655"/>
      <c r="B93" s="656" t="s">
        <v>1171</v>
      </c>
      <c r="C93" s="738" t="s">
        <v>1233</v>
      </c>
      <c r="D93" s="651"/>
      <c r="E93" s="640"/>
      <c r="F93" s="640"/>
      <c r="G93" s="640"/>
      <c r="H93" s="640"/>
      <c r="I93" s="640"/>
      <c r="J93" s="651"/>
      <c r="K93" s="640"/>
      <c r="L93" s="640"/>
      <c r="M93" s="640"/>
      <c r="N93" s="640"/>
      <c r="O93" s="719"/>
      <c r="P93" s="640"/>
      <c r="Q93" s="640"/>
      <c r="R93" s="640"/>
      <c r="S93" s="640"/>
      <c r="T93" s="602">
        <f t="shared" si="1"/>
        <v>0</v>
      </c>
    </row>
    <row r="94" spans="1:20" ht="23.25">
      <c r="A94" s="739"/>
      <c r="B94" s="740" t="s">
        <v>1173</v>
      </c>
      <c r="C94" s="741" t="s">
        <v>1234</v>
      </c>
      <c r="D94" s="742"/>
      <c r="E94" s="743"/>
      <c r="F94" s="743"/>
      <c r="G94" s="743"/>
      <c r="H94" s="743"/>
      <c r="I94" s="743"/>
      <c r="J94" s="742"/>
      <c r="K94" s="743"/>
      <c r="L94" s="743"/>
      <c r="M94" s="743"/>
      <c r="N94" s="743"/>
      <c r="O94" s="719"/>
      <c r="P94" s="743"/>
      <c r="Q94" s="743"/>
      <c r="R94" s="743"/>
      <c r="S94" s="743"/>
      <c r="T94" s="602">
        <f t="shared" si="1"/>
        <v>0</v>
      </c>
    </row>
    <row r="95" spans="1:20" ht="23.25">
      <c r="A95" s="726"/>
      <c r="B95" s="916" t="s">
        <v>1235</v>
      </c>
      <c r="C95" s="916"/>
      <c r="D95" s="727"/>
      <c r="E95" s="727"/>
      <c r="F95" s="727"/>
      <c r="G95" s="727"/>
      <c r="H95" s="727"/>
      <c r="I95" s="727"/>
      <c r="J95" s="727"/>
      <c r="K95" s="727"/>
      <c r="L95" s="727"/>
      <c r="M95" s="727"/>
      <c r="N95" s="727"/>
      <c r="O95" s="727"/>
      <c r="P95" s="727"/>
      <c r="Q95" s="727"/>
      <c r="R95" s="727"/>
      <c r="S95" s="727"/>
      <c r="T95" s="602">
        <f t="shared" si="1"/>
        <v>0</v>
      </c>
    </row>
    <row r="96" spans="1:20" ht="23.25">
      <c r="A96" s="728"/>
      <c r="B96" s="729" t="s">
        <v>1165</v>
      </c>
      <c r="C96" s="730" t="s">
        <v>1166</v>
      </c>
      <c r="D96" s="744"/>
      <c r="E96" s="732"/>
      <c r="F96" s="744"/>
      <c r="G96" s="744"/>
      <c r="H96" s="638"/>
      <c r="I96" s="744"/>
      <c r="J96" s="745"/>
      <c r="K96" s="744"/>
      <c r="L96" s="744"/>
      <c r="M96" s="735"/>
      <c r="N96" s="735"/>
      <c r="O96" s="732"/>
      <c r="P96" s="735"/>
      <c r="Q96" s="735"/>
      <c r="R96" s="735"/>
      <c r="S96" s="735"/>
      <c r="T96" s="602">
        <f t="shared" si="1"/>
        <v>0</v>
      </c>
    </row>
    <row r="97" spans="1:20" ht="46.5">
      <c r="A97" s="655"/>
      <c r="B97" s="656" t="s">
        <v>1167</v>
      </c>
      <c r="C97" s="736" t="s">
        <v>1236</v>
      </c>
      <c r="D97" s="746"/>
      <c r="E97" s="640"/>
      <c r="F97" s="746"/>
      <c r="G97" s="746"/>
      <c r="H97" s="640"/>
      <c r="I97" s="746"/>
      <c r="J97" s="747"/>
      <c r="K97" s="746"/>
      <c r="L97" s="746"/>
      <c r="M97" s="640"/>
      <c r="N97" s="640"/>
      <c r="O97" s="640"/>
      <c r="P97" s="640"/>
      <c r="Q97" s="640"/>
      <c r="R97" s="640"/>
      <c r="S97" s="640"/>
      <c r="T97" s="602">
        <f t="shared" si="1"/>
        <v>0</v>
      </c>
    </row>
    <row r="98" spans="1:20" ht="23.25">
      <c r="A98" s="655"/>
      <c r="B98" s="656" t="s">
        <v>1169</v>
      </c>
      <c r="C98" s="613" t="s">
        <v>1237</v>
      </c>
      <c r="D98" s="747"/>
      <c r="E98" s="640"/>
      <c r="F98" s="640"/>
      <c r="G98" s="640"/>
      <c r="H98" s="640"/>
      <c r="I98" s="640"/>
      <c r="J98" s="747"/>
      <c r="K98" s="640"/>
      <c r="L98" s="640"/>
      <c r="M98" s="640"/>
      <c r="N98" s="640"/>
      <c r="O98" s="640"/>
      <c r="P98" s="640"/>
      <c r="Q98" s="640"/>
      <c r="R98" s="640"/>
      <c r="S98" s="640"/>
      <c r="T98" s="602">
        <f t="shared" si="1"/>
        <v>0</v>
      </c>
    </row>
    <row r="99" spans="1:20" ht="46.5">
      <c r="A99" s="655"/>
      <c r="B99" s="656" t="s">
        <v>1171</v>
      </c>
      <c r="C99" s="736" t="s">
        <v>1238</v>
      </c>
      <c r="D99" s="748"/>
      <c r="E99" s="640"/>
      <c r="F99" s="746"/>
      <c r="G99" s="748"/>
      <c r="H99" s="640"/>
      <c r="I99" s="748"/>
      <c r="J99" s="747"/>
      <c r="K99" s="748"/>
      <c r="L99" s="748"/>
      <c r="M99" s="640"/>
      <c r="N99" s="640"/>
      <c r="O99" s="640"/>
      <c r="P99" s="640"/>
      <c r="Q99" s="640"/>
      <c r="R99" s="640"/>
      <c r="S99" s="640"/>
      <c r="T99" s="602">
        <f t="shared" si="1"/>
        <v>0</v>
      </c>
    </row>
    <row r="100" spans="1:20" ht="23.25">
      <c r="A100" s="917" t="s">
        <v>290</v>
      </c>
      <c r="B100" s="918"/>
      <c r="C100" s="919"/>
      <c r="D100" s="648">
        <f aca="true" t="shared" si="2" ref="D100:K100">SUM(D8+D15+D20+D25+D30+D36+D43+D47+D55+D61+D69+D75)</f>
        <v>0</v>
      </c>
      <c r="E100" s="648">
        <f t="shared" si="2"/>
        <v>0</v>
      </c>
      <c r="F100" s="648">
        <f t="shared" si="2"/>
        <v>0</v>
      </c>
      <c r="G100" s="648">
        <f t="shared" si="2"/>
        <v>0</v>
      </c>
      <c r="H100" s="648">
        <f t="shared" si="2"/>
        <v>0</v>
      </c>
      <c r="I100" s="648">
        <f t="shared" si="2"/>
        <v>0</v>
      </c>
      <c r="J100" s="648">
        <f t="shared" si="2"/>
        <v>0</v>
      </c>
      <c r="K100" s="648">
        <f t="shared" si="2"/>
        <v>0</v>
      </c>
      <c r="L100" s="648"/>
      <c r="M100" s="648">
        <f aca="true" t="shared" si="3" ref="M100:S100">SUM(M8+M15+M20+M25+M30+M36+M43+M47+M55+M61+M69+M75)</f>
        <v>0</v>
      </c>
      <c r="N100" s="648">
        <f t="shared" si="3"/>
        <v>0</v>
      </c>
      <c r="O100" s="648">
        <f t="shared" si="3"/>
        <v>0</v>
      </c>
      <c r="P100" s="648">
        <f t="shared" si="3"/>
        <v>0</v>
      </c>
      <c r="Q100" s="648">
        <f t="shared" si="3"/>
        <v>0</v>
      </c>
      <c r="R100" s="648">
        <f t="shared" si="3"/>
        <v>0</v>
      </c>
      <c r="S100" s="648">
        <f t="shared" si="3"/>
        <v>0</v>
      </c>
      <c r="T100" s="602">
        <f>SUM(P100:S100)</f>
        <v>0</v>
      </c>
    </row>
    <row r="101" spans="1:19" ht="23.25">
      <c r="A101" s="749"/>
      <c r="B101" s="750"/>
      <c r="C101" s="751"/>
      <c r="D101" s="752"/>
      <c r="E101" s="752"/>
      <c r="F101" s="752"/>
      <c r="G101" s="752"/>
      <c r="H101" s="752"/>
      <c r="I101" s="752"/>
      <c r="J101" s="752"/>
      <c r="K101" s="752"/>
      <c r="L101" s="752"/>
      <c r="M101" s="752"/>
      <c r="N101" s="752"/>
      <c r="O101" s="752"/>
      <c r="P101" s="752"/>
      <c r="Q101" s="752"/>
      <c r="R101" s="752"/>
      <c r="S101" s="752"/>
    </row>
    <row r="102" spans="1:19" ht="23.25">
      <c r="A102" s="583"/>
      <c r="B102" s="584"/>
      <c r="C102" s="753" t="s">
        <v>1239</v>
      </c>
      <c r="D102" s="586"/>
      <c r="E102" s="586"/>
      <c r="F102" s="586"/>
      <c r="G102" s="586"/>
      <c r="H102" s="586"/>
      <c r="I102" s="586"/>
      <c r="J102" s="586"/>
      <c r="K102" s="586"/>
      <c r="L102" s="586"/>
      <c r="M102" s="586"/>
      <c r="N102" s="586"/>
      <c r="O102" s="586"/>
      <c r="P102" s="586"/>
      <c r="Q102" s="586"/>
      <c r="R102" s="586"/>
      <c r="S102" s="586"/>
    </row>
    <row r="103" ht="14.25"/>
    <row r="104" ht="14.25"/>
    <row r="106" spans="17:19" ht="14.25">
      <c r="Q106" s="602"/>
      <c r="R106" s="754"/>
      <c r="S106" s="754"/>
    </row>
  </sheetData>
  <sheetProtection/>
  <mergeCells count="43">
    <mergeCell ref="A1:S1"/>
    <mergeCell ref="A2:S2"/>
    <mergeCell ref="A4:A6"/>
    <mergeCell ref="B4:C6"/>
    <mergeCell ref="E4:L4"/>
    <mergeCell ref="M4:M7"/>
    <mergeCell ref="O4:O7"/>
    <mergeCell ref="P4:S4"/>
    <mergeCell ref="D5:D6"/>
    <mergeCell ref="E5:E6"/>
    <mergeCell ref="F5:J5"/>
    <mergeCell ref="K5:K6"/>
    <mergeCell ref="L5:L6"/>
    <mergeCell ref="N5:N6"/>
    <mergeCell ref="P5:S5"/>
    <mergeCell ref="G6:J6"/>
    <mergeCell ref="B8:C8"/>
    <mergeCell ref="B9:C9"/>
    <mergeCell ref="B15:C15"/>
    <mergeCell ref="B16:C16"/>
    <mergeCell ref="B20:C20"/>
    <mergeCell ref="B21:C21"/>
    <mergeCell ref="B25:C25"/>
    <mergeCell ref="B26:C26"/>
    <mergeCell ref="B30:C30"/>
    <mergeCell ref="B31:C31"/>
    <mergeCell ref="B36:C36"/>
    <mergeCell ref="B37:C37"/>
    <mergeCell ref="B43:C43"/>
    <mergeCell ref="B44:C44"/>
    <mergeCell ref="B47:C47"/>
    <mergeCell ref="B48:C48"/>
    <mergeCell ref="B55:C55"/>
    <mergeCell ref="B56:C56"/>
    <mergeCell ref="B89:C89"/>
    <mergeCell ref="B95:C95"/>
    <mergeCell ref="A100:C100"/>
    <mergeCell ref="B61:C61"/>
    <mergeCell ref="B62:C62"/>
    <mergeCell ref="B69:C69"/>
    <mergeCell ref="B70:C70"/>
    <mergeCell ref="B75:C75"/>
    <mergeCell ref="B76:C76"/>
  </mergeCells>
  <printOptions/>
  <pageMargins left="0.7" right="0.7" top="0.75" bottom="0.75" header="0.3" footer="0.3"/>
  <pageSetup horizontalDpi="600" verticalDpi="600" orientation="portrait" paperSize="9" scale="54" r:id="rId4"/>
  <colBreaks count="1" manualBreakCount="1">
    <brk id="19" max="101" man="1"/>
  </colBreaks>
  <drawing r:id="rId3"/>
  <legacyDrawing r:id="rId2"/>
</worksheet>
</file>

<file path=xl/worksheets/sheet17.xml><?xml version="1.0" encoding="utf-8"?>
<worksheet xmlns="http://schemas.openxmlformats.org/spreadsheetml/2006/main" xmlns:r="http://schemas.openxmlformats.org/officeDocument/2006/relationships">
  <sheetPr>
    <tabColor rgb="FFFF0000"/>
  </sheetPr>
  <dimension ref="A1:K16"/>
  <sheetViews>
    <sheetView view="pageBreakPreview" zoomScale="115" zoomScaleSheetLayoutView="115" zoomScalePageLayoutView="0" workbookViewId="0" topLeftCell="A1">
      <selection activeCell="A16" sqref="A16"/>
    </sheetView>
  </sheetViews>
  <sheetFormatPr defaultColWidth="9.140625" defaultRowHeight="21.75"/>
  <cols>
    <col min="1" max="1" width="31.8515625" style="508" bestFit="1" customWidth="1"/>
    <col min="2" max="2" width="30.140625" style="508" customWidth="1"/>
    <col min="3" max="3" width="8.7109375" style="508" customWidth="1"/>
    <col min="4" max="5" width="10.8515625" style="508" customWidth="1"/>
    <col min="6" max="6" width="12.140625" style="508" customWidth="1"/>
    <col min="7" max="8" width="12.28125" style="508" customWidth="1"/>
    <col min="9" max="9" width="9.140625" style="508" customWidth="1"/>
    <col min="10" max="10" width="11.140625" style="508" customWidth="1"/>
    <col min="11" max="11" width="8.28125" style="508" customWidth="1"/>
    <col min="12" max="16384" width="9.140625" style="508" customWidth="1"/>
  </cols>
  <sheetData>
    <row r="1" spans="1:11" ht="21">
      <c r="A1" s="963" t="s">
        <v>1101</v>
      </c>
      <c r="B1" s="963"/>
      <c r="C1" s="963"/>
      <c r="D1" s="963"/>
      <c r="E1" s="963"/>
      <c r="F1" s="963"/>
      <c r="G1" s="963"/>
      <c r="H1" s="963"/>
      <c r="I1" s="963"/>
      <c r="J1" s="963"/>
      <c r="K1" s="963"/>
    </row>
    <row r="2" spans="1:11" ht="21">
      <c r="A2" s="954" t="s">
        <v>1108</v>
      </c>
      <c r="B2" s="954"/>
      <c r="C2" s="954"/>
      <c r="D2" s="954"/>
      <c r="E2" s="954"/>
      <c r="F2" s="954"/>
      <c r="G2" s="954"/>
      <c r="H2" s="954"/>
      <c r="I2" s="954"/>
      <c r="J2" s="954"/>
      <c r="K2" s="954"/>
    </row>
    <row r="3" spans="1:11" ht="21">
      <c r="A3" s="954" t="s">
        <v>1106</v>
      </c>
      <c r="B3" s="954"/>
      <c r="C3" s="954"/>
      <c r="D3" s="954"/>
      <c r="E3" s="954"/>
      <c r="F3" s="954"/>
      <c r="G3" s="954"/>
      <c r="H3" s="954"/>
      <c r="I3" s="954"/>
      <c r="J3" s="954"/>
      <c r="K3" s="954"/>
    </row>
    <row r="5" spans="1:11" s="517" customFormat="1" ht="21" customHeight="1">
      <c r="A5" s="955" t="s">
        <v>1098</v>
      </c>
      <c r="B5" s="955" t="s">
        <v>181</v>
      </c>
      <c r="C5" s="955" t="s">
        <v>1070</v>
      </c>
      <c r="D5" s="960" t="s">
        <v>182</v>
      </c>
      <c r="E5" s="961"/>
      <c r="F5" s="961"/>
      <c r="G5" s="961"/>
      <c r="H5" s="961"/>
      <c r="I5" s="962"/>
      <c r="J5" s="955" t="s">
        <v>183</v>
      </c>
      <c r="K5" s="955" t="s">
        <v>263</v>
      </c>
    </row>
    <row r="6" spans="1:11" s="394" customFormat="1" ht="18.75" customHeight="1">
      <c r="A6" s="956"/>
      <c r="B6" s="956"/>
      <c r="C6" s="956"/>
      <c r="D6" s="958" t="s">
        <v>185</v>
      </c>
      <c r="E6" s="958" t="s">
        <v>1065</v>
      </c>
      <c r="F6" s="431" t="s">
        <v>186</v>
      </c>
      <c r="G6" s="543" t="s">
        <v>186</v>
      </c>
      <c r="H6" s="958" t="s">
        <v>1063</v>
      </c>
      <c r="I6" s="958" t="s">
        <v>290</v>
      </c>
      <c r="J6" s="956"/>
      <c r="K6" s="956"/>
    </row>
    <row r="7" spans="1:11" s="394" customFormat="1" ht="18.75" customHeight="1">
      <c r="A7" s="957"/>
      <c r="B7" s="957"/>
      <c r="C7" s="957"/>
      <c r="D7" s="959"/>
      <c r="E7" s="959"/>
      <c r="F7" s="518" t="s">
        <v>191</v>
      </c>
      <c r="G7" s="518" t="s">
        <v>520</v>
      </c>
      <c r="H7" s="959"/>
      <c r="I7" s="959"/>
      <c r="J7" s="957"/>
      <c r="K7" s="957"/>
    </row>
    <row r="8" spans="1:11" s="546" customFormat="1" ht="18.75">
      <c r="A8" s="549" t="s">
        <v>1107</v>
      </c>
      <c r="B8" s="550"/>
      <c r="C8" s="551"/>
      <c r="D8" s="551"/>
      <c r="E8" s="551"/>
      <c r="F8" s="551"/>
      <c r="G8" s="551"/>
      <c r="H8" s="551"/>
      <c r="I8" s="551"/>
      <c r="J8" s="551"/>
      <c r="K8" s="550"/>
    </row>
    <row r="9" spans="1:11" s="522" customFormat="1" ht="18.75">
      <c r="A9" s="547" t="s">
        <v>46</v>
      </c>
      <c r="B9" s="548" t="s">
        <v>1104</v>
      </c>
      <c r="C9" s="552">
        <v>1</v>
      </c>
      <c r="D9" s="552">
        <v>0</v>
      </c>
      <c r="E9" s="552">
        <v>1</v>
      </c>
      <c r="F9" s="552">
        <v>0</v>
      </c>
      <c r="G9" s="552">
        <v>0</v>
      </c>
      <c r="H9" s="552">
        <v>0</v>
      </c>
      <c r="I9" s="552">
        <f>SUM(D9:H9)</f>
        <v>1</v>
      </c>
      <c r="J9" s="552">
        <f>C9-I9</f>
        <v>0</v>
      </c>
      <c r="K9" s="548"/>
    </row>
    <row r="10" spans="1:11" s="522" customFormat="1" ht="18.75">
      <c r="A10" s="523"/>
      <c r="B10" s="524" t="s">
        <v>1100</v>
      </c>
      <c r="C10" s="553">
        <v>1</v>
      </c>
      <c r="D10" s="553">
        <v>0</v>
      </c>
      <c r="E10" s="553">
        <v>0</v>
      </c>
      <c r="F10" s="553">
        <v>0</v>
      </c>
      <c r="G10" s="553">
        <v>1</v>
      </c>
      <c r="H10" s="553">
        <v>0</v>
      </c>
      <c r="I10" s="553">
        <f>SUM(D10:H10)</f>
        <v>1</v>
      </c>
      <c r="J10" s="553">
        <f>C10-I10</f>
        <v>0</v>
      </c>
      <c r="K10" s="524"/>
    </row>
    <row r="11" spans="1:11" s="522" customFormat="1" ht="18.75">
      <c r="A11" s="523" t="s">
        <v>1102</v>
      </c>
      <c r="B11" s="524" t="s">
        <v>1099</v>
      </c>
      <c r="C11" s="553">
        <v>5</v>
      </c>
      <c r="D11" s="553">
        <v>1</v>
      </c>
      <c r="E11" s="553">
        <v>0</v>
      </c>
      <c r="F11" s="553">
        <v>0</v>
      </c>
      <c r="G11" s="553">
        <v>4</v>
      </c>
      <c r="H11" s="553">
        <v>0</v>
      </c>
      <c r="I11" s="553">
        <f>SUM(D11:H11)</f>
        <v>5</v>
      </c>
      <c r="J11" s="553">
        <f>C11-I11</f>
        <v>0</v>
      </c>
      <c r="K11" s="524"/>
    </row>
    <row r="12" spans="1:11" s="522" customFormat="1" ht="18.75">
      <c r="A12" s="523" t="s">
        <v>1103</v>
      </c>
      <c r="B12" s="524" t="s">
        <v>1099</v>
      </c>
      <c r="C12" s="553">
        <v>3</v>
      </c>
      <c r="D12" s="553">
        <v>0</v>
      </c>
      <c r="E12" s="553">
        <v>0</v>
      </c>
      <c r="F12" s="553">
        <v>0</v>
      </c>
      <c r="G12" s="553">
        <v>3</v>
      </c>
      <c r="H12" s="553">
        <v>0</v>
      </c>
      <c r="I12" s="553">
        <f>SUM(D12:H12)</f>
        <v>3</v>
      </c>
      <c r="J12" s="553">
        <f>C12-I12</f>
        <v>0</v>
      </c>
      <c r="K12" s="524"/>
    </row>
    <row r="13" spans="1:11" s="522" customFormat="1" ht="18.75">
      <c r="A13" s="523" t="s">
        <v>1105</v>
      </c>
      <c r="B13" s="524" t="s">
        <v>1099</v>
      </c>
      <c r="C13" s="553">
        <v>2</v>
      </c>
      <c r="D13" s="553">
        <v>0</v>
      </c>
      <c r="E13" s="553">
        <v>0</v>
      </c>
      <c r="F13" s="553">
        <v>0</v>
      </c>
      <c r="G13" s="553">
        <v>2</v>
      </c>
      <c r="H13" s="553">
        <v>0</v>
      </c>
      <c r="I13" s="554">
        <f>SUM(D13:H13)</f>
        <v>2</v>
      </c>
      <c r="J13" s="553">
        <f>C13-I13</f>
        <v>0</v>
      </c>
      <c r="K13" s="524"/>
    </row>
    <row r="14" spans="1:11" s="545" customFormat="1" ht="18.75">
      <c r="A14" s="533" t="s">
        <v>246</v>
      </c>
      <c r="B14" s="544"/>
      <c r="C14" s="555">
        <f aca="true" t="shared" si="0" ref="C14:J14">SUM(C9:C13)</f>
        <v>12</v>
      </c>
      <c r="D14" s="555">
        <f t="shared" si="0"/>
        <v>1</v>
      </c>
      <c r="E14" s="555">
        <f t="shared" si="0"/>
        <v>1</v>
      </c>
      <c r="F14" s="555">
        <f t="shared" si="0"/>
        <v>0</v>
      </c>
      <c r="G14" s="555">
        <f t="shared" si="0"/>
        <v>10</v>
      </c>
      <c r="H14" s="555">
        <f t="shared" si="0"/>
        <v>0</v>
      </c>
      <c r="I14" s="555">
        <f t="shared" si="0"/>
        <v>12</v>
      </c>
      <c r="J14" s="555">
        <f t="shared" si="0"/>
        <v>0</v>
      </c>
      <c r="K14" s="544"/>
    </row>
    <row r="15" s="394" customFormat="1" ht="18.75"/>
    <row r="16" s="394" customFormat="1" ht="18.75">
      <c r="A16" s="532"/>
    </row>
    <row r="17" s="394" customFormat="1" ht="18.75"/>
    <row r="18" s="394" customFormat="1" ht="18.75"/>
    <row r="19" s="394" customFormat="1" ht="18.75"/>
  </sheetData>
  <sheetProtection/>
  <mergeCells count="13">
    <mergeCell ref="A1:K1"/>
    <mergeCell ref="A5:A7"/>
    <mergeCell ref="B5:B7"/>
    <mergeCell ref="C5:C7"/>
    <mergeCell ref="D6:D7"/>
    <mergeCell ref="E6:E7"/>
    <mergeCell ref="H6:H7"/>
    <mergeCell ref="A3:K3"/>
    <mergeCell ref="J5:J7"/>
    <mergeCell ref="K5:K7"/>
    <mergeCell ref="A2:K2"/>
    <mergeCell ref="I6:I7"/>
    <mergeCell ref="D5:I5"/>
  </mergeCells>
  <printOptions horizontalCentered="1"/>
  <pageMargins left="0" right="0" top="0.5905511811023623" bottom="0.3937007874015748" header="0.5118110236220472" footer="0.5118110236220472"/>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sheetPr>
    <tabColor rgb="FF7030A0"/>
  </sheetPr>
  <dimension ref="A1:L33"/>
  <sheetViews>
    <sheetView view="pageBreakPreview" zoomScale="115" zoomScaleSheetLayoutView="115" zoomScalePageLayoutView="0" workbookViewId="0" topLeftCell="A1">
      <selection activeCell="G12" sqref="G12"/>
    </sheetView>
  </sheetViews>
  <sheetFormatPr defaultColWidth="9.140625" defaultRowHeight="21.75"/>
  <cols>
    <col min="1" max="1" width="25.421875" style="508" customWidth="1"/>
    <col min="2" max="2" width="28.00390625" style="508" customWidth="1"/>
    <col min="3" max="3" width="24.7109375" style="508" customWidth="1"/>
    <col min="4" max="4" width="11.8515625" style="508" bestFit="1" customWidth="1"/>
    <col min="5" max="9" width="11.421875" style="508" customWidth="1"/>
    <col min="10" max="10" width="8.140625" style="508" customWidth="1"/>
    <col min="11" max="11" width="9.421875" style="508" customWidth="1"/>
    <col min="12" max="12" width="8.57421875" style="508" customWidth="1"/>
    <col min="13" max="16384" width="9.140625" style="508" customWidth="1"/>
  </cols>
  <sheetData>
    <row r="1" spans="1:12" ht="21">
      <c r="A1" s="954" t="s">
        <v>1097</v>
      </c>
      <c r="B1" s="954"/>
      <c r="C1" s="954"/>
      <c r="D1" s="954"/>
      <c r="E1" s="954"/>
      <c r="F1" s="954"/>
      <c r="G1" s="954"/>
      <c r="H1" s="954"/>
      <c r="I1" s="954"/>
      <c r="J1" s="954"/>
      <c r="K1" s="954"/>
      <c r="L1" s="954"/>
    </row>
    <row r="2" spans="1:12" ht="21">
      <c r="A2" s="954" t="s">
        <v>1048</v>
      </c>
      <c r="B2" s="954"/>
      <c r="C2" s="954"/>
      <c r="D2" s="954"/>
      <c r="E2" s="954"/>
      <c r="F2" s="954"/>
      <c r="G2" s="954"/>
      <c r="H2" s="954"/>
      <c r="I2" s="954"/>
      <c r="J2" s="954"/>
      <c r="K2" s="954"/>
      <c r="L2" s="954"/>
    </row>
    <row r="4" spans="1:12" s="517" customFormat="1" ht="21" customHeight="1">
      <c r="A4" s="955" t="s">
        <v>179</v>
      </c>
      <c r="B4" s="955" t="s">
        <v>180</v>
      </c>
      <c r="C4" s="955" t="s">
        <v>181</v>
      </c>
      <c r="D4" s="955" t="s">
        <v>1096</v>
      </c>
      <c r="E4" s="960" t="s">
        <v>1095</v>
      </c>
      <c r="F4" s="961"/>
      <c r="G4" s="961"/>
      <c r="H4" s="961"/>
      <c r="I4" s="962"/>
      <c r="J4" s="958" t="s">
        <v>290</v>
      </c>
      <c r="K4" s="955" t="s">
        <v>183</v>
      </c>
      <c r="L4" s="955" t="s">
        <v>263</v>
      </c>
    </row>
    <row r="5" spans="1:12" s="517" customFormat="1" ht="18.75" customHeight="1">
      <c r="A5" s="956"/>
      <c r="B5" s="956"/>
      <c r="C5" s="956"/>
      <c r="D5" s="956"/>
      <c r="E5" s="958" t="s">
        <v>185</v>
      </c>
      <c r="F5" s="958" t="s">
        <v>1065</v>
      </c>
      <c r="G5" s="431" t="s">
        <v>186</v>
      </c>
      <c r="H5" s="543" t="s">
        <v>186</v>
      </c>
      <c r="I5" s="958" t="s">
        <v>1063</v>
      </c>
      <c r="J5" s="964"/>
      <c r="K5" s="956"/>
      <c r="L5" s="956"/>
    </row>
    <row r="6" spans="1:12" s="394" customFormat="1" ht="18.75" customHeight="1">
      <c r="A6" s="957"/>
      <c r="B6" s="957"/>
      <c r="C6" s="957"/>
      <c r="D6" s="957"/>
      <c r="E6" s="959"/>
      <c r="F6" s="959"/>
      <c r="G6" s="518" t="s">
        <v>191</v>
      </c>
      <c r="H6" s="518" t="s">
        <v>520</v>
      </c>
      <c r="I6" s="959"/>
      <c r="J6" s="959"/>
      <c r="K6" s="957"/>
      <c r="L6" s="957"/>
    </row>
    <row r="7" spans="1:12" s="522" customFormat="1" ht="18.75">
      <c r="A7" s="519" t="s">
        <v>1071</v>
      </c>
      <c r="B7" s="520"/>
      <c r="C7" s="520"/>
      <c r="D7" s="521"/>
      <c r="E7" s="521"/>
      <c r="F7" s="521"/>
      <c r="G7" s="521"/>
      <c r="H7" s="521"/>
      <c r="I7" s="521"/>
      <c r="J7" s="521"/>
      <c r="K7" s="521"/>
      <c r="L7" s="520"/>
    </row>
    <row r="8" spans="1:12" s="522" customFormat="1" ht="18.75">
      <c r="A8" s="523"/>
      <c r="B8" s="523" t="s">
        <v>1049</v>
      </c>
      <c r="C8" s="524"/>
      <c r="D8" s="525"/>
      <c r="E8" s="525"/>
      <c r="F8" s="525"/>
      <c r="G8" s="525"/>
      <c r="H8" s="525"/>
      <c r="I8" s="525"/>
      <c r="J8" s="525"/>
      <c r="K8" s="525"/>
      <c r="L8" s="524"/>
    </row>
    <row r="9" spans="1:12" s="522" customFormat="1" ht="18.75">
      <c r="A9" s="523"/>
      <c r="B9" s="523"/>
      <c r="C9" s="524"/>
      <c r="D9" s="525"/>
      <c r="E9" s="525"/>
      <c r="F9" s="525"/>
      <c r="G9" s="525"/>
      <c r="H9" s="525"/>
      <c r="I9" s="525"/>
      <c r="J9" s="525"/>
      <c r="K9" s="525"/>
      <c r="L9" s="524"/>
    </row>
    <row r="10" spans="1:12" s="522" customFormat="1" ht="18.75">
      <c r="A10" s="523"/>
      <c r="B10" s="523"/>
      <c r="C10" s="524"/>
      <c r="D10" s="525"/>
      <c r="E10" s="525"/>
      <c r="F10" s="525"/>
      <c r="G10" s="525"/>
      <c r="H10" s="525"/>
      <c r="I10" s="525"/>
      <c r="J10" s="525"/>
      <c r="K10" s="525"/>
      <c r="L10" s="524"/>
    </row>
    <row r="11" spans="1:12" s="522" customFormat="1" ht="18.75">
      <c r="A11" s="523"/>
      <c r="B11" s="523"/>
      <c r="C11" s="524"/>
      <c r="D11" s="525"/>
      <c r="E11" s="525"/>
      <c r="F11" s="525"/>
      <c r="G11" s="525"/>
      <c r="H11" s="525"/>
      <c r="I11" s="525"/>
      <c r="J11" s="525"/>
      <c r="K11" s="525"/>
      <c r="L11" s="524"/>
    </row>
    <row r="12" spans="1:12" s="522" customFormat="1" ht="18.75">
      <c r="A12" s="523"/>
      <c r="B12" s="523" t="s">
        <v>1050</v>
      </c>
      <c r="C12" s="524"/>
      <c r="D12" s="525"/>
      <c r="E12" s="525"/>
      <c r="F12" s="525"/>
      <c r="G12" s="525"/>
      <c r="H12" s="525"/>
      <c r="I12" s="525"/>
      <c r="J12" s="525"/>
      <c r="K12" s="525"/>
      <c r="L12" s="524"/>
    </row>
    <row r="13" spans="1:12" s="522" customFormat="1" ht="18.75">
      <c r="A13" s="523"/>
      <c r="B13" s="523"/>
      <c r="C13" s="524"/>
      <c r="D13" s="525"/>
      <c r="E13" s="525"/>
      <c r="F13" s="525"/>
      <c r="G13" s="525"/>
      <c r="H13" s="525"/>
      <c r="I13" s="525"/>
      <c r="J13" s="525"/>
      <c r="K13" s="525"/>
      <c r="L13" s="524"/>
    </row>
    <row r="14" spans="1:12" s="522" customFormat="1" ht="18.75">
      <c r="A14" s="523"/>
      <c r="B14" s="523"/>
      <c r="C14" s="524"/>
      <c r="D14" s="525"/>
      <c r="E14" s="525"/>
      <c r="F14" s="525"/>
      <c r="G14" s="525"/>
      <c r="H14" s="525"/>
      <c r="I14" s="525"/>
      <c r="J14" s="525"/>
      <c r="K14" s="525"/>
      <c r="L14" s="524"/>
    </row>
    <row r="15" spans="1:12" s="522" customFormat="1" ht="18.75">
      <c r="A15" s="523"/>
      <c r="B15" s="523"/>
      <c r="C15" s="524"/>
      <c r="D15" s="525"/>
      <c r="E15" s="525"/>
      <c r="F15" s="525"/>
      <c r="G15" s="525"/>
      <c r="H15" s="525"/>
      <c r="I15" s="525"/>
      <c r="J15" s="525"/>
      <c r="K15" s="525"/>
      <c r="L15" s="524"/>
    </row>
    <row r="16" spans="1:12" s="522" customFormat="1" ht="18.75">
      <c r="A16" s="523"/>
      <c r="B16" s="523" t="s">
        <v>1051</v>
      </c>
      <c r="C16" s="524"/>
      <c r="D16" s="525"/>
      <c r="E16" s="525"/>
      <c r="F16" s="525"/>
      <c r="G16" s="525"/>
      <c r="H16" s="525"/>
      <c r="I16" s="525"/>
      <c r="J16" s="525"/>
      <c r="K16" s="525"/>
      <c r="L16" s="524"/>
    </row>
    <row r="17" spans="1:12" s="522" customFormat="1" ht="18.75">
      <c r="A17" s="524"/>
      <c r="B17" s="524"/>
      <c r="C17" s="524"/>
      <c r="D17" s="525"/>
      <c r="E17" s="525"/>
      <c r="F17" s="525"/>
      <c r="G17" s="525"/>
      <c r="H17" s="525"/>
      <c r="I17" s="525"/>
      <c r="J17" s="525"/>
      <c r="K17" s="525"/>
      <c r="L17" s="524"/>
    </row>
    <row r="18" spans="1:12" s="522" customFormat="1" ht="18.75">
      <c r="A18" s="524"/>
      <c r="B18" s="524"/>
      <c r="C18" s="524"/>
      <c r="D18" s="525"/>
      <c r="E18" s="525"/>
      <c r="F18" s="525"/>
      <c r="G18" s="525"/>
      <c r="H18" s="525"/>
      <c r="I18" s="525"/>
      <c r="J18" s="525"/>
      <c r="K18" s="525"/>
      <c r="L18" s="524"/>
    </row>
    <row r="19" spans="1:12" s="522" customFormat="1" ht="18.75">
      <c r="A19" s="524"/>
      <c r="B19" s="524"/>
      <c r="C19" s="524"/>
      <c r="D19" s="525"/>
      <c r="E19" s="525"/>
      <c r="F19" s="525"/>
      <c r="G19" s="525"/>
      <c r="H19" s="525"/>
      <c r="I19" s="525"/>
      <c r="J19" s="525"/>
      <c r="K19" s="525"/>
      <c r="L19" s="524"/>
    </row>
    <row r="20" spans="1:12" s="522" customFormat="1" ht="18.75">
      <c r="A20" s="523"/>
      <c r="B20" s="523" t="s">
        <v>1052</v>
      </c>
      <c r="C20" s="524"/>
      <c r="D20" s="525"/>
      <c r="E20" s="525"/>
      <c r="F20" s="525"/>
      <c r="G20" s="525"/>
      <c r="H20" s="525"/>
      <c r="I20" s="525"/>
      <c r="J20" s="525"/>
      <c r="K20" s="525"/>
      <c r="L20" s="524"/>
    </row>
    <row r="21" spans="1:12" s="522" customFormat="1" ht="18.75">
      <c r="A21" s="526"/>
      <c r="B21" s="526"/>
      <c r="C21" s="527"/>
      <c r="D21" s="528"/>
      <c r="E21" s="528"/>
      <c r="F21" s="528"/>
      <c r="G21" s="528"/>
      <c r="H21" s="528"/>
      <c r="I21" s="528"/>
      <c r="J21" s="528"/>
      <c r="K21" s="528"/>
      <c r="L21" s="527"/>
    </row>
    <row r="22" spans="1:12" s="522" customFormat="1" ht="18.75">
      <c r="A22" s="526"/>
      <c r="B22" s="526"/>
      <c r="C22" s="527"/>
      <c r="D22" s="528"/>
      <c r="E22" s="528"/>
      <c r="F22" s="528"/>
      <c r="G22" s="528"/>
      <c r="H22" s="528"/>
      <c r="I22" s="528"/>
      <c r="J22" s="528"/>
      <c r="K22" s="528"/>
      <c r="L22" s="527"/>
    </row>
    <row r="23" spans="1:12" s="522" customFormat="1" ht="18.75">
      <c r="A23" s="526"/>
      <c r="B23" s="526"/>
      <c r="C23" s="527"/>
      <c r="D23" s="528"/>
      <c r="E23" s="528"/>
      <c r="F23" s="528"/>
      <c r="G23" s="528"/>
      <c r="H23" s="528"/>
      <c r="I23" s="528"/>
      <c r="J23" s="528"/>
      <c r="K23" s="528"/>
      <c r="L23" s="527"/>
    </row>
    <row r="24" spans="1:12" s="522" customFormat="1" ht="18.75">
      <c r="A24" s="523"/>
      <c r="B24" s="523" t="s">
        <v>1067</v>
      </c>
      <c r="C24" s="524"/>
      <c r="D24" s="525"/>
      <c r="E24" s="525"/>
      <c r="F24" s="525"/>
      <c r="G24" s="525"/>
      <c r="H24" s="525"/>
      <c r="I24" s="525"/>
      <c r="J24" s="525"/>
      <c r="K24" s="525"/>
      <c r="L24" s="524"/>
    </row>
    <row r="25" spans="1:12" s="522" customFormat="1" ht="18.75">
      <c r="A25" s="526"/>
      <c r="B25" s="526"/>
      <c r="C25" s="527"/>
      <c r="D25" s="528"/>
      <c r="E25" s="528"/>
      <c r="F25" s="528"/>
      <c r="G25" s="528"/>
      <c r="H25" s="528"/>
      <c r="I25" s="528"/>
      <c r="J25" s="528"/>
      <c r="K25" s="528"/>
      <c r="L25" s="527"/>
    </row>
    <row r="26" spans="1:12" s="522" customFormat="1" ht="18.75">
      <c r="A26" s="526"/>
      <c r="B26" s="526"/>
      <c r="C26" s="527"/>
      <c r="D26" s="528"/>
      <c r="E26" s="528"/>
      <c r="F26" s="528"/>
      <c r="G26" s="528"/>
      <c r="H26" s="528"/>
      <c r="I26" s="528"/>
      <c r="J26" s="528"/>
      <c r="K26" s="528"/>
      <c r="L26" s="527"/>
    </row>
    <row r="27" spans="1:12" s="522" customFormat="1" ht="18.75">
      <c r="A27" s="526"/>
      <c r="B27" s="526"/>
      <c r="C27" s="527"/>
      <c r="D27" s="528"/>
      <c r="E27" s="528"/>
      <c r="F27" s="528"/>
      <c r="G27" s="528"/>
      <c r="H27" s="528"/>
      <c r="I27" s="528"/>
      <c r="J27" s="528"/>
      <c r="K27" s="528"/>
      <c r="L27" s="527"/>
    </row>
    <row r="28" spans="1:12" s="522" customFormat="1" ht="18.75">
      <c r="A28" s="523"/>
      <c r="B28" s="523" t="s">
        <v>1068</v>
      </c>
      <c r="C28" s="524"/>
      <c r="D28" s="525"/>
      <c r="E28" s="525"/>
      <c r="F28" s="525"/>
      <c r="G28" s="525"/>
      <c r="H28" s="525"/>
      <c r="I28" s="525"/>
      <c r="J28" s="525"/>
      <c r="K28" s="525"/>
      <c r="L28" s="524"/>
    </row>
    <row r="29" spans="1:12" s="522" customFormat="1" ht="18.75">
      <c r="A29" s="526"/>
      <c r="B29" s="526"/>
      <c r="C29" s="527"/>
      <c r="D29" s="528"/>
      <c r="E29" s="528"/>
      <c r="F29" s="528"/>
      <c r="G29" s="528"/>
      <c r="H29" s="528"/>
      <c r="I29" s="528"/>
      <c r="J29" s="528"/>
      <c r="K29" s="528"/>
      <c r="L29" s="527"/>
    </row>
    <row r="30" spans="1:12" s="522" customFormat="1" ht="18.75">
      <c r="A30" s="526"/>
      <c r="B30" s="526"/>
      <c r="C30" s="527"/>
      <c r="D30" s="528"/>
      <c r="E30" s="528"/>
      <c r="F30" s="528"/>
      <c r="G30" s="528"/>
      <c r="H30" s="528"/>
      <c r="I30" s="528"/>
      <c r="J30" s="528"/>
      <c r="K30" s="528"/>
      <c r="L30" s="527"/>
    </row>
    <row r="31" spans="1:12" s="394" customFormat="1" ht="18.75">
      <c r="A31" s="529" t="s">
        <v>290</v>
      </c>
      <c r="B31" s="530"/>
      <c r="C31" s="530"/>
      <c r="D31" s="529"/>
      <c r="E31" s="529"/>
      <c r="F31" s="529"/>
      <c r="G31" s="529"/>
      <c r="H31" s="529"/>
      <c r="I31" s="529"/>
      <c r="J31" s="529"/>
      <c r="K31" s="529"/>
      <c r="L31" s="531"/>
    </row>
    <row r="32" s="394" customFormat="1" ht="18.75"/>
    <row r="33" s="394" customFormat="1" ht="18.75">
      <c r="A33" s="532"/>
    </row>
    <row r="34" s="394" customFormat="1" ht="18.75"/>
    <row r="35" s="394" customFormat="1" ht="18.75"/>
    <row r="36" s="394" customFormat="1" ht="18.75"/>
  </sheetData>
  <sheetProtection/>
  <mergeCells count="13">
    <mergeCell ref="D4:D6"/>
    <mergeCell ref="E5:E6"/>
    <mergeCell ref="F5:F6"/>
    <mergeCell ref="I5:I6"/>
    <mergeCell ref="A1:L1"/>
    <mergeCell ref="A2:L2"/>
    <mergeCell ref="J4:J6"/>
    <mergeCell ref="K4:K6"/>
    <mergeCell ref="L4:L6"/>
    <mergeCell ref="E4:I4"/>
    <mergeCell ref="A4:A6"/>
    <mergeCell ref="B4:B6"/>
    <mergeCell ref="C4:C6"/>
  </mergeCells>
  <printOptions horizontalCentered="1"/>
  <pageMargins left="0" right="0" top="0.5905511811023623" bottom="0.3937007874015748" header="0.5118110236220472" footer="0.5118110236220472"/>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sheetPr>
    <tabColor rgb="FF7030A0"/>
  </sheetPr>
  <dimension ref="A1:P34"/>
  <sheetViews>
    <sheetView view="pageBreakPreview" zoomScale="115" zoomScaleSheetLayoutView="115" zoomScalePageLayoutView="0" workbookViewId="0" topLeftCell="A1">
      <selection activeCell="C16" sqref="C16"/>
    </sheetView>
  </sheetViews>
  <sheetFormatPr defaultColWidth="9.140625" defaultRowHeight="21.75"/>
  <cols>
    <col min="1" max="1" width="25.421875" style="508" customWidth="1"/>
    <col min="2" max="2" width="22.28125" style="508" customWidth="1"/>
    <col min="3" max="3" width="21.00390625" style="508" customWidth="1"/>
    <col min="4" max="4" width="8.00390625" style="508" customWidth="1"/>
    <col min="5" max="5" width="1.421875" style="508" hidden="1" customWidth="1"/>
    <col min="6" max="6" width="11.57421875" style="508" customWidth="1"/>
    <col min="7" max="7" width="7.8515625" style="508" hidden="1" customWidth="1"/>
    <col min="8" max="8" width="12.28125" style="508" customWidth="1"/>
    <col min="9" max="9" width="9.57421875" style="508" customWidth="1"/>
    <col min="10" max="10" width="7.8515625" style="508" hidden="1" customWidth="1"/>
    <col min="11" max="11" width="17.28125" style="508" customWidth="1"/>
    <col min="12" max="12" width="7.8515625" style="508" hidden="1" customWidth="1"/>
    <col min="13" max="13" width="13.8515625" style="508" customWidth="1"/>
    <col min="14" max="14" width="6.7109375" style="508" customWidth="1"/>
    <col min="15" max="15" width="8.421875" style="508" customWidth="1"/>
    <col min="16" max="16" width="8.28125" style="508" customWidth="1"/>
    <col min="17" max="16384" width="9.140625" style="508" customWidth="1"/>
  </cols>
  <sheetData>
    <row r="1" spans="1:16" ht="21">
      <c r="A1" s="954" t="s">
        <v>1047</v>
      </c>
      <c r="B1" s="954"/>
      <c r="C1" s="954"/>
      <c r="D1" s="954"/>
      <c r="E1" s="954"/>
      <c r="F1" s="954"/>
      <c r="G1" s="954"/>
      <c r="H1" s="954"/>
      <c r="I1" s="954"/>
      <c r="J1" s="954"/>
      <c r="K1" s="954"/>
      <c r="L1" s="954"/>
      <c r="M1" s="954"/>
      <c r="N1" s="954"/>
      <c r="O1" s="954"/>
      <c r="P1" s="954"/>
    </row>
    <row r="2" spans="1:16" ht="21">
      <c r="A2" s="954" t="s">
        <v>1048</v>
      </c>
      <c r="B2" s="954"/>
      <c r="C2" s="954"/>
      <c r="D2" s="954"/>
      <c r="E2" s="954"/>
      <c r="F2" s="954"/>
      <c r="G2" s="954"/>
      <c r="H2" s="954"/>
      <c r="I2" s="954"/>
      <c r="J2" s="954"/>
      <c r="K2" s="954"/>
      <c r="L2" s="954"/>
      <c r="M2" s="954"/>
      <c r="N2" s="954"/>
      <c r="O2" s="954"/>
      <c r="P2" s="954"/>
    </row>
    <row r="4" spans="1:16" s="517" customFormat="1" ht="21" customHeight="1">
      <c r="A4" s="955" t="s">
        <v>179</v>
      </c>
      <c r="B4" s="955" t="s">
        <v>180</v>
      </c>
      <c r="C4" s="955" t="s">
        <v>181</v>
      </c>
      <c r="D4" s="955" t="s">
        <v>1070</v>
      </c>
      <c r="E4" s="965" t="s">
        <v>182</v>
      </c>
      <c r="F4" s="966"/>
      <c r="G4" s="966"/>
      <c r="H4" s="966"/>
      <c r="I4" s="966"/>
      <c r="J4" s="966"/>
      <c r="K4" s="966"/>
      <c r="L4" s="966"/>
      <c r="M4" s="967"/>
      <c r="N4" s="958" t="s">
        <v>290</v>
      </c>
      <c r="O4" s="955" t="s">
        <v>183</v>
      </c>
      <c r="P4" s="955" t="s">
        <v>263</v>
      </c>
    </row>
    <row r="5" spans="1:16" s="394" customFormat="1" ht="18.75" customHeight="1">
      <c r="A5" s="956"/>
      <c r="B5" s="956"/>
      <c r="C5" s="956"/>
      <c r="D5" s="956"/>
      <c r="E5" s="968" t="s">
        <v>185</v>
      </c>
      <c r="F5" s="969"/>
      <c r="G5" s="968" t="s">
        <v>1065</v>
      </c>
      <c r="H5" s="969"/>
      <c r="I5" s="431" t="s">
        <v>186</v>
      </c>
      <c r="J5" s="968" t="s">
        <v>1066</v>
      </c>
      <c r="K5" s="969"/>
      <c r="L5" s="968" t="s">
        <v>1063</v>
      </c>
      <c r="M5" s="969"/>
      <c r="N5" s="964"/>
      <c r="O5" s="956"/>
      <c r="P5" s="956"/>
    </row>
    <row r="6" spans="1:16" s="394" customFormat="1" ht="18.75" customHeight="1">
      <c r="A6" s="956"/>
      <c r="B6" s="956"/>
      <c r="C6" s="956"/>
      <c r="D6" s="956"/>
      <c r="E6" s="518" t="s">
        <v>1064</v>
      </c>
      <c r="F6" s="534" t="s">
        <v>1069</v>
      </c>
      <c r="G6" s="534" t="s">
        <v>1064</v>
      </c>
      <c r="H6" s="518" t="s">
        <v>1069</v>
      </c>
      <c r="I6" s="518" t="s">
        <v>191</v>
      </c>
      <c r="J6" s="518" t="s">
        <v>1064</v>
      </c>
      <c r="K6" s="518" t="s">
        <v>1069</v>
      </c>
      <c r="L6" s="518" t="s">
        <v>1064</v>
      </c>
      <c r="M6" s="518" t="s">
        <v>1069</v>
      </c>
      <c r="N6" s="964"/>
      <c r="O6" s="956"/>
      <c r="P6" s="956"/>
    </row>
    <row r="7" spans="1:16" s="394" customFormat="1" ht="21.75" customHeight="1">
      <c r="A7" s="957"/>
      <c r="B7" s="957"/>
      <c r="C7" s="957"/>
      <c r="D7" s="957"/>
      <c r="E7" s="518"/>
      <c r="F7" s="534"/>
      <c r="G7" s="534"/>
      <c r="H7" s="518"/>
      <c r="I7" s="518" t="s">
        <v>1069</v>
      </c>
      <c r="J7" s="518"/>
      <c r="K7" s="518"/>
      <c r="L7" s="518"/>
      <c r="M7" s="518"/>
      <c r="N7" s="959"/>
      <c r="O7" s="957"/>
      <c r="P7" s="957"/>
    </row>
    <row r="8" spans="1:16" s="522" customFormat="1" ht="18.75">
      <c r="A8" s="519" t="s">
        <v>1071</v>
      </c>
      <c r="B8" s="520"/>
      <c r="C8" s="520"/>
      <c r="D8" s="521"/>
      <c r="E8" s="521"/>
      <c r="F8" s="521"/>
      <c r="G8" s="521"/>
      <c r="H8" s="521"/>
      <c r="I8" s="521"/>
      <c r="J8" s="521"/>
      <c r="K8" s="521"/>
      <c r="L8" s="521"/>
      <c r="M8" s="521"/>
      <c r="N8" s="521"/>
      <c r="O8" s="521"/>
      <c r="P8" s="520"/>
    </row>
    <row r="9" spans="1:16" s="522" customFormat="1" ht="18.75">
      <c r="A9" s="523"/>
      <c r="B9" s="523" t="s">
        <v>1049</v>
      </c>
      <c r="C9" s="524"/>
      <c r="D9" s="525"/>
      <c r="E9" s="525"/>
      <c r="F9" s="525"/>
      <c r="G9" s="525"/>
      <c r="H9" s="525"/>
      <c r="I9" s="525"/>
      <c r="J9" s="525"/>
      <c r="K9" s="525"/>
      <c r="L9" s="525"/>
      <c r="M9" s="525"/>
      <c r="N9" s="525"/>
      <c r="O9" s="525"/>
      <c r="P9" s="524"/>
    </row>
    <row r="10" spans="1:16" s="522" customFormat="1" ht="18.75">
      <c r="A10" s="523"/>
      <c r="B10" s="523"/>
      <c r="C10" s="524"/>
      <c r="D10" s="525"/>
      <c r="E10" s="525"/>
      <c r="F10" s="525"/>
      <c r="G10" s="525"/>
      <c r="H10" s="525"/>
      <c r="I10" s="525"/>
      <c r="J10" s="525"/>
      <c r="K10" s="525"/>
      <c r="L10" s="525"/>
      <c r="M10" s="525"/>
      <c r="N10" s="525"/>
      <c r="O10" s="525"/>
      <c r="P10" s="524"/>
    </row>
    <row r="11" spans="1:16" s="522" customFormat="1" ht="18.75">
      <c r="A11" s="523"/>
      <c r="B11" s="523"/>
      <c r="C11" s="524"/>
      <c r="D11" s="525"/>
      <c r="E11" s="525"/>
      <c r="F11" s="525"/>
      <c r="G11" s="525"/>
      <c r="H11" s="525"/>
      <c r="I11" s="525"/>
      <c r="J11" s="525"/>
      <c r="K11" s="525"/>
      <c r="L11" s="525"/>
      <c r="M11" s="525"/>
      <c r="N11" s="525"/>
      <c r="O11" s="525"/>
      <c r="P11" s="524"/>
    </row>
    <row r="12" spans="1:16" s="522" customFormat="1" ht="18.75">
      <c r="A12" s="523"/>
      <c r="B12" s="523"/>
      <c r="C12" s="524"/>
      <c r="D12" s="525"/>
      <c r="E12" s="525"/>
      <c r="F12" s="525"/>
      <c r="G12" s="525"/>
      <c r="H12" s="525"/>
      <c r="I12" s="525"/>
      <c r="J12" s="525"/>
      <c r="K12" s="525"/>
      <c r="L12" s="525"/>
      <c r="M12" s="525"/>
      <c r="N12" s="525"/>
      <c r="O12" s="525"/>
      <c r="P12" s="524"/>
    </row>
    <row r="13" spans="1:16" s="522" customFormat="1" ht="18.75">
      <c r="A13" s="523"/>
      <c r="B13" s="523" t="s">
        <v>1050</v>
      </c>
      <c r="C13" s="524"/>
      <c r="D13" s="525"/>
      <c r="E13" s="525"/>
      <c r="F13" s="525"/>
      <c r="G13" s="525"/>
      <c r="H13" s="525"/>
      <c r="I13" s="525"/>
      <c r="J13" s="525"/>
      <c r="K13" s="525"/>
      <c r="L13" s="525"/>
      <c r="M13" s="525"/>
      <c r="N13" s="525"/>
      <c r="O13" s="525"/>
      <c r="P13" s="524"/>
    </row>
    <row r="14" spans="1:16" s="522" customFormat="1" ht="18.75">
      <c r="A14" s="523"/>
      <c r="B14" s="523"/>
      <c r="C14" s="524"/>
      <c r="D14" s="525"/>
      <c r="E14" s="525"/>
      <c r="F14" s="525"/>
      <c r="G14" s="525"/>
      <c r="H14" s="525"/>
      <c r="I14" s="525"/>
      <c r="J14" s="525"/>
      <c r="K14" s="525"/>
      <c r="L14" s="525"/>
      <c r="M14" s="525"/>
      <c r="N14" s="525"/>
      <c r="O14" s="525"/>
      <c r="P14" s="524"/>
    </row>
    <row r="15" spans="1:16" s="522" customFormat="1" ht="18.75">
      <c r="A15" s="523"/>
      <c r="B15" s="523"/>
      <c r="C15" s="524"/>
      <c r="D15" s="525"/>
      <c r="E15" s="525"/>
      <c r="F15" s="525"/>
      <c r="G15" s="525"/>
      <c r="H15" s="525"/>
      <c r="I15" s="525"/>
      <c r="J15" s="525"/>
      <c r="K15" s="525"/>
      <c r="L15" s="525"/>
      <c r="M15" s="525"/>
      <c r="N15" s="525"/>
      <c r="O15" s="525"/>
      <c r="P15" s="524"/>
    </row>
    <row r="16" spans="1:16" s="522" customFormat="1" ht="18.75">
      <c r="A16" s="523"/>
      <c r="B16" s="523"/>
      <c r="C16" s="524"/>
      <c r="D16" s="525"/>
      <c r="E16" s="525"/>
      <c r="F16" s="525"/>
      <c r="G16" s="525"/>
      <c r="H16" s="525"/>
      <c r="I16" s="525"/>
      <c r="J16" s="525"/>
      <c r="K16" s="525"/>
      <c r="L16" s="525"/>
      <c r="M16" s="525"/>
      <c r="N16" s="525"/>
      <c r="O16" s="525"/>
      <c r="P16" s="524"/>
    </row>
    <row r="17" spans="1:16" s="522" customFormat="1" ht="18.75">
      <c r="A17" s="523"/>
      <c r="B17" s="523" t="s">
        <v>1051</v>
      </c>
      <c r="C17" s="524"/>
      <c r="D17" s="525"/>
      <c r="E17" s="525"/>
      <c r="F17" s="525"/>
      <c r="G17" s="525"/>
      <c r="H17" s="525"/>
      <c r="I17" s="525"/>
      <c r="J17" s="525"/>
      <c r="K17" s="525"/>
      <c r="L17" s="525"/>
      <c r="M17" s="525"/>
      <c r="N17" s="525"/>
      <c r="O17" s="525"/>
      <c r="P17" s="524"/>
    </row>
    <row r="18" spans="1:16" s="522" customFormat="1" ht="18.75">
      <c r="A18" s="524"/>
      <c r="B18" s="524"/>
      <c r="C18" s="524"/>
      <c r="D18" s="525"/>
      <c r="E18" s="525"/>
      <c r="F18" s="525"/>
      <c r="G18" s="525"/>
      <c r="H18" s="525"/>
      <c r="I18" s="525"/>
      <c r="J18" s="525"/>
      <c r="K18" s="525"/>
      <c r="L18" s="525"/>
      <c r="M18" s="525"/>
      <c r="N18" s="525"/>
      <c r="O18" s="525"/>
      <c r="P18" s="524"/>
    </row>
    <row r="19" spans="1:16" s="522" customFormat="1" ht="18.75">
      <c r="A19" s="524"/>
      <c r="B19" s="524"/>
      <c r="C19" s="524"/>
      <c r="D19" s="525"/>
      <c r="E19" s="525"/>
      <c r="F19" s="525"/>
      <c r="G19" s="525"/>
      <c r="H19" s="525"/>
      <c r="I19" s="525"/>
      <c r="J19" s="525"/>
      <c r="K19" s="525"/>
      <c r="L19" s="525"/>
      <c r="M19" s="525"/>
      <c r="N19" s="525"/>
      <c r="O19" s="525"/>
      <c r="P19" s="524"/>
    </row>
    <row r="20" spans="1:16" s="522" customFormat="1" ht="18.75">
      <c r="A20" s="524"/>
      <c r="B20" s="524"/>
      <c r="C20" s="524"/>
      <c r="D20" s="525"/>
      <c r="E20" s="525"/>
      <c r="F20" s="525"/>
      <c r="G20" s="525"/>
      <c r="H20" s="525"/>
      <c r="I20" s="525"/>
      <c r="J20" s="525"/>
      <c r="K20" s="525"/>
      <c r="L20" s="525"/>
      <c r="M20" s="525"/>
      <c r="N20" s="525"/>
      <c r="O20" s="525"/>
      <c r="P20" s="524"/>
    </row>
    <row r="21" spans="1:16" s="522" customFormat="1" ht="18.75">
      <c r="A21" s="523"/>
      <c r="B21" s="523" t="s">
        <v>1052</v>
      </c>
      <c r="C21" s="524"/>
      <c r="D21" s="525"/>
      <c r="E21" s="525"/>
      <c r="F21" s="525"/>
      <c r="G21" s="525"/>
      <c r="H21" s="525"/>
      <c r="I21" s="525"/>
      <c r="J21" s="525"/>
      <c r="K21" s="525"/>
      <c r="L21" s="525"/>
      <c r="M21" s="525"/>
      <c r="N21" s="525"/>
      <c r="O21" s="525"/>
      <c r="P21" s="524"/>
    </row>
    <row r="22" spans="1:16" s="522" customFormat="1" ht="18.75">
      <c r="A22" s="526"/>
      <c r="B22" s="526"/>
      <c r="C22" s="527"/>
      <c r="D22" s="528"/>
      <c r="E22" s="528"/>
      <c r="F22" s="528"/>
      <c r="G22" s="528"/>
      <c r="H22" s="528"/>
      <c r="I22" s="528"/>
      <c r="J22" s="528"/>
      <c r="K22" s="528"/>
      <c r="L22" s="528"/>
      <c r="M22" s="528"/>
      <c r="N22" s="528"/>
      <c r="O22" s="528"/>
      <c r="P22" s="527"/>
    </row>
    <row r="23" spans="1:16" s="522" customFormat="1" ht="18.75">
      <c r="A23" s="526"/>
      <c r="B23" s="526"/>
      <c r="C23" s="527"/>
      <c r="D23" s="528"/>
      <c r="E23" s="528"/>
      <c r="F23" s="528"/>
      <c r="G23" s="528"/>
      <c r="H23" s="528"/>
      <c r="I23" s="528"/>
      <c r="J23" s="528"/>
      <c r="K23" s="528"/>
      <c r="L23" s="528"/>
      <c r="M23" s="528"/>
      <c r="N23" s="528"/>
      <c r="O23" s="528"/>
      <c r="P23" s="527"/>
    </row>
    <row r="24" spans="1:16" s="522" customFormat="1" ht="18.75">
      <c r="A24" s="526"/>
      <c r="B24" s="526"/>
      <c r="C24" s="527"/>
      <c r="D24" s="528"/>
      <c r="E24" s="528"/>
      <c r="F24" s="528"/>
      <c r="G24" s="528"/>
      <c r="H24" s="528"/>
      <c r="I24" s="528"/>
      <c r="J24" s="528"/>
      <c r="K24" s="528"/>
      <c r="L24" s="528"/>
      <c r="M24" s="528"/>
      <c r="N24" s="528"/>
      <c r="O24" s="528"/>
      <c r="P24" s="527"/>
    </row>
    <row r="25" spans="1:16" s="522" customFormat="1" ht="18.75">
      <c r="A25" s="523"/>
      <c r="B25" s="523" t="s">
        <v>1067</v>
      </c>
      <c r="C25" s="524"/>
      <c r="D25" s="525"/>
      <c r="E25" s="525"/>
      <c r="F25" s="525"/>
      <c r="G25" s="525"/>
      <c r="H25" s="525"/>
      <c r="I25" s="525"/>
      <c r="J25" s="525"/>
      <c r="K25" s="525"/>
      <c r="L25" s="525"/>
      <c r="M25" s="525"/>
      <c r="N25" s="525"/>
      <c r="O25" s="525"/>
      <c r="P25" s="524"/>
    </row>
    <row r="26" spans="1:16" s="522" customFormat="1" ht="18.75">
      <c r="A26" s="526"/>
      <c r="B26" s="526"/>
      <c r="C26" s="527"/>
      <c r="D26" s="528"/>
      <c r="E26" s="528"/>
      <c r="F26" s="528"/>
      <c r="G26" s="528"/>
      <c r="H26" s="528"/>
      <c r="I26" s="528"/>
      <c r="J26" s="528"/>
      <c r="K26" s="528"/>
      <c r="L26" s="528"/>
      <c r="M26" s="528"/>
      <c r="N26" s="528"/>
      <c r="O26" s="528"/>
      <c r="P26" s="527"/>
    </row>
    <row r="27" spans="1:16" s="522" customFormat="1" ht="18.75">
      <c r="A27" s="526"/>
      <c r="B27" s="526"/>
      <c r="C27" s="527"/>
      <c r="D27" s="528"/>
      <c r="E27" s="528"/>
      <c r="F27" s="528"/>
      <c r="G27" s="528"/>
      <c r="H27" s="528"/>
      <c r="I27" s="528"/>
      <c r="J27" s="528"/>
      <c r="K27" s="528"/>
      <c r="L27" s="528"/>
      <c r="M27" s="528"/>
      <c r="N27" s="528"/>
      <c r="O27" s="528"/>
      <c r="P27" s="527"/>
    </row>
    <row r="28" spans="1:16" s="522" customFormat="1" ht="18.75">
      <c r="A28" s="526"/>
      <c r="B28" s="526"/>
      <c r="C28" s="527"/>
      <c r="D28" s="528"/>
      <c r="E28" s="528"/>
      <c r="F28" s="528"/>
      <c r="G28" s="528"/>
      <c r="H28" s="528"/>
      <c r="I28" s="528"/>
      <c r="J28" s="528"/>
      <c r="K28" s="528"/>
      <c r="L28" s="528"/>
      <c r="M28" s="528"/>
      <c r="N28" s="528"/>
      <c r="O28" s="528"/>
      <c r="P28" s="527"/>
    </row>
    <row r="29" spans="1:16" s="522" customFormat="1" ht="18.75">
      <c r="A29" s="523"/>
      <c r="B29" s="523" t="s">
        <v>1068</v>
      </c>
      <c r="C29" s="524"/>
      <c r="D29" s="525"/>
      <c r="E29" s="525"/>
      <c r="F29" s="525"/>
      <c r="G29" s="525"/>
      <c r="H29" s="525"/>
      <c r="I29" s="525"/>
      <c r="J29" s="525"/>
      <c r="K29" s="525"/>
      <c r="L29" s="525"/>
      <c r="M29" s="525"/>
      <c r="N29" s="525"/>
      <c r="O29" s="525"/>
      <c r="P29" s="524"/>
    </row>
    <row r="30" spans="1:16" s="522" customFormat="1" ht="18.75">
      <c r="A30" s="526"/>
      <c r="B30" s="526"/>
      <c r="C30" s="527"/>
      <c r="D30" s="528"/>
      <c r="E30" s="528"/>
      <c r="F30" s="528"/>
      <c r="G30" s="528"/>
      <c r="H30" s="528"/>
      <c r="I30" s="528"/>
      <c r="J30" s="528"/>
      <c r="K30" s="528"/>
      <c r="L30" s="528"/>
      <c r="M30" s="528"/>
      <c r="N30" s="528"/>
      <c r="O30" s="528"/>
      <c r="P30" s="527"/>
    </row>
    <row r="31" spans="1:16" s="522" customFormat="1" ht="18.75">
      <c r="A31" s="526"/>
      <c r="B31" s="526"/>
      <c r="C31" s="527"/>
      <c r="D31" s="528"/>
      <c r="E31" s="528"/>
      <c r="F31" s="528"/>
      <c r="G31" s="528"/>
      <c r="H31" s="528"/>
      <c r="I31" s="528"/>
      <c r="J31" s="528"/>
      <c r="K31" s="528"/>
      <c r="L31" s="528"/>
      <c r="M31" s="528"/>
      <c r="N31" s="528"/>
      <c r="O31" s="528"/>
      <c r="P31" s="527"/>
    </row>
    <row r="32" spans="1:16" s="394" customFormat="1" ht="18.75">
      <c r="A32" s="529" t="s">
        <v>290</v>
      </c>
      <c r="B32" s="530"/>
      <c r="C32" s="530"/>
      <c r="D32" s="529"/>
      <c r="E32" s="529"/>
      <c r="F32" s="529"/>
      <c r="G32" s="529"/>
      <c r="H32" s="529"/>
      <c r="I32" s="529"/>
      <c r="J32" s="529"/>
      <c r="K32" s="529"/>
      <c r="L32" s="529"/>
      <c r="M32" s="529"/>
      <c r="N32" s="529"/>
      <c r="O32" s="529"/>
      <c r="P32" s="531"/>
    </row>
    <row r="33" s="394" customFormat="1" ht="18.75"/>
    <row r="34" s="394" customFormat="1" ht="18.75">
      <c r="A34" s="532"/>
    </row>
    <row r="35" s="394" customFormat="1" ht="18.75"/>
    <row r="36" s="394" customFormat="1" ht="18.75"/>
    <row r="37" s="394" customFormat="1" ht="18.75"/>
  </sheetData>
  <sheetProtection/>
  <mergeCells count="14">
    <mergeCell ref="B4:B7"/>
    <mergeCell ref="C4:C7"/>
    <mergeCell ref="D4:D7"/>
    <mergeCell ref="N4:N7"/>
    <mergeCell ref="A1:P1"/>
    <mergeCell ref="A2:P2"/>
    <mergeCell ref="E4:M4"/>
    <mergeCell ref="E5:F5"/>
    <mergeCell ref="L5:M5"/>
    <mergeCell ref="O4:O7"/>
    <mergeCell ref="P4:P7"/>
    <mergeCell ref="G5:H5"/>
    <mergeCell ref="J5:K5"/>
    <mergeCell ref="A4:A7"/>
  </mergeCells>
  <printOptions horizontalCentered="1"/>
  <pageMargins left="0" right="0" top="0.5905511811023623" bottom="0.3937007874015748"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theme="7" tint="-0.24997000396251678"/>
  </sheetPr>
  <dimension ref="A1:E12"/>
  <sheetViews>
    <sheetView view="pageBreakPreview" zoomScaleSheetLayoutView="100" zoomScalePageLayoutView="0" workbookViewId="0" topLeftCell="A1">
      <selection activeCell="J9" sqref="J9"/>
    </sheetView>
  </sheetViews>
  <sheetFormatPr defaultColWidth="9.140625" defaultRowHeight="21.75"/>
  <cols>
    <col min="1" max="1" width="3.00390625" style="510" customWidth="1"/>
    <col min="2" max="2" width="6.7109375" style="510" customWidth="1"/>
    <col min="3" max="3" width="9.140625" style="510" customWidth="1"/>
    <col min="4" max="4" width="63.28125" style="510" customWidth="1"/>
    <col min="5" max="5" width="6.57421875" style="511" customWidth="1"/>
    <col min="6" max="16384" width="9.140625" style="510" customWidth="1"/>
  </cols>
  <sheetData>
    <row r="1" spans="1:5" ht="23.25">
      <c r="A1" s="856" t="s">
        <v>532</v>
      </c>
      <c r="B1" s="856"/>
      <c r="C1" s="856"/>
      <c r="D1" s="856"/>
      <c r="E1" s="856"/>
    </row>
    <row r="2" ht="15" customHeight="1"/>
    <row r="3" spans="1:5" ht="21">
      <c r="A3" s="512" t="s">
        <v>364</v>
      </c>
      <c r="B3" s="513"/>
      <c r="C3" s="513"/>
      <c r="D3" s="513"/>
      <c r="E3" s="514" t="s">
        <v>533</v>
      </c>
    </row>
    <row r="4" ht="21">
      <c r="B4" s="510" t="s">
        <v>1057</v>
      </c>
    </row>
    <row r="5" ht="21">
      <c r="B5" s="510" t="s">
        <v>1061</v>
      </c>
    </row>
    <row r="6" ht="21">
      <c r="B6" s="510" t="s">
        <v>1058</v>
      </c>
    </row>
    <row r="7" ht="21">
      <c r="B7" s="510" t="s">
        <v>537</v>
      </c>
    </row>
    <row r="8" ht="21">
      <c r="B8" s="510" t="s">
        <v>1059</v>
      </c>
    </row>
    <row r="9" ht="21">
      <c r="C9" s="510" t="s">
        <v>1072</v>
      </c>
    </row>
    <row r="10" ht="21">
      <c r="B10" s="510" t="s">
        <v>1062</v>
      </c>
    </row>
    <row r="11" ht="21">
      <c r="A11" s="512" t="s">
        <v>1087</v>
      </c>
    </row>
    <row r="12" ht="21">
      <c r="B12" s="510" t="s">
        <v>1073</v>
      </c>
    </row>
  </sheetData>
  <sheetProtection/>
  <mergeCells count="1">
    <mergeCell ref="A1:E1"/>
  </mergeCells>
  <printOptions/>
  <pageMargins left="1.1811023622047245" right="0.5905511811023623" top="0.7874015748031497" bottom="0.5905511811023623"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7:B7"/>
  <sheetViews>
    <sheetView zoomScale="40" zoomScaleNormal="40" zoomScalePageLayoutView="0" workbookViewId="0" topLeftCell="A1">
      <selection activeCell="A1" sqref="A1:X19"/>
    </sheetView>
  </sheetViews>
  <sheetFormatPr defaultColWidth="9.140625" defaultRowHeight="21.75"/>
  <cols>
    <col min="1" max="16384" width="9.140625" style="541" customWidth="1"/>
  </cols>
  <sheetData>
    <row r="7" ht="51">
      <c r="B7" s="541" t="s">
        <v>1087</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7030A0"/>
  </sheetPr>
  <dimension ref="B10:J20"/>
  <sheetViews>
    <sheetView view="pageBreakPreview" zoomScale="60" zoomScalePageLayoutView="0" workbookViewId="0" topLeftCell="A4">
      <selection activeCell="M18" sqref="M18"/>
    </sheetView>
  </sheetViews>
  <sheetFormatPr defaultColWidth="9.140625" defaultRowHeight="21.75"/>
  <sheetData>
    <row r="10" spans="2:9" ht="20.25">
      <c r="B10" s="970" t="s">
        <v>1087</v>
      </c>
      <c r="C10" s="970"/>
      <c r="D10" s="970"/>
      <c r="E10" s="970"/>
      <c r="F10" s="970"/>
      <c r="G10" s="970"/>
      <c r="H10" s="970"/>
      <c r="I10" s="970"/>
    </row>
    <row r="11" spans="2:9" ht="20.25">
      <c r="B11" s="970"/>
      <c r="C11" s="970"/>
      <c r="D11" s="970"/>
      <c r="E11" s="970"/>
      <c r="F11" s="970"/>
      <c r="G11" s="970"/>
      <c r="H11" s="970"/>
      <c r="I11" s="970"/>
    </row>
    <row r="12" spans="2:9" ht="20.25">
      <c r="B12" s="970"/>
      <c r="C12" s="970"/>
      <c r="D12" s="970"/>
      <c r="E12" s="970"/>
      <c r="F12" s="970"/>
      <c r="G12" s="970"/>
      <c r="H12" s="970"/>
      <c r="I12" s="970"/>
    </row>
    <row r="13" spans="2:9" ht="20.25">
      <c r="B13" s="970"/>
      <c r="C13" s="970"/>
      <c r="D13" s="970"/>
      <c r="E13" s="970"/>
      <c r="F13" s="970"/>
      <c r="G13" s="970"/>
      <c r="H13" s="970"/>
      <c r="I13" s="970"/>
    </row>
    <row r="14" spans="2:10" ht="20.25">
      <c r="B14" s="970"/>
      <c r="C14" s="970"/>
      <c r="D14" s="970"/>
      <c r="E14" s="970"/>
      <c r="F14" s="970"/>
      <c r="G14" s="970"/>
      <c r="H14" s="970"/>
      <c r="I14" s="970"/>
      <c r="J14" s="542"/>
    </row>
    <row r="15" spans="2:9" ht="20.25">
      <c r="B15" s="970"/>
      <c r="C15" s="970"/>
      <c r="D15" s="970"/>
      <c r="E15" s="970"/>
      <c r="F15" s="970"/>
      <c r="G15" s="970"/>
      <c r="H15" s="970"/>
      <c r="I15" s="970"/>
    </row>
    <row r="16" spans="2:9" ht="20.25">
      <c r="B16" s="970"/>
      <c r="C16" s="970"/>
      <c r="D16" s="970"/>
      <c r="E16" s="970"/>
      <c r="F16" s="970"/>
      <c r="G16" s="970"/>
      <c r="H16" s="970"/>
      <c r="I16" s="970"/>
    </row>
    <row r="17" spans="2:9" ht="20.25">
      <c r="B17" s="970"/>
      <c r="C17" s="970"/>
      <c r="D17" s="970"/>
      <c r="E17" s="970"/>
      <c r="F17" s="970"/>
      <c r="G17" s="970"/>
      <c r="H17" s="970"/>
      <c r="I17" s="970"/>
    </row>
    <row r="18" spans="2:9" ht="20.25">
      <c r="B18" s="970"/>
      <c r="C18" s="970"/>
      <c r="D18" s="970"/>
      <c r="E18" s="970"/>
      <c r="F18" s="970"/>
      <c r="G18" s="970"/>
      <c r="H18" s="970"/>
      <c r="I18" s="970"/>
    </row>
    <row r="19" spans="2:9" ht="20.25">
      <c r="B19" s="970"/>
      <c r="C19" s="970"/>
      <c r="D19" s="970"/>
      <c r="E19" s="970"/>
      <c r="F19" s="970"/>
      <c r="G19" s="970"/>
      <c r="H19" s="970"/>
      <c r="I19" s="970"/>
    </row>
    <row r="20" spans="2:9" ht="20.25">
      <c r="B20" s="970"/>
      <c r="C20" s="970"/>
      <c r="D20" s="970"/>
      <c r="E20" s="970"/>
      <c r="F20" s="970"/>
      <c r="G20" s="970"/>
      <c r="H20" s="970"/>
      <c r="I20" s="970"/>
    </row>
  </sheetData>
  <sheetProtection/>
  <mergeCells count="1">
    <mergeCell ref="B10:I20"/>
  </mergeCells>
  <printOptions horizontalCentered="1"/>
  <pageMargins left="0.7874015748031497" right="0.3937007874015748"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7030A0"/>
  </sheetPr>
  <dimension ref="A1:I38"/>
  <sheetViews>
    <sheetView view="pageBreakPreview" zoomScale="85" zoomScaleSheetLayoutView="85" zoomScalePageLayoutView="0" workbookViewId="0" topLeftCell="A1">
      <selection activeCell="I16" sqref="I16"/>
    </sheetView>
  </sheetViews>
  <sheetFormatPr defaultColWidth="9.140625" defaultRowHeight="21.75"/>
  <cols>
    <col min="1" max="1" width="10.57421875" style="536" customWidth="1"/>
    <col min="2" max="2" width="50.7109375" style="536" customWidth="1"/>
    <col min="3" max="3" width="20.28125" style="536" customWidth="1"/>
    <col min="4" max="4" width="10.57421875" style="536" customWidth="1"/>
    <col min="5" max="5" width="9.421875" style="536" bestFit="1" customWidth="1"/>
    <col min="6" max="6" width="10.421875" style="536" customWidth="1"/>
    <col min="7" max="8" width="7.421875" style="536" customWidth="1"/>
    <col min="9" max="16384" width="9.140625" style="536" customWidth="1"/>
  </cols>
  <sheetData>
    <row r="1" spans="1:8" ht="24">
      <c r="A1" s="535"/>
      <c r="B1" s="971" t="s">
        <v>1073</v>
      </c>
      <c r="C1" s="972"/>
      <c r="D1" s="975" t="s">
        <v>1074</v>
      </c>
      <c r="E1" s="976"/>
      <c r="F1" s="976"/>
      <c r="G1" s="976"/>
      <c r="H1" s="977"/>
    </row>
    <row r="2" spans="1:8" ht="24">
      <c r="A2" s="537"/>
      <c r="B2" s="973"/>
      <c r="C2" s="974"/>
      <c r="D2" s="978" t="s">
        <v>1075</v>
      </c>
      <c r="E2" s="979"/>
      <c r="F2" s="979"/>
      <c r="G2" s="979"/>
      <c r="H2" s="980"/>
    </row>
    <row r="3" spans="1:8" ht="24">
      <c r="A3" s="540" t="s">
        <v>1086</v>
      </c>
      <c r="B3" s="981" t="s">
        <v>1076</v>
      </c>
      <c r="C3" s="982"/>
      <c r="D3" s="983" t="s">
        <v>1077</v>
      </c>
      <c r="E3" s="984"/>
      <c r="F3" s="984"/>
      <c r="G3" s="984"/>
      <c r="H3" s="985"/>
    </row>
    <row r="4" spans="1:8" ht="18.75">
      <c r="A4" s="538"/>
      <c r="B4" s="538"/>
      <c r="C4" s="538"/>
      <c r="D4" s="538"/>
      <c r="E4" s="538"/>
      <c r="F4" s="538"/>
      <c r="G4" s="538"/>
      <c r="H4" s="538"/>
    </row>
    <row r="5" spans="1:9" ht="40.5" customHeight="1">
      <c r="A5" s="986" t="s">
        <v>1078</v>
      </c>
      <c r="B5" s="986"/>
      <c r="C5" s="987" t="s">
        <v>1079</v>
      </c>
      <c r="D5" s="988"/>
      <c r="E5" s="988"/>
      <c r="F5" s="989"/>
      <c r="G5" s="990" t="s">
        <v>1080</v>
      </c>
      <c r="H5" s="991"/>
      <c r="I5" s="539" t="s">
        <v>1081</v>
      </c>
    </row>
    <row r="6" spans="1:9" ht="26.25" customHeight="1">
      <c r="A6" s="992"/>
      <c r="B6" s="993"/>
      <c r="C6" s="992"/>
      <c r="D6" s="994"/>
      <c r="E6" s="994"/>
      <c r="F6" s="993"/>
      <c r="G6" s="995"/>
      <c r="H6" s="996"/>
      <c r="I6" s="539" t="s">
        <v>1082</v>
      </c>
    </row>
    <row r="7" spans="1:9" ht="26.25" customHeight="1">
      <c r="A7" s="995"/>
      <c r="B7" s="996"/>
      <c r="C7" s="995"/>
      <c r="D7" s="997"/>
      <c r="E7" s="997"/>
      <c r="F7" s="996"/>
      <c r="G7" s="995"/>
      <c r="H7" s="996"/>
      <c r="I7" s="539" t="s">
        <v>1083</v>
      </c>
    </row>
    <row r="8" spans="1:8" ht="26.25" customHeight="1">
      <c r="A8" s="995"/>
      <c r="B8" s="996"/>
      <c r="C8" s="995"/>
      <c r="D8" s="997"/>
      <c r="E8" s="997"/>
      <c r="F8" s="996"/>
      <c r="G8" s="995"/>
      <c r="H8" s="996"/>
    </row>
    <row r="9" spans="1:9" ht="26.25" customHeight="1">
      <c r="A9" s="995"/>
      <c r="B9" s="996"/>
      <c r="C9" s="995"/>
      <c r="D9" s="997"/>
      <c r="E9" s="997"/>
      <c r="F9" s="996"/>
      <c r="G9" s="995"/>
      <c r="H9" s="996"/>
      <c r="I9" s="539" t="s">
        <v>1084</v>
      </c>
    </row>
    <row r="10" spans="1:9" ht="26.25" customHeight="1">
      <c r="A10" s="995"/>
      <c r="B10" s="996"/>
      <c r="C10" s="995"/>
      <c r="D10" s="997"/>
      <c r="E10" s="997"/>
      <c r="F10" s="996"/>
      <c r="G10" s="995"/>
      <c r="H10" s="996"/>
      <c r="I10" s="539" t="s">
        <v>1085</v>
      </c>
    </row>
    <row r="11" spans="1:8" ht="26.25" customHeight="1">
      <c r="A11" s="995"/>
      <c r="B11" s="996"/>
      <c r="C11" s="995"/>
      <c r="D11" s="997"/>
      <c r="E11" s="997"/>
      <c r="F11" s="996"/>
      <c r="G11" s="995"/>
      <c r="H11" s="996"/>
    </row>
    <row r="12" spans="1:8" ht="26.25" customHeight="1">
      <c r="A12" s="995"/>
      <c r="B12" s="996"/>
      <c r="C12" s="995"/>
      <c r="D12" s="997"/>
      <c r="E12" s="997"/>
      <c r="F12" s="996"/>
      <c r="G12" s="995"/>
      <c r="H12" s="996"/>
    </row>
    <row r="13" spans="1:8" ht="26.25" customHeight="1">
      <c r="A13" s="995"/>
      <c r="B13" s="996"/>
      <c r="C13" s="995"/>
      <c r="D13" s="997"/>
      <c r="E13" s="997"/>
      <c r="F13" s="996"/>
      <c r="G13" s="995"/>
      <c r="H13" s="996"/>
    </row>
    <row r="14" spans="1:8" ht="26.25" customHeight="1">
      <c r="A14" s="995"/>
      <c r="B14" s="996"/>
      <c r="C14" s="995"/>
      <c r="D14" s="997"/>
      <c r="E14" s="997"/>
      <c r="F14" s="996"/>
      <c r="G14" s="995"/>
      <c r="H14" s="996"/>
    </row>
    <row r="15" spans="1:8" ht="26.25" customHeight="1">
      <c r="A15" s="995"/>
      <c r="B15" s="996"/>
      <c r="C15" s="995"/>
      <c r="D15" s="997"/>
      <c r="E15" s="997"/>
      <c r="F15" s="996"/>
      <c r="G15" s="995"/>
      <c r="H15" s="996"/>
    </row>
    <row r="16" spans="1:8" ht="26.25" customHeight="1">
      <c r="A16" s="995"/>
      <c r="B16" s="996"/>
      <c r="C16" s="995"/>
      <c r="D16" s="997"/>
      <c r="E16" s="997"/>
      <c r="F16" s="996"/>
      <c r="G16" s="995"/>
      <c r="H16" s="996"/>
    </row>
    <row r="17" spans="1:8" ht="26.25" customHeight="1">
      <c r="A17" s="995"/>
      <c r="B17" s="996"/>
      <c r="C17" s="995"/>
      <c r="D17" s="997"/>
      <c r="E17" s="997"/>
      <c r="F17" s="996"/>
      <c r="G17" s="995"/>
      <c r="H17" s="996"/>
    </row>
    <row r="18" spans="1:8" ht="26.25" customHeight="1">
      <c r="A18" s="995"/>
      <c r="B18" s="996"/>
      <c r="C18" s="995"/>
      <c r="D18" s="997"/>
      <c r="E18" s="997"/>
      <c r="F18" s="996"/>
      <c r="G18" s="995"/>
      <c r="H18" s="996"/>
    </row>
    <row r="19" spans="1:8" ht="26.25" customHeight="1">
      <c r="A19" s="995"/>
      <c r="B19" s="996"/>
      <c r="C19" s="995"/>
      <c r="D19" s="997"/>
      <c r="E19" s="997"/>
      <c r="F19" s="996"/>
      <c r="G19" s="995"/>
      <c r="H19" s="996"/>
    </row>
    <row r="20" spans="1:8" ht="26.25" customHeight="1">
      <c r="A20" s="995"/>
      <c r="B20" s="996"/>
      <c r="C20" s="995"/>
      <c r="D20" s="997"/>
      <c r="E20" s="997"/>
      <c r="F20" s="996"/>
      <c r="G20" s="995"/>
      <c r="H20" s="996"/>
    </row>
    <row r="21" spans="1:8" ht="26.25" customHeight="1">
      <c r="A21" s="995"/>
      <c r="B21" s="996"/>
      <c r="C21" s="995"/>
      <c r="D21" s="997"/>
      <c r="E21" s="997"/>
      <c r="F21" s="996"/>
      <c r="G21" s="995"/>
      <c r="H21" s="996"/>
    </row>
    <row r="22" spans="1:8" ht="26.25" customHeight="1">
      <c r="A22" s="995"/>
      <c r="B22" s="996"/>
      <c r="C22" s="995"/>
      <c r="D22" s="997"/>
      <c r="E22" s="997"/>
      <c r="F22" s="996"/>
      <c r="G22" s="995"/>
      <c r="H22" s="996"/>
    </row>
    <row r="23" spans="1:8" ht="26.25" customHeight="1">
      <c r="A23" s="995"/>
      <c r="B23" s="996"/>
      <c r="C23" s="995"/>
      <c r="D23" s="997"/>
      <c r="E23" s="997"/>
      <c r="F23" s="996"/>
      <c r="G23" s="995"/>
      <c r="H23" s="996"/>
    </row>
    <row r="24" spans="1:8" ht="26.25" customHeight="1">
      <c r="A24" s="995"/>
      <c r="B24" s="996"/>
      <c r="C24" s="995"/>
      <c r="D24" s="997"/>
      <c r="E24" s="997"/>
      <c r="F24" s="996"/>
      <c r="G24" s="995"/>
      <c r="H24" s="996"/>
    </row>
    <row r="25" spans="1:8" ht="26.25" customHeight="1">
      <c r="A25" s="995"/>
      <c r="B25" s="996"/>
      <c r="C25" s="995"/>
      <c r="D25" s="997"/>
      <c r="E25" s="997"/>
      <c r="F25" s="996"/>
      <c r="G25" s="995"/>
      <c r="H25" s="996"/>
    </row>
    <row r="26" spans="1:8" ht="26.25" customHeight="1">
      <c r="A26" s="995"/>
      <c r="B26" s="996"/>
      <c r="C26" s="995"/>
      <c r="D26" s="997"/>
      <c r="E26" s="997"/>
      <c r="F26" s="996"/>
      <c r="G26" s="995"/>
      <c r="H26" s="996"/>
    </row>
    <row r="27" spans="1:8" ht="26.25" customHeight="1">
      <c r="A27" s="995"/>
      <c r="B27" s="996"/>
      <c r="C27" s="995"/>
      <c r="D27" s="997"/>
      <c r="E27" s="997"/>
      <c r="F27" s="996"/>
      <c r="G27" s="995"/>
      <c r="H27" s="996"/>
    </row>
    <row r="28" spans="1:8" ht="26.25" customHeight="1">
      <c r="A28" s="995"/>
      <c r="B28" s="996"/>
      <c r="C28" s="995"/>
      <c r="D28" s="997"/>
      <c r="E28" s="997"/>
      <c r="F28" s="996"/>
      <c r="G28" s="995"/>
      <c r="H28" s="996"/>
    </row>
    <row r="29" spans="1:8" ht="26.25" customHeight="1">
      <c r="A29" s="995"/>
      <c r="B29" s="996"/>
      <c r="C29" s="995"/>
      <c r="D29" s="997"/>
      <c r="E29" s="997"/>
      <c r="F29" s="996"/>
      <c r="G29" s="995"/>
      <c r="H29" s="996"/>
    </row>
    <row r="30" spans="1:8" ht="26.25" customHeight="1">
      <c r="A30" s="995"/>
      <c r="B30" s="996"/>
      <c r="C30" s="995"/>
      <c r="D30" s="997"/>
      <c r="E30" s="997"/>
      <c r="F30" s="996"/>
      <c r="G30" s="995"/>
      <c r="H30" s="996"/>
    </row>
    <row r="31" spans="1:8" ht="26.25" customHeight="1">
      <c r="A31" s="995"/>
      <c r="B31" s="996"/>
      <c r="C31" s="995"/>
      <c r="D31" s="997"/>
      <c r="E31" s="997"/>
      <c r="F31" s="996"/>
      <c r="G31" s="995"/>
      <c r="H31" s="996"/>
    </row>
    <row r="32" spans="1:8" ht="26.25" customHeight="1">
      <c r="A32" s="995"/>
      <c r="B32" s="996"/>
      <c r="C32" s="995"/>
      <c r="D32" s="997"/>
      <c r="E32" s="997"/>
      <c r="F32" s="996"/>
      <c r="G32" s="995"/>
      <c r="H32" s="996"/>
    </row>
    <row r="33" spans="1:8" ht="26.25" customHeight="1">
      <c r="A33" s="995"/>
      <c r="B33" s="996"/>
      <c r="C33" s="995"/>
      <c r="D33" s="997"/>
      <c r="E33" s="997"/>
      <c r="F33" s="996"/>
      <c r="G33" s="995"/>
      <c r="H33" s="996"/>
    </row>
    <row r="34" spans="1:8" ht="26.25" customHeight="1">
      <c r="A34" s="995"/>
      <c r="B34" s="996"/>
      <c r="C34" s="995"/>
      <c r="D34" s="997"/>
      <c r="E34" s="997"/>
      <c r="F34" s="996"/>
      <c r="G34" s="995"/>
      <c r="H34" s="996"/>
    </row>
    <row r="35" spans="1:8" ht="26.25" customHeight="1">
      <c r="A35" s="995"/>
      <c r="B35" s="996"/>
      <c r="C35" s="995"/>
      <c r="D35" s="997"/>
      <c r="E35" s="997"/>
      <c r="F35" s="996"/>
      <c r="G35" s="995"/>
      <c r="H35" s="996"/>
    </row>
    <row r="36" spans="1:8" ht="26.25" customHeight="1">
      <c r="A36" s="995"/>
      <c r="B36" s="996"/>
      <c r="C36" s="995"/>
      <c r="D36" s="997"/>
      <c r="E36" s="997"/>
      <c r="F36" s="996"/>
      <c r="G36" s="995"/>
      <c r="H36" s="996"/>
    </row>
    <row r="37" spans="1:8" ht="26.25" customHeight="1">
      <c r="A37" s="995"/>
      <c r="B37" s="996"/>
      <c r="C37" s="995"/>
      <c r="D37" s="997"/>
      <c r="E37" s="997"/>
      <c r="F37" s="996"/>
      <c r="G37" s="995"/>
      <c r="H37" s="996"/>
    </row>
    <row r="38" spans="1:8" ht="26.25" customHeight="1">
      <c r="A38" s="998"/>
      <c r="B38" s="999"/>
      <c r="C38" s="998"/>
      <c r="D38" s="1000"/>
      <c r="E38" s="1000"/>
      <c r="F38" s="999"/>
      <c r="G38" s="998"/>
      <c r="H38" s="999"/>
    </row>
  </sheetData>
  <sheetProtection/>
  <mergeCells count="107">
    <mergeCell ref="A38:B38"/>
    <mergeCell ref="C38:F38"/>
    <mergeCell ref="G38:H38"/>
    <mergeCell ref="A36:B36"/>
    <mergeCell ref="C36:F36"/>
    <mergeCell ref="G36:H36"/>
    <mergeCell ref="A37:B37"/>
    <mergeCell ref="C37:F37"/>
    <mergeCell ref="G37:H37"/>
    <mergeCell ref="A34:B34"/>
    <mergeCell ref="C34:F34"/>
    <mergeCell ref="G34:H34"/>
    <mergeCell ref="A35:B35"/>
    <mergeCell ref="C35:F35"/>
    <mergeCell ref="G35:H35"/>
    <mergeCell ref="A32:B32"/>
    <mergeCell ref="C32:F32"/>
    <mergeCell ref="G32:H32"/>
    <mergeCell ref="A33:B33"/>
    <mergeCell ref="C33:F33"/>
    <mergeCell ref="G33:H33"/>
    <mergeCell ref="A30:B30"/>
    <mergeCell ref="C30:F30"/>
    <mergeCell ref="G30:H30"/>
    <mergeCell ref="A31:B31"/>
    <mergeCell ref="C31:F31"/>
    <mergeCell ref="G31:H31"/>
    <mergeCell ref="A28:B28"/>
    <mergeCell ref="C28:F28"/>
    <mergeCell ref="G28:H28"/>
    <mergeCell ref="A29:B29"/>
    <mergeCell ref="C29:F29"/>
    <mergeCell ref="G29:H29"/>
    <mergeCell ref="A26:B26"/>
    <mergeCell ref="C26:F26"/>
    <mergeCell ref="G26:H26"/>
    <mergeCell ref="A27:B27"/>
    <mergeCell ref="C27:F27"/>
    <mergeCell ref="G27:H27"/>
    <mergeCell ref="A24:B24"/>
    <mergeCell ref="C24:F24"/>
    <mergeCell ref="G24:H24"/>
    <mergeCell ref="A25:B25"/>
    <mergeCell ref="C25:F25"/>
    <mergeCell ref="G25:H25"/>
    <mergeCell ref="A22:B22"/>
    <mergeCell ref="C22:F22"/>
    <mergeCell ref="G22:H22"/>
    <mergeCell ref="A23:B23"/>
    <mergeCell ref="C23:F23"/>
    <mergeCell ref="G23:H23"/>
    <mergeCell ref="A20:B20"/>
    <mergeCell ref="C20:F20"/>
    <mergeCell ref="G20:H20"/>
    <mergeCell ref="A21:B21"/>
    <mergeCell ref="C21:F21"/>
    <mergeCell ref="G21:H21"/>
    <mergeCell ref="A18:B18"/>
    <mergeCell ref="C18:F18"/>
    <mergeCell ref="G18:H18"/>
    <mergeCell ref="A19:B19"/>
    <mergeCell ref="C19:F19"/>
    <mergeCell ref="G19:H19"/>
    <mergeCell ref="A16:B16"/>
    <mergeCell ref="C16:F16"/>
    <mergeCell ref="G16:H16"/>
    <mergeCell ref="A17:B17"/>
    <mergeCell ref="C17:F17"/>
    <mergeCell ref="G17:H17"/>
    <mergeCell ref="A14:B14"/>
    <mergeCell ref="C14:F14"/>
    <mergeCell ref="G14:H14"/>
    <mergeCell ref="A15:B15"/>
    <mergeCell ref="C15:F15"/>
    <mergeCell ref="G15:H15"/>
    <mergeCell ref="A12:B12"/>
    <mergeCell ref="C12:F12"/>
    <mergeCell ref="G12:H12"/>
    <mergeCell ref="A13:B13"/>
    <mergeCell ref="C13:F13"/>
    <mergeCell ref="G13:H13"/>
    <mergeCell ref="A10:B10"/>
    <mergeCell ref="C10:F10"/>
    <mergeCell ref="G10:H10"/>
    <mergeCell ref="A11:B11"/>
    <mergeCell ref="C11:F11"/>
    <mergeCell ref="G11:H11"/>
    <mergeCell ref="A8:B8"/>
    <mergeCell ref="C8:F8"/>
    <mergeCell ref="G8:H8"/>
    <mergeCell ref="A9:B9"/>
    <mergeCell ref="C9:F9"/>
    <mergeCell ref="G9:H9"/>
    <mergeCell ref="A6:B6"/>
    <mergeCell ref="C6:F6"/>
    <mergeCell ref="G6:H6"/>
    <mergeCell ref="A7:B7"/>
    <mergeCell ref="C7:F7"/>
    <mergeCell ref="G7:H7"/>
    <mergeCell ref="B1:C2"/>
    <mergeCell ref="D1:H1"/>
    <mergeCell ref="D2:H2"/>
    <mergeCell ref="B3:C3"/>
    <mergeCell ref="D3:H3"/>
    <mergeCell ref="A5:B5"/>
    <mergeCell ref="C5:F5"/>
    <mergeCell ref="G5:H5"/>
  </mergeCells>
  <printOptions horizontalCentered="1"/>
  <pageMargins left="0.7874015748031497" right="0.3937007874015748" top="0.7480314960629921" bottom="0.3937007874015748" header="0.31496062992125984" footer="0.31496062992125984"/>
  <pageSetup horizontalDpi="600" verticalDpi="600" orientation="portrait" paperSize="9" scale="77"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R1"/>
  <sheetViews>
    <sheetView zoomScalePageLayoutView="0" workbookViewId="0" topLeftCell="A1">
      <selection activeCell="I23" sqref="I23"/>
    </sheetView>
  </sheetViews>
  <sheetFormatPr defaultColWidth="9.140625" defaultRowHeight="21.75"/>
  <cols>
    <col min="1" max="1" width="3.28125" style="41" customWidth="1"/>
    <col min="2" max="2" width="7.00390625" style="41" customWidth="1"/>
    <col min="3" max="16384" width="9.140625" style="41" customWidth="1"/>
  </cols>
  <sheetData>
    <row r="1" spans="1:18" ht="23.25">
      <c r="A1" s="1001" t="s">
        <v>499</v>
      </c>
      <c r="B1" s="1001"/>
      <c r="C1" s="1001"/>
      <c r="D1" s="1001"/>
      <c r="E1" s="1001"/>
      <c r="F1" s="1001"/>
      <c r="G1" s="1001"/>
      <c r="H1" s="1001"/>
      <c r="I1" s="1001"/>
      <c r="J1" s="1001"/>
      <c r="K1" s="1001"/>
      <c r="L1" s="1001"/>
      <c r="M1" s="1001"/>
      <c r="N1" s="1001"/>
      <c r="O1" s="1001"/>
      <c r="P1" s="1001"/>
      <c r="Q1" s="1001"/>
      <c r="R1" s="1001"/>
    </row>
    <row r="5" ht="21.75"/>
    <row r="6" ht="21.75"/>
    <row r="7" ht="21.75"/>
  </sheetData>
  <sheetProtection/>
  <mergeCells count="1">
    <mergeCell ref="A1:R1"/>
  </mergeCells>
  <printOptions horizontalCentered="1"/>
  <pageMargins left="0" right="0" top="0.984251968503937" bottom="0.984251968503937" header="0.5118110236220472" footer="0.5118110236220472"/>
  <pageSetup fitToHeight="1" fitToWidth="1"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D31"/>
  <sheetViews>
    <sheetView view="pageBreakPreview" zoomScale="85" zoomScaleSheetLayoutView="85" zoomScalePageLayoutView="0" workbookViewId="0" topLeftCell="A1">
      <selection activeCell="F29" sqref="F29"/>
    </sheetView>
  </sheetViews>
  <sheetFormatPr defaultColWidth="9.140625" defaultRowHeight="21.75"/>
  <cols>
    <col min="1" max="1" width="5.140625" style="40" customWidth="1"/>
    <col min="2" max="2" width="67.00390625" style="8" bestFit="1" customWidth="1"/>
    <col min="3" max="3" width="39.140625" style="8" customWidth="1"/>
    <col min="4" max="4" width="29.8515625" style="8" customWidth="1"/>
    <col min="5" max="16384" width="9.140625" style="8" customWidth="1"/>
  </cols>
  <sheetData>
    <row r="1" spans="1:4" ht="21">
      <c r="A1" s="859" t="s">
        <v>503</v>
      </c>
      <c r="B1" s="859"/>
      <c r="C1" s="859"/>
      <c r="D1" s="859"/>
    </row>
    <row r="3" spans="1:4" ht="21">
      <c r="A3" s="9" t="s">
        <v>178</v>
      </c>
      <c r="B3" s="9" t="s">
        <v>500</v>
      </c>
      <c r="C3" s="9" t="s">
        <v>501</v>
      </c>
      <c r="D3" s="9" t="s">
        <v>502</v>
      </c>
    </row>
    <row r="4" spans="1:4" ht="21">
      <c r="A4" s="42"/>
      <c r="B4" s="43" t="s">
        <v>196</v>
      </c>
      <c r="C4" s="44" t="s">
        <v>46</v>
      </c>
      <c r="D4" s="45"/>
    </row>
    <row r="5" spans="1:4" ht="21">
      <c r="A5" s="46">
        <v>1</v>
      </c>
      <c r="B5" s="47" t="s">
        <v>504</v>
      </c>
      <c r="C5" s="48" t="s">
        <v>47</v>
      </c>
      <c r="D5" s="49"/>
    </row>
    <row r="6" spans="1:4" ht="21">
      <c r="A6" s="46">
        <v>2</v>
      </c>
      <c r="B6" s="47" t="s">
        <v>519</v>
      </c>
      <c r="C6" s="48" t="s">
        <v>48</v>
      </c>
      <c r="D6" s="49"/>
    </row>
    <row r="7" spans="1:4" ht="21">
      <c r="A7" s="46"/>
      <c r="B7" s="47" t="s">
        <v>520</v>
      </c>
      <c r="C7" s="48" t="s">
        <v>49</v>
      </c>
      <c r="D7" s="49"/>
    </row>
    <row r="8" spans="1:4" ht="21">
      <c r="A8" s="46">
        <v>3</v>
      </c>
      <c r="B8" s="47" t="s">
        <v>522</v>
      </c>
      <c r="C8" s="48" t="s">
        <v>50</v>
      </c>
      <c r="D8" s="49"/>
    </row>
    <row r="9" spans="1:4" ht="21">
      <c r="A9" s="46"/>
      <c r="B9" s="47" t="s">
        <v>523</v>
      </c>
      <c r="C9" s="48" t="s">
        <v>51</v>
      </c>
      <c r="D9" s="49"/>
    </row>
    <row r="10" spans="1:4" ht="21">
      <c r="A10" s="46">
        <v>4</v>
      </c>
      <c r="B10" s="47" t="s">
        <v>524</v>
      </c>
      <c r="C10" s="48" t="s">
        <v>52</v>
      </c>
      <c r="D10" s="49"/>
    </row>
    <row r="11" spans="1:4" ht="21">
      <c r="A11" s="46"/>
      <c r="B11" s="47" t="s">
        <v>525</v>
      </c>
      <c r="C11" s="48" t="s">
        <v>53</v>
      </c>
      <c r="D11" s="49"/>
    </row>
    <row r="12" spans="1:4" ht="21">
      <c r="A12" s="46">
        <v>5</v>
      </c>
      <c r="B12" s="47" t="s">
        <v>505</v>
      </c>
      <c r="C12" s="48"/>
      <c r="D12" s="49"/>
    </row>
    <row r="13" spans="1:4" ht="21">
      <c r="A13" s="46">
        <v>6</v>
      </c>
      <c r="B13" s="47" t="s">
        <v>526</v>
      </c>
      <c r="C13" s="48"/>
      <c r="D13" s="49"/>
    </row>
    <row r="14" spans="1:4" ht="21">
      <c r="A14" s="46"/>
      <c r="B14" s="47" t="s">
        <v>527</v>
      </c>
      <c r="C14" s="48"/>
      <c r="D14" s="49"/>
    </row>
    <row r="15" spans="1:4" ht="21">
      <c r="A15" s="46">
        <v>7</v>
      </c>
      <c r="B15" s="47" t="s">
        <v>506</v>
      </c>
      <c r="C15" s="48"/>
      <c r="D15" s="49"/>
    </row>
    <row r="16" spans="1:4" ht="21">
      <c r="A16" s="46">
        <v>8</v>
      </c>
      <c r="B16" s="47" t="s">
        <v>507</v>
      </c>
      <c r="C16" s="48"/>
      <c r="D16" s="49"/>
    </row>
    <row r="17" spans="1:4" ht="21">
      <c r="A17" s="46">
        <v>9</v>
      </c>
      <c r="B17" s="47" t="s">
        <v>528</v>
      </c>
      <c r="C17" s="48"/>
      <c r="D17" s="49"/>
    </row>
    <row r="18" spans="1:4" ht="21">
      <c r="A18" s="46"/>
      <c r="B18" s="47" t="s">
        <v>529</v>
      </c>
      <c r="C18" s="48"/>
      <c r="D18" s="49"/>
    </row>
    <row r="19" spans="1:4" ht="21">
      <c r="A19" s="46"/>
      <c r="B19" s="47" t="s">
        <v>530</v>
      </c>
      <c r="C19" s="48"/>
      <c r="D19" s="49"/>
    </row>
    <row r="20" spans="1:4" ht="21">
      <c r="A20" s="46">
        <v>10</v>
      </c>
      <c r="B20" s="47" t="s">
        <v>508</v>
      </c>
      <c r="C20" s="48"/>
      <c r="D20" s="49"/>
    </row>
    <row r="21" spans="1:4" ht="21">
      <c r="A21" s="46">
        <v>11</v>
      </c>
      <c r="B21" s="47" t="s">
        <v>509</v>
      </c>
      <c r="C21" s="50"/>
      <c r="D21" s="49"/>
    </row>
    <row r="22" spans="1:4" ht="21">
      <c r="A22" s="46">
        <v>12</v>
      </c>
      <c r="B22" s="47" t="s">
        <v>510</v>
      </c>
      <c r="C22" s="49"/>
      <c r="D22" s="49"/>
    </row>
    <row r="23" spans="1:4" ht="21">
      <c r="A23" s="46">
        <v>13</v>
      </c>
      <c r="B23" s="47" t="s">
        <v>511</v>
      </c>
      <c r="C23" s="50"/>
      <c r="D23" s="49"/>
    </row>
    <row r="24" spans="1:4" ht="21">
      <c r="A24" s="46">
        <v>14</v>
      </c>
      <c r="B24" s="47" t="s">
        <v>512</v>
      </c>
      <c r="C24" s="49"/>
      <c r="D24" s="49"/>
    </row>
    <row r="25" spans="1:4" s="53" customFormat="1" ht="42">
      <c r="A25" s="56">
        <v>15</v>
      </c>
      <c r="B25" s="57" t="s">
        <v>513</v>
      </c>
      <c r="C25" s="58"/>
      <c r="D25" s="58"/>
    </row>
    <row r="26" spans="1:4" s="53" customFormat="1" ht="42">
      <c r="A26" s="51">
        <v>16</v>
      </c>
      <c r="B26" s="47" t="s">
        <v>514</v>
      </c>
      <c r="C26" s="54"/>
      <c r="D26" s="55"/>
    </row>
    <row r="27" spans="1:4" s="53" customFormat="1" ht="21">
      <c r="A27" s="51">
        <v>17</v>
      </c>
      <c r="B27" s="47" t="s">
        <v>515</v>
      </c>
      <c r="C27" s="52"/>
      <c r="D27" s="52"/>
    </row>
    <row r="28" spans="1:4" s="53" customFormat="1" ht="21">
      <c r="A28" s="51">
        <v>18</v>
      </c>
      <c r="B28" s="47" t="s">
        <v>516</v>
      </c>
      <c r="C28" s="52"/>
      <c r="D28" s="52"/>
    </row>
    <row r="29" spans="1:4" s="53" customFormat="1" ht="42">
      <c r="A29" s="51">
        <v>19</v>
      </c>
      <c r="B29" s="47" t="s">
        <v>531</v>
      </c>
      <c r="C29" s="52"/>
      <c r="D29" s="52"/>
    </row>
    <row r="30" spans="1:4" s="53" customFormat="1" ht="21">
      <c r="A30" s="51">
        <v>20</v>
      </c>
      <c r="B30" s="47" t="s">
        <v>517</v>
      </c>
      <c r="C30" s="52"/>
      <c r="D30" s="52"/>
    </row>
    <row r="31" spans="1:4" s="53" customFormat="1" ht="21">
      <c r="A31" s="56">
        <v>21</v>
      </c>
      <c r="B31" s="57" t="s">
        <v>518</v>
      </c>
      <c r="C31" s="58"/>
      <c r="D31" s="58"/>
    </row>
  </sheetData>
  <sheetProtection/>
  <mergeCells count="1">
    <mergeCell ref="A1:D1"/>
  </mergeCells>
  <printOptions horizontalCentered="1"/>
  <pageMargins left="0" right="0" top="0.5905511811023623" bottom="0.3937007874015748"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11"/>
  </sheetPr>
  <dimension ref="A1:N156"/>
  <sheetViews>
    <sheetView view="pageBreakPreview" zoomScaleSheetLayoutView="100" zoomScalePageLayoutView="0" workbookViewId="0" topLeftCell="A43">
      <selection activeCell="H72" sqref="H72"/>
    </sheetView>
  </sheetViews>
  <sheetFormatPr defaultColWidth="9.140625" defaultRowHeight="21.75"/>
  <cols>
    <col min="1" max="1" width="21.57421875" style="60" customWidth="1"/>
    <col min="2" max="2" width="35.00390625" style="60" customWidth="1"/>
    <col min="3" max="3" width="10.00390625" style="60" customWidth="1"/>
    <col min="4" max="4" width="7.57421875" style="88" customWidth="1"/>
    <col min="5" max="6" width="5.8515625" style="88" customWidth="1"/>
    <col min="7" max="7" width="5.421875" style="88" customWidth="1"/>
    <col min="8" max="10" width="9.28125" style="89" customWidth="1"/>
    <col min="11" max="12" width="9.28125" style="59" hidden="1" customWidth="1"/>
    <col min="13" max="13" width="10.28125" style="59" hidden="1" customWidth="1"/>
    <col min="14" max="14" width="0" style="60" hidden="1" customWidth="1"/>
    <col min="15" max="16384" width="9.140625" style="60" customWidth="1"/>
  </cols>
  <sheetData>
    <row r="1" spans="1:10" ht="23.25">
      <c r="A1" s="1014" t="s">
        <v>250</v>
      </c>
      <c r="B1" s="1014"/>
      <c r="C1" s="1014"/>
      <c r="D1" s="1014"/>
      <c r="E1" s="1014"/>
      <c r="F1" s="1014"/>
      <c r="G1" s="1014"/>
      <c r="H1" s="1014"/>
      <c r="I1" s="1014"/>
      <c r="J1" s="1014"/>
    </row>
    <row r="2" ht="5.25" customHeight="1"/>
    <row r="3" spans="1:10" ht="19.5">
      <c r="A3" s="1015" t="s">
        <v>252</v>
      </c>
      <c r="B3" s="1015" t="s">
        <v>253</v>
      </c>
      <c r="C3" s="1002" t="s">
        <v>265</v>
      </c>
      <c r="D3" s="1003"/>
      <c r="E3" s="1019" t="s">
        <v>258</v>
      </c>
      <c r="F3" s="1020"/>
      <c r="G3" s="1021"/>
      <c r="H3" s="1019" t="s">
        <v>258</v>
      </c>
      <c r="I3" s="1020"/>
      <c r="J3" s="1021"/>
    </row>
    <row r="4" spans="1:10" ht="21.75" customHeight="1">
      <c r="A4" s="1016"/>
      <c r="B4" s="1016"/>
      <c r="C4" s="1004"/>
      <c r="D4" s="1005"/>
      <c r="E4" s="1022" t="s">
        <v>260</v>
      </c>
      <c r="F4" s="1023"/>
      <c r="G4" s="1024"/>
      <c r="H4" s="1022" t="s">
        <v>259</v>
      </c>
      <c r="I4" s="1023"/>
      <c r="J4" s="1024"/>
    </row>
    <row r="5" spans="1:13" s="85" customFormat="1" ht="19.5">
      <c r="A5" s="1017"/>
      <c r="B5" s="1017"/>
      <c r="C5" s="61" t="s">
        <v>254</v>
      </c>
      <c r="D5" s="90" t="s">
        <v>255</v>
      </c>
      <c r="E5" s="90" t="s">
        <v>256</v>
      </c>
      <c r="F5" s="90" t="s">
        <v>257</v>
      </c>
      <c r="G5" s="90" t="s">
        <v>264</v>
      </c>
      <c r="H5" s="91" t="s">
        <v>256</v>
      </c>
      <c r="I5" s="91" t="s">
        <v>257</v>
      </c>
      <c r="J5" s="91" t="s">
        <v>264</v>
      </c>
      <c r="K5" s="83"/>
      <c r="L5" s="83"/>
      <c r="M5" s="83"/>
    </row>
    <row r="6" spans="1:13" ht="18.75">
      <c r="A6" s="62" t="s">
        <v>249</v>
      </c>
      <c r="B6" s="63"/>
      <c r="C6" s="64"/>
      <c r="D6" s="92"/>
      <c r="E6" s="92"/>
      <c r="F6" s="92"/>
      <c r="G6" s="92"/>
      <c r="H6" s="93"/>
      <c r="I6" s="93"/>
      <c r="J6" s="93"/>
      <c r="K6" s="59">
        <f>(G6/60)/7</f>
        <v>0</v>
      </c>
      <c r="L6" s="59">
        <f>H6/7</f>
        <v>0</v>
      </c>
      <c r="M6" s="59">
        <f>I6</f>
        <v>0</v>
      </c>
    </row>
    <row r="7" spans="1:10" ht="18.75">
      <c r="A7" s="65" t="s">
        <v>287</v>
      </c>
      <c r="B7" s="66" t="s">
        <v>336</v>
      </c>
      <c r="C7" s="67" t="s">
        <v>274</v>
      </c>
      <c r="D7" s="72">
        <v>8500</v>
      </c>
      <c r="E7" s="72">
        <v>1</v>
      </c>
      <c r="F7" s="72">
        <v>0</v>
      </c>
      <c r="G7" s="72">
        <v>0</v>
      </c>
      <c r="H7" s="68">
        <f>E7*D7</f>
        <v>8500</v>
      </c>
      <c r="I7" s="68">
        <f>F7*D7</f>
        <v>0</v>
      </c>
      <c r="J7" s="68">
        <f>G7*D7</f>
        <v>0</v>
      </c>
    </row>
    <row r="8" spans="1:10" ht="18.75">
      <c r="A8" s="69"/>
      <c r="B8" s="66" t="s">
        <v>543</v>
      </c>
      <c r="C8" s="67"/>
      <c r="D8" s="72"/>
      <c r="E8" s="72"/>
      <c r="F8" s="72"/>
      <c r="G8" s="72"/>
      <c r="H8" s="87"/>
      <c r="I8" s="87"/>
      <c r="J8" s="87"/>
    </row>
    <row r="9" spans="1:13" ht="18.75">
      <c r="A9" s="70"/>
      <c r="B9" s="66" t="s">
        <v>357</v>
      </c>
      <c r="C9" s="67" t="s">
        <v>274</v>
      </c>
      <c r="D9" s="72">
        <v>6000</v>
      </c>
      <c r="E9" s="72">
        <v>1</v>
      </c>
      <c r="F9" s="72">
        <v>0</v>
      </c>
      <c r="G9" s="72">
        <v>0</v>
      </c>
      <c r="H9" s="68">
        <f aca="true" t="shared" si="0" ref="H9:H66">E9*D9</f>
        <v>6000</v>
      </c>
      <c r="I9" s="68">
        <f aca="true" t="shared" si="1" ref="I9:I66">F9*D9</f>
        <v>0</v>
      </c>
      <c r="J9" s="68">
        <f aca="true" t="shared" si="2" ref="J9:J66">G9*D9</f>
        <v>0</v>
      </c>
      <c r="K9" s="59">
        <f aca="true" t="shared" si="3" ref="K9:K40">(H9/60)/7</f>
        <v>14.285714285714286</v>
      </c>
      <c r="L9" s="59">
        <f aca="true" t="shared" si="4" ref="L9:L40">I9/7</f>
        <v>0</v>
      </c>
      <c r="M9" s="59">
        <f aca="true" t="shared" si="5" ref="M9:M40">J9</f>
        <v>0</v>
      </c>
    </row>
    <row r="10" spans="1:13" ht="18.75">
      <c r="A10" s="66"/>
      <c r="B10" s="66" t="s">
        <v>358</v>
      </c>
      <c r="C10" s="67" t="s">
        <v>274</v>
      </c>
      <c r="D10" s="72">
        <v>3500</v>
      </c>
      <c r="E10" s="72">
        <v>2</v>
      </c>
      <c r="F10" s="72">
        <v>0</v>
      </c>
      <c r="G10" s="72">
        <v>0</v>
      </c>
      <c r="H10" s="68">
        <f t="shared" si="0"/>
        <v>7000</v>
      </c>
      <c r="I10" s="68">
        <f t="shared" si="1"/>
        <v>0</v>
      </c>
      <c r="J10" s="68">
        <f t="shared" si="2"/>
        <v>0</v>
      </c>
      <c r="K10" s="59">
        <f t="shared" si="3"/>
        <v>16.666666666666668</v>
      </c>
      <c r="L10" s="59">
        <f t="shared" si="4"/>
        <v>0</v>
      </c>
      <c r="M10" s="59">
        <f t="shared" si="5"/>
        <v>0</v>
      </c>
    </row>
    <row r="11" spans="1:13" ht="18.75">
      <c r="A11" s="66"/>
      <c r="B11" s="66" t="s">
        <v>343</v>
      </c>
      <c r="C11" s="67" t="s">
        <v>274</v>
      </c>
      <c r="D11" s="72">
        <v>750</v>
      </c>
      <c r="E11" s="72">
        <v>1</v>
      </c>
      <c r="F11" s="72">
        <v>0</v>
      </c>
      <c r="G11" s="72">
        <v>0</v>
      </c>
      <c r="H11" s="68">
        <f t="shared" si="0"/>
        <v>750</v>
      </c>
      <c r="I11" s="68">
        <f t="shared" si="1"/>
        <v>0</v>
      </c>
      <c r="J11" s="68">
        <f t="shared" si="2"/>
        <v>0</v>
      </c>
      <c r="K11" s="59">
        <f>(H11/60)/7</f>
        <v>1.7857142857142858</v>
      </c>
      <c r="L11" s="59">
        <f>I11/7</f>
        <v>0</v>
      </c>
      <c r="M11" s="59">
        <f>J11</f>
        <v>0</v>
      </c>
    </row>
    <row r="12" spans="1:13" ht="18.75">
      <c r="A12" s="66"/>
      <c r="B12" s="66" t="s">
        <v>342</v>
      </c>
      <c r="C12" s="67" t="s">
        <v>274</v>
      </c>
      <c r="D12" s="72">
        <v>8500</v>
      </c>
      <c r="E12" s="72">
        <v>1</v>
      </c>
      <c r="F12" s="72">
        <v>0</v>
      </c>
      <c r="G12" s="72">
        <v>0</v>
      </c>
      <c r="H12" s="68">
        <f t="shared" si="0"/>
        <v>8500</v>
      </c>
      <c r="I12" s="68">
        <f t="shared" si="1"/>
        <v>0</v>
      </c>
      <c r="J12" s="68">
        <f t="shared" si="2"/>
        <v>0</v>
      </c>
      <c r="K12" s="59">
        <f t="shared" si="3"/>
        <v>20.238095238095237</v>
      </c>
      <c r="L12" s="59">
        <f t="shared" si="4"/>
        <v>0</v>
      </c>
      <c r="M12" s="59">
        <f t="shared" si="5"/>
        <v>0</v>
      </c>
    </row>
    <row r="13" spans="1:13" ht="18.75">
      <c r="A13" s="66"/>
      <c r="B13" s="66" t="s">
        <v>341</v>
      </c>
      <c r="C13" s="67" t="s">
        <v>274</v>
      </c>
      <c r="D13" s="72">
        <v>8500</v>
      </c>
      <c r="E13" s="72">
        <v>1</v>
      </c>
      <c r="F13" s="72">
        <v>0</v>
      </c>
      <c r="G13" s="72">
        <v>0</v>
      </c>
      <c r="H13" s="68">
        <f t="shared" si="0"/>
        <v>8500</v>
      </c>
      <c r="I13" s="68">
        <f t="shared" si="1"/>
        <v>0</v>
      </c>
      <c r="J13" s="68">
        <f t="shared" si="2"/>
        <v>0</v>
      </c>
      <c r="K13" s="59">
        <f t="shared" si="3"/>
        <v>20.238095238095237</v>
      </c>
      <c r="L13" s="59">
        <f t="shared" si="4"/>
        <v>0</v>
      </c>
      <c r="M13" s="59">
        <f t="shared" si="5"/>
        <v>0</v>
      </c>
    </row>
    <row r="14" spans="1:10" ht="18.75">
      <c r="A14" s="66"/>
      <c r="B14" s="66" t="s">
        <v>544</v>
      </c>
      <c r="C14" s="67"/>
      <c r="D14" s="72"/>
      <c r="E14" s="72"/>
      <c r="F14" s="72"/>
      <c r="G14" s="72"/>
      <c r="H14" s="68">
        <f t="shared" si="0"/>
        <v>0</v>
      </c>
      <c r="I14" s="68">
        <f t="shared" si="1"/>
        <v>0</v>
      </c>
      <c r="J14" s="68">
        <f t="shared" si="2"/>
        <v>0</v>
      </c>
    </row>
    <row r="15" spans="1:13" ht="18.75">
      <c r="A15" s="66"/>
      <c r="B15" s="66" t="s">
        <v>359</v>
      </c>
      <c r="C15" s="67" t="s">
        <v>274</v>
      </c>
      <c r="D15" s="72">
        <v>15000</v>
      </c>
      <c r="E15" s="72">
        <v>2</v>
      </c>
      <c r="F15" s="72">
        <v>0</v>
      </c>
      <c r="G15" s="72">
        <v>0</v>
      </c>
      <c r="H15" s="68">
        <f t="shared" si="0"/>
        <v>30000</v>
      </c>
      <c r="I15" s="68">
        <f t="shared" si="1"/>
        <v>0</v>
      </c>
      <c r="J15" s="68">
        <f t="shared" si="2"/>
        <v>0</v>
      </c>
      <c r="K15" s="59">
        <f t="shared" si="3"/>
        <v>71.42857142857143</v>
      </c>
      <c r="L15" s="59">
        <f t="shared" si="4"/>
        <v>0</v>
      </c>
      <c r="M15" s="59">
        <f t="shared" si="5"/>
        <v>0</v>
      </c>
    </row>
    <row r="16" spans="1:13" ht="18.75">
      <c r="A16" s="66"/>
      <c r="B16" s="66" t="s">
        <v>360</v>
      </c>
      <c r="C16" s="67" t="s">
        <v>274</v>
      </c>
      <c r="D16" s="72">
        <v>8500</v>
      </c>
      <c r="E16" s="72">
        <v>1</v>
      </c>
      <c r="F16" s="72">
        <v>0</v>
      </c>
      <c r="G16" s="72">
        <v>0</v>
      </c>
      <c r="H16" s="68">
        <f t="shared" si="0"/>
        <v>8500</v>
      </c>
      <c r="I16" s="68">
        <f t="shared" si="1"/>
        <v>0</v>
      </c>
      <c r="J16" s="68">
        <f t="shared" si="2"/>
        <v>0</v>
      </c>
      <c r="K16" s="59">
        <f t="shared" si="3"/>
        <v>20.238095238095237</v>
      </c>
      <c r="L16" s="59">
        <f t="shared" si="4"/>
        <v>0</v>
      </c>
      <c r="M16" s="59">
        <f t="shared" si="5"/>
        <v>0</v>
      </c>
    </row>
    <row r="17" spans="1:11" ht="18.75">
      <c r="A17" s="66"/>
      <c r="B17" s="66" t="s">
        <v>339</v>
      </c>
      <c r="C17" s="67" t="s">
        <v>274</v>
      </c>
      <c r="D17" s="72">
        <v>35000</v>
      </c>
      <c r="E17" s="72">
        <v>2</v>
      </c>
      <c r="F17" s="72">
        <v>0</v>
      </c>
      <c r="G17" s="72">
        <v>0</v>
      </c>
      <c r="H17" s="68">
        <f t="shared" si="0"/>
        <v>70000</v>
      </c>
      <c r="I17" s="68">
        <f t="shared" si="1"/>
        <v>0</v>
      </c>
      <c r="J17" s="68">
        <f t="shared" si="2"/>
        <v>0</v>
      </c>
      <c r="K17" s="59">
        <f t="shared" si="3"/>
        <v>166.66666666666669</v>
      </c>
    </row>
    <row r="18" spans="1:10" ht="18.75">
      <c r="A18" s="66"/>
      <c r="B18" s="66" t="s">
        <v>545</v>
      </c>
      <c r="C18" s="67"/>
      <c r="D18" s="72"/>
      <c r="E18" s="72"/>
      <c r="F18" s="72"/>
      <c r="G18" s="72"/>
      <c r="H18" s="68">
        <f t="shared" si="0"/>
        <v>0</v>
      </c>
      <c r="I18" s="68">
        <f t="shared" si="1"/>
        <v>0</v>
      </c>
      <c r="J18" s="68">
        <f t="shared" si="2"/>
        <v>0</v>
      </c>
    </row>
    <row r="19" spans="1:10" ht="18.75">
      <c r="A19" s="66"/>
      <c r="B19" s="66" t="s">
        <v>340</v>
      </c>
      <c r="C19" s="67" t="s">
        <v>272</v>
      </c>
      <c r="D19" s="72">
        <v>1500</v>
      </c>
      <c r="E19" s="72">
        <v>2</v>
      </c>
      <c r="F19" s="72">
        <v>0</v>
      </c>
      <c r="G19" s="72">
        <v>0</v>
      </c>
      <c r="H19" s="68">
        <f t="shared" si="0"/>
        <v>3000</v>
      </c>
      <c r="I19" s="68">
        <f t="shared" si="1"/>
        <v>0</v>
      </c>
      <c r="J19" s="68">
        <f t="shared" si="2"/>
        <v>0</v>
      </c>
    </row>
    <row r="20" spans="1:10" ht="18.75">
      <c r="A20" s="66"/>
      <c r="B20" s="66" t="s">
        <v>546</v>
      </c>
      <c r="C20" s="67"/>
      <c r="D20" s="72"/>
      <c r="E20" s="72"/>
      <c r="F20" s="72"/>
      <c r="G20" s="72"/>
      <c r="H20" s="68">
        <f t="shared" si="0"/>
        <v>0</v>
      </c>
      <c r="I20" s="68">
        <f t="shared" si="1"/>
        <v>0</v>
      </c>
      <c r="J20" s="68">
        <f t="shared" si="2"/>
        <v>0</v>
      </c>
    </row>
    <row r="21" spans="1:10" ht="18.75">
      <c r="A21" s="66"/>
      <c r="B21" s="66" t="s">
        <v>547</v>
      </c>
      <c r="C21" s="67" t="s">
        <v>272</v>
      </c>
      <c r="D21" s="72">
        <v>750</v>
      </c>
      <c r="E21" s="72">
        <v>5</v>
      </c>
      <c r="F21" s="72">
        <v>0</v>
      </c>
      <c r="G21" s="72">
        <v>0</v>
      </c>
      <c r="H21" s="68">
        <f t="shared" si="0"/>
        <v>3750</v>
      </c>
      <c r="I21" s="68">
        <f t="shared" si="1"/>
        <v>0</v>
      </c>
      <c r="J21" s="68">
        <f t="shared" si="2"/>
        <v>0</v>
      </c>
    </row>
    <row r="22" spans="1:10" ht="18.75">
      <c r="A22" s="66"/>
      <c r="B22" s="66" t="s">
        <v>344</v>
      </c>
      <c r="C22" s="67" t="s">
        <v>272</v>
      </c>
      <c r="D22" s="72">
        <v>250</v>
      </c>
      <c r="E22" s="72">
        <v>5</v>
      </c>
      <c r="F22" s="72">
        <v>0</v>
      </c>
      <c r="G22" s="72">
        <v>0</v>
      </c>
      <c r="H22" s="68">
        <f t="shared" si="0"/>
        <v>1250</v>
      </c>
      <c r="I22" s="68">
        <f t="shared" si="1"/>
        <v>0</v>
      </c>
      <c r="J22" s="68">
        <f t="shared" si="2"/>
        <v>0</v>
      </c>
    </row>
    <row r="23" spans="1:14" ht="19.5" customHeight="1">
      <c r="A23" s="66"/>
      <c r="B23" s="66" t="s">
        <v>298</v>
      </c>
      <c r="C23" s="67" t="s">
        <v>272</v>
      </c>
      <c r="D23" s="72">
        <v>1</v>
      </c>
      <c r="E23" s="72">
        <v>0</v>
      </c>
      <c r="F23" s="72">
        <v>0</v>
      </c>
      <c r="G23" s="72">
        <v>3</v>
      </c>
      <c r="H23" s="68">
        <f t="shared" si="0"/>
        <v>0</v>
      </c>
      <c r="I23" s="68">
        <f t="shared" si="1"/>
        <v>0</v>
      </c>
      <c r="J23" s="68">
        <f t="shared" si="2"/>
        <v>3</v>
      </c>
      <c r="K23" s="59">
        <f>SUM(D23:I23)</f>
        <v>4</v>
      </c>
      <c r="N23" s="73"/>
    </row>
    <row r="24" spans="1:14" ht="19.5" customHeight="1">
      <c r="A24" s="66"/>
      <c r="B24" s="66" t="s">
        <v>1037</v>
      </c>
      <c r="C24" s="67" t="s">
        <v>272</v>
      </c>
      <c r="D24" s="72">
        <v>1</v>
      </c>
      <c r="E24" s="72">
        <v>0</v>
      </c>
      <c r="F24" s="72">
        <v>0</v>
      </c>
      <c r="G24" s="72">
        <v>2</v>
      </c>
      <c r="H24" s="68">
        <f t="shared" si="0"/>
        <v>0</v>
      </c>
      <c r="I24" s="68">
        <f t="shared" si="1"/>
        <v>0</v>
      </c>
      <c r="J24" s="68">
        <f t="shared" si="2"/>
        <v>2</v>
      </c>
      <c r="N24" s="73"/>
    </row>
    <row r="25" spans="1:14" ht="19.5" customHeight="1">
      <c r="A25" s="66"/>
      <c r="B25" s="66" t="s">
        <v>299</v>
      </c>
      <c r="C25" s="67" t="s">
        <v>272</v>
      </c>
      <c r="D25" s="72">
        <v>25</v>
      </c>
      <c r="E25" s="72">
        <v>0</v>
      </c>
      <c r="F25" s="72">
        <v>0</v>
      </c>
      <c r="G25" s="72">
        <v>1</v>
      </c>
      <c r="H25" s="68">
        <f t="shared" si="0"/>
        <v>0</v>
      </c>
      <c r="I25" s="68">
        <f t="shared" si="1"/>
        <v>0</v>
      </c>
      <c r="J25" s="68">
        <f t="shared" si="2"/>
        <v>25</v>
      </c>
      <c r="K25" s="59">
        <f>SUM(D25:I25)</f>
        <v>26</v>
      </c>
      <c r="N25" s="73"/>
    </row>
    <row r="26" spans="1:13" ht="18.75">
      <c r="A26" s="65" t="s">
        <v>288</v>
      </c>
      <c r="B26" s="66" t="s">
        <v>345</v>
      </c>
      <c r="C26" s="67" t="s">
        <v>272</v>
      </c>
      <c r="D26" s="72">
        <v>1080</v>
      </c>
      <c r="E26" s="72">
        <v>0</v>
      </c>
      <c r="F26" s="72">
        <v>1</v>
      </c>
      <c r="G26" s="72"/>
      <c r="H26" s="68">
        <f t="shared" si="0"/>
        <v>0</v>
      </c>
      <c r="I26" s="68">
        <f t="shared" si="1"/>
        <v>1080</v>
      </c>
      <c r="J26" s="68">
        <f t="shared" si="2"/>
        <v>0</v>
      </c>
      <c r="K26" s="59">
        <f t="shared" si="3"/>
        <v>0</v>
      </c>
      <c r="L26" s="59">
        <f t="shared" si="4"/>
        <v>154.28571428571428</v>
      </c>
      <c r="M26" s="59">
        <f t="shared" si="5"/>
        <v>0</v>
      </c>
    </row>
    <row r="27" spans="1:13" ht="18.75">
      <c r="A27" s="66"/>
      <c r="B27" s="66" t="s">
        <v>331</v>
      </c>
      <c r="C27" s="67" t="s">
        <v>272</v>
      </c>
      <c r="D27" s="72">
        <v>4800</v>
      </c>
      <c r="E27" s="72">
        <v>2</v>
      </c>
      <c r="F27" s="72">
        <v>0</v>
      </c>
      <c r="G27" s="72">
        <v>0</v>
      </c>
      <c r="H27" s="68">
        <f t="shared" si="0"/>
        <v>9600</v>
      </c>
      <c r="I27" s="68">
        <f t="shared" si="1"/>
        <v>0</v>
      </c>
      <c r="J27" s="68">
        <f t="shared" si="2"/>
        <v>0</v>
      </c>
      <c r="K27" s="59">
        <f t="shared" si="3"/>
        <v>22.857142857142858</v>
      </c>
      <c r="L27" s="59">
        <f t="shared" si="4"/>
        <v>0</v>
      </c>
      <c r="M27" s="59">
        <f t="shared" si="5"/>
        <v>0</v>
      </c>
    </row>
    <row r="28" spans="1:13" ht="18.75">
      <c r="A28" s="66"/>
      <c r="B28" s="66" t="s">
        <v>346</v>
      </c>
      <c r="C28" s="67" t="s">
        <v>272</v>
      </c>
      <c r="D28" s="72">
        <v>1080</v>
      </c>
      <c r="E28" s="72">
        <v>3</v>
      </c>
      <c r="F28" s="72">
        <v>0</v>
      </c>
      <c r="G28" s="72">
        <v>0</v>
      </c>
      <c r="H28" s="68">
        <f t="shared" si="0"/>
        <v>3240</v>
      </c>
      <c r="I28" s="68">
        <f t="shared" si="1"/>
        <v>0</v>
      </c>
      <c r="J28" s="68">
        <f t="shared" si="2"/>
        <v>0</v>
      </c>
      <c r="K28" s="59">
        <f t="shared" si="3"/>
        <v>7.714285714285714</v>
      </c>
      <c r="L28" s="59">
        <f t="shared" si="4"/>
        <v>0</v>
      </c>
      <c r="M28" s="59">
        <f t="shared" si="5"/>
        <v>0</v>
      </c>
    </row>
    <row r="29" spans="1:13" ht="18.75">
      <c r="A29" s="66"/>
      <c r="B29" s="66" t="s">
        <v>433</v>
      </c>
      <c r="C29" s="67" t="s">
        <v>272</v>
      </c>
      <c r="D29" s="72">
        <v>1080</v>
      </c>
      <c r="E29" s="72">
        <v>0</v>
      </c>
      <c r="F29" s="72">
        <v>1</v>
      </c>
      <c r="G29" s="72">
        <v>0</v>
      </c>
      <c r="H29" s="68">
        <f t="shared" si="0"/>
        <v>0</v>
      </c>
      <c r="I29" s="68">
        <f t="shared" si="1"/>
        <v>1080</v>
      </c>
      <c r="J29" s="68">
        <f t="shared" si="2"/>
        <v>0</v>
      </c>
      <c r="K29" s="59">
        <f t="shared" si="3"/>
        <v>0</v>
      </c>
      <c r="L29" s="59">
        <f t="shared" si="4"/>
        <v>154.28571428571428</v>
      </c>
      <c r="M29" s="59">
        <f t="shared" si="5"/>
        <v>0</v>
      </c>
    </row>
    <row r="30" spans="1:13" ht="18.75">
      <c r="A30" s="66"/>
      <c r="B30" s="66" t="s">
        <v>361</v>
      </c>
      <c r="C30" s="67" t="s">
        <v>272</v>
      </c>
      <c r="D30" s="72">
        <v>1080</v>
      </c>
      <c r="E30" s="72">
        <v>2</v>
      </c>
      <c r="F30" s="72"/>
      <c r="G30" s="72">
        <v>0</v>
      </c>
      <c r="H30" s="68">
        <f t="shared" si="0"/>
        <v>2160</v>
      </c>
      <c r="I30" s="68">
        <f t="shared" si="1"/>
        <v>0</v>
      </c>
      <c r="J30" s="68">
        <f t="shared" si="2"/>
        <v>0</v>
      </c>
      <c r="K30" s="59">
        <f t="shared" si="3"/>
        <v>5.142857142857143</v>
      </c>
      <c r="L30" s="59">
        <f t="shared" si="4"/>
        <v>0</v>
      </c>
      <c r="M30" s="59">
        <f t="shared" si="5"/>
        <v>0</v>
      </c>
    </row>
    <row r="31" spans="1:13" ht="18.75">
      <c r="A31" s="66"/>
      <c r="B31" s="66" t="s">
        <v>362</v>
      </c>
      <c r="C31" s="67" t="s">
        <v>272</v>
      </c>
      <c r="D31" s="72">
        <v>500</v>
      </c>
      <c r="E31" s="72">
        <v>15</v>
      </c>
      <c r="F31" s="72"/>
      <c r="G31" s="72">
        <v>0</v>
      </c>
      <c r="H31" s="68">
        <f t="shared" si="0"/>
        <v>7500</v>
      </c>
      <c r="I31" s="68">
        <f t="shared" si="1"/>
        <v>0</v>
      </c>
      <c r="J31" s="68">
        <f t="shared" si="2"/>
        <v>0</v>
      </c>
      <c r="K31" s="59">
        <f t="shared" si="3"/>
        <v>17.857142857142858</v>
      </c>
      <c r="L31" s="59">
        <f t="shared" si="4"/>
        <v>0</v>
      </c>
      <c r="M31" s="59">
        <f t="shared" si="5"/>
        <v>0</v>
      </c>
    </row>
    <row r="32" spans="1:13" ht="18.75">
      <c r="A32" s="65" t="s">
        <v>1032</v>
      </c>
      <c r="B32" s="74"/>
      <c r="C32" s="67"/>
      <c r="D32" s="72"/>
      <c r="E32" s="72"/>
      <c r="F32" s="72"/>
      <c r="G32" s="72"/>
      <c r="H32" s="68">
        <f t="shared" si="0"/>
        <v>0</v>
      </c>
      <c r="I32" s="68">
        <f t="shared" si="1"/>
        <v>0</v>
      </c>
      <c r="J32" s="68">
        <f t="shared" si="2"/>
        <v>0</v>
      </c>
      <c r="K32" s="59">
        <f t="shared" si="3"/>
        <v>0</v>
      </c>
      <c r="L32" s="59">
        <f t="shared" si="4"/>
        <v>0</v>
      </c>
      <c r="M32" s="59">
        <f t="shared" si="5"/>
        <v>0</v>
      </c>
    </row>
    <row r="33" spans="1:13" ht="18.75">
      <c r="A33" s="65" t="s">
        <v>1030</v>
      </c>
      <c r="B33" s="66" t="s">
        <v>363</v>
      </c>
      <c r="C33" s="67" t="s">
        <v>364</v>
      </c>
      <c r="D33" s="72">
        <v>8500</v>
      </c>
      <c r="E33" s="72">
        <v>1</v>
      </c>
      <c r="F33" s="72">
        <v>0</v>
      </c>
      <c r="G33" s="72">
        <v>0</v>
      </c>
      <c r="H33" s="68">
        <f t="shared" si="0"/>
        <v>8500</v>
      </c>
      <c r="I33" s="68">
        <f t="shared" si="1"/>
        <v>0</v>
      </c>
      <c r="J33" s="68">
        <f t="shared" si="2"/>
        <v>0</v>
      </c>
      <c r="K33" s="59">
        <f t="shared" si="3"/>
        <v>20.238095238095237</v>
      </c>
      <c r="L33" s="59">
        <f t="shared" si="4"/>
        <v>0</v>
      </c>
      <c r="M33" s="59">
        <f t="shared" si="5"/>
        <v>0</v>
      </c>
    </row>
    <row r="34" spans="1:13" ht="18.75">
      <c r="A34" s="65" t="s">
        <v>1031</v>
      </c>
      <c r="B34" s="66" t="s">
        <v>365</v>
      </c>
      <c r="C34" s="67" t="s">
        <v>364</v>
      </c>
      <c r="D34" s="72">
        <v>8500</v>
      </c>
      <c r="E34" s="72">
        <v>1</v>
      </c>
      <c r="F34" s="72">
        <v>0</v>
      </c>
      <c r="G34" s="72">
        <v>0</v>
      </c>
      <c r="H34" s="68">
        <f t="shared" si="0"/>
        <v>8500</v>
      </c>
      <c r="I34" s="68">
        <f t="shared" si="1"/>
        <v>0</v>
      </c>
      <c r="J34" s="68">
        <f t="shared" si="2"/>
        <v>0</v>
      </c>
      <c r="K34" s="59">
        <f t="shared" si="3"/>
        <v>20.238095238095237</v>
      </c>
      <c r="L34" s="59">
        <f t="shared" si="4"/>
        <v>0</v>
      </c>
      <c r="M34" s="59">
        <f t="shared" si="5"/>
        <v>0</v>
      </c>
    </row>
    <row r="35" spans="1:13" ht="18.75">
      <c r="A35" s="66"/>
      <c r="B35" s="66" t="s">
        <v>366</v>
      </c>
      <c r="C35" s="67" t="s">
        <v>274</v>
      </c>
      <c r="D35" s="72">
        <v>8500</v>
      </c>
      <c r="E35" s="72">
        <v>1</v>
      </c>
      <c r="F35" s="72">
        <v>0</v>
      </c>
      <c r="G35" s="72">
        <v>0</v>
      </c>
      <c r="H35" s="68">
        <f t="shared" si="0"/>
        <v>8500</v>
      </c>
      <c r="I35" s="68">
        <f t="shared" si="1"/>
        <v>0</v>
      </c>
      <c r="J35" s="68">
        <f t="shared" si="2"/>
        <v>0</v>
      </c>
      <c r="K35" s="59">
        <f t="shared" si="3"/>
        <v>20.238095238095237</v>
      </c>
      <c r="L35" s="59">
        <f t="shared" si="4"/>
        <v>0</v>
      </c>
      <c r="M35" s="59">
        <f t="shared" si="5"/>
        <v>0</v>
      </c>
    </row>
    <row r="36" spans="1:13" ht="18.75">
      <c r="A36" s="66"/>
      <c r="B36" s="66" t="s">
        <v>360</v>
      </c>
      <c r="C36" s="67" t="s">
        <v>364</v>
      </c>
      <c r="D36" s="72">
        <v>8500</v>
      </c>
      <c r="E36" s="72">
        <v>2</v>
      </c>
      <c r="F36" s="72">
        <v>0</v>
      </c>
      <c r="G36" s="72">
        <v>0</v>
      </c>
      <c r="H36" s="68">
        <f t="shared" si="0"/>
        <v>17000</v>
      </c>
      <c r="I36" s="68">
        <f t="shared" si="1"/>
        <v>0</v>
      </c>
      <c r="J36" s="68">
        <f t="shared" si="2"/>
        <v>0</v>
      </c>
      <c r="K36" s="59">
        <f t="shared" si="3"/>
        <v>40.476190476190474</v>
      </c>
      <c r="L36" s="59">
        <f t="shared" si="4"/>
        <v>0</v>
      </c>
      <c r="M36" s="59">
        <f t="shared" si="5"/>
        <v>0</v>
      </c>
    </row>
    <row r="37" spans="1:13" ht="18.75">
      <c r="A37" s="66"/>
      <c r="B37" s="66" t="s">
        <v>367</v>
      </c>
      <c r="C37" s="67" t="s">
        <v>274</v>
      </c>
      <c r="D37" s="72">
        <v>8500</v>
      </c>
      <c r="E37" s="72">
        <v>1</v>
      </c>
      <c r="F37" s="72">
        <v>0</v>
      </c>
      <c r="G37" s="72">
        <v>0</v>
      </c>
      <c r="H37" s="68">
        <f t="shared" si="0"/>
        <v>8500</v>
      </c>
      <c r="I37" s="68">
        <f t="shared" si="1"/>
        <v>0</v>
      </c>
      <c r="J37" s="68">
        <f t="shared" si="2"/>
        <v>0</v>
      </c>
      <c r="K37" s="59">
        <f t="shared" si="3"/>
        <v>20.238095238095237</v>
      </c>
      <c r="L37" s="59">
        <f t="shared" si="4"/>
        <v>0</v>
      </c>
      <c r="M37" s="59">
        <f t="shared" si="5"/>
        <v>0</v>
      </c>
    </row>
    <row r="38" spans="1:13" ht="18.75">
      <c r="A38" s="66"/>
      <c r="B38" s="66" t="s">
        <v>368</v>
      </c>
      <c r="C38" s="67" t="s">
        <v>274</v>
      </c>
      <c r="D38" s="72">
        <v>8500</v>
      </c>
      <c r="E38" s="72">
        <v>1</v>
      </c>
      <c r="F38" s="72">
        <v>0</v>
      </c>
      <c r="G38" s="72">
        <v>0</v>
      </c>
      <c r="H38" s="68">
        <f t="shared" si="0"/>
        <v>8500</v>
      </c>
      <c r="I38" s="68">
        <f t="shared" si="1"/>
        <v>0</v>
      </c>
      <c r="J38" s="68">
        <f t="shared" si="2"/>
        <v>0</v>
      </c>
      <c r="K38" s="59">
        <f t="shared" si="3"/>
        <v>20.238095238095237</v>
      </c>
      <c r="L38" s="59">
        <f t="shared" si="4"/>
        <v>0</v>
      </c>
      <c r="M38" s="59">
        <f t="shared" si="5"/>
        <v>0</v>
      </c>
    </row>
    <row r="39" spans="1:13" ht="18.75">
      <c r="A39" s="66"/>
      <c r="B39" s="66" t="s">
        <v>369</v>
      </c>
      <c r="C39" s="67" t="s">
        <v>272</v>
      </c>
      <c r="D39" s="72">
        <v>300</v>
      </c>
      <c r="E39" s="72">
        <v>3</v>
      </c>
      <c r="F39" s="72">
        <v>0</v>
      </c>
      <c r="G39" s="72">
        <v>0</v>
      </c>
      <c r="H39" s="68">
        <f t="shared" si="0"/>
        <v>900</v>
      </c>
      <c r="I39" s="68">
        <f t="shared" si="1"/>
        <v>0</v>
      </c>
      <c r="J39" s="68">
        <f t="shared" si="2"/>
        <v>0</v>
      </c>
      <c r="K39" s="59">
        <f t="shared" si="3"/>
        <v>2.142857142857143</v>
      </c>
      <c r="L39" s="59">
        <f t="shared" si="4"/>
        <v>0</v>
      </c>
      <c r="M39" s="59">
        <f t="shared" si="5"/>
        <v>0</v>
      </c>
    </row>
    <row r="40" spans="1:13" ht="18.75">
      <c r="A40" s="66"/>
      <c r="B40" s="66" t="s">
        <v>370</v>
      </c>
      <c r="C40" s="67" t="s">
        <v>274</v>
      </c>
      <c r="D40" s="72">
        <v>4500</v>
      </c>
      <c r="E40" s="72">
        <v>2</v>
      </c>
      <c r="F40" s="72">
        <v>0</v>
      </c>
      <c r="G40" s="72">
        <v>0</v>
      </c>
      <c r="H40" s="68">
        <f t="shared" si="0"/>
        <v>9000</v>
      </c>
      <c r="I40" s="68">
        <f t="shared" si="1"/>
        <v>0</v>
      </c>
      <c r="J40" s="68">
        <f t="shared" si="2"/>
        <v>0</v>
      </c>
      <c r="K40" s="59">
        <f t="shared" si="3"/>
        <v>21.428571428571427</v>
      </c>
      <c r="L40" s="59">
        <f t="shared" si="4"/>
        <v>0</v>
      </c>
      <c r="M40" s="59">
        <f t="shared" si="5"/>
        <v>0</v>
      </c>
    </row>
    <row r="41" spans="1:10" ht="18.75">
      <c r="A41" s="66"/>
      <c r="B41" s="66"/>
      <c r="C41" s="67"/>
      <c r="D41" s="72"/>
      <c r="E41" s="72"/>
      <c r="F41" s="72"/>
      <c r="G41" s="72"/>
      <c r="H41" s="68"/>
      <c r="I41" s="68"/>
      <c r="J41" s="68"/>
    </row>
    <row r="42" spans="1:13" ht="19.5" customHeight="1">
      <c r="A42" s="65" t="s">
        <v>289</v>
      </c>
      <c r="B42" s="66" t="s">
        <v>371</v>
      </c>
      <c r="C42" s="67" t="s">
        <v>364</v>
      </c>
      <c r="D42" s="72">
        <v>30</v>
      </c>
      <c r="E42" s="72">
        <v>0</v>
      </c>
      <c r="F42" s="72">
        <v>2</v>
      </c>
      <c r="G42" s="72">
        <v>0</v>
      </c>
      <c r="H42" s="68">
        <f t="shared" si="0"/>
        <v>0</v>
      </c>
      <c r="I42" s="68">
        <f t="shared" si="1"/>
        <v>60</v>
      </c>
      <c r="J42" s="68">
        <f t="shared" si="2"/>
        <v>0</v>
      </c>
      <c r="K42" s="59">
        <f aca="true" t="shared" si="6" ref="K42:K49">(H42/60)/7</f>
        <v>0</v>
      </c>
      <c r="L42" s="59">
        <f aca="true" t="shared" si="7" ref="L42:L49">I42/7</f>
        <v>8.571428571428571</v>
      </c>
      <c r="M42" s="59">
        <f aca="true" t="shared" si="8" ref="M42:M49">J42</f>
        <v>0</v>
      </c>
    </row>
    <row r="43" spans="1:13" ht="19.5" customHeight="1">
      <c r="A43" s="66"/>
      <c r="B43" s="66" t="s">
        <v>372</v>
      </c>
      <c r="C43" s="67" t="s">
        <v>364</v>
      </c>
      <c r="D43" s="72">
        <v>45</v>
      </c>
      <c r="E43" s="72">
        <v>0</v>
      </c>
      <c r="F43" s="72">
        <v>2</v>
      </c>
      <c r="G43" s="72">
        <v>0</v>
      </c>
      <c r="H43" s="68">
        <f t="shared" si="0"/>
        <v>0</v>
      </c>
      <c r="I43" s="68">
        <f t="shared" si="1"/>
        <v>90</v>
      </c>
      <c r="J43" s="68">
        <f t="shared" si="2"/>
        <v>0</v>
      </c>
      <c r="K43" s="59">
        <f t="shared" si="6"/>
        <v>0</v>
      </c>
      <c r="L43" s="59">
        <f t="shared" si="7"/>
        <v>12.857142857142858</v>
      </c>
      <c r="M43" s="59">
        <f t="shared" si="8"/>
        <v>0</v>
      </c>
    </row>
    <row r="44" spans="1:13" ht="19.5" customHeight="1">
      <c r="A44" s="66"/>
      <c r="B44" s="66" t="s">
        <v>373</v>
      </c>
      <c r="C44" s="67" t="s">
        <v>364</v>
      </c>
      <c r="D44" s="72">
        <v>350</v>
      </c>
      <c r="E44" s="72">
        <v>0</v>
      </c>
      <c r="F44" s="72">
        <v>1</v>
      </c>
      <c r="G44" s="72">
        <v>0</v>
      </c>
      <c r="H44" s="68">
        <f t="shared" si="0"/>
        <v>0</v>
      </c>
      <c r="I44" s="68">
        <f t="shared" si="1"/>
        <v>350</v>
      </c>
      <c r="J44" s="68">
        <f t="shared" si="2"/>
        <v>0</v>
      </c>
      <c r="K44" s="59">
        <f t="shared" si="6"/>
        <v>0</v>
      </c>
      <c r="L44" s="59">
        <f t="shared" si="7"/>
        <v>50</v>
      </c>
      <c r="M44" s="59">
        <f t="shared" si="8"/>
        <v>0</v>
      </c>
    </row>
    <row r="45" spans="1:13" ht="19.5" customHeight="1">
      <c r="A45" s="66"/>
      <c r="B45" s="66" t="s">
        <v>374</v>
      </c>
      <c r="C45" s="67" t="s">
        <v>364</v>
      </c>
      <c r="D45" s="72">
        <v>650</v>
      </c>
      <c r="E45" s="72">
        <v>0</v>
      </c>
      <c r="F45" s="72">
        <v>1</v>
      </c>
      <c r="G45" s="72">
        <v>0</v>
      </c>
      <c r="H45" s="68">
        <f t="shared" si="0"/>
        <v>0</v>
      </c>
      <c r="I45" s="68">
        <f t="shared" si="1"/>
        <v>650</v>
      </c>
      <c r="J45" s="68">
        <f t="shared" si="2"/>
        <v>0</v>
      </c>
      <c r="K45" s="59">
        <f t="shared" si="6"/>
        <v>0</v>
      </c>
      <c r="L45" s="59">
        <f t="shared" si="7"/>
        <v>92.85714285714286</v>
      </c>
      <c r="M45" s="59">
        <f t="shared" si="8"/>
        <v>0</v>
      </c>
    </row>
    <row r="46" spans="1:13" ht="19.5" customHeight="1">
      <c r="A46" s="66"/>
      <c r="B46" s="66" t="s">
        <v>375</v>
      </c>
      <c r="C46" s="67" t="s">
        <v>364</v>
      </c>
      <c r="D46" s="72">
        <v>15</v>
      </c>
      <c r="E46" s="72">
        <v>0</v>
      </c>
      <c r="F46" s="72">
        <v>1</v>
      </c>
      <c r="G46" s="72">
        <v>0</v>
      </c>
      <c r="H46" s="68">
        <f t="shared" si="0"/>
        <v>0</v>
      </c>
      <c r="I46" s="68">
        <f t="shared" si="1"/>
        <v>15</v>
      </c>
      <c r="J46" s="68">
        <f t="shared" si="2"/>
        <v>0</v>
      </c>
      <c r="K46" s="59">
        <f t="shared" si="6"/>
        <v>0</v>
      </c>
      <c r="L46" s="59">
        <f t="shared" si="7"/>
        <v>2.142857142857143</v>
      </c>
      <c r="M46" s="59">
        <f t="shared" si="8"/>
        <v>0</v>
      </c>
    </row>
    <row r="47" spans="1:13" ht="19.5" customHeight="1">
      <c r="A47" s="66"/>
      <c r="B47" s="66" t="s">
        <v>376</v>
      </c>
      <c r="C47" s="67" t="s">
        <v>364</v>
      </c>
      <c r="D47" s="72">
        <v>10</v>
      </c>
      <c r="E47" s="72">
        <v>0</v>
      </c>
      <c r="F47" s="72">
        <v>1</v>
      </c>
      <c r="G47" s="72">
        <v>0</v>
      </c>
      <c r="H47" s="68">
        <f t="shared" si="0"/>
        <v>0</v>
      </c>
      <c r="I47" s="68">
        <f t="shared" si="1"/>
        <v>10</v>
      </c>
      <c r="J47" s="68">
        <f t="shared" si="2"/>
        <v>0</v>
      </c>
      <c r="K47" s="59">
        <f t="shared" si="6"/>
        <v>0</v>
      </c>
      <c r="L47" s="59">
        <f t="shared" si="7"/>
        <v>1.4285714285714286</v>
      </c>
      <c r="M47" s="59">
        <f t="shared" si="8"/>
        <v>0</v>
      </c>
    </row>
    <row r="48" spans="1:13" ht="19.5" customHeight="1">
      <c r="A48" s="66"/>
      <c r="B48" s="66" t="s">
        <v>377</v>
      </c>
      <c r="C48" s="67" t="s">
        <v>274</v>
      </c>
      <c r="D48" s="72">
        <v>36</v>
      </c>
      <c r="E48" s="72">
        <v>0</v>
      </c>
      <c r="F48" s="72">
        <v>4</v>
      </c>
      <c r="G48" s="72">
        <v>0</v>
      </c>
      <c r="H48" s="68">
        <f t="shared" si="0"/>
        <v>0</v>
      </c>
      <c r="I48" s="68">
        <f t="shared" si="1"/>
        <v>144</v>
      </c>
      <c r="J48" s="68">
        <f t="shared" si="2"/>
        <v>0</v>
      </c>
      <c r="K48" s="59">
        <f t="shared" si="6"/>
        <v>0</v>
      </c>
      <c r="L48" s="59">
        <f t="shared" si="7"/>
        <v>20.571428571428573</v>
      </c>
      <c r="M48" s="59">
        <f t="shared" si="8"/>
        <v>0</v>
      </c>
    </row>
    <row r="49" spans="1:13" ht="19.5" customHeight="1">
      <c r="A49" s="75"/>
      <c r="B49" s="75" t="s">
        <v>378</v>
      </c>
      <c r="C49" s="76" t="s">
        <v>274</v>
      </c>
      <c r="D49" s="94">
        <v>30</v>
      </c>
      <c r="E49" s="94">
        <v>0</v>
      </c>
      <c r="F49" s="94">
        <v>2</v>
      </c>
      <c r="G49" s="94">
        <v>0</v>
      </c>
      <c r="H49" s="131">
        <f t="shared" si="0"/>
        <v>0</v>
      </c>
      <c r="I49" s="131">
        <f t="shared" si="1"/>
        <v>60</v>
      </c>
      <c r="J49" s="131">
        <f t="shared" si="2"/>
        <v>0</v>
      </c>
      <c r="K49" s="59">
        <f t="shared" si="6"/>
        <v>0</v>
      </c>
      <c r="L49" s="59">
        <f t="shared" si="7"/>
        <v>8.571428571428571</v>
      </c>
      <c r="M49" s="59">
        <f t="shared" si="8"/>
        <v>0</v>
      </c>
    </row>
    <row r="50" spans="1:13" ht="19.5" customHeight="1">
      <c r="A50" s="133"/>
      <c r="B50" s="133" t="s">
        <v>379</v>
      </c>
      <c r="C50" s="64" t="s">
        <v>272</v>
      </c>
      <c r="D50" s="92">
        <v>1</v>
      </c>
      <c r="E50" s="92">
        <v>0</v>
      </c>
      <c r="F50" s="92">
        <v>0</v>
      </c>
      <c r="G50" s="92">
        <v>5</v>
      </c>
      <c r="H50" s="134">
        <f t="shared" si="0"/>
        <v>0</v>
      </c>
      <c r="I50" s="134">
        <f t="shared" si="1"/>
        <v>0</v>
      </c>
      <c r="J50" s="134">
        <f t="shared" si="2"/>
        <v>5</v>
      </c>
      <c r="K50" s="59">
        <f>(H50/60)/7</f>
        <v>0</v>
      </c>
      <c r="L50" s="59">
        <f>I50/7</f>
        <v>0</v>
      </c>
      <c r="M50" s="59">
        <f>J50</f>
        <v>5</v>
      </c>
    </row>
    <row r="51" spans="1:13" ht="19.5" customHeight="1">
      <c r="A51" s="66"/>
      <c r="B51" s="66" t="s">
        <v>380</v>
      </c>
      <c r="C51" s="67" t="s">
        <v>272</v>
      </c>
      <c r="D51" s="72">
        <v>2</v>
      </c>
      <c r="E51" s="72">
        <v>0</v>
      </c>
      <c r="F51" s="72">
        <v>0</v>
      </c>
      <c r="G51" s="72">
        <v>5</v>
      </c>
      <c r="H51" s="68">
        <f t="shared" si="0"/>
        <v>0</v>
      </c>
      <c r="I51" s="68">
        <f t="shared" si="1"/>
        <v>0</v>
      </c>
      <c r="J51" s="68">
        <f t="shared" si="2"/>
        <v>10</v>
      </c>
      <c r="K51" s="59">
        <f>(H51/60)/7</f>
        <v>0</v>
      </c>
      <c r="L51" s="59">
        <f>I51/7</f>
        <v>0</v>
      </c>
      <c r="M51" s="59">
        <f>J51</f>
        <v>10</v>
      </c>
    </row>
    <row r="52" spans="1:14" ht="19.5" customHeight="1">
      <c r="A52" s="66"/>
      <c r="B52" s="66" t="s">
        <v>381</v>
      </c>
      <c r="C52" s="67" t="s">
        <v>272</v>
      </c>
      <c r="D52" s="72">
        <v>300</v>
      </c>
      <c r="E52" s="72">
        <v>0</v>
      </c>
      <c r="F52" s="72">
        <v>1</v>
      </c>
      <c r="G52" s="72">
        <v>0</v>
      </c>
      <c r="H52" s="68">
        <f t="shared" si="0"/>
        <v>0</v>
      </c>
      <c r="I52" s="68">
        <f t="shared" si="1"/>
        <v>300</v>
      </c>
      <c r="J52" s="68">
        <f t="shared" si="2"/>
        <v>0</v>
      </c>
      <c r="K52" s="59">
        <f>(H52/60)/7</f>
        <v>0</v>
      </c>
      <c r="L52" s="59">
        <f>I52/7</f>
        <v>42.857142857142854</v>
      </c>
      <c r="M52" s="59">
        <f>J52</f>
        <v>0</v>
      </c>
      <c r="N52" s="73">
        <f>SUM(K6:M52)/230</f>
        <v>4.972981366459626</v>
      </c>
    </row>
    <row r="53" spans="1:14" ht="19.5" customHeight="1">
      <c r="A53" s="66"/>
      <c r="B53" s="66"/>
      <c r="C53" s="67"/>
      <c r="D53" s="72"/>
      <c r="E53" s="72"/>
      <c r="F53" s="72"/>
      <c r="G53" s="72"/>
      <c r="H53" s="68"/>
      <c r="I53" s="68"/>
      <c r="J53" s="68"/>
      <c r="N53" s="73"/>
    </row>
    <row r="54" spans="1:10" ht="18.75">
      <c r="A54" s="65" t="s">
        <v>1033</v>
      </c>
      <c r="B54" s="66" t="s">
        <v>347</v>
      </c>
      <c r="C54" s="67" t="s">
        <v>272</v>
      </c>
      <c r="D54" s="72">
        <v>3</v>
      </c>
      <c r="E54" s="72">
        <v>0</v>
      </c>
      <c r="F54" s="72">
        <v>1</v>
      </c>
      <c r="G54" s="72">
        <v>0</v>
      </c>
      <c r="H54" s="68">
        <f t="shared" si="0"/>
        <v>0</v>
      </c>
      <c r="I54" s="68">
        <f t="shared" si="1"/>
        <v>3</v>
      </c>
      <c r="J54" s="68">
        <f t="shared" si="2"/>
        <v>0</v>
      </c>
    </row>
    <row r="55" spans="1:10" ht="18.75">
      <c r="A55" s="65" t="s">
        <v>1034</v>
      </c>
      <c r="B55" s="66" t="s">
        <v>332</v>
      </c>
      <c r="C55" s="67" t="s">
        <v>272</v>
      </c>
      <c r="D55" s="72">
        <v>15</v>
      </c>
      <c r="E55" s="72">
        <v>0</v>
      </c>
      <c r="F55" s="72">
        <v>0</v>
      </c>
      <c r="G55" s="72">
        <v>3</v>
      </c>
      <c r="H55" s="68">
        <f t="shared" si="0"/>
        <v>0</v>
      </c>
      <c r="I55" s="68">
        <f t="shared" si="1"/>
        <v>0</v>
      </c>
      <c r="J55" s="68">
        <f t="shared" si="2"/>
        <v>45</v>
      </c>
    </row>
    <row r="56" spans="1:10" ht="18.75">
      <c r="A56" s="66"/>
      <c r="B56" s="66" t="s">
        <v>548</v>
      </c>
      <c r="C56" s="67"/>
      <c r="D56" s="72"/>
      <c r="E56" s="72"/>
      <c r="F56" s="72"/>
      <c r="G56" s="72"/>
      <c r="H56" s="68">
        <f t="shared" si="0"/>
        <v>0</v>
      </c>
      <c r="I56" s="68">
        <f t="shared" si="1"/>
        <v>0</v>
      </c>
      <c r="J56" s="68">
        <f t="shared" si="2"/>
        <v>0</v>
      </c>
    </row>
    <row r="57" spans="1:10" ht="18.75">
      <c r="A57" s="66"/>
      <c r="B57" s="66" t="s">
        <v>333</v>
      </c>
      <c r="C57" s="67" t="s">
        <v>272</v>
      </c>
      <c r="D57" s="72">
        <v>15</v>
      </c>
      <c r="E57" s="72">
        <v>0</v>
      </c>
      <c r="F57" s="72">
        <v>0</v>
      </c>
      <c r="G57" s="72">
        <v>3</v>
      </c>
      <c r="H57" s="68">
        <f t="shared" si="0"/>
        <v>0</v>
      </c>
      <c r="I57" s="68">
        <f t="shared" si="1"/>
        <v>0</v>
      </c>
      <c r="J57" s="68">
        <f t="shared" si="2"/>
        <v>45</v>
      </c>
    </row>
    <row r="58" spans="1:10" ht="18.75">
      <c r="A58" s="66"/>
      <c r="B58" s="66" t="s">
        <v>334</v>
      </c>
      <c r="C58" s="67" t="s">
        <v>272</v>
      </c>
      <c r="D58" s="72">
        <v>15</v>
      </c>
      <c r="E58" s="72">
        <v>0</v>
      </c>
      <c r="F58" s="72">
        <v>0</v>
      </c>
      <c r="G58" s="72">
        <v>3</v>
      </c>
      <c r="H58" s="68">
        <f t="shared" si="0"/>
        <v>0</v>
      </c>
      <c r="I58" s="68">
        <f t="shared" si="1"/>
        <v>0</v>
      </c>
      <c r="J58" s="68">
        <f t="shared" si="2"/>
        <v>45</v>
      </c>
    </row>
    <row r="59" spans="1:10" ht="18.75">
      <c r="A59" s="66"/>
      <c r="B59" s="66" t="s">
        <v>335</v>
      </c>
      <c r="C59" s="67" t="s">
        <v>272</v>
      </c>
      <c r="D59" s="72">
        <v>15</v>
      </c>
      <c r="E59" s="72">
        <v>0</v>
      </c>
      <c r="F59" s="72">
        <v>0</v>
      </c>
      <c r="G59" s="72">
        <v>3</v>
      </c>
      <c r="H59" s="68">
        <f t="shared" si="0"/>
        <v>0</v>
      </c>
      <c r="I59" s="68">
        <f t="shared" si="1"/>
        <v>0</v>
      </c>
      <c r="J59" s="68">
        <f t="shared" si="2"/>
        <v>45</v>
      </c>
    </row>
    <row r="60" spans="1:10" ht="18.75">
      <c r="A60" s="66"/>
      <c r="B60" s="66"/>
      <c r="C60" s="67"/>
      <c r="D60" s="72"/>
      <c r="E60" s="72"/>
      <c r="F60" s="72"/>
      <c r="G60" s="72"/>
      <c r="H60" s="68"/>
      <c r="I60" s="68"/>
      <c r="J60" s="68"/>
    </row>
    <row r="61" spans="1:13" ht="18.75">
      <c r="A61" s="65" t="s">
        <v>1035</v>
      </c>
      <c r="B61" s="66" t="s">
        <v>420</v>
      </c>
      <c r="C61" s="67" t="s">
        <v>364</v>
      </c>
      <c r="D61" s="72">
        <v>6500</v>
      </c>
      <c r="E61" s="72">
        <v>1</v>
      </c>
      <c r="F61" s="72">
        <v>0</v>
      </c>
      <c r="G61" s="72">
        <v>0</v>
      </c>
      <c r="H61" s="68">
        <f t="shared" si="0"/>
        <v>6500</v>
      </c>
      <c r="I61" s="68">
        <f t="shared" si="1"/>
        <v>0</v>
      </c>
      <c r="J61" s="68">
        <f t="shared" si="2"/>
        <v>0</v>
      </c>
      <c r="K61" s="59">
        <f>(H61/60)/7</f>
        <v>15.476190476190476</v>
      </c>
      <c r="L61" s="59">
        <f>I61/7</f>
        <v>0</v>
      </c>
      <c r="M61" s="59">
        <f>J61</f>
        <v>0</v>
      </c>
    </row>
    <row r="62" spans="1:13" ht="18.75">
      <c r="A62" s="65" t="s">
        <v>1036</v>
      </c>
      <c r="B62" s="66" t="s">
        <v>421</v>
      </c>
      <c r="C62" s="67" t="s">
        <v>364</v>
      </c>
      <c r="D62" s="72">
        <v>300</v>
      </c>
      <c r="E62" s="72">
        <v>5</v>
      </c>
      <c r="F62" s="72">
        <v>0</v>
      </c>
      <c r="G62" s="72">
        <v>0</v>
      </c>
      <c r="H62" s="68">
        <f t="shared" si="0"/>
        <v>1500</v>
      </c>
      <c r="I62" s="68">
        <f t="shared" si="1"/>
        <v>0</v>
      </c>
      <c r="J62" s="68">
        <f t="shared" si="2"/>
        <v>0</v>
      </c>
      <c r="K62" s="59">
        <f>(H62/60)/7</f>
        <v>3.5714285714285716</v>
      </c>
      <c r="L62" s="59">
        <f>I62/7</f>
        <v>0</v>
      </c>
      <c r="M62" s="59">
        <f>J62</f>
        <v>0</v>
      </c>
    </row>
    <row r="63" spans="1:13" ht="18.75">
      <c r="A63" s="66"/>
      <c r="B63" s="66" t="s">
        <v>422</v>
      </c>
      <c r="C63" s="67" t="s">
        <v>272</v>
      </c>
      <c r="D63" s="72">
        <v>1500</v>
      </c>
      <c r="E63" s="72">
        <v>3</v>
      </c>
      <c r="F63" s="72">
        <v>0</v>
      </c>
      <c r="G63" s="72">
        <v>0</v>
      </c>
      <c r="H63" s="68">
        <f t="shared" si="0"/>
        <v>4500</v>
      </c>
      <c r="I63" s="68">
        <f t="shared" si="1"/>
        <v>0</v>
      </c>
      <c r="J63" s="68">
        <f t="shared" si="2"/>
        <v>0</v>
      </c>
      <c r="K63" s="59">
        <f>(H63/60)/7</f>
        <v>10.714285714285714</v>
      </c>
      <c r="L63" s="59">
        <f>I63/7</f>
        <v>0</v>
      </c>
      <c r="M63" s="59">
        <f>J63</f>
        <v>0</v>
      </c>
    </row>
    <row r="64" spans="1:13" ht="18.75">
      <c r="A64" s="66"/>
      <c r="B64" s="66" t="s">
        <v>423</v>
      </c>
      <c r="C64" s="67" t="s">
        <v>273</v>
      </c>
      <c r="D64" s="72">
        <v>300</v>
      </c>
      <c r="E64" s="72">
        <v>0</v>
      </c>
      <c r="F64" s="72">
        <v>0</v>
      </c>
      <c r="G64" s="72">
        <v>1</v>
      </c>
      <c r="H64" s="68">
        <f t="shared" si="0"/>
        <v>0</v>
      </c>
      <c r="I64" s="68">
        <f t="shared" si="1"/>
        <v>0</v>
      </c>
      <c r="J64" s="68">
        <f t="shared" si="2"/>
        <v>300</v>
      </c>
      <c r="K64" s="59">
        <f>(H64/60)/7</f>
        <v>0</v>
      </c>
      <c r="L64" s="59">
        <f>I64/7</f>
        <v>0</v>
      </c>
      <c r="M64" s="59">
        <f>J64</f>
        <v>300</v>
      </c>
    </row>
    <row r="65" spans="1:13" ht="18.75">
      <c r="A65" s="66"/>
      <c r="B65" s="66" t="s">
        <v>424</v>
      </c>
      <c r="C65" s="67" t="s">
        <v>272</v>
      </c>
      <c r="D65" s="72">
        <v>725</v>
      </c>
      <c r="E65" s="72">
        <v>0</v>
      </c>
      <c r="F65" s="72">
        <v>1</v>
      </c>
      <c r="G65" s="72">
        <v>0</v>
      </c>
      <c r="H65" s="68">
        <f t="shared" si="0"/>
        <v>0</v>
      </c>
      <c r="I65" s="68">
        <f t="shared" si="1"/>
        <v>725</v>
      </c>
      <c r="J65" s="68">
        <f t="shared" si="2"/>
        <v>0</v>
      </c>
      <c r="K65" s="59">
        <f>(H65/60)/7</f>
        <v>0</v>
      </c>
      <c r="L65" s="59">
        <f>I65/7</f>
        <v>103.57142857142857</v>
      </c>
      <c r="M65" s="59">
        <f>J65</f>
        <v>0</v>
      </c>
    </row>
    <row r="66" spans="1:10" ht="18.75">
      <c r="A66" s="75"/>
      <c r="B66" s="75" t="s">
        <v>425</v>
      </c>
      <c r="C66" s="76" t="s">
        <v>272</v>
      </c>
      <c r="D66" s="94">
        <v>1200</v>
      </c>
      <c r="E66" s="94">
        <v>3</v>
      </c>
      <c r="F66" s="94">
        <v>0</v>
      </c>
      <c r="G66" s="94">
        <v>0</v>
      </c>
      <c r="H66" s="131">
        <f t="shared" si="0"/>
        <v>3600</v>
      </c>
      <c r="I66" s="131">
        <f t="shared" si="1"/>
        <v>0</v>
      </c>
      <c r="J66" s="131">
        <f t="shared" si="2"/>
        <v>0</v>
      </c>
    </row>
    <row r="67" spans="1:14" ht="22.5" customHeight="1">
      <c r="A67" s="77"/>
      <c r="B67" s="77"/>
      <c r="C67" s="135"/>
      <c r="D67" s="1006" t="s">
        <v>290</v>
      </c>
      <c r="E67" s="1006"/>
      <c r="F67" s="1006"/>
      <c r="G67" s="1007"/>
      <c r="H67" s="95">
        <f>SUM(H10:EH66)</f>
        <v>255909.80631469976</v>
      </c>
      <c r="I67" s="95">
        <f>SUM(I10:I66)</f>
        <v>4567</v>
      </c>
      <c r="J67" s="95">
        <f>SUM(J10:J66)</f>
        <v>525</v>
      </c>
      <c r="N67" s="78">
        <f>SUM(N6:N66)</f>
        <v>4.972981366459626</v>
      </c>
    </row>
    <row r="68" spans="1:10" ht="22.5" customHeight="1">
      <c r="A68" s="77"/>
      <c r="B68" s="77"/>
      <c r="C68" s="135"/>
      <c r="D68" s="1008" t="s">
        <v>261</v>
      </c>
      <c r="E68" s="1008"/>
      <c r="F68" s="1008"/>
      <c r="G68" s="1009"/>
      <c r="H68" s="96">
        <f>H67/60</f>
        <v>4265.163438578329</v>
      </c>
      <c r="I68" s="96">
        <f>I67</f>
        <v>4567</v>
      </c>
      <c r="J68" s="96">
        <v>0</v>
      </c>
    </row>
    <row r="69" spans="1:10" ht="22.5" customHeight="1">
      <c r="A69" s="80" t="s">
        <v>263</v>
      </c>
      <c r="B69" s="77"/>
      <c r="C69" s="1008" t="s">
        <v>266</v>
      </c>
      <c r="D69" s="1008"/>
      <c r="E69" s="1008"/>
      <c r="F69" s="1008"/>
      <c r="G69" s="1009"/>
      <c r="H69" s="97">
        <f>H68/7</f>
        <v>609.309062654047</v>
      </c>
      <c r="I69" s="97">
        <f>I68/7</f>
        <v>652.4285714285714</v>
      </c>
      <c r="J69" s="96">
        <f>J67</f>
        <v>525</v>
      </c>
    </row>
    <row r="70" spans="1:10" ht="22.5" customHeight="1">
      <c r="A70" s="77"/>
      <c r="B70" s="77"/>
      <c r="C70" s="1010" t="s">
        <v>262</v>
      </c>
      <c r="D70" s="1010"/>
      <c r="E70" s="1010"/>
      <c r="F70" s="1010"/>
      <c r="G70" s="1011"/>
      <c r="H70" s="1013">
        <f>SUM(H69:J69)/230</f>
        <v>7.768424496011385</v>
      </c>
      <c r="I70" s="1013"/>
      <c r="J70" s="1013"/>
    </row>
    <row r="71" spans="1:9" ht="19.5">
      <c r="A71" s="77"/>
      <c r="B71" s="77" t="s">
        <v>267</v>
      </c>
      <c r="C71" s="77"/>
      <c r="D71" s="98"/>
      <c r="E71" s="98"/>
      <c r="F71" s="98"/>
      <c r="G71" s="98"/>
      <c r="I71" s="99"/>
    </row>
    <row r="72" spans="1:7" ht="19.5">
      <c r="A72" s="77"/>
      <c r="B72" s="77" t="s">
        <v>268</v>
      </c>
      <c r="C72" s="77"/>
      <c r="D72" s="98"/>
      <c r="E72" s="98"/>
      <c r="F72" s="98"/>
      <c r="G72" s="98"/>
    </row>
    <row r="73" spans="1:7" ht="19.5">
      <c r="A73" s="77"/>
      <c r="B73" s="77" t="s">
        <v>269</v>
      </c>
      <c r="C73" s="77"/>
      <c r="D73" s="98"/>
      <c r="E73" s="98"/>
      <c r="F73" s="98"/>
      <c r="G73" s="98"/>
    </row>
    <row r="74" spans="2:8" ht="19.5">
      <c r="B74" s="77" t="s">
        <v>270</v>
      </c>
      <c r="C74" s="1012" t="s">
        <v>271</v>
      </c>
      <c r="D74" s="1012"/>
      <c r="E74" s="1012"/>
      <c r="F74" s="1012"/>
      <c r="G74" s="1012"/>
      <c r="H74" s="1012"/>
    </row>
    <row r="75" spans="2:8" ht="19.5">
      <c r="B75" s="77"/>
      <c r="C75" s="1018">
        <v>230</v>
      </c>
      <c r="D75" s="1018"/>
      <c r="E75" s="1018"/>
      <c r="F75" s="1018"/>
      <c r="G75" s="1018"/>
      <c r="H75" s="1018"/>
    </row>
    <row r="102" spans="1:14" ht="19.5" customHeight="1">
      <c r="A102" s="65" t="s">
        <v>301</v>
      </c>
      <c r="C102" s="66"/>
      <c r="D102" s="72"/>
      <c r="E102" s="72"/>
      <c r="F102" s="72"/>
      <c r="G102" s="72"/>
      <c r="H102" s="87"/>
      <c r="I102" s="87"/>
      <c r="J102" s="87"/>
      <c r="N102" s="73"/>
    </row>
    <row r="103" spans="1:14" ht="19.5" customHeight="1">
      <c r="A103" s="66"/>
      <c r="B103" s="66" t="s">
        <v>382</v>
      </c>
      <c r="C103" s="67" t="s">
        <v>272</v>
      </c>
      <c r="D103" s="72">
        <v>36</v>
      </c>
      <c r="E103" s="72">
        <v>0</v>
      </c>
      <c r="F103" s="72">
        <v>0</v>
      </c>
      <c r="G103" s="72">
        <v>1</v>
      </c>
      <c r="H103" s="68">
        <f aca="true" t="shared" si="9" ref="H103:H124">E103*D103</f>
        <v>0</v>
      </c>
      <c r="I103" s="68">
        <f aca="true" t="shared" si="10" ref="I103:I124">F103*D103</f>
        <v>0</v>
      </c>
      <c r="J103" s="68">
        <f aca="true" t="shared" si="11" ref="J103:J124">G103*D103</f>
        <v>36</v>
      </c>
      <c r="N103" s="73"/>
    </row>
    <row r="104" spans="1:14" ht="19.5" customHeight="1">
      <c r="A104" s="66"/>
      <c r="B104" s="66" t="s">
        <v>383</v>
      </c>
      <c r="C104" s="67" t="s">
        <v>272</v>
      </c>
      <c r="D104" s="72">
        <v>12</v>
      </c>
      <c r="E104" s="72">
        <v>0</v>
      </c>
      <c r="F104" s="72">
        <v>0</v>
      </c>
      <c r="G104" s="72">
        <v>1</v>
      </c>
      <c r="H104" s="68">
        <f t="shared" si="9"/>
        <v>0</v>
      </c>
      <c r="I104" s="68">
        <f t="shared" si="10"/>
        <v>0</v>
      </c>
      <c r="J104" s="68">
        <f t="shared" si="11"/>
        <v>12</v>
      </c>
      <c r="N104" s="73"/>
    </row>
    <row r="105" spans="1:14" ht="19.5" customHeight="1">
      <c r="A105" s="66"/>
      <c r="B105" s="66" t="s">
        <v>384</v>
      </c>
      <c r="C105" s="67" t="s">
        <v>272</v>
      </c>
      <c r="D105" s="72">
        <v>6</v>
      </c>
      <c r="E105" s="72">
        <v>0</v>
      </c>
      <c r="F105" s="72">
        <v>0</v>
      </c>
      <c r="G105" s="72">
        <v>1</v>
      </c>
      <c r="H105" s="68">
        <f t="shared" si="9"/>
        <v>0</v>
      </c>
      <c r="I105" s="68">
        <f t="shared" si="10"/>
        <v>0</v>
      </c>
      <c r="J105" s="68">
        <f t="shared" si="11"/>
        <v>6</v>
      </c>
      <c r="N105" s="73"/>
    </row>
    <row r="106" spans="1:14" ht="19.5" customHeight="1">
      <c r="A106" s="66"/>
      <c r="B106" s="66" t="s">
        <v>385</v>
      </c>
      <c r="C106" s="67" t="s">
        <v>272</v>
      </c>
      <c r="D106" s="72">
        <v>150</v>
      </c>
      <c r="E106" s="72">
        <v>0</v>
      </c>
      <c r="F106" s="72">
        <v>3</v>
      </c>
      <c r="G106" s="72">
        <v>0</v>
      </c>
      <c r="H106" s="68">
        <f t="shared" si="9"/>
        <v>0</v>
      </c>
      <c r="I106" s="68">
        <f t="shared" si="10"/>
        <v>450</v>
      </c>
      <c r="J106" s="68">
        <f t="shared" si="11"/>
        <v>0</v>
      </c>
      <c r="N106" s="73"/>
    </row>
    <row r="107" spans="1:14" s="85" customFormat="1" ht="19.5" customHeight="1">
      <c r="A107" s="67"/>
      <c r="B107" s="82" t="s">
        <v>292</v>
      </c>
      <c r="C107" s="67" t="s">
        <v>272</v>
      </c>
      <c r="D107" s="72">
        <v>36</v>
      </c>
      <c r="E107" s="72" t="s">
        <v>337</v>
      </c>
      <c r="F107" s="72">
        <v>1</v>
      </c>
      <c r="G107" s="72" t="s">
        <v>337</v>
      </c>
      <c r="H107" s="68" t="s">
        <v>337</v>
      </c>
      <c r="I107" s="68">
        <f t="shared" si="10"/>
        <v>36</v>
      </c>
      <c r="J107" s="68" t="s">
        <v>337</v>
      </c>
      <c r="K107" s="83"/>
      <c r="L107" s="83"/>
      <c r="M107" s="83"/>
      <c r="N107" s="84"/>
    </row>
    <row r="108" spans="1:14" ht="19.5" customHeight="1">
      <c r="A108" s="66"/>
      <c r="B108" s="66" t="s">
        <v>386</v>
      </c>
      <c r="C108" s="67" t="s">
        <v>387</v>
      </c>
      <c r="D108" s="72">
        <v>36</v>
      </c>
      <c r="E108" s="72">
        <v>0</v>
      </c>
      <c r="F108" s="72">
        <v>0</v>
      </c>
      <c r="G108" s="72">
        <v>1</v>
      </c>
      <c r="H108" s="68">
        <f t="shared" si="9"/>
        <v>0</v>
      </c>
      <c r="I108" s="68">
        <f t="shared" si="10"/>
        <v>0</v>
      </c>
      <c r="J108" s="68">
        <f t="shared" si="11"/>
        <v>36</v>
      </c>
      <c r="N108" s="73"/>
    </row>
    <row r="109" spans="1:14" ht="19.5" customHeight="1">
      <c r="A109" s="66"/>
      <c r="B109" s="66" t="s">
        <v>389</v>
      </c>
      <c r="C109" s="67" t="s">
        <v>275</v>
      </c>
      <c r="D109" s="72">
        <v>174</v>
      </c>
      <c r="E109" s="72">
        <v>0</v>
      </c>
      <c r="F109" s="72">
        <v>4</v>
      </c>
      <c r="G109" s="72">
        <v>0</v>
      </c>
      <c r="H109" s="68">
        <f>E109*D109</f>
        <v>0</v>
      </c>
      <c r="I109" s="68">
        <f>F109*D109</f>
        <v>696</v>
      </c>
      <c r="J109" s="68">
        <f>G109*D109</f>
        <v>0</v>
      </c>
      <c r="N109" s="73"/>
    </row>
    <row r="110" spans="1:14" ht="19.5" customHeight="1">
      <c r="A110" s="66"/>
      <c r="B110" s="66" t="s">
        <v>293</v>
      </c>
      <c r="C110" s="67" t="s">
        <v>272</v>
      </c>
      <c r="D110" s="72">
        <v>36</v>
      </c>
      <c r="E110" s="72" t="s">
        <v>337</v>
      </c>
      <c r="F110" s="72">
        <v>36</v>
      </c>
      <c r="G110" s="72" t="s">
        <v>337</v>
      </c>
      <c r="H110" s="68" t="s">
        <v>337</v>
      </c>
      <c r="I110" s="68">
        <f t="shared" si="10"/>
        <v>1296</v>
      </c>
      <c r="J110" s="68" t="s">
        <v>337</v>
      </c>
      <c r="N110" s="73"/>
    </row>
    <row r="111" spans="1:14" ht="19.5" customHeight="1">
      <c r="A111" s="66"/>
      <c r="B111" s="66" t="s">
        <v>294</v>
      </c>
      <c r="C111" s="67" t="s">
        <v>272</v>
      </c>
      <c r="D111" s="72">
        <v>12</v>
      </c>
      <c r="E111" s="72" t="s">
        <v>338</v>
      </c>
      <c r="F111" s="72">
        <v>36</v>
      </c>
      <c r="G111" s="72" t="s">
        <v>337</v>
      </c>
      <c r="H111" s="68" t="s">
        <v>337</v>
      </c>
      <c r="I111" s="68">
        <f t="shared" si="10"/>
        <v>432</v>
      </c>
      <c r="J111" s="68" t="s">
        <v>337</v>
      </c>
      <c r="N111" s="73"/>
    </row>
    <row r="112" spans="1:14" ht="19.5" customHeight="1">
      <c r="A112" s="66"/>
      <c r="B112" s="66" t="s">
        <v>388</v>
      </c>
      <c r="C112" s="67" t="s">
        <v>272</v>
      </c>
      <c r="D112" s="72">
        <v>36</v>
      </c>
      <c r="E112" s="72">
        <v>0</v>
      </c>
      <c r="F112" s="72">
        <v>0</v>
      </c>
      <c r="G112" s="72">
        <v>1</v>
      </c>
      <c r="H112" s="68">
        <f t="shared" si="9"/>
        <v>0</v>
      </c>
      <c r="I112" s="68">
        <f t="shared" si="10"/>
        <v>0</v>
      </c>
      <c r="J112" s="68">
        <f t="shared" si="11"/>
        <v>36</v>
      </c>
      <c r="N112" s="73"/>
    </row>
    <row r="113" spans="1:14" ht="19.5" customHeight="1">
      <c r="A113" s="66"/>
      <c r="B113" s="66" t="s">
        <v>295</v>
      </c>
      <c r="C113" s="67" t="s">
        <v>272</v>
      </c>
      <c r="D113" s="72">
        <v>400</v>
      </c>
      <c r="E113" s="72" t="s">
        <v>338</v>
      </c>
      <c r="F113" s="72">
        <v>1</v>
      </c>
      <c r="G113" s="72" t="s">
        <v>297</v>
      </c>
      <c r="H113" s="68" t="s">
        <v>337</v>
      </c>
      <c r="I113" s="68">
        <f t="shared" si="10"/>
        <v>400</v>
      </c>
      <c r="J113" s="68" t="s">
        <v>338</v>
      </c>
      <c r="N113" s="73"/>
    </row>
    <row r="114" spans="1:14" ht="19.5" customHeight="1">
      <c r="A114" s="66"/>
      <c r="B114" s="66" t="s">
        <v>296</v>
      </c>
      <c r="C114" s="67"/>
      <c r="D114" s="72"/>
      <c r="E114" s="72"/>
      <c r="F114" s="72"/>
      <c r="G114" s="72"/>
      <c r="H114" s="68"/>
      <c r="I114" s="68"/>
      <c r="J114" s="68"/>
      <c r="N114" s="73"/>
    </row>
    <row r="115" spans="1:14" ht="19.5" customHeight="1">
      <c r="A115" s="66"/>
      <c r="B115" s="66" t="s">
        <v>390</v>
      </c>
      <c r="C115" s="67" t="s">
        <v>272</v>
      </c>
      <c r="D115" s="72">
        <v>120</v>
      </c>
      <c r="E115" s="72">
        <v>0</v>
      </c>
      <c r="F115" s="72">
        <v>2</v>
      </c>
      <c r="G115" s="72">
        <v>0</v>
      </c>
      <c r="H115" s="68">
        <f t="shared" si="9"/>
        <v>0</v>
      </c>
      <c r="I115" s="68">
        <f t="shared" si="10"/>
        <v>240</v>
      </c>
      <c r="J115" s="68">
        <f t="shared" si="11"/>
        <v>0</v>
      </c>
      <c r="N115" s="73"/>
    </row>
    <row r="116" spans="1:14" ht="19.5" customHeight="1">
      <c r="A116" s="66"/>
      <c r="B116" s="66" t="s">
        <v>391</v>
      </c>
      <c r="C116" s="67" t="s">
        <v>272</v>
      </c>
      <c r="D116" s="72">
        <v>36</v>
      </c>
      <c r="E116" s="72">
        <v>0</v>
      </c>
      <c r="F116" s="72">
        <v>3</v>
      </c>
      <c r="G116" s="100">
        <v>0</v>
      </c>
      <c r="H116" s="68">
        <f t="shared" si="9"/>
        <v>0</v>
      </c>
      <c r="I116" s="68">
        <f t="shared" si="10"/>
        <v>108</v>
      </c>
      <c r="J116" s="68">
        <f t="shared" si="11"/>
        <v>0</v>
      </c>
      <c r="N116" s="73"/>
    </row>
    <row r="117" spans="1:14" ht="19.5" customHeight="1">
      <c r="A117" s="66"/>
      <c r="B117" s="86" t="s">
        <v>392</v>
      </c>
      <c r="C117" s="67" t="s">
        <v>272</v>
      </c>
      <c r="D117" s="72">
        <v>36</v>
      </c>
      <c r="E117" s="72">
        <v>0</v>
      </c>
      <c r="F117" s="72">
        <v>0</v>
      </c>
      <c r="G117" s="72">
        <v>1</v>
      </c>
      <c r="H117" s="68">
        <f t="shared" si="9"/>
        <v>0</v>
      </c>
      <c r="I117" s="68">
        <f t="shared" si="10"/>
        <v>0</v>
      </c>
      <c r="J117" s="68">
        <f t="shared" si="11"/>
        <v>36</v>
      </c>
      <c r="N117" s="73"/>
    </row>
    <row r="118" spans="1:14" ht="19.5" customHeight="1">
      <c r="A118" s="66"/>
      <c r="B118" s="66" t="s">
        <v>393</v>
      </c>
      <c r="C118" s="67" t="s">
        <v>272</v>
      </c>
      <c r="D118" s="72">
        <v>36</v>
      </c>
      <c r="E118" s="72">
        <v>0</v>
      </c>
      <c r="F118" s="72">
        <v>0</v>
      </c>
      <c r="G118" s="72">
        <v>1</v>
      </c>
      <c r="H118" s="68">
        <f t="shared" si="9"/>
        <v>0</v>
      </c>
      <c r="I118" s="68">
        <f t="shared" si="10"/>
        <v>0</v>
      </c>
      <c r="J118" s="68">
        <f t="shared" si="11"/>
        <v>36</v>
      </c>
      <c r="N118" s="73"/>
    </row>
    <row r="119" spans="1:14" ht="19.5" customHeight="1">
      <c r="A119" s="66"/>
      <c r="B119" s="66" t="s">
        <v>394</v>
      </c>
      <c r="C119" s="67" t="s">
        <v>272</v>
      </c>
      <c r="D119" s="72">
        <v>36</v>
      </c>
      <c r="E119" s="72">
        <v>0</v>
      </c>
      <c r="F119" s="72">
        <v>0</v>
      </c>
      <c r="G119" s="72">
        <v>1</v>
      </c>
      <c r="H119" s="68">
        <f t="shared" si="9"/>
        <v>0</v>
      </c>
      <c r="I119" s="68">
        <f t="shared" si="10"/>
        <v>0</v>
      </c>
      <c r="J119" s="68">
        <f t="shared" si="11"/>
        <v>36</v>
      </c>
      <c r="N119" s="73"/>
    </row>
    <row r="120" spans="1:14" ht="19.5" customHeight="1">
      <c r="A120" s="66"/>
      <c r="B120" s="66" t="s">
        <v>395</v>
      </c>
      <c r="C120" s="67" t="s">
        <v>272</v>
      </c>
      <c r="D120" s="72">
        <v>36</v>
      </c>
      <c r="E120" s="72">
        <v>0</v>
      </c>
      <c r="F120" s="72">
        <v>3</v>
      </c>
      <c r="G120" s="72">
        <v>0</v>
      </c>
      <c r="H120" s="68">
        <f t="shared" si="9"/>
        <v>0</v>
      </c>
      <c r="I120" s="68">
        <f t="shared" si="10"/>
        <v>108</v>
      </c>
      <c r="J120" s="68">
        <f t="shared" si="11"/>
        <v>0</v>
      </c>
      <c r="N120" s="73"/>
    </row>
    <row r="121" spans="1:14" ht="19.5" customHeight="1">
      <c r="A121" s="66"/>
      <c r="B121" s="66" t="s">
        <v>396</v>
      </c>
      <c r="C121" s="67" t="s">
        <v>272</v>
      </c>
      <c r="D121" s="72">
        <v>36</v>
      </c>
      <c r="E121" s="72">
        <v>0</v>
      </c>
      <c r="F121" s="72">
        <v>0</v>
      </c>
      <c r="G121" s="72">
        <v>2</v>
      </c>
      <c r="H121" s="68">
        <f t="shared" si="9"/>
        <v>0</v>
      </c>
      <c r="I121" s="68">
        <f t="shared" si="10"/>
        <v>0</v>
      </c>
      <c r="J121" s="68">
        <f t="shared" si="11"/>
        <v>72</v>
      </c>
      <c r="N121" s="73"/>
    </row>
    <row r="122" spans="1:14" ht="19.5" customHeight="1">
      <c r="A122" s="66"/>
      <c r="B122" s="66" t="s">
        <v>397</v>
      </c>
      <c r="C122" s="67" t="s">
        <v>272</v>
      </c>
      <c r="D122" s="72">
        <v>36</v>
      </c>
      <c r="E122" s="72">
        <v>0</v>
      </c>
      <c r="F122" s="72">
        <v>0</v>
      </c>
      <c r="G122" s="101">
        <v>1</v>
      </c>
      <c r="H122" s="68">
        <f t="shared" si="9"/>
        <v>0</v>
      </c>
      <c r="I122" s="68">
        <f t="shared" si="10"/>
        <v>0</v>
      </c>
      <c r="J122" s="68">
        <f t="shared" si="11"/>
        <v>36</v>
      </c>
      <c r="N122" s="73"/>
    </row>
    <row r="123" spans="1:14" ht="19.5" customHeight="1">
      <c r="A123" s="66"/>
      <c r="B123" s="66" t="s">
        <v>398</v>
      </c>
      <c r="C123" s="67" t="s">
        <v>272</v>
      </c>
      <c r="D123" s="72">
        <v>50</v>
      </c>
      <c r="E123" s="72">
        <v>0</v>
      </c>
      <c r="F123" s="72">
        <v>2</v>
      </c>
      <c r="G123" s="72">
        <v>0</v>
      </c>
      <c r="H123" s="68">
        <f t="shared" si="9"/>
        <v>0</v>
      </c>
      <c r="I123" s="68">
        <f t="shared" si="10"/>
        <v>100</v>
      </c>
      <c r="J123" s="68">
        <f t="shared" si="11"/>
        <v>0</v>
      </c>
      <c r="N123" s="73"/>
    </row>
    <row r="124" spans="1:14" ht="19.5" customHeight="1">
      <c r="A124" s="66"/>
      <c r="B124" s="66" t="s">
        <v>399</v>
      </c>
      <c r="C124" s="67" t="s">
        <v>272</v>
      </c>
      <c r="D124" s="72">
        <v>36</v>
      </c>
      <c r="E124" s="72">
        <v>0</v>
      </c>
      <c r="F124" s="72">
        <v>2</v>
      </c>
      <c r="G124" s="72">
        <v>0</v>
      </c>
      <c r="H124" s="68">
        <f t="shared" si="9"/>
        <v>0</v>
      </c>
      <c r="I124" s="68">
        <f t="shared" si="10"/>
        <v>72</v>
      </c>
      <c r="J124" s="68">
        <f t="shared" si="11"/>
        <v>0</v>
      </c>
      <c r="N124" s="73"/>
    </row>
    <row r="125" spans="1:14" ht="19.5" customHeight="1">
      <c r="A125" s="66"/>
      <c r="B125" s="66" t="s">
        <v>302</v>
      </c>
      <c r="C125" s="67" t="s">
        <v>272</v>
      </c>
      <c r="D125" s="72">
        <v>800</v>
      </c>
      <c r="E125" s="72">
        <v>15</v>
      </c>
      <c r="F125" s="72">
        <v>0</v>
      </c>
      <c r="G125" s="72">
        <v>0</v>
      </c>
      <c r="H125" s="68">
        <f>E125*D125</f>
        <v>12000</v>
      </c>
      <c r="I125" s="68">
        <f>F125*D125</f>
        <v>0</v>
      </c>
      <c r="J125" s="68">
        <f>G125*D125</f>
        <v>0</v>
      </c>
      <c r="N125" s="73"/>
    </row>
    <row r="126" spans="1:14" ht="19.5" customHeight="1">
      <c r="A126" s="66"/>
      <c r="B126" s="66" t="s">
        <v>303</v>
      </c>
      <c r="C126" s="67" t="s">
        <v>272</v>
      </c>
      <c r="D126" s="72">
        <v>180</v>
      </c>
      <c r="E126" s="72">
        <v>10</v>
      </c>
      <c r="F126" s="72">
        <v>0</v>
      </c>
      <c r="G126" s="72">
        <v>0</v>
      </c>
      <c r="H126" s="68">
        <f>E126*D126</f>
        <v>1800</v>
      </c>
      <c r="I126" s="68">
        <f>F126*D126</f>
        <v>0</v>
      </c>
      <c r="J126" s="68">
        <f>G126*D126</f>
        <v>0</v>
      </c>
      <c r="N126" s="73"/>
    </row>
    <row r="127" spans="1:14" ht="19.5" customHeight="1">
      <c r="A127" s="66"/>
      <c r="B127" s="66" t="s">
        <v>304</v>
      </c>
      <c r="C127" s="67" t="s">
        <v>272</v>
      </c>
      <c r="D127" s="72">
        <v>250</v>
      </c>
      <c r="E127" s="72">
        <v>5</v>
      </c>
      <c r="F127" s="72">
        <v>0</v>
      </c>
      <c r="G127" s="72">
        <v>0</v>
      </c>
      <c r="H127" s="68">
        <f>E127*D127</f>
        <v>1250</v>
      </c>
      <c r="I127" s="68">
        <f>F127*D127</f>
        <v>0</v>
      </c>
      <c r="J127" s="68">
        <f>G127*D127</f>
        <v>0</v>
      </c>
      <c r="N127" s="73"/>
    </row>
    <row r="128" spans="1:14" ht="19.5" customHeight="1">
      <c r="A128" s="66"/>
      <c r="B128" s="66" t="s">
        <v>415</v>
      </c>
      <c r="C128" s="66"/>
      <c r="D128" s="72"/>
      <c r="E128" s="72"/>
      <c r="F128" s="72"/>
      <c r="G128" s="72"/>
      <c r="H128" s="87"/>
      <c r="I128" s="87"/>
      <c r="J128" s="87"/>
      <c r="N128" s="73"/>
    </row>
    <row r="129" spans="1:14" ht="19.5" customHeight="1">
      <c r="A129" s="66"/>
      <c r="B129" s="66" t="s">
        <v>305</v>
      </c>
      <c r="C129" s="67" t="s">
        <v>272</v>
      </c>
      <c r="D129" s="72">
        <v>850</v>
      </c>
      <c r="E129" s="72">
        <v>5</v>
      </c>
      <c r="F129" s="72">
        <v>0</v>
      </c>
      <c r="G129" s="72">
        <v>0</v>
      </c>
      <c r="H129" s="68">
        <f>E129*D129</f>
        <v>4250</v>
      </c>
      <c r="I129" s="68">
        <f>F129*D129</f>
        <v>0</v>
      </c>
      <c r="J129" s="68">
        <f>G129*D129</f>
        <v>0</v>
      </c>
      <c r="N129" s="73"/>
    </row>
    <row r="130" spans="1:14" ht="19.5" customHeight="1">
      <c r="A130" s="66"/>
      <c r="B130" s="66" t="s">
        <v>306</v>
      </c>
      <c r="C130" s="67" t="s">
        <v>272</v>
      </c>
      <c r="D130" s="72">
        <v>180</v>
      </c>
      <c r="E130" s="72">
        <v>5</v>
      </c>
      <c r="F130" s="72">
        <v>0</v>
      </c>
      <c r="G130" s="72">
        <v>0</v>
      </c>
      <c r="H130" s="68">
        <f>E130*D130</f>
        <v>900</v>
      </c>
      <c r="I130" s="68">
        <f>F130*D130</f>
        <v>0</v>
      </c>
      <c r="J130" s="68">
        <f>G130*D130</f>
        <v>0</v>
      </c>
      <c r="N130" s="73"/>
    </row>
    <row r="131" spans="1:14" ht="19.5" customHeight="1">
      <c r="A131" s="66"/>
      <c r="B131" s="66" t="s">
        <v>416</v>
      </c>
      <c r="C131" s="66"/>
      <c r="D131" s="72"/>
      <c r="E131" s="72"/>
      <c r="F131" s="72"/>
      <c r="G131" s="72"/>
      <c r="H131" s="87"/>
      <c r="I131" s="87"/>
      <c r="J131" s="87"/>
      <c r="N131" s="73"/>
    </row>
    <row r="132" spans="1:14" ht="19.5" customHeight="1">
      <c r="A132" s="66"/>
      <c r="B132" s="66" t="s">
        <v>307</v>
      </c>
      <c r="C132" s="67" t="s">
        <v>272</v>
      </c>
      <c r="D132" s="72">
        <v>180</v>
      </c>
      <c r="E132" s="72">
        <v>10</v>
      </c>
      <c r="F132" s="72">
        <v>0</v>
      </c>
      <c r="G132" s="72">
        <v>0</v>
      </c>
      <c r="H132" s="68">
        <f>E132*D132</f>
        <v>1800</v>
      </c>
      <c r="I132" s="68">
        <f>F132*D132</f>
        <v>0</v>
      </c>
      <c r="J132" s="68">
        <f>G132*D132</f>
        <v>0</v>
      </c>
      <c r="N132" s="73"/>
    </row>
    <row r="133" spans="1:14" ht="19.5" customHeight="1">
      <c r="A133" s="66"/>
      <c r="B133" s="66" t="s">
        <v>308</v>
      </c>
      <c r="C133" s="67" t="s">
        <v>272</v>
      </c>
      <c r="D133" s="72">
        <v>180</v>
      </c>
      <c r="E133" s="72">
        <v>15</v>
      </c>
      <c r="F133" s="72">
        <v>0</v>
      </c>
      <c r="G133" s="72">
        <v>0</v>
      </c>
      <c r="H133" s="68">
        <f>E133*D133</f>
        <v>2700</v>
      </c>
      <c r="I133" s="68">
        <f>F133*D133</f>
        <v>0</v>
      </c>
      <c r="J133" s="68">
        <f>G133*D133</f>
        <v>0</v>
      </c>
      <c r="N133" s="73"/>
    </row>
    <row r="134" spans="1:14" ht="19.5" customHeight="1">
      <c r="A134" s="66"/>
      <c r="B134" s="66" t="s">
        <v>417</v>
      </c>
      <c r="C134" s="67" t="s">
        <v>272</v>
      </c>
      <c r="D134" s="72">
        <v>1200</v>
      </c>
      <c r="E134" s="72">
        <v>10</v>
      </c>
      <c r="F134" s="72">
        <v>0</v>
      </c>
      <c r="G134" s="72">
        <v>0</v>
      </c>
      <c r="H134" s="68">
        <f>E134*D134</f>
        <v>12000</v>
      </c>
      <c r="I134" s="68">
        <f>F134*D134</f>
        <v>0</v>
      </c>
      <c r="J134" s="68">
        <f>G134*D134</f>
        <v>0</v>
      </c>
      <c r="N134" s="73"/>
    </row>
    <row r="135" spans="1:14" ht="19.5" customHeight="1">
      <c r="A135" s="66"/>
      <c r="B135" s="66" t="s">
        <v>330</v>
      </c>
      <c r="C135" s="67" t="s">
        <v>272</v>
      </c>
      <c r="D135" s="72">
        <v>1500</v>
      </c>
      <c r="E135" s="72">
        <v>10</v>
      </c>
      <c r="F135" s="72">
        <v>0</v>
      </c>
      <c r="G135" s="72">
        <v>0</v>
      </c>
      <c r="H135" s="68">
        <f>E135*D135</f>
        <v>15000</v>
      </c>
      <c r="I135" s="68">
        <f>F135*D135</f>
        <v>0</v>
      </c>
      <c r="J135" s="68">
        <f>G135*D135</f>
        <v>0</v>
      </c>
      <c r="N135" s="73"/>
    </row>
    <row r="136" spans="1:14" ht="19.5" customHeight="1">
      <c r="A136" s="66"/>
      <c r="B136" s="66" t="s">
        <v>418</v>
      </c>
      <c r="C136" s="66"/>
      <c r="D136" s="72"/>
      <c r="E136" s="72"/>
      <c r="F136" s="72"/>
      <c r="G136" s="72"/>
      <c r="H136" s="87"/>
      <c r="I136" s="87"/>
      <c r="J136" s="87"/>
      <c r="N136" s="73"/>
    </row>
    <row r="137" spans="1:14" ht="19.5" customHeight="1">
      <c r="A137" s="66"/>
      <c r="B137" s="66" t="s">
        <v>419</v>
      </c>
      <c r="C137" s="66"/>
      <c r="D137" s="72"/>
      <c r="E137" s="72"/>
      <c r="F137" s="72"/>
      <c r="G137" s="72"/>
      <c r="H137" s="87"/>
      <c r="I137" s="87"/>
      <c r="J137" s="87"/>
      <c r="N137" s="73"/>
    </row>
    <row r="138" spans="1:10" ht="18.75">
      <c r="A138" s="66"/>
      <c r="B138" s="66" t="s">
        <v>400</v>
      </c>
      <c r="C138" s="67" t="s">
        <v>272</v>
      </c>
      <c r="D138" s="72">
        <v>120</v>
      </c>
      <c r="E138" s="72">
        <v>0</v>
      </c>
      <c r="F138" s="72">
        <v>3</v>
      </c>
      <c r="G138" s="72">
        <v>0</v>
      </c>
      <c r="H138" s="68">
        <f>E138*D138</f>
        <v>0</v>
      </c>
      <c r="I138" s="68">
        <f>F138*D138</f>
        <v>360</v>
      </c>
      <c r="J138" s="68" t="s">
        <v>337</v>
      </c>
    </row>
    <row r="139" spans="1:10" ht="18.75">
      <c r="A139" s="66"/>
      <c r="B139" s="66" t="s">
        <v>401</v>
      </c>
      <c r="C139" s="66"/>
      <c r="D139" s="72"/>
      <c r="E139" s="72"/>
      <c r="F139" s="72"/>
      <c r="G139" s="72"/>
      <c r="H139" s="87"/>
      <c r="I139" s="68"/>
      <c r="J139" s="68"/>
    </row>
    <row r="140" spans="1:10" ht="18.75">
      <c r="A140" s="66"/>
      <c r="B140" s="66" t="s">
        <v>402</v>
      </c>
      <c r="C140" s="67" t="s">
        <v>272</v>
      </c>
      <c r="D140" s="72">
        <v>60</v>
      </c>
      <c r="E140" s="72">
        <v>0</v>
      </c>
      <c r="F140" s="72" t="s">
        <v>338</v>
      </c>
      <c r="G140" s="72">
        <v>2</v>
      </c>
      <c r="H140" s="68">
        <f>E140*D140</f>
        <v>0</v>
      </c>
      <c r="I140" s="68">
        <v>180</v>
      </c>
      <c r="J140" s="68" t="s">
        <v>337</v>
      </c>
    </row>
    <row r="141" spans="1:10" ht="18.75">
      <c r="A141" s="66"/>
      <c r="B141" s="66" t="s">
        <v>401</v>
      </c>
      <c r="C141" s="66"/>
      <c r="D141" s="72"/>
      <c r="E141" s="72"/>
      <c r="F141" s="72"/>
      <c r="G141" s="72"/>
      <c r="H141" s="87"/>
      <c r="I141" s="87"/>
      <c r="J141" s="68"/>
    </row>
    <row r="142" spans="1:10" ht="18.75">
      <c r="A142" s="66"/>
      <c r="B142" s="66" t="s">
        <v>403</v>
      </c>
      <c r="C142" s="67" t="s">
        <v>272</v>
      </c>
      <c r="D142" s="72">
        <v>120</v>
      </c>
      <c r="E142" s="72">
        <v>45</v>
      </c>
      <c r="F142" s="72">
        <v>0</v>
      </c>
      <c r="G142" s="72">
        <v>0</v>
      </c>
      <c r="H142" s="68">
        <f>E142*D142</f>
        <v>5400</v>
      </c>
      <c r="I142" s="68">
        <f>F142*D142</f>
        <v>0</v>
      </c>
      <c r="J142" s="68" t="s">
        <v>337</v>
      </c>
    </row>
    <row r="143" spans="1:10" ht="18.75">
      <c r="A143" s="66"/>
      <c r="B143" s="66" t="s">
        <v>404</v>
      </c>
      <c r="C143" s="66"/>
      <c r="D143" s="72"/>
      <c r="E143" s="72"/>
      <c r="F143" s="72"/>
      <c r="G143" s="72"/>
      <c r="H143" s="87"/>
      <c r="I143" s="87"/>
      <c r="J143" s="87"/>
    </row>
    <row r="144" spans="1:10" ht="18.75">
      <c r="A144" s="66"/>
      <c r="B144" s="66" t="s">
        <v>405</v>
      </c>
      <c r="C144" s="67" t="s">
        <v>272</v>
      </c>
      <c r="D144" s="72">
        <v>120</v>
      </c>
      <c r="E144" s="72">
        <v>0</v>
      </c>
      <c r="F144" s="72">
        <v>0</v>
      </c>
      <c r="G144" s="72">
        <v>1</v>
      </c>
      <c r="H144" s="68">
        <f>E144*D144</f>
        <v>0</v>
      </c>
      <c r="I144" s="68">
        <f>F144*D144</f>
        <v>0</v>
      </c>
      <c r="J144" s="68">
        <f>G144*D144</f>
        <v>120</v>
      </c>
    </row>
    <row r="145" spans="1:10" ht="18.75">
      <c r="A145" s="66"/>
      <c r="B145" s="66" t="s">
        <v>406</v>
      </c>
      <c r="C145" s="67" t="s">
        <v>272</v>
      </c>
      <c r="D145" s="72">
        <v>250</v>
      </c>
      <c r="E145" s="72">
        <v>0</v>
      </c>
      <c r="F145" s="72">
        <v>1</v>
      </c>
      <c r="G145" s="72"/>
      <c r="H145" s="68">
        <f>E145*D145</f>
        <v>0</v>
      </c>
      <c r="I145" s="68">
        <f>F145*D145</f>
        <v>250</v>
      </c>
      <c r="J145" s="68">
        <f>G145*D145</f>
        <v>0</v>
      </c>
    </row>
    <row r="146" spans="1:10" ht="18.75">
      <c r="A146" s="66"/>
      <c r="B146" s="66" t="s">
        <v>407</v>
      </c>
      <c r="C146" s="67" t="s">
        <v>272</v>
      </c>
      <c r="D146" s="72">
        <v>150</v>
      </c>
      <c r="E146" s="72">
        <v>0</v>
      </c>
      <c r="F146" s="72">
        <v>0</v>
      </c>
      <c r="G146" s="72">
        <v>1</v>
      </c>
      <c r="H146" s="68">
        <f>E146*D146</f>
        <v>0</v>
      </c>
      <c r="I146" s="68">
        <f>F146*D146</f>
        <v>0</v>
      </c>
      <c r="J146" s="68">
        <f>G146*D146</f>
        <v>150</v>
      </c>
    </row>
    <row r="147" spans="1:10" ht="18.75">
      <c r="A147" s="66"/>
      <c r="B147" s="66" t="s">
        <v>408</v>
      </c>
      <c r="C147" s="66"/>
      <c r="D147" s="72"/>
      <c r="E147" s="72"/>
      <c r="F147" s="72"/>
      <c r="G147" s="72"/>
      <c r="H147" s="87"/>
      <c r="I147" s="87"/>
      <c r="J147" s="87"/>
    </row>
    <row r="148" spans="1:10" ht="18.75">
      <c r="A148" s="66"/>
      <c r="B148" s="66" t="s">
        <v>409</v>
      </c>
      <c r="C148" s="66"/>
      <c r="D148" s="72"/>
      <c r="E148" s="72"/>
      <c r="F148" s="72"/>
      <c r="G148" s="72"/>
      <c r="H148" s="87"/>
      <c r="I148" s="87"/>
      <c r="J148" s="87"/>
    </row>
    <row r="149" spans="1:10" ht="18.75">
      <c r="A149" s="66"/>
      <c r="B149" s="66" t="s">
        <v>410</v>
      </c>
      <c r="C149" s="67" t="s">
        <v>272</v>
      </c>
      <c r="D149" s="72">
        <v>150</v>
      </c>
      <c r="E149" s="72">
        <v>0</v>
      </c>
      <c r="F149" s="72">
        <v>0</v>
      </c>
      <c r="G149" s="72">
        <v>1</v>
      </c>
      <c r="H149" s="68">
        <f>E149*D149</f>
        <v>0</v>
      </c>
      <c r="I149" s="68">
        <f>F149*D149</f>
        <v>0</v>
      </c>
      <c r="J149" s="68">
        <f>G149*D149</f>
        <v>150</v>
      </c>
    </row>
    <row r="150" spans="1:10" ht="18.75">
      <c r="A150" s="66"/>
      <c r="B150" s="66" t="s">
        <v>411</v>
      </c>
      <c r="C150" s="66"/>
      <c r="D150" s="72"/>
      <c r="E150" s="72"/>
      <c r="F150" s="72"/>
      <c r="G150" s="72"/>
      <c r="H150" s="87"/>
      <c r="I150" s="87"/>
      <c r="J150" s="87"/>
    </row>
    <row r="151" spans="1:10" ht="18.75">
      <c r="A151" s="66"/>
      <c r="B151" s="66" t="s">
        <v>412</v>
      </c>
      <c r="C151" s="67" t="s">
        <v>272</v>
      </c>
      <c r="D151" s="72">
        <v>50</v>
      </c>
      <c r="E151" s="72">
        <v>0</v>
      </c>
      <c r="F151" s="72">
        <v>2</v>
      </c>
      <c r="G151" s="72">
        <v>0</v>
      </c>
      <c r="H151" s="68">
        <f>E151*D151</f>
        <v>0</v>
      </c>
      <c r="I151" s="68">
        <f>F151*D151</f>
        <v>100</v>
      </c>
      <c r="J151" s="68">
        <f>G151*D151</f>
        <v>0</v>
      </c>
    </row>
    <row r="152" spans="1:10" ht="18.75">
      <c r="A152" s="66"/>
      <c r="B152" s="66" t="s">
        <v>413</v>
      </c>
      <c r="C152" s="66"/>
      <c r="D152" s="72"/>
      <c r="E152" s="72"/>
      <c r="F152" s="72"/>
      <c r="G152" s="72"/>
      <c r="H152" s="87"/>
      <c r="I152" s="87"/>
      <c r="J152" s="87"/>
    </row>
    <row r="153" spans="1:10" ht="18.75">
      <c r="A153" s="66"/>
      <c r="B153" s="66" t="s">
        <v>414</v>
      </c>
      <c r="C153" s="67" t="s">
        <v>272</v>
      </c>
      <c r="D153" s="72">
        <v>2</v>
      </c>
      <c r="E153" s="72">
        <v>0</v>
      </c>
      <c r="F153" s="72">
        <v>0</v>
      </c>
      <c r="G153" s="72">
        <v>3</v>
      </c>
      <c r="H153" s="68">
        <f>E153*D153</f>
        <v>0</v>
      </c>
      <c r="I153" s="68">
        <f>F153*D153</f>
        <v>0</v>
      </c>
      <c r="J153" s="68">
        <f>G153*D153</f>
        <v>6</v>
      </c>
    </row>
    <row r="154" spans="1:14" ht="19.5" customHeight="1">
      <c r="A154" s="66"/>
      <c r="B154" s="66" t="s">
        <v>298</v>
      </c>
      <c r="C154" s="67" t="s">
        <v>272</v>
      </c>
      <c r="D154" s="72">
        <v>1</v>
      </c>
      <c r="E154" s="72" t="s">
        <v>337</v>
      </c>
      <c r="F154" s="72" t="s">
        <v>337</v>
      </c>
      <c r="G154" s="72">
        <v>3</v>
      </c>
      <c r="H154" s="68"/>
      <c r="I154" s="68" t="s">
        <v>337</v>
      </c>
      <c r="J154" s="68">
        <f>G154*D154</f>
        <v>3</v>
      </c>
      <c r="K154" s="59">
        <f>SUM(D154:I154)</f>
        <v>4</v>
      </c>
      <c r="N154" s="73"/>
    </row>
    <row r="155" spans="1:14" ht="19.5" customHeight="1">
      <c r="A155" s="66"/>
      <c r="B155" s="66" t="s">
        <v>300</v>
      </c>
      <c r="C155" s="67" t="s">
        <v>272</v>
      </c>
      <c r="D155" s="72">
        <v>1</v>
      </c>
      <c r="E155" s="72" t="s">
        <v>337</v>
      </c>
      <c r="F155" s="72" t="s">
        <v>337</v>
      </c>
      <c r="G155" s="72">
        <v>2</v>
      </c>
      <c r="H155" s="68" t="s">
        <v>338</v>
      </c>
      <c r="I155" s="68" t="s">
        <v>337</v>
      </c>
      <c r="J155" s="68">
        <f>G155*D155</f>
        <v>2</v>
      </c>
      <c r="N155" s="73"/>
    </row>
    <row r="156" spans="1:14" ht="19.5" customHeight="1">
      <c r="A156" s="66"/>
      <c r="B156" s="66" t="s">
        <v>299</v>
      </c>
      <c r="C156" s="67" t="s">
        <v>272</v>
      </c>
      <c r="D156" s="72">
        <v>25</v>
      </c>
      <c r="E156" s="72" t="s">
        <v>337</v>
      </c>
      <c r="F156" s="72" t="s">
        <v>337</v>
      </c>
      <c r="G156" s="72">
        <v>1</v>
      </c>
      <c r="H156" s="68" t="s">
        <v>337</v>
      </c>
      <c r="I156" s="68" t="s">
        <v>338</v>
      </c>
      <c r="J156" s="68">
        <v>25</v>
      </c>
      <c r="K156" s="59">
        <f>SUM(D156:I156)</f>
        <v>26</v>
      </c>
      <c r="N156" s="73"/>
    </row>
  </sheetData>
  <sheetProtection/>
  <mergeCells count="15">
    <mergeCell ref="A1:J1"/>
    <mergeCell ref="A3:A5"/>
    <mergeCell ref="B3:B5"/>
    <mergeCell ref="C69:G69"/>
    <mergeCell ref="C75:H75"/>
    <mergeCell ref="E3:G3"/>
    <mergeCell ref="E4:G4"/>
    <mergeCell ref="H3:J3"/>
    <mergeCell ref="H4:J4"/>
    <mergeCell ref="C3:D4"/>
    <mergeCell ref="D67:G67"/>
    <mergeCell ref="D68:G68"/>
    <mergeCell ref="C70:G70"/>
    <mergeCell ref="C74:H74"/>
    <mergeCell ref="H70:J70"/>
  </mergeCells>
  <printOptions horizontalCentered="1"/>
  <pageMargins left="0" right="0" top="0.3937007874015748" bottom="0.31496062992125984" header="0.11811023622047245" footer="0.5118110236220472"/>
  <pageSetup firstPageNumber="193" useFirstPageNumber="1" horizontalDpi="600" verticalDpi="600" orientation="portrait" paperSize="9" scale="90" r:id="rId1"/>
  <headerFooter alignWithMargins="0">
    <oddHeader xml:space="preserve">&amp;R&amp;"AngsanaUPC,ธรรมดา"&amp;16หน้าที่ &amp;P </oddHeader>
  </headerFooter>
</worksheet>
</file>

<file path=xl/worksheets/sheet26.xml><?xml version="1.0" encoding="utf-8"?>
<worksheet xmlns="http://schemas.openxmlformats.org/spreadsheetml/2006/main" xmlns:r="http://schemas.openxmlformats.org/officeDocument/2006/relationships">
  <sheetPr>
    <tabColor indexed="11"/>
    <pageSetUpPr fitToPage="1"/>
  </sheetPr>
  <dimension ref="A1:DH45"/>
  <sheetViews>
    <sheetView view="pageBreakPreview" zoomScaleNormal="50" zoomScaleSheetLayoutView="100" zoomScalePageLayoutView="0" workbookViewId="0" topLeftCell="A2">
      <selection activeCell="M17" sqref="M17"/>
    </sheetView>
  </sheetViews>
  <sheetFormatPr defaultColWidth="9.140625" defaultRowHeight="23.25" customHeight="1"/>
  <cols>
    <col min="1" max="1" width="17.8515625" style="103" customWidth="1"/>
    <col min="2" max="2" width="45.140625" style="103" customWidth="1"/>
    <col min="3" max="3" width="9.00390625" style="103" customWidth="1"/>
    <col min="4" max="4" width="7.421875" style="103" customWidth="1"/>
    <col min="5" max="7" width="6.57421875" style="103" customWidth="1"/>
    <col min="8" max="10" width="10.00390625" style="103" customWidth="1"/>
    <col min="11" max="16384" width="9.140625" style="103" customWidth="1"/>
  </cols>
  <sheetData>
    <row r="1" spans="1:10" ht="23.25" customHeight="1">
      <c r="A1" s="1034" t="s">
        <v>151</v>
      </c>
      <c r="B1" s="1034"/>
      <c r="C1" s="1034"/>
      <c r="D1" s="1034"/>
      <c r="E1" s="1034"/>
      <c r="F1" s="1034"/>
      <c r="G1" s="1034"/>
      <c r="H1" s="1034"/>
      <c r="I1" s="1034"/>
      <c r="J1" s="1034"/>
    </row>
    <row r="2" ht="12.75" customHeight="1"/>
    <row r="3" spans="1:10" ht="23.25" customHeight="1">
      <c r="A3" s="1041" t="s">
        <v>252</v>
      </c>
      <c r="B3" s="1041" t="s">
        <v>253</v>
      </c>
      <c r="C3" s="1041" t="s">
        <v>265</v>
      </c>
      <c r="D3" s="1041"/>
      <c r="E3" s="1035" t="s">
        <v>258</v>
      </c>
      <c r="F3" s="1036"/>
      <c r="G3" s="1037"/>
      <c r="H3" s="1035" t="s">
        <v>258</v>
      </c>
      <c r="I3" s="1036"/>
      <c r="J3" s="1037"/>
    </row>
    <row r="4" spans="1:10" ht="23.25" customHeight="1">
      <c r="A4" s="1043"/>
      <c r="B4" s="1043"/>
      <c r="C4" s="1042"/>
      <c r="D4" s="1042"/>
      <c r="E4" s="1038" t="s">
        <v>260</v>
      </c>
      <c r="F4" s="1039"/>
      <c r="G4" s="1040"/>
      <c r="H4" s="1038" t="s">
        <v>259</v>
      </c>
      <c r="I4" s="1039"/>
      <c r="J4" s="1040"/>
    </row>
    <row r="5" spans="1:10" ht="23.25" customHeight="1">
      <c r="A5" s="1042"/>
      <c r="B5" s="1042"/>
      <c r="C5" s="104" t="s">
        <v>254</v>
      </c>
      <c r="D5" s="104" t="s">
        <v>255</v>
      </c>
      <c r="E5" s="104" t="s">
        <v>256</v>
      </c>
      <c r="F5" s="104" t="s">
        <v>257</v>
      </c>
      <c r="G5" s="104" t="s">
        <v>264</v>
      </c>
      <c r="H5" s="104" t="s">
        <v>256</v>
      </c>
      <c r="I5" s="104" t="s">
        <v>257</v>
      </c>
      <c r="J5" s="104" t="s">
        <v>264</v>
      </c>
    </row>
    <row r="6" spans="1:112" s="105" customFormat="1" ht="23.25" customHeight="1">
      <c r="A6" s="105" t="s">
        <v>152</v>
      </c>
      <c r="B6" s="106"/>
      <c r="C6" s="106"/>
      <c r="D6" s="106"/>
      <c r="E6" s="106"/>
      <c r="F6" s="106"/>
      <c r="G6" s="106"/>
      <c r="H6" s="106"/>
      <c r="I6" s="106"/>
      <c r="J6" s="132"/>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row>
    <row r="7" spans="1:10" ht="23.25" customHeight="1">
      <c r="A7" s="107"/>
      <c r="B7" s="121" t="s">
        <v>153</v>
      </c>
      <c r="C7" s="122" t="s">
        <v>272</v>
      </c>
      <c r="D7" s="123">
        <v>12</v>
      </c>
      <c r="E7" s="515">
        <v>0</v>
      </c>
      <c r="F7" s="515">
        <v>6</v>
      </c>
      <c r="G7" s="515">
        <v>0</v>
      </c>
      <c r="H7" s="124">
        <f aca="true" t="shared" si="0" ref="H7:H36">E7*D7</f>
        <v>0</v>
      </c>
      <c r="I7" s="124">
        <f aca="true" t="shared" si="1" ref="I7:I36">F7*D7</f>
        <v>72</v>
      </c>
      <c r="J7" s="124">
        <f aca="true" t="shared" si="2" ref="J7:J36">G7*D7</f>
        <v>0</v>
      </c>
    </row>
    <row r="8" spans="1:10" ht="23.25" customHeight="1">
      <c r="A8" s="111"/>
      <c r="B8" s="108" t="s">
        <v>154</v>
      </c>
      <c r="C8" s="109" t="s">
        <v>272</v>
      </c>
      <c r="D8" s="110">
        <v>12</v>
      </c>
      <c r="E8" s="110">
        <v>0</v>
      </c>
      <c r="F8" s="110">
        <v>6</v>
      </c>
      <c r="G8" s="110">
        <v>0</v>
      </c>
      <c r="H8" s="68">
        <f t="shared" si="0"/>
        <v>0</v>
      </c>
      <c r="I8" s="68">
        <f t="shared" si="1"/>
        <v>72</v>
      </c>
      <c r="J8" s="68">
        <f t="shared" si="2"/>
        <v>0</v>
      </c>
    </row>
    <row r="9" spans="1:10" ht="23.25" customHeight="1">
      <c r="A9" s="112"/>
      <c r="B9" s="108" t="s">
        <v>155</v>
      </c>
      <c r="C9" s="109" t="s">
        <v>272</v>
      </c>
      <c r="D9" s="110">
        <v>12</v>
      </c>
      <c r="E9" s="114">
        <v>0</v>
      </c>
      <c r="F9" s="114">
        <v>30</v>
      </c>
      <c r="G9" s="114">
        <v>0</v>
      </c>
      <c r="H9" s="68">
        <f t="shared" si="0"/>
        <v>0</v>
      </c>
      <c r="I9" s="68">
        <f t="shared" si="1"/>
        <v>360</v>
      </c>
      <c r="J9" s="68">
        <f t="shared" si="2"/>
        <v>0</v>
      </c>
    </row>
    <row r="10" spans="1:10" ht="23.25" customHeight="1">
      <c r="A10" s="112"/>
      <c r="B10" s="112" t="s">
        <v>156</v>
      </c>
      <c r="C10" s="109"/>
      <c r="D10" s="110"/>
      <c r="E10" s="110"/>
      <c r="F10" s="110"/>
      <c r="G10" s="110"/>
      <c r="H10" s="68"/>
      <c r="I10" s="68"/>
      <c r="J10" s="68"/>
    </row>
    <row r="11" spans="1:10" ht="23.25" customHeight="1">
      <c r="A11" s="112"/>
      <c r="B11" s="108" t="s">
        <v>157</v>
      </c>
      <c r="C11" s="109" t="s">
        <v>272</v>
      </c>
      <c r="D11" s="110">
        <v>12</v>
      </c>
      <c r="E11" s="110">
        <v>0</v>
      </c>
      <c r="F11" s="110">
        <v>30</v>
      </c>
      <c r="G11" s="110">
        <v>0</v>
      </c>
      <c r="H11" s="68">
        <f t="shared" si="0"/>
        <v>0</v>
      </c>
      <c r="I11" s="68">
        <f t="shared" si="1"/>
        <v>360</v>
      </c>
      <c r="J11" s="68">
        <f t="shared" si="2"/>
        <v>0</v>
      </c>
    </row>
    <row r="12" spans="1:10" ht="23.25" customHeight="1">
      <c r="A12" s="112"/>
      <c r="B12" s="108" t="s">
        <v>158</v>
      </c>
      <c r="C12" s="109" t="s">
        <v>272</v>
      </c>
      <c r="D12" s="110">
        <v>12</v>
      </c>
      <c r="E12" s="110">
        <v>0</v>
      </c>
      <c r="F12" s="110">
        <v>6</v>
      </c>
      <c r="G12" s="110">
        <v>0</v>
      </c>
      <c r="H12" s="68">
        <f t="shared" si="0"/>
        <v>0</v>
      </c>
      <c r="I12" s="68">
        <f t="shared" si="1"/>
        <v>72</v>
      </c>
      <c r="J12" s="68">
        <f t="shared" si="2"/>
        <v>0</v>
      </c>
    </row>
    <row r="13" spans="1:10" ht="23.25" customHeight="1">
      <c r="A13" s="112"/>
      <c r="B13" s="112" t="s">
        <v>159</v>
      </c>
      <c r="C13" s="109"/>
      <c r="D13" s="110"/>
      <c r="E13" s="110"/>
      <c r="F13" s="110"/>
      <c r="G13" s="110"/>
      <c r="H13" s="68"/>
      <c r="I13" s="68"/>
      <c r="J13" s="68"/>
    </row>
    <row r="14" spans="1:10" ht="23.25" customHeight="1">
      <c r="A14" s="112"/>
      <c r="B14" s="108" t="s">
        <v>153</v>
      </c>
      <c r="C14" s="109" t="s">
        <v>272</v>
      </c>
      <c r="D14" s="110">
        <v>12</v>
      </c>
      <c r="E14" s="110">
        <v>0</v>
      </c>
      <c r="F14" s="110">
        <v>6</v>
      </c>
      <c r="G14" s="110">
        <v>0</v>
      </c>
      <c r="H14" s="68">
        <f t="shared" si="0"/>
        <v>0</v>
      </c>
      <c r="I14" s="68">
        <f t="shared" si="1"/>
        <v>72</v>
      </c>
      <c r="J14" s="68">
        <f t="shared" si="2"/>
        <v>0</v>
      </c>
    </row>
    <row r="15" spans="1:10" ht="23.25" customHeight="1">
      <c r="A15" s="112"/>
      <c r="B15" s="108" t="s">
        <v>160</v>
      </c>
      <c r="C15" s="109" t="s">
        <v>272</v>
      </c>
      <c r="D15" s="110">
        <v>12</v>
      </c>
      <c r="E15" s="110">
        <v>0</v>
      </c>
      <c r="F15" s="110">
        <v>6</v>
      </c>
      <c r="G15" s="110">
        <v>0</v>
      </c>
      <c r="H15" s="68">
        <f t="shared" si="0"/>
        <v>0</v>
      </c>
      <c r="I15" s="68">
        <f t="shared" si="1"/>
        <v>72</v>
      </c>
      <c r="J15" s="68">
        <f t="shared" si="2"/>
        <v>0</v>
      </c>
    </row>
    <row r="16" spans="1:10" ht="23.25" customHeight="1">
      <c r="A16" s="112"/>
      <c r="B16" s="108" t="s">
        <v>155</v>
      </c>
      <c r="C16" s="109" t="s">
        <v>272</v>
      </c>
      <c r="D16" s="110">
        <v>12</v>
      </c>
      <c r="E16" s="110">
        <v>0</v>
      </c>
      <c r="F16" s="110">
        <v>30</v>
      </c>
      <c r="G16" s="110">
        <v>0</v>
      </c>
      <c r="H16" s="68">
        <f t="shared" si="0"/>
        <v>0</v>
      </c>
      <c r="I16" s="68">
        <f t="shared" si="1"/>
        <v>360</v>
      </c>
      <c r="J16" s="68">
        <f t="shared" si="2"/>
        <v>0</v>
      </c>
    </row>
    <row r="17" spans="1:10" ht="23.25" customHeight="1">
      <c r="A17" s="112"/>
      <c r="B17" s="112" t="s">
        <v>156</v>
      </c>
      <c r="C17" s="109"/>
      <c r="D17" s="110"/>
      <c r="E17" s="110"/>
      <c r="F17" s="110"/>
      <c r="G17" s="110"/>
      <c r="H17" s="68"/>
      <c r="I17" s="68"/>
      <c r="J17" s="68"/>
    </row>
    <row r="18" spans="1:10" ht="23.25" customHeight="1">
      <c r="A18" s="112"/>
      <c r="B18" s="108" t="s">
        <v>157</v>
      </c>
      <c r="C18" s="109" t="s">
        <v>272</v>
      </c>
      <c r="D18" s="110">
        <v>12</v>
      </c>
      <c r="E18" s="110">
        <v>0</v>
      </c>
      <c r="F18" s="110">
        <v>30</v>
      </c>
      <c r="G18" s="110">
        <v>0</v>
      </c>
      <c r="H18" s="68">
        <f t="shared" si="0"/>
        <v>0</v>
      </c>
      <c r="I18" s="68">
        <f t="shared" si="1"/>
        <v>360</v>
      </c>
      <c r="J18" s="68">
        <f t="shared" si="2"/>
        <v>0</v>
      </c>
    </row>
    <row r="19" spans="1:10" ht="23.25" customHeight="1">
      <c r="A19" s="112"/>
      <c r="B19" s="108" t="s">
        <v>158</v>
      </c>
      <c r="C19" s="109" t="s">
        <v>272</v>
      </c>
      <c r="D19" s="110">
        <v>12</v>
      </c>
      <c r="E19" s="110">
        <v>0</v>
      </c>
      <c r="F19" s="110">
        <v>6</v>
      </c>
      <c r="G19" s="110">
        <v>0</v>
      </c>
      <c r="H19" s="68">
        <f t="shared" si="0"/>
        <v>0</v>
      </c>
      <c r="I19" s="68">
        <f t="shared" si="1"/>
        <v>72</v>
      </c>
      <c r="J19" s="68">
        <f t="shared" si="2"/>
        <v>0</v>
      </c>
    </row>
    <row r="20" spans="1:10" ht="23.25" customHeight="1">
      <c r="A20" s="112"/>
      <c r="B20" s="112" t="s">
        <v>159</v>
      </c>
      <c r="C20" s="109"/>
      <c r="D20" s="110"/>
      <c r="E20" s="110"/>
      <c r="F20" s="110"/>
      <c r="G20" s="110"/>
      <c r="H20" s="68"/>
      <c r="I20" s="68"/>
      <c r="J20" s="68"/>
    </row>
    <row r="21" spans="1:10" ht="23.25" customHeight="1">
      <c r="A21" s="112"/>
      <c r="B21" s="108" t="s">
        <v>161</v>
      </c>
      <c r="C21" s="109" t="s">
        <v>272</v>
      </c>
      <c r="D21" s="110">
        <v>12</v>
      </c>
      <c r="E21" s="110">
        <v>0</v>
      </c>
      <c r="F21" s="110">
        <v>6</v>
      </c>
      <c r="G21" s="110">
        <v>0</v>
      </c>
      <c r="H21" s="68">
        <f t="shared" si="0"/>
        <v>0</v>
      </c>
      <c r="I21" s="68">
        <f t="shared" si="1"/>
        <v>72</v>
      </c>
      <c r="J21" s="68">
        <f t="shared" si="2"/>
        <v>0</v>
      </c>
    </row>
    <row r="22" spans="1:10" ht="23.25" customHeight="1">
      <c r="A22" s="112"/>
      <c r="B22" s="112" t="s">
        <v>162</v>
      </c>
      <c r="C22" s="109"/>
      <c r="D22" s="110"/>
      <c r="E22" s="110"/>
      <c r="F22" s="110"/>
      <c r="G22" s="110"/>
      <c r="H22" s="68"/>
      <c r="I22" s="68"/>
      <c r="J22" s="68"/>
    </row>
    <row r="23" spans="1:10" ht="23.25" customHeight="1">
      <c r="A23" s="112"/>
      <c r="B23" s="108" t="s">
        <v>163</v>
      </c>
      <c r="C23" s="109" t="s">
        <v>272</v>
      </c>
      <c r="D23" s="110">
        <v>12</v>
      </c>
      <c r="E23" s="110">
        <v>0</v>
      </c>
      <c r="F23" s="110">
        <v>6</v>
      </c>
      <c r="G23" s="110">
        <v>0</v>
      </c>
      <c r="H23" s="68">
        <f t="shared" si="0"/>
        <v>0</v>
      </c>
      <c r="I23" s="68">
        <f t="shared" si="1"/>
        <v>72</v>
      </c>
      <c r="J23" s="68">
        <f t="shared" si="2"/>
        <v>0</v>
      </c>
    </row>
    <row r="24" spans="1:10" ht="23.25" customHeight="1">
      <c r="A24" s="112"/>
      <c r="B24" s="108" t="s">
        <v>153</v>
      </c>
      <c r="C24" s="109" t="s">
        <v>272</v>
      </c>
      <c r="D24" s="110">
        <v>12</v>
      </c>
      <c r="E24" s="110">
        <v>0</v>
      </c>
      <c r="F24" s="110">
        <v>6</v>
      </c>
      <c r="G24" s="110">
        <v>0</v>
      </c>
      <c r="H24" s="68">
        <f t="shared" si="0"/>
        <v>0</v>
      </c>
      <c r="I24" s="68">
        <f t="shared" si="1"/>
        <v>72</v>
      </c>
      <c r="J24" s="68">
        <f t="shared" si="2"/>
        <v>0</v>
      </c>
    </row>
    <row r="25" spans="1:10" ht="23.25" customHeight="1">
      <c r="A25" s="112"/>
      <c r="B25" s="108" t="s">
        <v>164</v>
      </c>
      <c r="C25" s="109" t="s">
        <v>272</v>
      </c>
      <c r="D25" s="110">
        <v>12</v>
      </c>
      <c r="E25" s="110">
        <v>0</v>
      </c>
      <c r="F25" s="110">
        <v>6</v>
      </c>
      <c r="G25" s="110">
        <v>0</v>
      </c>
      <c r="H25" s="68">
        <f t="shared" si="0"/>
        <v>0</v>
      </c>
      <c r="I25" s="68">
        <f t="shared" si="1"/>
        <v>72</v>
      </c>
      <c r="J25" s="68">
        <f t="shared" si="2"/>
        <v>0</v>
      </c>
    </row>
    <row r="26" spans="1:10" ht="23.25" customHeight="1">
      <c r="A26" s="112"/>
      <c r="B26" s="108" t="s">
        <v>155</v>
      </c>
      <c r="C26" s="109" t="s">
        <v>272</v>
      </c>
      <c r="D26" s="110">
        <v>12</v>
      </c>
      <c r="E26" s="110">
        <v>0</v>
      </c>
      <c r="F26" s="110">
        <v>30</v>
      </c>
      <c r="G26" s="110">
        <v>0</v>
      </c>
      <c r="H26" s="68">
        <f t="shared" si="0"/>
        <v>0</v>
      </c>
      <c r="I26" s="68">
        <f t="shared" si="1"/>
        <v>360</v>
      </c>
      <c r="J26" s="68">
        <f t="shared" si="2"/>
        <v>0</v>
      </c>
    </row>
    <row r="27" spans="1:10" ht="23.25" customHeight="1">
      <c r="A27" s="112"/>
      <c r="B27" s="112" t="s">
        <v>156</v>
      </c>
      <c r="C27" s="109"/>
      <c r="D27" s="110"/>
      <c r="E27" s="110"/>
      <c r="F27" s="110"/>
      <c r="G27" s="110"/>
      <c r="H27" s="68"/>
      <c r="I27" s="68"/>
      <c r="J27" s="68"/>
    </row>
    <row r="28" spans="1:10" ht="23.25" customHeight="1">
      <c r="A28" s="112"/>
      <c r="B28" s="108" t="s">
        <v>157</v>
      </c>
      <c r="C28" s="109" t="s">
        <v>272</v>
      </c>
      <c r="D28" s="110">
        <v>12</v>
      </c>
      <c r="E28" s="110">
        <v>0</v>
      </c>
      <c r="F28" s="110">
        <v>30</v>
      </c>
      <c r="G28" s="110">
        <v>0</v>
      </c>
      <c r="H28" s="68">
        <f t="shared" si="0"/>
        <v>0</v>
      </c>
      <c r="I28" s="68">
        <f t="shared" si="1"/>
        <v>360</v>
      </c>
      <c r="J28" s="68">
        <f t="shared" si="2"/>
        <v>0</v>
      </c>
    </row>
    <row r="29" spans="1:10" ht="23.25" customHeight="1">
      <c r="A29" s="112"/>
      <c r="B29" s="108" t="s">
        <v>158</v>
      </c>
      <c r="C29" s="109" t="s">
        <v>272</v>
      </c>
      <c r="D29" s="110">
        <v>12</v>
      </c>
      <c r="E29" s="110">
        <v>0</v>
      </c>
      <c r="F29" s="110">
        <v>6</v>
      </c>
      <c r="G29" s="110">
        <v>0</v>
      </c>
      <c r="H29" s="68">
        <f t="shared" si="0"/>
        <v>0</v>
      </c>
      <c r="I29" s="68">
        <f t="shared" si="1"/>
        <v>72</v>
      </c>
      <c r="J29" s="68">
        <f t="shared" si="2"/>
        <v>0</v>
      </c>
    </row>
    <row r="30" spans="1:10" ht="23.25" customHeight="1">
      <c r="A30" s="112"/>
      <c r="B30" s="112" t="s">
        <v>159</v>
      </c>
      <c r="C30" s="109"/>
      <c r="D30" s="110"/>
      <c r="E30" s="110"/>
      <c r="F30" s="110"/>
      <c r="G30" s="110"/>
      <c r="H30" s="68"/>
      <c r="I30" s="68"/>
      <c r="J30" s="68"/>
    </row>
    <row r="31" spans="1:10" ht="23.25" customHeight="1">
      <c r="A31" s="112"/>
      <c r="B31" s="108" t="s">
        <v>161</v>
      </c>
      <c r="C31" s="109" t="s">
        <v>272</v>
      </c>
      <c r="D31" s="110">
        <v>12</v>
      </c>
      <c r="E31" s="110">
        <v>0</v>
      </c>
      <c r="F31" s="110">
        <v>6</v>
      </c>
      <c r="G31" s="110">
        <v>0</v>
      </c>
      <c r="H31" s="68">
        <f t="shared" si="0"/>
        <v>0</v>
      </c>
      <c r="I31" s="68">
        <f t="shared" si="1"/>
        <v>72</v>
      </c>
      <c r="J31" s="68">
        <f t="shared" si="2"/>
        <v>0</v>
      </c>
    </row>
    <row r="32" spans="1:10" ht="23.25" customHeight="1">
      <c r="A32" s="112"/>
      <c r="B32" s="112" t="s">
        <v>162</v>
      </c>
      <c r="C32" s="109"/>
      <c r="D32" s="110"/>
      <c r="E32" s="110"/>
      <c r="F32" s="110"/>
      <c r="G32" s="110"/>
      <c r="H32" s="68"/>
      <c r="I32" s="68"/>
      <c r="J32" s="68"/>
    </row>
    <row r="33" spans="1:10" ht="23.25" customHeight="1">
      <c r="A33" s="113"/>
      <c r="B33" s="108" t="s">
        <v>163</v>
      </c>
      <c r="C33" s="109" t="s">
        <v>272</v>
      </c>
      <c r="D33" s="110">
        <v>12</v>
      </c>
      <c r="E33" s="110">
        <v>0</v>
      </c>
      <c r="F33" s="110">
        <v>6</v>
      </c>
      <c r="G33" s="110">
        <v>0</v>
      </c>
      <c r="H33" s="68">
        <f t="shared" si="0"/>
        <v>0</v>
      </c>
      <c r="I33" s="68">
        <f t="shared" si="1"/>
        <v>72</v>
      </c>
      <c r="J33" s="68">
        <f t="shared" si="2"/>
        <v>0</v>
      </c>
    </row>
    <row r="34" spans="1:10" ht="23.25" customHeight="1">
      <c r="A34" s="113"/>
      <c r="B34" s="108" t="s">
        <v>165</v>
      </c>
      <c r="C34" s="109" t="s">
        <v>272</v>
      </c>
      <c r="D34" s="114">
        <v>500</v>
      </c>
      <c r="E34" s="110">
        <v>0</v>
      </c>
      <c r="F34" s="110">
        <v>5</v>
      </c>
      <c r="G34" s="110">
        <v>0</v>
      </c>
      <c r="H34" s="68">
        <f t="shared" si="0"/>
        <v>0</v>
      </c>
      <c r="I34" s="68">
        <f t="shared" si="1"/>
        <v>2500</v>
      </c>
      <c r="J34" s="68">
        <f t="shared" si="2"/>
        <v>0</v>
      </c>
    </row>
    <row r="35" spans="1:10" ht="23.25" customHeight="1">
      <c r="A35" s="113"/>
      <c r="B35" s="112" t="s">
        <v>166</v>
      </c>
      <c r="C35" s="115"/>
      <c r="D35" s="114"/>
      <c r="E35" s="110"/>
      <c r="F35" s="110"/>
      <c r="G35" s="110"/>
      <c r="H35" s="68"/>
      <c r="I35" s="68"/>
      <c r="J35" s="68"/>
    </row>
    <row r="36" spans="1:10" ht="23.25" customHeight="1">
      <c r="A36" s="127"/>
      <c r="B36" s="128" t="s">
        <v>167</v>
      </c>
      <c r="C36" s="129" t="s">
        <v>272</v>
      </c>
      <c r="D36" s="130">
        <v>12</v>
      </c>
      <c r="E36" s="130">
        <v>0</v>
      </c>
      <c r="F36" s="130">
        <v>6</v>
      </c>
      <c r="G36" s="130">
        <v>0</v>
      </c>
      <c r="H36" s="131">
        <f t="shared" si="0"/>
        <v>0</v>
      </c>
      <c r="I36" s="131">
        <f t="shared" si="1"/>
        <v>72</v>
      </c>
      <c r="J36" s="131">
        <f t="shared" si="2"/>
        <v>0</v>
      </c>
    </row>
    <row r="37" spans="1:10" ht="23.25" customHeight="1">
      <c r="A37" s="116"/>
      <c r="B37" s="116"/>
      <c r="C37" s="116"/>
      <c r="E37" s="1030" t="s">
        <v>290</v>
      </c>
      <c r="F37" s="1030"/>
      <c r="G37" s="1031"/>
      <c r="H37" s="125">
        <f>SUM(H7:H36)</f>
        <v>0</v>
      </c>
      <c r="I37" s="126">
        <f>SUM(I7:I36)</f>
        <v>5668</v>
      </c>
      <c r="J37" s="125">
        <f>SUM(J7:J36)</f>
        <v>0</v>
      </c>
    </row>
    <row r="38" spans="1:10" ht="23.25" customHeight="1">
      <c r="A38" s="116"/>
      <c r="B38" s="116"/>
      <c r="C38" s="116"/>
      <c r="E38" s="1032" t="s">
        <v>261</v>
      </c>
      <c r="F38" s="1032"/>
      <c r="G38" s="1033"/>
      <c r="H38" s="79">
        <f>H37/60</f>
        <v>0</v>
      </c>
      <c r="I38" s="118">
        <f>I37</f>
        <v>5668</v>
      </c>
      <c r="J38" s="79">
        <v>0</v>
      </c>
    </row>
    <row r="39" spans="1:10" ht="23.25" customHeight="1">
      <c r="A39" s="116"/>
      <c r="B39" s="116"/>
      <c r="C39" s="116"/>
      <c r="E39" s="1032" t="s">
        <v>266</v>
      </c>
      <c r="F39" s="1032"/>
      <c r="G39" s="1033"/>
      <c r="H39" s="79">
        <f>H38/7</f>
        <v>0</v>
      </c>
      <c r="I39" s="118">
        <f>I38/7</f>
        <v>809.7142857142857</v>
      </c>
      <c r="J39" s="79">
        <f>J37</f>
        <v>0</v>
      </c>
    </row>
    <row r="40" spans="1:10" ht="23.25" customHeight="1">
      <c r="A40" s="116"/>
      <c r="B40" s="116"/>
      <c r="C40" s="116"/>
      <c r="E40" s="1032" t="s">
        <v>262</v>
      </c>
      <c r="F40" s="1032"/>
      <c r="G40" s="1033"/>
      <c r="H40" s="1026">
        <f>SUM(H39:J39)/230</f>
        <v>3.5204968944099377</v>
      </c>
      <c r="I40" s="1027"/>
      <c r="J40" s="1028"/>
    </row>
    <row r="41" spans="1:10" ht="23.25" customHeight="1">
      <c r="A41" s="120" t="s">
        <v>263</v>
      </c>
      <c r="B41" s="116" t="s">
        <v>267</v>
      </c>
      <c r="C41" s="116"/>
      <c r="D41" s="116"/>
      <c r="E41" s="116"/>
      <c r="F41" s="116"/>
      <c r="G41" s="116"/>
      <c r="H41" s="116"/>
      <c r="I41" s="116"/>
      <c r="J41" s="116"/>
    </row>
    <row r="42" spans="1:10" ht="23.25" customHeight="1">
      <c r="A42" s="116"/>
      <c r="B42" s="116" t="s">
        <v>268</v>
      </c>
      <c r="C42" s="116"/>
      <c r="D42" s="116"/>
      <c r="E42" s="116"/>
      <c r="F42" s="116"/>
      <c r="G42" s="116"/>
      <c r="H42" s="116"/>
      <c r="I42" s="116"/>
      <c r="J42" s="116"/>
    </row>
    <row r="43" spans="1:10" ht="23.25" customHeight="1">
      <c r="A43" s="116"/>
      <c r="B43" s="116" t="s">
        <v>269</v>
      </c>
      <c r="C43" s="116"/>
      <c r="D43" s="116"/>
      <c r="E43" s="116"/>
      <c r="F43" s="116"/>
      <c r="G43" s="116"/>
      <c r="H43" s="116"/>
      <c r="I43" s="116"/>
      <c r="J43" s="116"/>
    </row>
    <row r="44" spans="1:10" ht="23.25" customHeight="1">
      <c r="A44" s="116"/>
      <c r="B44" s="116" t="s">
        <v>270</v>
      </c>
      <c r="C44" s="1025" t="s">
        <v>271</v>
      </c>
      <c r="D44" s="1025"/>
      <c r="E44" s="1025"/>
      <c r="F44" s="1025"/>
      <c r="G44" s="1025"/>
      <c r="H44" s="1025"/>
      <c r="I44" s="116"/>
      <c r="J44" s="116"/>
    </row>
    <row r="45" spans="1:10" ht="23.25" customHeight="1">
      <c r="A45" s="116"/>
      <c r="B45" s="116"/>
      <c r="C45" s="1029">
        <v>230</v>
      </c>
      <c r="D45" s="1029"/>
      <c r="E45" s="1029"/>
      <c r="F45" s="1029"/>
      <c r="G45" s="1029"/>
      <c r="H45" s="1029"/>
      <c r="I45" s="116"/>
      <c r="J45" s="116"/>
    </row>
  </sheetData>
  <sheetProtection/>
  <mergeCells count="15">
    <mergeCell ref="A1:J1"/>
    <mergeCell ref="E3:G3"/>
    <mergeCell ref="E4:G4"/>
    <mergeCell ref="H3:J3"/>
    <mergeCell ref="H4:J4"/>
    <mergeCell ref="C3:D4"/>
    <mergeCell ref="A3:A5"/>
    <mergeCell ref="B3:B5"/>
    <mergeCell ref="C44:H44"/>
    <mergeCell ref="H40:J40"/>
    <mergeCell ref="C45:H45"/>
    <mergeCell ref="E37:G37"/>
    <mergeCell ref="E38:G38"/>
    <mergeCell ref="E39:G39"/>
    <mergeCell ref="E40:G40"/>
  </mergeCells>
  <printOptions horizontalCentered="1"/>
  <pageMargins left="0" right="0" top="0.7086614173228347" bottom="0.3937007874015748" header="0.11811023622047245" footer="0.5118110236220472"/>
  <pageSetup firstPageNumber="207" useFirstPageNumber="1" fitToHeight="1" fitToWidth="1" horizontalDpi="600" verticalDpi="600" orientation="portrait" paperSize="9" scale="61" r:id="rId1"/>
</worksheet>
</file>

<file path=xl/worksheets/sheet27.xml><?xml version="1.0" encoding="utf-8"?>
<worksheet xmlns="http://schemas.openxmlformats.org/spreadsheetml/2006/main" xmlns:r="http://schemas.openxmlformats.org/officeDocument/2006/relationships">
  <sheetPr>
    <tabColor indexed="11"/>
  </sheetPr>
  <dimension ref="A1:N303"/>
  <sheetViews>
    <sheetView view="pageBreakPreview" zoomScale="130" zoomScaleSheetLayoutView="130" zoomScalePageLayoutView="0" workbookViewId="0" topLeftCell="A76">
      <selection activeCell="K288" sqref="K288"/>
    </sheetView>
  </sheetViews>
  <sheetFormatPr defaultColWidth="9.140625" defaultRowHeight="21.75"/>
  <cols>
    <col min="1" max="1" width="17.8515625" style="210" customWidth="1"/>
    <col min="2" max="2" width="28.8515625" style="137" customWidth="1"/>
    <col min="3" max="3" width="6.7109375" style="138" customWidth="1"/>
    <col min="4" max="4" width="5.57421875" style="138" customWidth="1"/>
    <col min="5" max="5" width="6.28125" style="138" customWidth="1"/>
    <col min="6" max="6" width="6.57421875" style="138" customWidth="1"/>
    <col min="7" max="7" width="6.421875" style="138" customWidth="1"/>
    <col min="8" max="8" width="7.8515625" style="198" customWidth="1"/>
    <col min="9" max="9" width="6.8515625" style="198" customWidth="1"/>
    <col min="10" max="10" width="7.28125" style="198" customWidth="1"/>
    <col min="11" max="14" width="9.140625" style="136" customWidth="1"/>
    <col min="15" max="16384" width="9.140625" style="137" customWidth="1"/>
  </cols>
  <sheetData>
    <row r="1" spans="1:10" ht="18.75">
      <c r="A1" s="1057" t="s">
        <v>1038</v>
      </c>
      <c r="B1" s="1057"/>
      <c r="C1" s="1057"/>
      <c r="D1" s="1057"/>
      <c r="E1" s="1057"/>
      <c r="F1" s="1057"/>
      <c r="G1" s="1057"/>
      <c r="H1" s="1057"/>
      <c r="I1" s="1057"/>
      <c r="J1" s="1057"/>
    </row>
    <row r="2" spans="1:10" ht="18.75">
      <c r="A2" s="1058" t="s">
        <v>759</v>
      </c>
      <c r="B2" s="1058"/>
      <c r="C2" s="1058"/>
      <c r="D2" s="1058"/>
      <c r="E2" s="1058"/>
      <c r="F2" s="1058"/>
      <c r="G2" s="1058"/>
      <c r="H2" s="1058"/>
      <c r="I2" s="1058"/>
      <c r="J2" s="1058"/>
    </row>
    <row r="3" spans="1:10" ht="18.75">
      <c r="A3" s="139" t="s">
        <v>252</v>
      </c>
      <c r="B3" s="140" t="s">
        <v>291</v>
      </c>
      <c r="C3" s="1059" t="s">
        <v>265</v>
      </c>
      <c r="D3" s="1060"/>
      <c r="E3" s="1061" t="s">
        <v>258</v>
      </c>
      <c r="F3" s="1059"/>
      <c r="G3" s="1060"/>
      <c r="H3" s="1062" t="s">
        <v>258</v>
      </c>
      <c r="I3" s="1063"/>
      <c r="J3" s="1064"/>
    </row>
    <row r="4" spans="1:10" ht="18.75">
      <c r="A4" s="141"/>
      <c r="B4" s="142"/>
      <c r="C4" s="143"/>
      <c r="D4" s="144"/>
      <c r="E4" s="1044" t="s">
        <v>260</v>
      </c>
      <c r="F4" s="1045"/>
      <c r="G4" s="1046"/>
      <c r="H4" s="1047" t="s">
        <v>259</v>
      </c>
      <c r="I4" s="1048"/>
      <c r="J4" s="1049"/>
    </row>
    <row r="5" spans="1:10" ht="18.75">
      <c r="A5" s="145"/>
      <c r="B5" s="146"/>
      <c r="C5" s="147" t="s">
        <v>254</v>
      </c>
      <c r="D5" s="147" t="s">
        <v>255</v>
      </c>
      <c r="E5" s="147" t="s">
        <v>256</v>
      </c>
      <c r="F5" s="147" t="s">
        <v>257</v>
      </c>
      <c r="G5" s="147" t="s">
        <v>264</v>
      </c>
      <c r="H5" s="148" t="s">
        <v>256</v>
      </c>
      <c r="I5" s="148" t="s">
        <v>257</v>
      </c>
      <c r="J5" s="148" t="s">
        <v>264</v>
      </c>
    </row>
    <row r="6" spans="1:10" ht="21">
      <c r="A6" s="1050" t="s">
        <v>760</v>
      </c>
      <c r="B6" s="1051"/>
      <c r="C6" s="149"/>
      <c r="D6" s="149"/>
      <c r="E6" s="149"/>
      <c r="F6" s="149"/>
      <c r="G6" s="149"/>
      <c r="H6" s="150"/>
      <c r="I6" s="150"/>
      <c r="J6" s="150"/>
    </row>
    <row r="7" spans="1:10" ht="18.75">
      <c r="A7" s="151" t="s">
        <v>761</v>
      </c>
      <c r="B7" s="152"/>
      <c r="C7" s="153"/>
      <c r="D7" s="153"/>
      <c r="E7" s="153"/>
      <c r="F7" s="153"/>
      <c r="G7" s="153"/>
      <c r="H7" s="154"/>
      <c r="I7" s="154"/>
      <c r="J7" s="154"/>
    </row>
    <row r="8" spans="1:10" ht="18.75">
      <c r="A8" s="199"/>
      <c r="B8" s="156" t="s">
        <v>762</v>
      </c>
      <c r="C8" s="153"/>
      <c r="D8" s="153"/>
      <c r="E8" s="153"/>
      <c r="F8" s="153"/>
      <c r="G8" s="153"/>
      <c r="H8" s="154"/>
      <c r="I8" s="154"/>
      <c r="J8" s="154"/>
    </row>
    <row r="9" spans="1:10" ht="18.75">
      <c r="A9" s="157"/>
      <c r="B9" s="157" t="s">
        <v>763</v>
      </c>
      <c r="C9" s="153" t="s">
        <v>272</v>
      </c>
      <c r="D9" s="153">
        <v>2</v>
      </c>
      <c r="E9" s="153">
        <f>G9*60</f>
        <v>120</v>
      </c>
      <c r="F9" s="153">
        <f>G9*7</f>
        <v>14</v>
      </c>
      <c r="G9" s="153">
        <v>2</v>
      </c>
      <c r="H9" s="158">
        <f>E9*2</f>
        <v>240</v>
      </c>
      <c r="I9" s="159">
        <f>F9*2</f>
        <v>28</v>
      </c>
      <c r="J9" s="159">
        <f>G9*2</f>
        <v>4</v>
      </c>
    </row>
    <row r="10" spans="1:10" ht="18.75">
      <c r="A10" s="157"/>
      <c r="B10" s="157" t="s">
        <v>764</v>
      </c>
      <c r="C10" s="153"/>
      <c r="D10" s="153"/>
      <c r="E10" s="153"/>
      <c r="F10" s="153"/>
      <c r="G10" s="153"/>
      <c r="H10" s="158"/>
      <c r="I10" s="159"/>
      <c r="J10" s="159"/>
    </row>
    <row r="11" spans="1:10" ht="18.75">
      <c r="A11" s="157"/>
      <c r="B11" s="160" t="s">
        <v>765</v>
      </c>
      <c r="C11" s="153" t="s">
        <v>272</v>
      </c>
      <c r="D11" s="153">
        <v>2</v>
      </c>
      <c r="E11" s="153">
        <f>G11*60</f>
        <v>300</v>
      </c>
      <c r="F11" s="153">
        <f>G11*7</f>
        <v>35</v>
      </c>
      <c r="G11" s="153">
        <v>5</v>
      </c>
      <c r="H11" s="158">
        <f>E11*2</f>
        <v>600</v>
      </c>
      <c r="I11" s="159">
        <f>F11*2</f>
        <v>70</v>
      </c>
      <c r="J11" s="159">
        <v>10</v>
      </c>
    </row>
    <row r="12" spans="1:10" ht="18.75">
      <c r="A12" s="157"/>
      <c r="B12" s="157" t="s">
        <v>766</v>
      </c>
      <c r="C12" s="153"/>
      <c r="D12" s="153"/>
      <c r="E12" s="153"/>
      <c r="F12" s="153"/>
      <c r="G12" s="153"/>
      <c r="H12" s="158"/>
      <c r="I12" s="159"/>
      <c r="J12" s="159"/>
    </row>
    <row r="13" spans="1:10" ht="18.75">
      <c r="A13" s="157"/>
      <c r="B13" s="160" t="s">
        <v>767</v>
      </c>
      <c r="C13" s="153" t="s">
        <v>272</v>
      </c>
      <c r="D13" s="153">
        <v>2</v>
      </c>
      <c r="E13" s="153">
        <f>F13*60</f>
        <v>2940</v>
      </c>
      <c r="F13" s="153">
        <f>G13*7</f>
        <v>49</v>
      </c>
      <c r="G13" s="153">
        <v>7</v>
      </c>
      <c r="H13" s="158">
        <f>E13*D13</f>
        <v>5880</v>
      </c>
      <c r="I13" s="159">
        <f>F13*D13</f>
        <v>98</v>
      </c>
      <c r="J13" s="159">
        <f>G13*D13</f>
        <v>14</v>
      </c>
    </row>
    <row r="14" spans="1:10" ht="18.75">
      <c r="A14" s="157"/>
      <c r="B14" s="157" t="s">
        <v>768</v>
      </c>
      <c r="C14" s="153"/>
      <c r="D14" s="153"/>
      <c r="E14" s="153"/>
      <c r="F14" s="153"/>
      <c r="G14" s="153"/>
      <c r="H14" s="158"/>
      <c r="I14" s="159"/>
      <c r="J14" s="159"/>
    </row>
    <row r="15" spans="1:10" ht="18.75">
      <c r="A15" s="157"/>
      <c r="B15" s="160" t="s">
        <v>769</v>
      </c>
      <c r="C15" s="153" t="s">
        <v>272</v>
      </c>
      <c r="D15" s="153">
        <v>6</v>
      </c>
      <c r="E15" s="153">
        <f>G15*60</f>
        <v>900</v>
      </c>
      <c r="F15" s="153">
        <f>G15*7</f>
        <v>105</v>
      </c>
      <c r="G15" s="153">
        <v>15</v>
      </c>
      <c r="H15" s="158">
        <f>E15*D15</f>
        <v>5400</v>
      </c>
      <c r="I15" s="159">
        <f>F15*D15</f>
        <v>630</v>
      </c>
      <c r="J15" s="159">
        <f>G15*D15</f>
        <v>90</v>
      </c>
    </row>
    <row r="16" spans="1:10" ht="18.75">
      <c r="A16" s="157"/>
      <c r="B16" s="157" t="s">
        <v>770</v>
      </c>
      <c r="C16" s="153"/>
      <c r="D16" s="153"/>
      <c r="E16" s="153"/>
      <c r="F16" s="153"/>
      <c r="G16" s="153"/>
      <c r="H16" s="158"/>
      <c r="I16" s="159"/>
      <c r="J16" s="159"/>
    </row>
    <row r="17" spans="1:10" ht="18.75">
      <c r="A17" s="157"/>
      <c r="B17" s="160" t="s">
        <v>771</v>
      </c>
      <c r="C17" s="153" t="s">
        <v>272</v>
      </c>
      <c r="D17" s="153">
        <v>2</v>
      </c>
      <c r="E17" s="153">
        <f>G17*60</f>
        <v>180</v>
      </c>
      <c r="F17" s="153">
        <f>G17*7</f>
        <v>21</v>
      </c>
      <c r="G17" s="153">
        <v>3</v>
      </c>
      <c r="H17" s="158">
        <f>E17*2</f>
        <v>360</v>
      </c>
      <c r="I17" s="159">
        <f>F17*2</f>
        <v>42</v>
      </c>
      <c r="J17" s="159">
        <v>6</v>
      </c>
    </row>
    <row r="18" spans="1:10" ht="18.75">
      <c r="A18" s="157"/>
      <c r="B18" s="157" t="s">
        <v>772</v>
      </c>
      <c r="C18" s="153"/>
      <c r="D18" s="153"/>
      <c r="E18" s="153"/>
      <c r="F18" s="153"/>
      <c r="G18" s="153"/>
      <c r="H18" s="158"/>
      <c r="I18" s="159"/>
      <c r="J18" s="159"/>
    </row>
    <row r="19" spans="1:10" ht="18.75">
      <c r="A19" s="157"/>
      <c r="B19" s="160" t="s">
        <v>773</v>
      </c>
      <c r="C19" s="153" t="s">
        <v>272</v>
      </c>
      <c r="D19" s="153">
        <v>1</v>
      </c>
      <c r="E19" s="153">
        <f>G19*60</f>
        <v>120</v>
      </c>
      <c r="F19" s="153">
        <f>G19*7</f>
        <v>14</v>
      </c>
      <c r="G19" s="153">
        <v>2</v>
      </c>
      <c r="H19" s="158">
        <f>E19*D19</f>
        <v>120</v>
      </c>
      <c r="I19" s="159">
        <f>F19*D19</f>
        <v>14</v>
      </c>
      <c r="J19" s="159">
        <v>2</v>
      </c>
    </row>
    <row r="20" spans="1:10" ht="18.75">
      <c r="A20" s="157"/>
      <c r="B20" s="157" t="s">
        <v>774</v>
      </c>
      <c r="C20" s="153"/>
      <c r="D20" s="153"/>
      <c r="E20" s="153"/>
      <c r="F20" s="153"/>
      <c r="G20" s="153"/>
      <c r="H20" s="158"/>
      <c r="I20" s="159"/>
      <c r="J20" s="159"/>
    </row>
    <row r="21" spans="1:10" ht="18.75">
      <c r="A21" s="157"/>
      <c r="B21" s="161" t="s">
        <v>775</v>
      </c>
      <c r="C21" s="153"/>
      <c r="D21" s="153"/>
      <c r="E21" s="153"/>
      <c r="F21" s="153"/>
      <c r="G21" s="153"/>
      <c r="H21" s="158"/>
      <c r="I21" s="159"/>
      <c r="J21" s="159"/>
    </row>
    <row r="22" spans="1:10" ht="18.75">
      <c r="A22" s="157"/>
      <c r="B22" s="160" t="s">
        <v>776</v>
      </c>
      <c r="C22" s="153" t="s">
        <v>281</v>
      </c>
      <c r="D22" s="153">
        <v>7</v>
      </c>
      <c r="E22" s="153">
        <f>G22*60</f>
        <v>300</v>
      </c>
      <c r="F22" s="153">
        <f>G22*7</f>
        <v>35</v>
      </c>
      <c r="G22" s="153">
        <v>5</v>
      </c>
      <c r="H22" s="158">
        <f>E22*D22</f>
        <v>2100</v>
      </c>
      <c r="I22" s="159">
        <f>F22*D22</f>
        <v>245</v>
      </c>
      <c r="J22" s="159">
        <f>G22*D22</f>
        <v>35</v>
      </c>
    </row>
    <row r="23" spans="1:10" ht="18.75">
      <c r="A23" s="157"/>
      <c r="B23" s="157" t="s">
        <v>777</v>
      </c>
      <c r="C23" s="153"/>
      <c r="D23" s="153"/>
      <c r="E23" s="153"/>
      <c r="F23" s="153"/>
      <c r="G23" s="153"/>
      <c r="H23" s="158"/>
      <c r="I23" s="159"/>
      <c r="J23" s="159"/>
    </row>
    <row r="24" spans="1:10" ht="18.75">
      <c r="A24" s="157"/>
      <c r="B24" s="160" t="s">
        <v>778</v>
      </c>
      <c r="C24" s="153" t="s">
        <v>281</v>
      </c>
      <c r="D24" s="153">
        <v>50</v>
      </c>
      <c r="E24" s="153">
        <v>30</v>
      </c>
      <c r="F24" s="153">
        <f>G24*7</f>
        <v>14</v>
      </c>
      <c r="G24" s="153">
        <v>2</v>
      </c>
      <c r="H24" s="158">
        <f>E24*D24</f>
        <v>1500</v>
      </c>
      <c r="I24" s="159">
        <f>F24*D24</f>
        <v>700</v>
      </c>
      <c r="J24" s="159">
        <v>100</v>
      </c>
    </row>
    <row r="25" spans="1:10" ht="18.75">
      <c r="A25" s="157"/>
      <c r="B25" s="157" t="s">
        <v>779</v>
      </c>
      <c r="C25" s="153"/>
      <c r="D25" s="153"/>
      <c r="E25" s="153"/>
      <c r="F25" s="153"/>
      <c r="G25" s="153"/>
      <c r="H25" s="158"/>
      <c r="I25" s="159"/>
      <c r="J25" s="159"/>
    </row>
    <row r="26" spans="1:10" ht="18.75">
      <c r="A26" s="157"/>
      <c r="B26" s="160" t="s">
        <v>780</v>
      </c>
      <c r="C26" s="153" t="s">
        <v>281</v>
      </c>
      <c r="D26" s="153">
        <v>1</v>
      </c>
      <c r="E26" s="153">
        <f>G26*60</f>
        <v>120</v>
      </c>
      <c r="F26" s="153">
        <f>G26*7</f>
        <v>14</v>
      </c>
      <c r="G26" s="153">
        <v>2</v>
      </c>
      <c r="H26" s="158">
        <f>E26*D26</f>
        <v>120</v>
      </c>
      <c r="I26" s="159">
        <f>F26*D26</f>
        <v>14</v>
      </c>
      <c r="J26" s="159">
        <v>2</v>
      </c>
    </row>
    <row r="27" spans="1:10" ht="18.75">
      <c r="A27" s="157"/>
      <c r="B27" s="157" t="s">
        <v>781</v>
      </c>
      <c r="C27" s="153"/>
      <c r="D27" s="153"/>
      <c r="E27" s="153"/>
      <c r="F27" s="153"/>
      <c r="G27" s="153"/>
      <c r="H27" s="158"/>
      <c r="I27" s="159"/>
      <c r="J27" s="159"/>
    </row>
    <row r="28" spans="1:10" ht="18.75">
      <c r="A28" s="157"/>
      <c r="B28" s="160" t="s">
        <v>782</v>
      </c>
      <c r="C28" s="153" t="s">
        <v>281</v>
      </c>
      <c r="D28" s="153">
        <v>37</v>
      </c>
      <c r="E28" s="153">
        <f>G28*60</f>
        <v>120</v>
      </c>
      <c r="F28" s="153">
        <f>G28*7</f>
        <v>14</v>
      </c>
      <c r="G28" s="153">
        <v>2</v>
      </c>
      <c r="H28" s="158">
        <f>E28*D28</f>
        <v>4440</v>
      </c>
      <c r="I28" s="159">
        <f>F28*D28</f>
        <v>518</v>
      </c>
      <c r="J28" s="159">
        <v>74</v>
      </c>
    </row>
    <row r="29" spans="1:10" ht="18.75">
      <c r="A29" s="157"/>
      <c r="B29" s="157" t="s">
        <v>783</v>
      </c>
      <c r="C29" s="153"/>
      <c r="D29" s="153"/>
      <c r="E29" s="153"/>
      <c r="F29" s="153"/>
      <c r="G29" s="153"/>
      <c r="H29" s="158"/>
      <c r="I29" s="159"/>
      <c r="J29" s="159"/>
    </row>
    <row r="30" spans="1:10" ht="18.75">
      <c r="A30" s="157"/>
      <c r="B30" s="160" t="s">
        <v>784</v>
      </c>
      <c r="C30" s="153" t="s">
        <v>281</v>
      </c>
      <c r="D30" s="153">
        <v>12</v>
      </c>
      <c r="E30" s="153">
        <f>G30*60</f>
        <v>120</v>
      </c>
      <c r="F30" s="153">
        <f>G30*7</f>
        <v>14</v>
      </c>
      <c r="G30" s="153">
        <v>2</v>
      </c>
      <c r="H30" s="158">
        <f>E30*D30</f>
        <v>1440</v>
      </c>
      <c r="I30" s="159">
        <f>F30*D30</f>
        <v>168</v>
      </c>
      <c r="J30" s="159">
        <v>24</v>
      </c>
    </row>
    <row r="31" spans="1:10" ht="18.75">
      <c r="A31" s="157"/>
      <c r="B31" s="157" t="s">
        <v>785</v>
      </c>
      <c r="C31" s="153"/>
      <c r="D31" s="153"/>
      <c r="E31" s="153"/>
      <c r="F31" s="153"/>
      <c r="G31" s="153"/>
      <c r="H31" s="158"/>
      <c r="I31" s="159"/>
      <c r="J31" s="159"/>
    </row>
    <row r="32" spans="1:10" ht="18.75">
      <c r="A32" s="157"/>
      <c r="B32" s="161" t="s">
        <v>786</v>
      </c>
      <c r="C32" s="153"/>
      <c r="D32" s="153"/>
      <c r="E32" s="153"/>
      <c r="F32" s="153"/>
      <c r="G32" s="153"/>
      <c r="H32" s="158"/>
      <c r="I32" s="159"/>
      <c r="J32" s="159"/>
    </row>
    <row r="33" spans="1:10" ht="18.75">
      <c r="A33" s="157"/>
      <c r="B33" s="160" t="s">
        <v>787</v>
      </c>
      <c r="C33" s="153" t="s">
        <v>281</v>
      </c>
      <c r="D33" s="153">
        <v>1</v>
      </c>
      <c r="E33" s="153">
        <f>G33*60</f>
        <v>1500</v>
      </c>
      <c r="F33" s="153">
        <f>G33*7</f>
        <v>175</v>
      </c>
      <c r="G33" s="153">
        <v>25</v>
      </c>
      <c r="H33" s="158">
        <f>E33*D33</f>
        <v>1500</v>
      </c>
      <c r="I33" s="159">
        <f>F33*D33</f>
        <v>175</v>
      </c>
      <c r="J33" s="159">
        <v>25</v>
      </c>
    </row>
    <row r="34" spans="1:10" ht="18.75">
      <c r="A34" s="157"/>
      <c r="B34" s="160" t="s">
        <v>788</v>
      </c>
      <c r="C34" s="153" t="s">
        <v>281</v>
      </c>
      <c r="D34" s="153"/>
      <c r="E34" s="153"/>
      <c r="F34" s="153"/>
      <c r="G34" s="153"/>
      <c r="H34" s="158"/>
      <c r="I34" s="159"/>
      <c r="J34" s="159"/>
    </row>
    <row r="35" spans="1:10" ht="18.75">
      <c r="A35" s="157"/>
      <c r="B35" s="160" t="s">
        <v>789</v>
      </c>
      <c r="C35" s="153" t="s">
        <v>272</v>
      </c>
      <c r="D35" s="153">
        <v>1</v>
      </c>
      <c r="E35" s="153">
        <f>G35*60</f>
        <v>1800</v>
      </c>
      <c r="F35" s="153">
        <f>G35*7</f>
        <v>210</v>
      </c>
      <c r="G35" s="153">
        <v>30</v>
      </c>
      <c r="H35" s="158">
        <f>E35*D35</f>
        <v>1800</v>
      </c>
      <c r="I35" s="159">
        <f>F35*D35</f>
        <v>210</v>
      </c>
      <c r="J35" s="159">
        <v>30</v>
      </c>
    </row>
    <row r="36" spans="1:10" ht="18.75">
      <c r="A36" s="157"/>
      <c r="B36" s="160" t="s">
        <v>790</v>
      </c>
      <c r="C36" s="153" t="s">
        <v>272</v>
      </c>
      <c r="D36" s="153">
        <v>5</v>
      </c>
      <c r="E36" s="153">
        <v>30</v>
      </c>
      <c r="F36" s="153">
        <f>E36/60</f>
        <v>0.5</v>
      </c>
      <c r="G36" s="153">
        <f>E36/7</f>
        <v>4.285714285714286</v>
      </c>
      <c r="H36" s="158">
        <f>E36*5</f>
        <v>150</v>
      </c>
      <c r="I36" s="159">
        <f>F36*D36</f>
        <v>2.5</v>
      </c>
      <c r="J36" s="159">
        <f>G36*D36</f>
        <v>21.428571428571427</v>
      </c>
    </row>
    <row r="37" spans="1:10" ht="18.75">
      <c r="A37" s="157"/>
      <c r="B37" s="160" t="s">
        <v>791</v>
      </c>
      <c r="C37" s="153" t="s">
        <v>281</v>
      </c>
      <c r="D37" s="153">
        <v>3</v>
      </c>
      <c r="E37" s="153">
        <f>G37*60</f>
        <v>180</v>
      </c>
      <c r="F37" s="153">
        <f>G37*7</f>
        <v>21</v>
      </c>
      <c r="G37" s="153">
        <v>3</v>
      </c>
      <c r="H37" s="158">
        <f>E37*D37</f>
        <v>540</v>
      </c>
      <c r="I37" s="159">
        <f>F37*D37</f>
        <v>63</v>
      </c>
      <c r="J37" s="159">
        <v>9</v>
      </c>
    </row>
    <row r="38" spans="1:10" ht="18.75">
      <c r="A38" s="157"/>
      <c r="B38" s="160" t="s">
        <v>792</v>
      </c>
      <c r="C38" s="153" t="s">
        <v>281</v>
      </c>
      <c r="D38" s="153">
        <v>4</v>
      </c>
      <c r="E38" s="153">
        <v>30</v>
      </c>
      <c r="F38" s="153">
        <f>E38/60</f>
        <v>0.5</v>
      </c>
      <c r="G38" s="153">
        <f>F38/7</f>
        <v>0.07142857142857142</v>
      </c>
      <c r="H38" s="158">
        <f>E38*D38</f>
        <v>120</v>
      </c>
      <c r="I38" s="159">
        <f>F38*D38</f>
        <v>2</v>
      </c>
      <c r="J38" s="159">
        <f>G38*D38</f>
        <v>0.2857142857142857</v>
      </c>
    </row>
    <row r="39" spans="1:10" ht="18.75">
      <c r="A39" s="157"/>
      <c r="B39" s="160" t="s">
        <v>793</v>
      </c>
      <c r="C39" s="153" t="s">
        <v>281</v>
      </c>
      <c r="D39" s="153">
        <v>2</v>
      </c>
      <c r="E39" s="153">
        <f>G39*60</f>
        <v>120</v>
      </c>
      <c r="F39" s="153">
        <f>G39*7</f>
        <v>14</v>
      </c>
      <c r="G39" s="153">
        <v>2</v>
      </c>
      <c r="H39" s="158">
        <f>E39*2</f>
        <v>240</v>
      </c>
      <c r="I39" s="159">
        <f>F39*2</f>
        <v>28</v>
      </c>
      <c r="J39" s="159">
        <v>4</v>
      </c>
    </row>
    <row r="40" spans="1:10" ht="18.75">
      <c r="A40" s="157"/>
      <c r="B40" s="160" t="s">
        <v>794</v>
      </c>
      <c r="C40" s="153" t="s">
        <v>281</v>
      </c>
      <c r="D40" s="153">
        <v>1</v>
      </c>
      <c r="E40" s="153">
        <f>G40*60</f>
        <v>180</v>
      </c>
      <c r="F40" s="153">
        <f>G40*7</f>
        <v>21</v>
      </c>
      <c r="G40" s="153">
        <v>3</v>
      </c>
      <c r="H40" s="158">
        <f>E40*D40</f>
        <v>180</v>
      </c>
      <c r="I40" s="159">
        <f>F40*D40</f>
        <v>21</v>
      </c>
      <c r="J40" s="159">
        <v>3</v>
      </c>
    </row>
    <row r="41" spans="1:10" s="167" customFormat="1" ht="0.75" customHeight="1">
      <c r="A41" s="209"/>
      <c r="B41" s="163"/>
      <c r="C41" s="164"/>
      <c r="D41" s="164"/>
      <c r="E41" s="164"/>
      <c r="F41" s="164"/>
      <c r="G41" s="164"/>
      <c r="H41" s="165"/>
      <c r="I41" s="166"/>
      <c r="J41" s="166"/>
    </row>
    <row r="42" spans="1:10" ht="18.75">
      <c r="A42" s="157"/>
      <c r="B42" s="160" t="s">
        <v>795</v>
      </c>
      <c r="C42" s="153" t="s">
        <v>281</v>
      </c>
      <c r="D42" s="153"/>
      <c r="E42" s="153"/>
      <c r="F42" s="153"/>
      <c r="G42" s="153"/>
      <c r="H42" s="158"/>
      <c r="I42" s="159"/>
      <c r="J42" s="159"/>
    </row>
    <row r="43" spans="1:10" ht="18.75">
      <c r="A43" s="157"/>
      <c r="B43" s="160" t="s">
        <v>796</v>
      </c>
      <c r="C43" s="153" t="s">
        <v>281</v>
      </c>
      <c r="D43" s="153">
        <v>3</v>
      </c>
      <c r="E43" s="153">
        <f>G43*60</f>
        <v>180</v>
      </c>
      <c r="F43" s="153">
        <f>G43*7</f>
        <v>21</v>
      </c>
      <c r="G43" s="153">
        <v>3</v>
      </c>
      <c r="H43" s="158">
        <f>E43*D43</f>
        <v>540</v>
      </c>
      <c r="I43" s="159">
        <f>F43*D43</f>
        <v>63</v>
      </c>
      <c r="J43" s="159">
        <v>9</v>
      </c>
    </row>
    <row r="44" spans="1:10" ht="18.75">
      <c r="A44" s="157"/>
      <c r="B44" s="160" t="s">
        <v>797</v>
      </c>
      <c r="C44" s="153" t="s">
        <v>281</v>
      </c>
      <c r="D44" s="153">
        <v>1</v>
      </c>
      <c r="E44" s="153">
        <f>G44*60</f>
        <v>300</v>
      </c>
      <c r="F44" s="153">
        <f>G44*7</f>
        <v>35</v>
      </c>
      <c r="G44" s="153">
        <v>5</v>
      </c>
      <c r="H44" s="158">
        <f>E44*D44</f>
        <v>300</v>
      </c>
      <c r="I44" s="159">
        <f>F44*D44</f>
        <v>35</v>
      </c>
      <c r="J44" s="159">
        <v>5</v>
      </c>
    </row>
    <row r="45" spans="1:10" ht="18.75">
      <c r="A45" s="157"/>
      <c r="B45" s="160" t="s">
        <v>798</v>
      </c>
      <c r="C45" s="153" t="s">
        <v>281</v>
      </c>
      <c r="D45" s="153">
        <v>2</v>
      </c>
      <c r="E45" s="153">
        <f>G45*60</f>
        <v>120</v>
      </c>
      <c r="F45" s="153">
        <f>G45*7</f>
        <v>14</v>
      </c>
      <c r="G45" s="153">
        <v>2</v>
      </c>
      <c r="H45" s="158">
        <f>E45*2</f>
        <v>240</v>
      </c>
      <c r="I45" s="159">
        <f>F45*2</f>
        <v>28</v>
      </c>
      <c r="J45" s="159">
        <v>4</v>
      </c>
    </row>
    <row r="46" spans="1:10" ht="18.75">
      <c r="A46" s="183"/>
      <c r="B46" s="205" t="s">
        <v>799</v>
      </c>
      <c r="C46" s="185"/>
      <c r="D46" s="185"/>
      <c r="E46" s="185"/>
      <c r="F46" s="185"/>
      <c r="G46" s="185"/>
      <c r="H46" s="206"/>
      <c r="I46" s="207"/>
      <c r="J46" s="207"/>
    </row>
    <row r="47" spans="1:10" ht="18.75">
      <c r="A47" s="200"/>
      <c r="B47" s="201" t="s">
        <v>800</v>
      </c>
      <c r="C47" s="202" t="s">
        <v>281</v>
      </c>
      <c r="D47" s="202"/>
      <c r="E47" s="202"/>
      <c r="F47" s="202"/>
      <c r="G47" s="202"/>
      <c r="H47" s="203"/>
      <c r="I47" s="204"/>
      <c r="J47" s="204"/>
    </row>
    <row r="48" spans="1:10" ht="18.75">
      <c r="A48" s="157"/>
      <c r="B48" s="160" t="s">
        <v>801</v>
      </c>
      <c r="C48" s="153" t="s">
        <v>281</v>
      </c>
      <c r="D48" s="153">
        <v>12</v>
      </c>
      <c r="E48" s="153">
        <f>F48*60</f>
        <v>10800</v>
      </c>
      <c r="F48" s="153">
        <f>G48*60</f>
        <v>180</v>
      </c>
      <c r="G48" s="153">
        <v>3</v>
      </c>
      <c r="H48" s="158">
        <f>E48*D48</f>
        <v>129600</v>
      </c>
      <c r="I48" s="159">
        <f>F48*D48</f>
        <v>2160</v>
      </c>
      <c r="J48" s="159">
        <f>G48*D48</f>
        <v>36</v>
      </c>
    </row>
    <row r="49" spans="1:10" ht="18.75">
      <c r="A49" s="157"/>
      <c r="B49" s="160" t="s">
        <v>802</v>
      </c>
      <c r="C49" s="153" t="s">
        <v>281</v>
      </c>
      <c r="D49" s="153">
        <v>5</v>
      </c>
      <c r="E49" s="153">
        <f>G49*60</f>
        <v>180</v>
      </c>
      <c r="F49" s="153">
        <f>G49*7</f>
        <v>21</v>
      </c>
      <c r="G49" s="153">
        <v>3</v>
      </c>
      <c r="H49" s="158">
        <f>E49*D49</f>
        <v>900</v>
      </c>
      <c r="I49" s="159">
        <f>F49*D49</f>
        <v>105</v>
      </c>
      <c r="J49" s="159">
        <v>15</v>
      </c>
    </row>
    <row r="50" spans="1:10" ht="18.75">
      <c r="A50" s="157"/>
      <c r="B50" s="160" t="s">
        <v>803</v>
      </c>
      <c r="C50" s="153" t="s">
        <v>281</v>
      </c>
      <c r="D50" s="153">
        <v>34</v>
      </c>
      <c r="E50" s="153">
        <v>30</v>
      </c>
      <c r="F50" s="153">
        <f>E50/60</f>
        <v>0.5</v>
      </c>
      <c r="G50" s="153">
        <f>F50/7</f>
        <v>0.07142857142857142</v>
      </c>
      <c r="H50" s="158">
        <f>E50*D50</f>
        <v>1020</v>
      </c>
      <c r="I50" s="159">
        <f>F50*D50</f>
        <v>17</v>
      </c>
      <c r="J50" s="159">
        <f>G50*D50</f>
        <v>2.4285714285714284</v>
      </c>
    </row>
    <row r="51" spans="1:10" ht="18.75">
      <c r="A51" s="157"/>
      <c r="B51" s="160" t="s">
        <v>804</v>
      </c>
      <c r="C51" s="153" t="s">
        <v>281</v>
      </c>
      <c r="D51" s="153"/>
      <c r="E51" s="153"/>
      <c r="F51" s="153"/>
      <c r="G51" s="153"/>
      <c r="H51" s="158"/>
      <c r="I51" s="159"/>
      <c r="J51" s="159"/>
    </row>
    <row r="52" spans="1:10" ht="18.75">
      <c r="A52" s="157"/>
      <c r="B52" s="160" t="s">
        <v>805</v>
      </c>
      <c r="C52" s="153" t="s">
        <v>281</v>
      </c>
      <c r="D52" s="153"/>
      <c r="E52" s="153"/>
      <c r="F52" s="153"/>
      <c r="G52" s="153"/>
      <c r="H52" s="158"/>
      <c r="I52" s="159"/>
      <c r="J52" s="159"/>
    </row>
    <row r="53" spans="1:10" ht="18.75">
      <c r="A53" s="157"/>
      <c r="B53" s="161" t="s">
        <v>806</v>
      </c>
      <c r="C53" s="153"/>
      <c r="D53" s="153"/>
      <c r="E53" s="153"/>
      <c r="F53" s="153"/>
      <c r="G53" s="153"/>
      <c r="H53" s="158"/>
      <c r="I53" s="159"/>
      <c r="J53" s="159"/>
    </row>
    <row r="54" spans="1:14" s="169" customFormat="1" ht="18.75">
      <c r="A54" s="157"/>
      <c r="B54" s="160" t="s">
        <v>807</v>
      </c>
      <c r="C54" s="153" t="s">
        <v>272</v>
      </c>
      <c r="D54" s="153">
        <v>5</v>
      </c>
      <c r="E54" s="153">
        <f>G54*60</f>
        <v>900</v>
      </c>
      <c r="F54" s="153">
        <f>G54*7</f>
        <v>105</v>
      </c>
      <c r="G54" s="153">
        <v>15</v>
      </c>
      <c r="H54" s="158">
        <f>E54*D54</f>
        <v>4500</v>
      </c>
      <c r="I54" s="159">
        <f>F54*D54</f>
        <v>525</v>
      </c>
      <c r="J54" s="159">
        <v>45</v>
      </c>
      <c r="K54" s="168"/>
      <c r="L54" s="168"/>
      <c r="M54" s="168"/>
      <c r="N54" s="168"/>
    </row>
    <row r="55" spans="1:14" s="169" customFormat="1" ht="18.75">
      <c r="A55" s="157"/>
      <c r="B55" s="157" t="s">
        <v>808</v>
      </c>
      <c r="C55" s="153"/>
      <c r="D55" s="153"/>
      <c r="E55" s="153"/>
      <c r="F55" s="153"/>
      <c r="G55" s="153"/>
      <c r="H55" s="158"/>
      <c r="I55" s="159"/>
      <c r="J55" s="159"/>
      <c r="K55" s="168"/>
      <c r="L55" s="168"/>
      <c r="M55" s="168"/>
      <c r="N55" s="168"/>
    </row>
    <row r="56" spans="1:14" s="169" customFormat="1" ht="18.75">
      <c r="A56" s="157"/>
      <c r="B56" s="160" t="s">
        <v>809</v>
      </c>
      <c r="C56" s="153" t="s">
        <v>272</v>
      </c>
      <c r="D56" s="153">
        <v>2</v>
      </c>
      <c r="E56" s="153">
        <f>G56*60</f>
        <v>900</v>
      </c>
      <c r="F56" s="153">
        <f>G56*7</f>
        <v>105</v>
      </c>
      <c r="G56" s="153">
        <v>15</v>
      </c>
      <c r="H56" s="158">
        <f>E56*2</f>
        <v>1800</v>
      </c>
      <c r="I56" s="159">
        <f>F56*2</f>
        <v>210</v>
      </c>
      <c r="J56" s="159">
        <v>30</v>
      </c>
      <c r="K56" s="168"/>
      <c r="L56" s="168"/>
      <c r="M56" s="168"/>
      <c r="N56" s="168"/>
    </row>
    <row r="57" spans="1:14" s="169" customFormat="1" ht="18.75">
      <c r="A57" s="157"/>
      <c r="B57" s="160" t="s">
        <v>810</v>
      </c>
      <c r="C57" s="153" t="s">
        <v>272</v>
      </c>
      <c r="D57" s="153">
        <v>3</v>
      </c>
      <c r="E57" s="153">
        <f>G57*60</f>
        <v>900</v>
      </c>
      <c r="F57" s="153">
        <f>G57*7</f>
        <v>105</v>
      </c>
      <c r="G57" s="153">
        <v>15</v>
      </c>
      <c r="H57" s="158">
        <f aca="true" t="shared" si="0" ref="H57:H62">E57*D57</f>
        <v>2700</v>
      </c>
      <c r="I57" s="159">
        <f aca="true" t="shared" si="1" ref="I57:I62">F57*D57</f>
        <v>315</v>
      </c>
      <c r="J57" s="159">
        <v>45</v>
      </c>
      <c r="K57" s="168"/>
      <c r="L57" s="168"/>
      <c r="M57" s="168"/>
      <c r="N57" s="168"/>
    </row>
    <row r="58" spans="1:14" s="169" customFormat="1" ht="18.75">
      <c r="A58" s="157"/>
      <c r="B58" s="160" t="s">
        <v>811</v>
      </c>
      <c r="C58" s="153" t="s">
        <v>281</v>
      </c>
      <c r="D58" s="153">
        <v>5</v>
      </c>
      <c r="E58" s="153">
        <f>G58*60</f>
        <v>120</v>
      </c>
      <c r="F58" s="153">
        <f>G58*7</f>
        <v>14</v>
      </c>
      <c r="G58" s="153">
        <v>2</v>
      </c>
      <c r="H58" s="158">
        <f t="shared" si="0"/>
        <v>600</v>
      </c>
      <c r="I58" s="159">
        <f t="shared" si="1"/>
        <v>70</v>
      </c>
      <c r="J58" s="159">
        <v>10</v>
      </c>
      <c r="K58" s="168"/>
      <c r="L58" s="168"/>
      <c r="M58" s="168"/>
      <c r="N58" s="168"/>
    </row>
    <row r="59" spans="1:14" s="169" customFormat="1" ht="18.75">
      <c r="A59" s="157"/>
      <c r="B59" s="160" t="s">
        <v>812</v>
      </c>
      <c r="C59" s="153" t="s">
        <v>281</v>
      </c>
      <c r="D59" s="153">
        <v>3</v>
      </c>
      <c r="E59" s="153">
        <f>G59*60</f>
        <v>120</v>
      </c>
      <c r="F59" s="153">
        <f>G59*7</f>
        <v>14</v>
      </c>
      <c r="G59" s="153">
        <v>2</v>
      </c>
      <c r="H59" s="158">
        <f t="shared" si="0"/>
        <v>360</v>
      </c>
      <c r="I59" s="159">
        <f t="shared" si="1"/>
        <v>42</v>
      </c>
      <c r="J59" s="159">
        <v>6</v>
      </c>
      <c r="K59" s="168"/>
      <c r="L59" s="168"/>
      <c r="M59" s="168"/>
      <c r="N59" s="168"/>
    </row>
    <row r="60" spans="1:14" s="169" customFormat="1" ht="18.75">
      <c r="A60" s="157"/>
      <c r="B60" s="160" t="s">
        <v>813</v>
      </c>
      <c r="C60" s="153" t="s">
        <v>281</v>
      </c>
      <c r="D60" s="153">
        <v>205</v>
      </c>
      <c r="E60" s="153">
        <v>10</v>
      </c>
      <c r="F60" s="153">
        <f>E60/60</f>
        <v>0.16666666666666666</v>
      </c>
      <c r="G60" s="153">
        <f>F60/7</f>
        <v>0.023809523809523808</v>
      </c>
      <c r="H60" s="158">
        <f t="shared" si="0"/>
        <v>2050</v>
      </c>
      <c r="I60" s="159">
        <f t="shared" si="1"/>
        <v>34.166666666666664</v>
      </c>
      <c r="J60" s="159">
        <f>G60*D60</f>
        <v>4.8809523809523805</v>
      </c>
      <c r="K60" s="168"/>
      <c r="L60" s="168"/>
      <c r="M60" s="168"/>
      <c r="N60" s="168"/>
    </row>
    <row r="61" spans="1:14" s="169" customFormat="1" ht="18.75">
      <c r="A61" s="157"/>
      <c r="B61" s="160" t="s">
        <v>814</v>
      </c>
      <c r="C61" s="153" t="s">
        <v>281</v>
      </c>
      <c r="D61" s="153">
        <v>205</v>
      </c>
      <c r="E61" s="153">
        <f>F61*60</f>
        <v>60</v>
      </c>
      <c r="F61" s="153">
        <v>1</v>
      </c>
      <c r="G61" s="153">
        <f>F61/7</f>
        <v>0.14285714285714285</v>
      </c>
      <c r="H61" s="158">
        <f t="shared" si="0"/>
        <v>12300</v>
      </c>
      <c r="I61" s="159">
        <f t="shared" si="1"/>
        <v>205</v>
      </c>
      <c r="J61" s="159">
        <f>G61*D61</f>
        <v>29.285714285714285</v>
      </c>
      <c r="K61" s="168"/>
      <c r="L61" s="168"/>
      <c r="M61" s="168"/>
      <c r="N61" s="168"/>
    </row>
    <row r="62" spans="1:14" s="169" customFormat="1" ht="18.75">
      <c r="A62" s="157"/>
      <c r="B62" s="160" t="s">
        <v>815</v>
      </c>
      <c r="C62" s="153" t="s">
        <v>281</v>
      </c>
      <c r="D62" s="153">
        <v>205</v>
      </c>
      <c r="E62" s="153">
        <f>F62*60</f>
        <v>120</v>
      </c>
      <c r="F62" s="153">
        <v>2</v>
      </c>
      <c r="G62" s="153">
        <f>F62/7</f>
        <v>0.2857142857142857</v>
      </c>
      <c r="H62" s="158">
        <f t="shared" si="0"/>
        <v>24600</v>
      </c>
      <c r="I62" s="159">
        <f t="shared" si="1"/>
        <v>410</v>
      </c>
      <c r="J62" s="159">
        <f>G62*D62</f>
        <v>58.57142857142857</v>
      </c>
      <c r="K62" s="168"/>
      <c r="L62" s="168"/>
      <c r="M62" s="168"/>
      <c r="N62" s="168"/>
    </row>
    <row r="63" spans="1:14" s="169" customFormat="1" ht="18.75">
      <c r="A63" s="157"/>
      <c r="B63" s="160" t="s">
        <v>816</v>
      </c>
      <c r="C63" s="153"/>
      <c r="D63" s="153"/>
      <c r="E63" s="153"/>
      <c r="F63" s="153"/>
      <c r="G63" s="153"/>
      <c r="H63" s="158"/>
      <c r="I63" s="159"/>
      <c r="J63" s="159"/>
      <c r="K63" s="168"/>
      <c r="L63" s="168"/>
      <c r="M63" s="168"/>
      <c r="N63" s="168"/>
    </row>
    <row r="64" spans="1:14" s="169" customFormat="1" ht="18.75">
      <c r="A64" s="157"/>
      <c r="B64" s="160" t="s">
        <v>817</v>
      </c>
      <c r="C64" s="153" t="s">
        <v>281</v>
      </c>
      <c r="D64" s="153">
        <v>103</v>
      </c>
      <c r="E64" s="153">
        <v>60</v>
      </c>
      <c r="F64" s="153">
        <f>E64/60</f>
        <v>1</v>
      </c>
      <c r="G64" s="153">
        <f>F64/7</f>
        <v>0.14285714285714285</v>
      </c>
      <c r="H64" s="158">
        <f>E64*D64</f>
        <v>6180</v>
      </c>
      <c r="I64" s="159">
        <f>F64*D64</f>
        <v>103</v>
      </c>
      <c r="J64" s="159">
        <f>G64*D64</f>
        <v>14.714285714285714</v>
      </c>
      <c r="K64" s="168"/>
      <c r="L64" s="168"/>
      <c r="M64" s="168"/>
      <c r="N64" s="168"/>
    </row>
    <row r="65" spans="1:14" s="169" customFormat="1" ht="18.75">
      <c r="A65" s="157"/>
      <c r="B65" s="160" t="s">
        <v>818</v>
      </c>
      <c r="C65" s="153" t="s">
        <v>272</v>
      </c>
      <c r="D65" s="153">
        <v>23</v>
      </c>
      <c r="E65" s="153">
        <f>G65*60</f>
        <v>60</v>
      </c>
      <c r="F65" s="153">
        <f>G65*7</f>
        <v>7</v>
      </c>
      <c r="G65" s="153">
        <v>1</v>
      </c>
      <c r="H65" s="158">
        <f>E65*D65</f>
        <v>1380</v>
      </c>
      <c r="I65" s="159">
        <f>F65*D65</f>
        <v>161</v>
      </c>
      <c r="J65" s="159">
        <v>23</v>
      </c>
      <c r="K65" s="168"/>
      <c r="L65" s="168"/>
      <c r="M65" s="168"/>
      <c r="N65" s="168"/>
    </row>
    <row r="66" spans="1:14" s="169" customFormat="1" ht="18.75">
      <c r="A66" s="157"/>
      <c r="B66" s="161" t="s">
        <v>819</v>
      </c>
      <c r="C66" s="153"/>
      <c r="D66" s="153"/>
      <c r="E66" s="153"/>
      <c r="F66" s="153"/>
      <c r="G66" s="153"/>
      <c r="H66" s="158"/>
      <c r="I66" s="159"/>
      <c r="J66" s="159"/>
      <c r="K66" s="168"/>
      <c r="L66" s="168"/>
      <c r="M66" s="168"/>
      <c r="N66" s="168"/>
    </row>
    <row r="67" spans="1:14" s="171" customFormat="1" ht="18.75">
      <c r="A67" s="157"/>
      <c r="B67" s="160" t="s">
        <v>820</v>
      </c>
      <c r="C67" s="153" t="s">
        <v>272</v>
      </c>
      <c r="D67" s="153">
        <v>3</v>
      </c>
      <c r="E67" s="153">
        <f>G67*60</f>
        <v>120</v>
      </c>
      <c r="F67" s="153">
        <f>G67*7</f>
        <v>14</v>
      </c>
      <c r="G67" s="153">
        <v>2</v>
      </c>
      <c r="H67" s="158">
        <f>E67*D67</f>
        <v>360</v>
      </c>
      <c r="I67" s="159">
        <f>F67*D67</f>
        <v>42</v>
      </c>
      <c r="J67" s="159">
        <v>6</v>
      </c>
      <c r="K67" s="170"/>
      <c r="L67" s="170"/>
      <c r="M67" s="170"/>
      <c r="N67" s="170"/>
    </row>
    <row r="68" spans="1:14" s="171" customFormat="1" ht="18.75">
      <c r="A68" s="157"/>
      <c r="B68" s="160" t="s">
        <v>821</v>
      </c>
      <c r="C68" s="153" t="s">
        <v>272</v>
      </c>
      <c r="D68" s="153">
        <v>3</v>
      </c>
      <c r="E68" s="153">
        <f>F68*60</f>
        <v>180</v>
      </c>
      <c r="F68" s="153">
        <v>3</v>
      </c>
      <c r="G68" s="153">
        <f>F68/7</f>
        <v>0.42857142857142855</v>
      </c>
      <c r="H68" s="158">
        <f>E68*D68</f>
        <v>540</v>
      </c>
      <c r="I68" s="159">
        <f>F68*D68</f>
        <v>9</v>
      </c>
      <c r="J68" s="159">
        <f>G68*D68</f>
        <v>1.2857142857142856</v>
      </c>
      <c r="K68" s="170"/>
      <c r="L68" s="170"/>
      <c r="M68" s="170"/>
      <c r="N68" s="170"/>
    </row>
    <row r="69" spans="1:14" s="171" customFormat="1" ht="18.75">
      <c r="A69" s="157"/>
      <c r="B69" s="160" t="s">
        <v>822</v>
      </c>
      <c r="C69" s="153" t="s">
        <v>272</v>
      </c>
      <c r="D69" s="153">
        <v>3</v>
      </c>
      <c r="E69" s="153">
        <f>G69*60</f>
        <v>120</v>
      </c>
      <c r="F69" s="153">
        <f>G69*7</f>
        <v>14</v>
      </c>
      <c r="G69" s="153">
        <v>2</v>
      </c>
      <c r="H69" s="158">
        <f>E69*D69</f>
        <v>360</v>
      </c>
      <c r="I69" s="159">
        <f>F69*D69</f>
        <v>42</v>
      </c>
      <c r="J69" s="159">
        <v>6</v>
      </c>
      <c r="K69" s="170"/>
      <c r="L69" s="170"/>
      <c r="M69" s="170"/>
      <c r="N69" s="170"/>
    </row>
    <row r="70" spans="1:14" s="171" customFormat="1" ht="18.75">
      <c r="A70" s="157"/>
      <c r="B70" s="160"/>
      <c r="C70" s="153"/>
      <c r="D70" s="153"/>
      <c r="E70" s="153"/>
      <c r="F70" s="153"/>
      <c r="G70" s="153"/>
      <c r="H70" s="158"/>
      <c r="I70" s="159"/>
      <c r="J70" s="159"/>
      <c r="K70" s="170"/>
      <c r="L70" s="170"/>
      <c r="M70" s="170"/>
      <c r="N70" s="170"/>
    </row>
    <row r="71" spans="1:14" s="171" customFormat="1" ht="18.75">
      <c r="A71" s="157"/>
      <c r="B71" s="161" t="s">
        <v>823</v>
      </c>
      <c r="C71" s="153"/>
      <c r="D71" s="153"/>
      <c r="E71" s="153"/>
      <c r="F71" s="153"/>
      <c r="G71" s="153"/>
      <c r="H71" s="158"/>
      <c r="I71" s="159"/>
      <c r="J71" s="159"/>
      <c r="K71" s="170"/>
      <c r="L71" s="170"/>
      <c r="M71" s="170"/>
      <c r="N71" s="170"/>
    </row>
    <row r="72" spans="1:14" s="171" customFormat="1" ht="18.75">
      <c r="A72" s="157"/>
      <c r="B72" s="160" t="s">
        <v>824</v>
      </c>
      <c r="C72" s="153" t="s">
        <v>281</v>
      </c>
      <c r="D72" s="153">
        <v>230</v>
      </c>
      <c r="E72" s="153">
        <v>420</v>
      </c>
      <c r="F72" s="153">
        <v>7</v>
      </c>
      <c r="G72" s="153">
        <v>1</v>
      </c>
      <c r="H72" s="158">
        <f>E72*D72</f>
        <v>96600</v>
      </c>
      <c r="I72" s="159">
        <f>F72*D72</f>
        <v>1610</v>
      </c>
      <c r="J72" s="159">
        <f>G72*D72</f>
        <v>230</v>
      </c>
      <c r="K72" s="170"/>
      <c r="L72" s="170"/>
      <c r="M72" s="170"/>
      <c r="N72" s="170"/>
    </row>
    <row r="73" spans="1:14" s="171" customFormat="1" ht="18.75">
      <c r="A73" s="157"/>
      <c r="B73" s="160" t="s">
        <v>825</v>
      </c>
      <c r="C73" s="153" t="s">
        <v>281</v>
      </c>
      <c r="D73" s="153">
        <v>230</v>
      </c>
      <c r="E73" s="153">
        <v>60</v>
      </c>
      <c r="F73" s="153">
        <f>E73/60</f>
        <v>1</v>
      </c>
      <c r="G73" s="153">
        <f>F73/7</f>
        <v>0.14285714285714285</v>
      </c>
      <c r="H73" s="158">
        <f>E73*D73</f>
        <v>13800</v>
      </c>
      <c r="I73" s="159">
        <f>F73*D73</f>
        <v>230</v>
      </c>
      <c r="J73" s="159">
        <f>G73*D73</f>
        <v>32.857142857142854</v>
      </c>
      <c r="K73" s="170"/>
      <c r="L73" s="170"/>
      <c r="M73" s="170"/>
      <c r="N73" s="170"/>
    </row>
    <row r="74" spans="1:14" s="171" customFormat="1" ht="18.75">
      <c r="A74" s="157"/>
      <c r="B74" s="160" t="s">
        <v>826</v>
      </c>
      <c r="C74" s="153" t="s">
        <v>281</v>
      </c>
      <c r="D74" s="153"/>
      <c r="E74" s="153"/>
      <c r="F74" s="153"/>
      <c r="G74" s="153"/>
      <c r="H74" s="158"/>
      <c r="I74" s="159"/>
      <c r="J74" s="159"/>
      <c r="K74" s="170"/>
      <c r="L74" s="170"/>
      <c r="M74" s="170"/>
      <c r="N74" s="170"/>
    </row>
    <row r="75" spans="1:14" s="171" customFormat="1" ht="18.75">
      <c r="A75" s="157"/>
      <c r="B75" s="160" t="s">
        <v>827</v>
      </c>
      <c r="C75" s="153" t="s">
        <v>272</v>
      </c>
      <c r="D75" s="153">
        <v>3</v>
      </c>
      <c r="E75" s="153">
        <f>G75*60</f>
        <v>120</v>
      </c>
      <c r="F75" s="153">
        <f>G75*7</f>
        <v>14</v>
      </c>
      <c r="G75" s="153">
        <v>2</v>
      </c>
      <c r="H75" s="158">
        <f>E75*D75</f>
        <v>360</v>
      </c>
      <c r="I75" s="159">
        <f>F75*D75</f>
        <v>42</v>
      </c>
      <c r="J75" s="159">
        <v>6</v>
      </c>
      <c r="K75" s="170"/>
      <c r="L75" s="170"/>
      <c r="M75" s="170"/>
      <c r="N75" s="170"/>
    </row>
    <row r="76" spans="1:14" s="171" customFormat="1" ht="18.75">
      <c r="A76" s="157"/>
      <c r="B76" s="160" t="s">
        <v>828</v>
      </c>
      <c r="C76" s="153" t="s">
        <v>272</v>
      </c>
      <c r="D76" s="153"/>
      <c r="E76" s="153"/>
      <c r="F76" s="153"/>
      <c r="G76" s="153"/>
      <c r="H76" s="158"/>
      <c r="I76" s="159"/>
      <c r="J76" s="159"/>
      <c r="K76" s="170"/>
      <c r="L76" s="170"/>
      <c r="M76" s="170"/>
      <c r="N76" s="170"/>
    </row>
    <row r="77" spans="1:14" s="171" customFormat="1" ht="18.75">
      <c r="A77" s="157"/>
      <c r="B77" s="157" t="s">
        <v>829</v>
      </c>
      <c r="C77" s="153" t="s">
        <v>272</v>
      </c>
      <c r="D77" s="153"/>
      <c r="E77" s="153"/>
      <c r="F77" s="153"/>
      <c r="G77" s="153"/>
      <c r="H77" s="158"/>
      <c r="I77" s="159"/>
      <c r="J77" s="159"/>
      <c r="K77" s="170"/>
      <c r="L77" s="170"/>
      <c r="M77" s="170"/>
      <c r="N77" s="170"/>
    </row>
    <row r="78" spans="1:10" s="172" customFormat="1" ht="0.75" customHeight="1">
      <c r="A78" s="209"/>
      <c r="B78" s="162"/>
      <c r="C78" s="164"/>
      <c r="D78" s="164"/>
      <c r="E78" s="164"/>
      <c r="F78" s="164"/>
      <c r="G78" s="164"/>
      <c r="H78" s="165"/>
      <c r="I78" s="166"/>
      <c r="J78" s="166"/>
    </row>
    <row r="79" spans="1:10" s="170" customFormat="1" ht="18.75" hidden="1">
      <c r="A79" s="209"/>
      <c r="B79" s="162"/>
      <c r="C79" s="164"/>
      <c r="D79" s="164"/>
      <c r="E79" s="164"/>
      <c r="F79" s="164"/>
      <c r="G79" s="164"/>
      <c r="H79" s="165"/>
      <c r="I79" s="166"/>
      <c r="J79" s="166"/>
    </row>
    <row r="80" spans="1:14" s="178" customFormat="1" ht="18.75">
      <c r="A80" s="151" t="s">
        <v>830</v>
      </c>
      <c r="B80" s="173"/>
      <c r="C80" s="174"/>
      <c r="D80" s="174"/>
      <c r="E80" s="174"/>
      <c r="F80" s="174"/>
      <c r="G80" s="174"/>
      <c r="H80" s="175"/>
      <c r="I80" s="176"/>
      <c r="J80" s="176"/>
      <c r="K80" s="177"/>
      <c r="L80" s="177"/>
      <c r="M80" s="177"/>
      <c r="N80" s="177"/>
    </row>
    <row r="81" spans="1:14" s="178" customFormat="1" ht="18.75">
      <c r="A81" s="151"/>
      <c r="B81" s="161" t="s">
        <v>831</v>
      </c>
      <c r="C81" s="174"/>
      <c r="D81" s="174"/>
      <c r="E81" s="174"/>
      <c r="F81" s="174"/>
      <c r="G81" s="174"/>
      <c r="H81" s="175"/>
      <c r="I81" s="176"/>
      <c r="J81" s="176"/>
      <c r="K81" s="177"/>
      <c r="L81" s="177"/>
      <c r="M81" s="177"/>
      <c r="N81" s="177"/>
    </row>
    <row r="82" spans="1:11" ht="18.75">
      <c r="A82" s="157"/>
      <c r="B82" s="160" t="s">
        <v>832</v>
      </c>
      <c r="C82" s="153">
        <v>2</v>
      </c>
      <c r="D82" s="153">
        <v>10</v>
      </c>
      <c r="E82" s="153">
        <f>G82*60</f>
        <v>120</v>
      </c>
      <c r="F82" s="153">
        <f>G82*7</f>
        <v>14</v>
      </c>
      <c r="G82" s="153">
        <v>2</v>
      </c>
      <c r="H82" s="158">
        <f>E82*D82</f>
        <v>1200</v>
      </c>
      <c r="I82" s="159">
        <f>F82*D82</f>
        <v>140</v>
      </c>
      <c r="J82" s="159">
        <v>20</v>
      </c>
      <c r="K82" s="179"/>
    </row>
    <row r="83" spans="1:10" ht="18.75">
      <c r="A83" s="157"/>
      <c r="B83" s="157" t="s">
        <v>833</v>
      </c>
      <c r="C83" s="153"/>
      <c r="D83" s="153"/>
      <c r="E83" s="153"/>
      <c r="F83" s="153"/>
      <c r="G83" s="153"/>
      <c r="H83" s="158"/>
      <c r="I83" s="159"/>
      <c r="J83" s="159"/>
    </row>
    <row r="84" spans="1:10" ht="18.75">
      <c r="A84" s="157"/>
      <c r="B84" s="160" t="s">
        <v>834</v>
      </c>
      <c r="C84" s="153" t="s">
        <v>281</v>
      </c>
      <c r="D84" s="153">
        <v>5</v>
      </c>
      <c r="E84" s="153">
        <f>G84*60</f>
        <v>60</v>
      </c>
      <c r="F84" s="153">
        <f>G84*7</f>
        <v>7</v>
      </c>
      <c r="G84" s="153">
        <v>1</v>
      </c>
      <c r="H84" s="158">
        <f>E84*D84</f>
        <v>300</v>
      </c>
      <c r="I84" s="159">
        <f>F84*D84</f>
        <v>35</v>
      </c>
      <c r="J84" s="159">
        <v>5</v>
      </c>
    </row>
    <row r="85" spans="1:10" ht="18.75">
      <c r="A85" s="157"/>
      <c r="B85" s="160" t="s">
        <v>835</v>
      </c>
      <c r="C85" s="153" t="s">
        <v>281</v>
      </c>
      <c r="D85" s="153">
        <v>5</v>
      </c>
      <c r="E85" s="153">
        <v>60</v>
      </c>
      <c r="F85" s="153">
        <v>7</v>
      </c>
      <c r="G85" s="153">
        <f>F85/7</f>
        <v>1</v>
      </c>
      <c r="H85" s="158">
        <f>E85*D85</f>
        <v>300</v>
      </c>
      <c r="I85" s="159">
        <f>F85*D85</f>
        <v>35</v>
      </c>
      <c r="J85" s="159">
        <f>G85*D85</f>
        <v>5</v>
      </c>
    </row>
    <row r="86" spans="1:10" ht="18.75">
      <c r="A86" s="157"/>
      <c r="B86" s="160" t="s">
        <v>836</v>
      </c>
      <c r="C86" s="153" t="s">
        <v>281</v>
      </c>
      <c r="D86" s="153">
        <v>2</v>
      </c>
      <c r="E86" s="153">
        <f>G86*60</f>
        <v>60</v>
      </c>
      <c r="F86" s="153">
        <f>G86*7</f>
        <v>7</v>
      </c>
      <c r="G86" s="153">
        <v>1</v>
      </c>
      <c r="H86" s="158">
        <f>E86*D86</f>
        <v>120</v>
      </c>
      <c r="I86" s="159">
        <f>F86*D86</f>
        <v>14</v>
      </c>
      <c r="J86" s="159">
        <v>2</v>
      </c>
    </row>
    <row r="87" spans="1:10" ht="18.75">
      <c r="A87" s="157"/>
      <c r="B87" s="160" t="s">
        <v>837</v>
      </c>
      <c r="C87" s="153" t="s">
        <v>281</v>
      </c>
      <c r="D87" s="153">
        <v>3</v>
      </c>
      <c r="E87" s="153">
        <f>F87*60</f>
        <v>420</v>
      </c>
      <c r="F87" s="153">
        <v>7</v>
      </c>
      <c r="G87" s="153">
        <v>1</v>
      </c>
      <c r="H87" s="158">
        <f>E87*D87</f>
        <v>1260</v>
      </c>
      <c r="I87" s="159">
        <f>F87*D87</f>
        <v>21</v>
      </c>
      <c r="J87" s="159">
        <v>3</v>
      </c>
    </row>
    <row r="88" spans="1:10" ht="18.75">
      <c r="A88" s="183"/>
      <c r="B88" s="184" t="s">
        <v>838</v>
      </c>
      <c r="C88" s="185" t="s">
        <v>272</v>
      </c>
      <c r="D88" s="185">
        <v>5</v>
      </c>
      <c r="E88" s="185">
        <f>F88*60</f>
        <v>120</v>
      </c>
      <c r="F88" s="185">
        <v>2</v>
      </c>
      <c r="G88" s="185">
        <f>F88/7</f>
        <v>0.2857142857142857</v>
      </c>
      <c r="H88" s="206">
        <f>E88*D88</f>
        <v>600</v>
      </c>
      <c r="I88" s="207">
        <f>F88*D88</f>
        <v>10</v>
      </c>
      <c r="J88" s="207">
        <f>G88*D88</f>
        <v>1.4285714285714284</v>
      </c>
    </row>
    <row r="89" spans="1:10" ht="18.75">
      <c r="A89" s="200"/>
      <c r="B89" s="208" t="s">
        <v>839</v>
      </c>
      <c r="C89" s="202"/>
      <c r="D89" s="202"/>
      <c r="E89" s="202"/>
      <c r="F89" s="202"/>
      <c r="G89" s="202"/>
      <c r="H89" s="203"/>
      <c r="I89" s="204"/>
      <c r="J89" s="204"/>
    </row>
    <row r="90" spans="1:10" ht="18.75">
      <c r="A90" s="157"/>
      <c r="B90" s="160" t="s">
        <v>840</v>
      </c>
      <c r="C90" s="153" t="s">
        <v>281</v>
      </c>
      <c r="D90" s="153">
        <v>2</v>
      </c>
      <c r="E90" s="153">
        <f>G90*60</f>
        <v>120</v>
      </c>
      <c r="F90" s="153">
        <f>G90*7</f>
        <v>14</v>
      </c>
      <c r="G90" s="153">
        <v>2</v>
      </c>
      <c r="H90" s="158">
        <f>E90*2</f>
        <v>240</v>
      </c>
      <c r="I90" s="159">
        <f>F90*2</f>
        <v>28</v>
      </c>
      <c r="J90" s="159">
        <v>4</v>
      </c>
    </row>
    <row r="91" spans="1:10" ht="18.75">
      <c r="A91" s="157"/>
      <c r="B91" s="157" t="s">
        <v>841</v>
      </c>
      <c r="C91" s="153"/>
      <c r="D91" s="153"/>
      <c r="E91" s="153"/>
      <c r="F91" s="153"/>
      <c r="G91" s="153"/>
      <c r="H91" s="158"/>
      <c r="I91" s="159"/>
      <c r="J91" s="159"/>
    </row>
    <row r="92" spans="1:10" ht="18.75">
      <c r="A92" s="157"/>
      <c r="B92" s="160" t="s">
        <v>842</v>
      </c>
      <c r="C92" s="153" t="s">
        <v>281</v>
      </c>
      <c r="D92" s="153">
        <v>2</v>
      </c>
      <c r="E92" s="153">
        <f>F92*60</f>
        <v>180</v>
      </c>
      <c r="F92" s="153">
        <v>3</v>
      </c>
      <c r="G92" s="153">
        <f>F92/7</f>
        <v>0.42857142857142855</v>
      </c>
      <c r="H92" s="158">
        <f>E92*D92</f>
        <v>360</v>
      </c>
      <c r="I92" s="159">
        <f>F92*D92</f>
        <v>6</v>
      </c>
      <c r="J92" s="159">
        <f>G92*D92</f>
        <v>0.8571428571428571</v>
      </c>
    </row>
    <row r="93" spans="1:10" ht="18.75">
      <c r="A93" s="157"/>
      <c r="B93" s="160" t="s">
        <v>843</v>
      </c>
      <c r="C93" s="153" t="s">
        <v>281</v>
      </c>
      <c r="D93" s="153">
        <v>2</v>
      </c>
      <c r="E93" s="153">
        <f>F93*60</f>
        <v>180</v>
      </c>
      <c r="F93" s="153">
        <v>3</v>
      </c>
      <c r="G93" s="153">
        <f>F93/7</f>
        <v>0.42857142857142855</v>
      </c>
      <c r="H93" s="158">
        <f>E93*D93</f>
        <v>360</v>
      </c>
      <c r="I93" s="159">
        <f>F93*D93</f>
        <v>6</v>
      </c>
      <c r="J93" s="159">
        <f>G93*D93</f>
        <v>0.8571428571428571</v>
      </c>
    </row>
    <row r="94" spans="1:10" ht="18.75">
      <c r="A94" s="157"/>
      <c r="B94" s="160" t="s">
        <v>844</v>
      </c>
      <c r="C94" s="153" t="s">
        <v>281</v>
      </c>
      <c r="D94" s="153">
        <v>1</v>
      </c>
      <c r="E94" s="153">
        <v>60</v>
      </c>
      <c r="F94" s="153">
        <v>1</v>
      </c>
      <c r="G94" s="153">
        <f>F94/7</f>
        <v>0.14285714285714285</v>
      </c>
      <c r="H94" s="180">
        <v>60</v>
      </c>
      <c r="I94" s="181">
        <v>1</v>
      </c>
      <c r="J94" s="181">
        <f>I94/7</f>
        <v>0.14285714285714285</v>
      </c>
    </row>
    <row r="95" spans="1:10" ht="18.75">
      <c r="A95" s="157"/>
      <c r="B95" s="161" t="s">
        <v>845</v>
      </c>
      <c r="C95" s="153"/>
      <c r="D95" s="153"/>
      <c r="E95" s="153"/>
      <c r="F95" s="153"/>
      <c r="G95" s="153"/>
      <c r="H95" s="180"/>
      <c r="I95" s="181"/>
      <c r="J95" s="181"/>
    </row>
    <row r="96" spans="1:10" ht="18.75">
      <c r="A96" s="157"/>
      <c r="B96" s="160" t="s">
        <v>846</v>
      </c>
      <c r="C96" s="153" t="s">
        <v>281</v>
      </c>
      <c r="D96" s="153">
        <v>2</v>
      </c>
      <c r="E96" s="153">
        <f>G96*60</f>
        <v>120</v>
      </c>
      <c r="F96" s="153">
        <f>G96*7</f>
        <v>14</v>
      </c>
      <c r="G96" s="153">
        <v>2</v>
      </c>
      <c r="H96" s="158">
        <f>E96*2</f>
        <v>240</v>
      </c>
      <c r="I96" s="159">
        <f>F96*2</f>
        <v>28</v>
      </c>
      <c r="J96" s="159">
        <v>4</v>
      </c>
    </row>
    <row r="97" spans="1:10" ht="18.75">
      <c r="A97" s="157"/>
      <c r="B97" s="157" t="s">
        <v>847</v>
      </c>
      <c r="C97" s="153"/>
      <c r="D97" s="153"/>
      <c r="E97" s="153"/>
      <c r="F97" s="153"/>
      <c r="G97" s="153"/>
      <c r="H97" s="158"/>
      <c r="I97" s="159"/>
      <c r="J97" s="159"/>
    </row>
    <row r="98" spans="1:10" ht="18.75">
      <c r="A98" s="157"/>
      <c r="B98" s="160" t="s">
        <v>846</v>
      </c>
      <c r="C98" s="153" t="s">
        <v>281</v>
      </c>
      <c r="D98" s="153">
        <v>20</v>
      </c>
      <c r="E98" s="153">
        <f>F98*60</f>
        <v>180</v>
      </c>
      <c r="F98" s="153">
        <v>3</v>
      </c>
      <c r="G98" s="153">
        <f>F98/7</f>
        <v>0.42857142857142855</v>
      </c>
      <c r="H98" s="158">
        <f>E98*D98</f>
        <v>3600</v>
      </c>
      <c r="I98" s="159">
        <f>F98*D98</f>
        <v>60</v>
      </c>
      <c r="J98" s="159">
        <f>G98*D98</f>
        <v>8.571428571428571</v>
      </c>
    </row>
    <row r="99" spans="1:10" ht="18.75">
      <c r="A99" s="157"/>
      <c r="B99" s="157" t="s">
        <v>848</v>
      </c>
      <c r="C99" s="153"/>
      <c r="D99" s="153"/>
      <c r="E99" s="153"/>
      <c r="F99" s="153"/>
      <c r="G99" s="153"/>
      <c r="H99" s="158"/>
      <c r="I99" s="159"/>
      <c r="J99" s="159"/>
    </row>
    <row r="100" spans="1:10" ht="18.75">
      <c r="A100" s="157"/>
      <c r="B100" s="160" t="s">
        <v>846</v>
      </c>
      <c r="C100" s="153" t="s">
        <v>281</v>
      </c>
      <c r="D100" s="153">
        <v>2</v>
      </c>
      <c r="E100" s="153">
        <f>F100*60</f>
        <v>180</v>
      </c>
      <c r="F100" s="153">
        <v>3</v>
      </c>
      <c r="G100" s="153">
        <f>F100/7</f>
        <v>0.42857142857142855</v>
      </c>
      <c r="H100" s="158">
        <f>E100*D100</f>
        <v>360</v>
      </c>
      <c r="I100" s="159">
        <f>F100*D100</f>
        <v>6</v>
      </c>
      <c r="J100" s="159">
        <f>G100*D100</f>
        <v>0.8571428571428571</v>
      </c>
    </row>
    <row r="101" spans="1:10" ht="18.75">
      <c r="A101" s="157"/>
      <c r="B101" s="157" t="s">
        <v>849</v>
      </c>
      <c r="C101" s="153"/>
      <c r="D101" s="153"/>
      <c r="E101" s="153"/>
      <c r="F101" s="153"/>
      <c r="G101" s="153"/>
      <c r="H101" s="158"/>
      <c r="I101" s="159"/>
      <c r="J101" s="159"/>
    </row>
    <row r="102" spans="1:10" ht="18.75">
      <c r="A102" s="157"/>
      <c r="B102" s="160" t="s">
        <v>846</v>
      </c>
      <c r="C102" s="153" t="s">
        <v>281</v>
      </c>
      <c r="D102" s="153">
        <v>2</v>
      </c>
      <c r="E102" s="153">
        <f>F102*60</f>
        <v>180</v>
      </c>
      <c r="F102" s="153">
        <v>3</v>
      </c>
      <c r="G102" s="153">
        <f>F102/7</f>
        <v>0.42857142857142855</v>
      </c>
      <c r="H102" s="158">
        <f>E102*D102</f>
        <v>360</v>
      </c>
      <c r="I102" s="159">
        <f>F102*D102</f>
        <v>6</v>
      </c>
      <c r="J102" s="159">
        <f>G102*D102</f>
        <v>0.8571428571428571</v>
      </c>
    </row>
    <row r="103" spans="1:10" ht="18.75">
      <c r="A103" s="157"/>
      <c r="B103" s="157" t="s">
        <v>850</v>
      </c>
      <c r="C103" s="153"/>
      <c r="D103" s="153"/>
      <c r="E103" s="153"/>
      <c r="F103" s="153"/>
      <c r="G103" s="153"/>
      <c r="H103" s="158"/>
      <c r="I103" s="159"/>
      <c r="J103" s="159"/>
    </row>
    <row r="104" spans="1:10" ht="18.75">
      <c r="A104" s="157"/>
      <c r="B104" s="161" t="s">
        <v>851</v>
      </c>
      <c r="C104" s="153"/>
      <c r="D104" s="153"/>
      <c r="E104" s="153"/>
      <c r="F104" s="153"/>
      <c r="G104" s="153"/>
      <c r="H104" s="158"/>
      <c r="I104" s="159"/>
      <c r="J104" s="159"/>
    </row>
    <row r="105" spans="1:10" ht="18.75">
      <c r="A105" s="157"/>
      <c r="B105" s="160" t="s">
        <v>852</v>
      </c>
      <c r="C105" s="153"/>
      <c r="D105" s="153"/>
      <c r="E105" s="153"/>
      <c r="F105" s="153"/>
      <c r="G105" s="153"/>
      <c r="H105" s="158"/>
      <c r="I105" s="159"/>
      <c r="J105" s="159"/>
    </row>
    <row r="106" spans="1:10" ht="18.75">
      <c r="A106" s="157"/>
      <c r="B106" s="157" t="s">
        <v>853</v>
      </c>
      <c r="C106" s="153"/>
      <c r="D106" s="153"/>
      <c r="E106" s="153"/>
      <c r="F106" s="153"/>
      <c r="G106" s="153"/>
      <c r="H106" s="158"/>
      <c r="I106" s="159"/>
      <c r="J106" s="159"/>
    </row>
    <row r="107" spans="1:10" ht="18.75">
      <c r="A107" s="157"/>
      <c r="B107" s="160" t="s">
        <v>854</v>
      </c>
      <c r="C107" s="153" t="s">
        <v>272</v>
      </c>
      <c r="D107" s="153">
        <v>1</v>
      </c>
      <c r="E107" s="153">
        <f>G107*60</f>
        <v>180</v>
      </c>
      <c r="F107" s="153">
        <f>G107*7</f>
        <v>21</v>
      </c>
      <c r="G107" s="153">
        <v>3</v>
      </c>
      <c r="H107" s="158">
        <f>E107*D107</f>
        <v>180</v>
      </c>
      <c r="I107" s="159">
        <f>F107*D107</f>
        <v>21</v>
      </c>
      <c r="J107" s="159">
        <v>3</v>
      </c>
    </row>
    <row r="108" spans="1:10" ht="18.75">
      <c r="A108" s="157"/>
      <c r="B108" s="157" t="s">
        <v>855</v>
      </c>
      <c r="C108" s="153"/>
      <c r="D108" s="153"/>
      <c r="E108" s="153"/>
      <c r="F108" s="153"/>
      <c r="G108" s="153"/>
      <c r="H108" s="158"/>
      <c r="I108" s="159"/>
      <c r="J108" s="159"/>
    </row>
    <row r="109" spans="1:10" ht="18.75">
      <c r="A109" s="157"/>
      <c r="B109" s="160" t="s">
        <v>854</v>
      </c>
      <c r="C109" s="153"/>
      <c r="D109" s="153"/>
      <c r="E109" s="153"/>
      <c r="F109" s="153"/>
      <c r="G109" s="153"/>
      <c r="H109" s="158"/>
      <c r="I109" s="159"/>
      <c r="J109" s="159"/>
    </row>
    <row r="110" spans="1:10" ht="18.75">
      <c r="A110" s="157"/>
      <c r="B110" s="157" t="s">
        <v>856</v>
      </c>
      <c r="C110" s="153"/>
      <c r="D110" s="153"/>
      <c r="E110" s="153"/>
      <c r="F110" s="153"/>
      <c r="G110" s="153"/>
      <c r="H110" s="158"/>
      <c r="I110" s="159"/>
      <c r="J110" s="159"/>
    </row>
    <row r="111" spans="1:10" ht="18.75">
      <c r="A111" s="157"/>
      <c r="B111" s="160" t="s">
        <v>857</v>
      </c>
      <c r="C111" s="153"/>
      <c r="D111" s="153"/>
      <c r="E111" s="153"/>
      <c r="F111" s="153"/>
      <c r="G111" s="153"/>
      <c r="H111" s="158"/>
      <c r="I111" s="159"/>
      <c r="J111" s="159"/>
    </row>
    <row r="112" spans="1:10" ht="18.75">
      <c r="A112" s="157"/>
      <c r="B112" s="161" t="s">
        <v>858</v>
      </c>
      <c r="C112" s="153"/>
      <c r="D112" s="153"/>
      <c r="E112" s="153"/>
      <c r="F112" s="153"/>
      <c r="G112" s="153"/>
      <c r="H112" s="158"/>
      <c r="I112" s="159"/>
      <c r="J112" s="159"/>
    </row>
    <row r="113" spans="1:10" ht="18.75">
      <c r="A113" s="157"/>
      <c r="B113" s="160" t="s">
        <v>859</v>
      </c>
      <c r="C113" s="153" t="s">
        <v>272</v>
      </c>
      <c r="D113" s="153">
        <v>3</v>
      </c>
      <c r="E113" s="153">
        <f>G113*60</f>
        <v>120</v>
      </c>
      <c r="F113" s="153">
        <f>G113*7</f>
        <v>14</v>
      </c>
      <c r="G113" s="153">
        <v>2</v>
      </c>
      <c r="H113" s="158">
        <f>E113*D113</f>
        <v>360</v>
      </c>
      <c r="I113" s="159">
        <f>F113*D113</f>
        <v>42</v>
      </c>
      <c r="J113" s="159">
        <v>6</v>
      </c>
    </row>
    <row r="114" spans="1:10" ht="18.75">
      <c r="A114" s="157"/>
      <c r="B114" s="157" t="s">
        <v>860</v>
      </c>
      <c r="C114" s="153"/>
      <c r="D114" s="153"/>
      <c r="E114" s="153"/>
      <c r="F114" s="153"/>
      <c r="G114" s="153"/>
      <c r="H114" s="158"/>
      <c r="I114" s="159"/>
      <c r="J114" s="159"/>
    </row>
    <row r="115" spans="1:10" ht="18.75">
      <c r="A115" s="157"/>
      <c r="B115" s="160" t="s">
        <v>861</v>
      </c>
      <c r="C115" s="153" t="s">
        <v>272</v>
      </c>
      <c r="D115" s="153">
        <v>1</v>
      </c>
      <c r="E115" s="153">
        <f>G115*60</f>
        <v>180</v>
      </c>
      <c r="F115" s="153">
        <f>G115*7</f>
        <v>21</v>
      </c>
      <c r="G115" s="153">
        <v>3</v>
      </c>
      <c r="H115" s="158">
        <f>E115*D115</f>
        <v>180</v>
      </c>
      <c r="I115" s="159">
        <f>F115*D115</f>
        <v>21</v>
      </c>
      <c r="J115" s="159">
        <v>3</v>
      </c>
    </row>
    <row r="116" spans="1:10" ht="18.75">
      <c r="A116" s="157"/>
      <c r="B116" s="160" t="s">
        <v>862</v>
      </c>
      <c r="C116" s="153" t="s">
        <v>281</v>
      </c>
      <c r="D116" s="153">
        <v>12</v>
      </c>
      <c r="E116" s="153">
        <v>60</v>
      </c>
      <c r="F116" s="153">
        <f>E116/60</f>
        <v>1</v>
      </c>
      <c r="G116" s="153">
        <f>F116/7</f>
        <v>0.14285714285714285</v>
      </c>
      <c r="H116" s="158">
        <f>E116*D116</f>
        <v>720</v>
      </c>
      <c r="I116" s="159">
        <f>F116*D116</f>
        <v>12</v>
      </c>
      <c r="J116" s="159">
        <f>G116*D116</f>
        <v>1.7142857142857142</v>
      </c>
    </row>
    <row r="117" spans="1:10" ht="18.75">
      <c r="A117" s="157"/>
      <c r="B117" s="157" t="s">
        <v>863</v>
      </c>
      <c r="C117" s="153"/>
      <c r="D117" s="153"/>
      <c r="E117" s="153"/>
      <c r="F117" s="153"/>
      <c r="G117" s="153"/>
      <c r="H117" s="158"/>
      <c r="I117" s="159"/>
      <c r="J117" s="159"/>
    </row>
    <row r="118" spans="1:10" ht="18.75">
      <c r="A118" s="157"/>
      <c r="B118" s="160" t="s">
        <v>864</v>
      </c>
      <c r="C118" s="153" t="s">
        <v>272</v>
      </c>
      <c r="D118" s="153">
        <v>3</v>
      </c>
      <c r="E118" s="153">
        <f>G118*60</f>
        <v>120</v>
      </c>
      <c r="F118" s="153">
        <f>G118*7</f>
        <v>14</v>
      </c>
      <c r="G118" s="153">
        <v>2</v>
      </c>
      <c r="H118" s="158">
        <f>E118*D118</f>
        <v>360</v>
      </c>
      <c r="I118" s="159">
        <f>F118*D118</f>
        <v>42</v>
      </c>
      <c r="J118" s="159">
        <v>6</v>
      </c>
    </row>
    <row r="119" spans="1:10" ht="18.75">
      <c r="A119" s="157"/>
      <c r="B119" s="160" t="s">
        <v>865</v>
      </c>
      <c r="C119" s="153" t="s">
        <v>272</v>
      </c>
      <c r="D119" s="153">
        <v>3</v>
      </c>
      <c r="E119" s="153">
        <f>G119*60</f>
        <v>60</v>
      </c>
      <c r="F119" s="153">
        <f>G119*7</f>
        <v>7</v>
      </c>
      <c r="G119" s="153">
        <v>1</v>
      </c>
      <c r="H119" s="158">
        <f>E119*D119</f>
        <v>180</v>
      </c>
      <c r="I119" s="159">
        <f>F119*D119</f>
        <v>21</v>
      </c>
      <c r="J119" s="159">
        <v>3</v>
      </c>
    </row>
    <row r="120" spans="1:10" ht="18.75">
      <c r="A120" s="157"/>
      <c r="B120" s="160" t="s">
        <v>866</v>
      </c>
      <c r="C120" s="153" t="s">
        <v>272</v>
      </c>
      <c r="D120" s="153">
        <v>3</v>
      </c>
      <c r="E120" s="153">
        <f>G120*60</f>
        <v>60</v>
      </c>
      <c r="F120" s="153">
        <f>G120*7</f>
        <v>7</v>
      </c>
      <c r="G120" s="153">
        <v>1</v>
      </c>
      <c r="H120" s="158">
        <f>E120*D120</f>
        <v>180</v>
      </c>
      <c r="I120" s="159">
        <f>F120*D120</f>
        <v>21</v>
      </c>
      <c r="J120" s="159">
        <v>3</v>
      </c>
    </row>
    <row r="121" spans="1:10" ht="18.75">
      <c r="A121" s="157"/>
      <c r="B121" s="157" t="s">
        <v>867</v>
      </c>
      <c r="C121" s="153"/>
      <c r="D121" s="153"/>
      <c r="E121" s="153"/>
      <c r="F121" s="153"/>
      <c r="G121" s="153"/>
      <c r="H121" s="158"/>
      <c r="I121" s="159"/>
      <c r="J121" s="159"/>
    </row>
    <row r="122" spans="1:10" ht="18.75">
      <c r="A122" s="157"/>
      <c r="B122" s="161" t="s">
        <v>868</v>
      </c>
      <c r="C122" s="153"/>
      <c r="D122" s="153"/>
      <c r="E122" s="153"/>
      <c r="F122" s="153"/>
      <c r="G122" s="153"/>
      <c r="H122" s="158"/>
      <c r="I122" s="159"/>
      <c r="J122" s="159"/>
    </row>
    <row r="123" spans="1:10" ht="18.75">
      <c r="A123" s="157"/>
      <c r="B123" s="160" t="s">
        <v>869</v>
      </c>
      <c r="C123" s="153" t="s">
        <v>281</v>
      </c>
      <c r="D123" s="153">
        <v>37</v>
      </c>
      <c r="E123" s="153">
        <f>F123*60</f>
        <v>60</v>
      </c>
      <c r="F123" s="153">
        <v>1</v>
      </c>
      <c r="G123" s="153">
        <f>F123/7</f>
        <v>0.14285714285714285</v>
      </c>
      <c r="H123" s="158">
        <f>E123*D123</f>
        <v>2220</v>
      </c>
      <c r="I123" s="159">
        <f>F123*D123</f>
        <v>37</v>
      </c>
      <c r="J123" s="159">
        <f>G123*D123</f>
        <v>5.285714285714286</v>
      </c>
    </row>
    <row r="124" spans="1:10" ht="18.75">
      <c r="A124" s="157"/>
      <c r="B124" s="160" t="s">
        <v>870</v>
      </c>
      <c r="C124" s="153"/>
      <c r="D124" s="153"/>
      <c r="E124" s="153"/>
      <c r="F124" s="153"/>
      <c r="G124" s="153"/>
      <c r="H124" s="158"/>
      <c r="I124" s="159"/>
      <c r="J124" s="159"/>
    </row>
    <row r="125" spans="1:10" ht="18.75">
      <c r="A125" s="157"/>
      <c r="B125" s="160" t="s">
        <v>871</v>
      </c>
      <c r="C125" s="153" t="s">
        <v>281</v>
      </c>
      <c r="D125" s="153">
        <v>27</v>
      </c>
      <c r="E125" s="153">
        <v>60</v>
      </c>
      <c r="F125" s="153">
        <f>E125/60</f>
        <v>1</v>
      </c>
      <c r="G125" s="153">
        <v>27</v>
      </c>
      <c r="H125" s="158">
        <f>E125*D125</f>
        <v>1620</v>
      </c>
      <c r="I125" s="159">
        <f>F125*D125</f>
        <v>27</v>
      </c>
      <c r="J125" s="159">
        <v>27</v>
      </c>
    </row>
    <row r="126" spans="1:10" ht="18.75">
      <c r="A126" s="157"/>
      <c r="B126" s="160" t="s">
        <v>872</v>
      </c>
      <c r="C126" s="153" t="s">
        <v>272</v>
      </c>
      <c r="D126" s="153">
        <v>3</v>
      </c>
      <c r="E126" s="153">
        <f>G126*60</f>
        <v>120</v>
      </c>
      <c r="F126" s="153">
        <f>G126*7</f>
        <v>14</v>
      </c>
      <c r="G126" s="153">
        <v>2</v>
      </c>
      <c r="H126" s="158">
        <f>E126*D126</f>
        <v>360</v>
      </c>
      <c r="I126" s="159">
        <f>F126*D126</f>
        <v>42</v>
      </c>
      <c r="J126" s="159">
        <v>6</v>
      </c>
    </row>
    <row r="127" spans="1:10" ht="18.75">
      <c r="A127" s="157"/>
      <c r="B127" s="161" t="s">
        <v>873</v>
      </c>
      <c r="C127" s="153"/>
      <c r="D127" s="153"/>
      <c r="E127" s="153"/>
      <c r="F127" s="153"/>
      <c r="G127" s="153"/>
      <c r="H127" s="158"/>
      <c r="I127" s="159"/>
      <c r="J127" s="159"/>
    </row>
    <row r="128" spans="1:10" ht="18.75">
      <c r="A128" s="183"/>
      <c r="B128" s="184" t="s">
        <v>874</v>
      </c>
      <c r="C128" s="185" t="s">
        <v>272</v>
      </c>
      <c r="D128" s="185">
        <v>5</v>
      </c>
      <c r="E128" s="185">
        <f>F128*60</f>
        <v>420</v>
      </c>
      <c r="F128" s="185">
        <f>G128*7</f>
        <v>7</v>
      </c>
      <c r="G128" s="185">
        <v>1</v>
      </c>
      <c r="H128" s="206">
        <f>E128*D128</f>
        <v>2100</v>
      </c>
      <c r="I128" s="207">
        <f>F128*D128</f>
        <v>35</v>
      </c>
      <c r="J128" s="207">
        <v>5</v>
      </c>
    </row>
    <row r="129" spans="1:10" ht="18.75">
      <c r="A129" s="200"/>
      <c r="B129" s="201" t="s">
        <v>875</v>
      </c>
      <c r="C129" s="202" t="s">
        <v>272</v>
      </c>
      <c r="D129" s="202">
        <v>4</v>
      </c>
      <c r="E129" s="202">
        <v>60</v>
      </c>
      <c r="F129" s="202">
        <v>1</v>
      </c>
      <c r="G129" s="202">
        <f>F129/7</f>
        <v>0.14285714285714285</v>
      </c>
      <c r="H129" s="203">
        <f>E129*D129</f>
        <v>240</v>
      </c>
      <c r="I129" s="204">
        <f>F129*D129</f>
        <v>4</v>
      </c>
      <c r="J129" s="204">
        <f>G129*D129</f>
        <v>0.5714285714285714</v>
      </c>
    </row>
    <row r="130" spans="1:10" ht="18.75">
      <c r="A130" s="157"/>
      <c r="B130" s="160" t="s">
        <v>876</v>
      </c>
      <c r="C130" s="153" t="s">
        <v>281</v>
      </c>
      <c r="D130" s="153">
        <v>4</v>
      </c>
      <c r="E130" s="153">
        <f>F130*60</f>
        <v>120</v>
      </c>
      <c r="F130" s="153">
        <v>2</v>
      </c>
      <c r="G130" s="153">
        <f>F130/7</f>
        <v>0.2857142857142857</v>
      </c>
      <c r="H130" s="158">
        <f>E130*D130</f>
        <v>480</v>
      </c>
      <c r="I130" s="159">
        <f>F130*D130</f>
        <v>8</v>
      </c>
      <c r="J130" s="159">
        <f>G130*D130</f>
        <v>1.1428571428571428</v>
      </c>
    </row>
    <row r="131" spans="1:10" ht="18.75">
      <c r="A131" s="157"/>
      <c r="B131" s="161" t="s">
        <v>877</v>
      </c>
      <c r="C131" s="153"/>
      <c r="D131" s="153"/>
      <c r="E131" s="153"/>
      <c r="F131" s="153"/>
      <c r="G131" s="153"/>
      <c r="H131" s="158"/>
      <c r="I131" s="159"/>
      <c r="J131" s="159"/>
    </row>
    <row r="132" spans="1:10" ht="18.75">
      <c r="A132" s="157"/>
      <c r="B132" s="160" t="s">
        <v>878</v>
      </c>
      <c r="C132" s="153"/>
      <c r="D132" s="153"/>
      <c r="E132" s="153"/>
      <c r="F132" s="153"/>
      <c r="G132" s="153"/>
      <c r="H132" s="158"/>
      <c r="I132" s="159"/>
      <c r="J132" s="159"/>
    </row>
    <row r="133" spans="1:10" ht="18.75">
      <c r="A133" s="157"/>
      <c r="B133" s="160" t="s">
        <v>879</v>
      </c>
      <c r="C133" s="153"/>
      <c r="D133" s="153"/>
      <c r="E133" s="153"/>
      <c r="F133" s="153"/>
      <c r="G133" s="153"/>
      <c r="H133" s="158"/>
      <c r="I133" s="159"/>
      <c r="J133" s="159"/>
    </row>
    <row r="134" spans="1:10" ht="18.75">
      <c r="A134" s="157"/>
      <c r="B134" s="160" t="s">
        <v>880</v>
      </c>
      <c r="C134" s="153"/>
      <c r="D134" s="153"/>
      <c r="E134" s="153"/>
      <c r="F134" s="153"/>
      <c r="G134" s="153"/>
      <c r="H134" s="158"/>
      <c r="I134" s="159"/>
      <c r="J134" s="159"/>
    </row>
    <row r="135" spans="1:10" ht="18.75">
      <c r="A135" s="151" t="s">
        <v>881</v>
      </c>
      <c r="B135" s="160"/>
      <c r="C135" s="153"/>
      <c r="D135" s="153"/>
      <c r="E135" s="153"/>
      <c r="F135" s="153"/>
      <c r="G135" s="153"/>
      <c r="H135" s="158"/>
      <c r="I135" s="159"/>
      <c r="J135" s="159"/>
    </row>
    <row r="136" spans="1:10" ht="18.75">
      <c r="A136" s="161"/>
      <c r="B136" s="161" t="s">
        <v>882</v>
      </c>
      <c r="C136" s="153"/>
      <c r="D136" s="153"/>
      <c r="E136" s="153"/>
      <c r="F136" s="153"/>
      <c r="G136" s="153"/>
      <c r="H136" s="158"/>
      <c r="I136" s="159"/>
      <c r="J136" s="159"/>
    </row>
    <row r="137" spans="1:10" ht="18.75">
      <c r="A137" s="157"/>
      <c r="B137" s="160" t="s">
        <v>883</v>
      </c>
      <c r="C137" s="153" t="s">
        <v>281</v>
      </c>
      <c r="D137" s="153">
        <v>15</v>
      </c>
      <c r="E137" s="153">
        <f>F137*60</f>
        <v>120</v>
      </c>
      <c r="F137" s="153">
        <v>2</v>
      </c>
      <c r="G137" s="153">
        <f>F137/7</f>
        <v>0.2857142857142857</v>
      </c>
      <c r="H137" s="158">
        <f>E137*D137</f>
        <v>1800</v>
      </c>
      <c r="I137" s="159">
        <f>F137*D137</f>
        <v>30</v>
      </c>
      <c r="J137" s="159">
        <f>G137*D137</f>
        <v>4.285714285714286</v>
      </c>
    </row>
    <row r="138" spans="1:10" ht="18.75">
      <c r="A138" s="157"/>
      <c r="B138" s="157" t="s">
        <v>884</v>
      </c>
      <c r="C138" s="153"/>
      <c r="D138" s="153"/>
      <c r="E138" s="153"/>
      <c r="F138" s="153"/>
      <c r="G138" s="153"/>
      <c r="H138" s="158"/>
      <c r="I138" s="159"/>
      <c r="J138" s="159"/>
    </row>
    <row r="139" spans="1:10" ht="18.75">
      <c r="A139" s="157"/>
      <c r="B139" s="160" t="s">
        <v>885</v>
      </c>
      <c r="C139" s="153" t="s">
        <v>281</v>
      </c>
      <c r="D139" s="153">
        <v>275</v>
      </c>
      <c r="E139" s="153">
        <v>30</v>
      </c>
      <c r="F139" s="153">
        <f>E139/60</f>
        <v>0.5</v>
      </c>
      <c r="G139" s="153">
        <f>F139/7</f>
        <v>0.07142857142857142</v>
      </c>
      <c r="H139" s="158">
        <f>E139*D139</f>
        <v>8250</v>
      </c>
      <c r="I139" s="159">
        <f>F139*D139</f>
        <v>137.5</v>
      </c>
      <c r="J139" s="159">
        <f>G139*D139</f>
        <v>19.642857142857142</v>
      </c>
    </row>
    <row r="140" spans="1:10" ht="18.75">
      <c r="A140" s="157"/>
      <c r="B140" s="157" t="s">
        <v>886</v>
      </c>
      <c r="C140" s="153"/>
      <c r="D140" s="153"/>
      <c r="E140" s="153"/>
      <c r="F140" s="153"/>
      <c r="G140" s="153"/>
      <c r="H140" s="158"/>
      <c r="I140" s="159"/>
      <c r="J140" s="159"/>
    </row>
    <row r="141" spans="1:10" ht="18.75">
      <c r="A141" s="157"/>
      <c r="B141" s="160" t="s">
        <v>887</v>
      </c>
      <c r="C141" s="153" t="s">
        <v>281</v>
      </c>
      <c r="D141" s="153">
        <v>15</v>
      </c>
      <c r="E141" s="153">
        <v>30</v>
      </c>
      <c r="F141" s="153">
        <f>E141/60</f>
        <v>0.5</v>
      </c>
      <c r="G141" s="153">
        <f>F141/7</f>
        <v>0.07142857142857142</v>
      </c>
      <c r="H141" s="158">
        <f>E141*D141</f>
        <v>450</v>
      </c>
      <c r="I141" s="159">
        <f>F141*D141</f>
        <v>7.5</v>
      </c>
      <c r="J141" s="159">
        <f>G141*D141</f>
        <v>1.0714285714285714</v>
      </c>
    </row>
    <row r="142" spans="1:10" ht="18.75">
      <c r="A142" s="157"/>
      <c r="B142" s="157" t="s">
        <v>888</v>
      </c>
      <c r="C142" s="153"/>
      <c r="D142" s="153"/>
      <c r="E142" s="153"/>
      <c r="F142" s="153"/>
      <c r="G142" s="153"/>
      <c r="H142" s="158"/>
      <c r="I142" s="159"/>
      <c r="J142" s="159"/>
    </row>
    <row r="143" spans="1:10" ht="18.75">
      <c r="A143" s="157"/>
      <c r="B143" s="160" t="s">
        <v>889</v>
      </c>
      <c r="C143" s="153" t="s">
        <v>281</v>
      </c>
      <c r="D143" s="153">
        <v>10</v>
      </c>
      <c r="E143" s="153">
        <f>F143*60</f>
        <v>120</v>
      </c>
      <c r="F143" s="153">
        <v>2</v>
      </c>
      <c r="G143" s="153">
        <f>F143/7</f>
        <v>0.2857142857142857</v>
      </c>
      <c r="H143" s="158">
        <f>E143*D143</f>
        <v>1200</v>
      </c>
      <c r="I143" s="159">
        <f>F143*D143</f>
        <v>20</v>
      </c>
      <c r="J143" s="159">
        <f>G143*D143</f>
        <v>2.8571428571428568</v>
      </c>
    </row>
    <row r="144" spans="1:10" ht="18.75">
      <c r="A144" s="157"/>
      <c r="B144" s="160" t="s">
        <v>890</v>
      </c>
      <c r="C144" s="153" t="s">
        <v>281</v>
      </c>
      <c r="D144" s="153">
        <v>2</v>
      </c>
      <c r="E144" s="153">
        <v>30</v>
      </c>
      <c r="F144" s="153">
        <f>E144/60</f>
        <v>0.5</v>
      </c>
      <c r="G144" s="153">
        <f>F144/7</f>
        <v>0.07142857142857142</v>
      </c>
      <c r="H144" s="158">
        <f>E144*D144</f>
        <v>60</v>
      </c>
      <c r="I144" s="159">
        <f>F144*D144</f>
        <v>1</v>
      </c>
      <c r="J144" s="159">
        <f>G144*D144</f>
        <v>0.14285714285714285</v>
      </c>
    </row>
    <row r="145" spans="1:10" ht="18.75">
      <c r="A145" s="157"/>
      <c r="B145" s="160" t="s">
        <v>891</v>
      </c>
      <c r="C145" s="153"/>
      <c r="D145" s="153"/>
      <c r="E145" s="153"/>
      <c r="F145" s="153"/>
      <c r="G145" s="153"/>
      <c r="H145" s="158"/>
      <c r="I145" s="159"/>
      <c r="J145" s="159"/>
    </row>
    <row r="146" spans="1:10" ht="18.75">
      <c r="A146" s="157"/>
      <c r="B146" s="161" t="s">
        <v>895</v>
      </c>
      <c r="C146" s="153"/>
      <c r="D146" s="153"/>
      <c r="E146" s="153"/>
      <c r="F146" s="153"/>
      <c r="G146" s="153"/>
      <c r="H146" s="158"/>
      <c r="I146" s="159"/>
      <c r="J146" s="159"/>
    </row>
    <row r="147" spans="1:10" ht="18.75">
      <c r="A147" s="157"/>
      <c r="B147" s="160" t="s">
        <v>896</v>
      </c>
      <c r="C147" s="153" t="s">
        <v>281</v>
      </c>
      <c r="D147" s="153">
        <v>30</v>
      </c>
      <c r="E147" s="153">
        <f>F147*60</f>
        <v>180</v>
      </c>
      <c r="F147" s="153">
        <v>3</v>
      </c>
      <c r="G147" s="153">
        <f>F147/7</f>
        <v>0.42857142857142855</v>
      </c>
      <c r="H147" s="158">
        <f>E147*D147</f>
        <v>5400</v>
      </c>
      <c r="I147" s="159">
        <f>F147*D147</f>
        <v>90</v>
      </c>
      <c r="J147" s="159">
        <f>G147*D147</f>
        <v>12.857142857142856</v>
      </c>
    </row>
    <row r="148" spans="1:10" ht="18.75">
      <c r="A148" s="157"/>
      <c r="B148" s="160" t="s">
        <v>897</v>
      </c>
      <c r="C148" s="153" t="s">
        <v>281</v>
      </c>
      <c r="D148" s="153">
        <v>30</v>
      </c>
      <c r="E148" s="153">
        <v>30</v>
      </c>
      <c r="F148" s="153">
        <f>E148/60</f>
        <v>0.5</v>
      </c>
      <c r="G148" s="153">
        <f>F148/7</f>
        <v>0.07142857142857142</v>
      </c>
      <c r="H148" s="158">
        <f>E148*D148</f>
        <v>900</v>
      </c>
      <c r="I148" s="159">
        <f>F148*D148</f>
        <v>15</v>
      </c>
      <c r="J148" s="159">
        <f>G148*D148</f>
        <v>2.142857142857143</v>
      </c>
    </row>
    <row r="149" spans="1:10" ht="18.75">
      <c r="A149" s="157"/>
      <c r="B149" s="157" t="s">
        <v>898</v>
      </c>
      <c r="C149" s="153"/>
      <c r="D149" s="153"/>
      <c r="E149" s="153"/>
      <c r="F149" s="153"/>
      <c r="G149" s="153"/>
      <c r="H149" s="158"/>
      <c r="I149" s="159"/>
      <c r="J149" s="159"/>
    </row>
    <row r="150" spans="1:10" ht="18.75">
      <c r="A150" s="157"/>
      <c r="B150" s="160" t="s">
        <v>899</v>
      </c>
      <c r="C150" s="153" t="s">
        <v>272</v>
      </c>
      <c r="D150" s="153">
        <v>2</v>
      </c>
      <c r="E150" s="153">
        <f>G150*60</f>
        <v>120</v>
      </c>
      <c r="F150" s="153">
        <f>G150*7</f>
        <v>14</v>
      </c>
      <c r="G150" s="153">
        <v>2</v>
      </c>
      <c r="H150" s="158">
        <f>E150*2</f>
        <v>240</v>
      </c>
      <c r="I150" s="159">
        <f>F150*2</f>
        <v>28</v>
      </c>
      <c r="J150" s="159">
        <v>4</v>
      </c>
    </row>
    <row r="151" spans="1:10" ht="18.75">
      <c r="A151" s="157"/>
      <c r="B151" s="157" t="s">
        <v>900</v>
      </c>
      <c r="C151" s="153"/>
      <c r="D151" s="153"/>
      <c r="E151" s="153"/>
      <c r="F151" s="153"/>
      <c r="G151" s="153"/>
      <c r="H151" s="158"/>
      <c r="I151" s="159"/>
      <c r="J151" s="159"/>
    </row>
    <row r="152" spans="1:10" ht="18.75">
      <c r="A152" s="157"/>
      <c r="B152" s="160" t="s">
        <v>901</v>
      </c>
      <c r="C152" s="153" t="s">
        <v>272</v>
      </c>
      <c r="D152" s="153">
        <v>1</v>
      </c>
      <c r="E152" s="153">
        <f>G152*60</f>
        <v>60</v>
      </c>
      <c r="F152" s="153">
        <f>G152*7</f>
        <v>7</v>
      </c>
      <c r="G152" s="153">
        <v>1</v>
      </c>
      <c r="H152" s="158">
        <f>E152*D152</f>
        <v>60</v>
      </c>
      <c r="I152" s="159">
        <f>F152*D152</f>
        <v>7</v>
      </c>
      <c r="J152" s="159">
        <v>1</v>
      </c>
    </row>
    <row r="153" spans="1:10" ht="18.75">
      <c r="A153" s="157"/>
      <c r="B153" s="160" t="s">
        <v>902</v>
      </c>
      <c r="C153" s="153" t="s">
        <v>272</v>
      </c>
      <c r="D153" s="153">
        <v>1</v>
      </c>
      <c r="E153" s="153">
        <f>G153*60</f>
        <v>180</v>
      </c>
      <c r="F153" s="153">
        <f>E153/60</f>
        <v>3</v>
      </c>
      <c r="G153" s="153">
        <v>3</v>
      </c>
      <c r="H153" s="158">
        <f>E153*D153</f>
        <v>180</v>
      </c>
      <c r="I153" s="159">
        <f>F153*D153</f>
        <v>3</v>
      </c>
      <c r="J153" s="159">
        <v>3</v>
      </c>
    </row>
    <row r="154" spans="1:10" ht="18.75">
      <c r="A154" s="157"/>
      <c r="B154" s="157" t="s">
        <v>903</v>
      </c>
      <c r="C154" s="153"/>
      <c r="D154" s="153"/>
      <c r="E154" s="153"/>
      <c r="F154" s="153"/>
      <c r="G154" s="153"/>
      <c r="H154" s="158"/>
      <c r="I154" s="159"/>
      <c r="J154" s="159"/>
    </row>
    <row r="155" spans="1:10" ht="18.75">
      <c r="A155" s="157"/>
      <c r="B155" s="160" t="s">
        <v>904</v>
      </c>
      <c r="C155" s="153" t="s">
        <v>281</v>
      </c>
      <c r="D155" s="153">
        <v>30</v>
      </c>
      <c r="E155" s="153">
        <v>30</v>
      </c>
      <c r="F155" s="153">
        <f>E155/60</f>
        <v>0.5</v>
      </c>
      <c r="G155" s="153">
        <f>F155/7</f>
        <v>0.07142857142857142</v>
      </c>
      <c r="H155" s="158">
        <f>E155*D155</f>
        <v>900</v>
      </c>
      <c r="I155" s="159">
        <f>F155*D155</f>
        <v>15</v>
      </c>
      <c r="J155" s="159">
        <f>G155*D155</f>
        <v>2.142857142857143</v>
      </c>
    </row>
    <row r="156" spans="1:10" ht="18.75">
      <c r="A156" s="157"/>
      <c r="B156" s="161" t="s">
        <v>905</v>
      </c>
      <c r="C156" s="153"/>
      <c r="D156" s="153"/>
      <c r="E156" s="153"/>
      <c r="F156" s="153"/>
      <c r="G156" s="153"/>
      <c r="H156" s="158"/>
      <c r="I156" s="159"/>
      <c r="J156" s="159"/>
    </row>
    <row r="157" spans="1:10" ht="18.75">
      <c r="A157" s="157"/>
      <c r="B157" s="160" t="s">
        <v>906</v>
      </c>
      <c r="C157" s="153" t="s">
        <v>281</v>
      </c>
      <c r="D157" s="153">
        <v>230</v>
      </c>
      <c r="E157" s="153">
        <v>30</v>
      </c>
      <c r="F157" s="153">
        <f>E157/60</f>
        <v>0.5</v>
      </c>
      <c r="G157" s="153">
        <f>F157/7</f>
        <v>0.07142857142857142</v>
      </c>
      <c r="H157" s="158">
        <f>E157*D157</f>
        <v>6900</v>
      </c>
      <c r="I157" s="159">
        <f>F157*D157</f>
        <v>115</v>
      </c>
      <c r="J157" s="159">
        <f>G157*D157</f>
        <v>16.428571428571427</v>
      </c>
    </row>
    <row r="158" spans="1:10" ht="18.75">
      <c r="A158" s="157"/>
      <c r="B158" s="157" t="s">
        <v>907</v>
      </c>
      <c r="C158" s="153"/>
      <c r="D158" s="153"/>
      <c r="E158" s="153"/>
      <c r="F158" s="153"/>
      <c r="G158" s="153"/>
      <c r="H158" s="158"/>
      <c r="I158" s="159"/>
      <c r="J158" s="159"/>
    </row>
    <row r="159" spans="1:10" ht="18.75">
      <c r="A159" s="157"/>
      <c r="B159" s="160" t="s">
        <v>908</v>
      </c>
      <c r="C159" s="153" t="s">
        <v>272</v>
      </c>
      <c r="D159" s="153">
        <v>3</v>
      </c>
      <c r="E159" s="153">
        <f>G159*60</f>
        <v>120</v>
      </c>
      <c r="F159" s="153">
        <f>G159*7</f>
        <v>14</v>
      </c>
      <c r="G159" s="153">
        <v>2</v>
      </c>
      <c r="H159" s="158">
        <f>E159*D159</f>
        <v>360</v>
      </c>
      <c r="I159" s="159">
        <f>F159*D159</f>
        <v>42</v>
      </c>
      <c r="J159" s="159">
        <v>6</v>
      </c>
    </row>
    <row r="160" spans="1:10" ht="18.75">
      <c r="A160" s="157"/>
      <c r="B160" s="157" t="s">
        <v>909</v>
      </c>
      <c r="C160" s="153"/>
      <c r="D160" s="153"/>
      <c r="E160" s="153"/>
      <c r="F160" s="153"/>
      <c r="G160" s="153"/>
      <c r="H160" s="158"/>
      <c r="I160" s="159"/>
      <c r="J160" s="159"/>
    </row>
    <row r="161" spans="1:10" ht="18.75">
      <c r="A161" s="157"/>
      <c r="B161" s="160" t="s">
        <v>910</v>
      </c>
      <c r="C161" s="153" t="s">
        <v>272</v>
      </c>
      <c r="D161" s="153">
        <v>3</v>
      </c>
      <c r="E161" s="153">
        <f>G161*60</f>
        <v>180</v>
      </c>
      <c r="F161" s="153">
        <f>G161*7</f>
        <v>21</v>
      </c>
      <c r="G161" s="153">
        <v>3</v>
      </c>
      <c r="H161" s="158">
        <f>E161*D161</f>
        <v>540</v>
      </c>
      <c r="I161" s="159">
        <f>F161*D161</f>
        <v>63</v>
      </c>
      <c r="J161" s="159">
        <v>9</v>
      </c>
    </row>
    <row r="162" spans="1:10" ht="18.75">
      <c r="A162" s="157"/>
      <c r="B162" s="157" t="s">
        <v>911</v>
      </c>
      <c r="C162" s="153"/>
      <c r="D162" s="153"/>
      <c r="E162" s="153"/>
      <c r="F162" s="153"/>
      <c r="G162" s="153"/>
      <c r="H162" s="158"/>
      <c r="I162" s="159"/>
      <c r="J162" s="159"/>
    </row>
    <row r="163" spans="1:10" ht="87" customHeight="1" hidden="1">
      <c r="A163" s="157"/>
      <c r="B163" s="161" t="s">
        <v>912</v>
      </c>
      <c r="C163" s="153"/>
      <c r="D163" s="153"/>
      <c r="E163" s="153"/>
      <c r="F163" s="153"/>
      <c r="G163" s="153"/>
      <c r="H163" s="158"/>
      <c r="I163" s="159"/>
      <c r="J163" s="159"/>
    </row>
    <row r="164" spans="1:10" ht="18.75">
      <c r="A164" s="157"/>
      <c r="B164" s="160" t="s">
        <v>913</v>
      </c>
      <c r="C164" s="153" t="s">
        <v>272</v>
      </c>
      <c r="D164" s="153">
        <v>3</v>
      </c>
      <c r="E164" s="153">
        <f>G164*60</f>
        <v>600</v>
      </c>
      <c r="F164" s="153">
        <f>G164*7</f>
        <v>70</v>
      </c>
      <c r="G164" s="153">
        <v>10</v>
      </c>
      <c r="H164" s="158">
        <f>E164*D164</f>
        <v>1800</v>
      </c>
      <c r="I164" s="159">
        <f>F164*D164</f>
        <v>210</v>
      </c>
      <c r="J164" s="159">
        <v>30</v>
      </c>
    </row>
    <row r="165" spans="1:10" ht="18.75">
      <c r="A165" s="157"/>
      <c r="B165" s="157" t="s">
        <v>884</v>
      </c>
      <c r="C165" s="153"/>
      <c r="D165" s="153"/>
      <c r="E165" s="153"/>
      <c r="F165" s="153"/>
      <c r="G165" s="153"/>
      <c r="H165" s="158"/>
      <c r="I165" s="159"/>
      <c r="J165" s="159"/>
    </row>
    <row r="166" spans="1:10" ht="18.75">
      <c r="A166" s="157"/>
      <c r="B166" s="160" t="s">
        <v>914</v>
      </c>
      <c r="C166" s="153" t="s">
        <v>272</v>
      </c>
      <c r="D166" s="153">
        <v>3</v>
      </c>
      <c r="E166" s="153">
        <f>G166*60</f>
        <v>300</v>
      </c>
      <c r="F166" s="153">
        <f>G166*7</f>
        <v>35</v>
      </c>
      <c r="G166" s="153">
        <v>5</v>
      </c>
      <c r="H166" s="158">
        <f>E166*D166</f>
        <v>900</v>
      </c>
      <c r="I166" s="159">
        <f>F166*D166</f>
        <v>105</v>
      </c>
      <c r="J166" s="159">
        <v>15</v>
      </c>
    </row>
    <row r="167" spans="1:10" ht="18.75">
      <c r="A167" s="157"/>
      <c r="B167" s="157" t="s">
        <v>907</v>
      </c>
      <c r="C167" s="153"/>
      <c r="D167" s="153"/>
      <c r="E167" s="153"/>
      <c r="F167" s="153"/>
      <c r="G167" s="153"/>
      <c r="H167" s="158"/>
      <c r="I167" s="159"/>
      <c r="J167" s="159"/>
    </row>
    <row r="168" spans="1:10" ht="18.75">
      <c r="A168" s="183"/>
      <c r="B168" s="184" t="s">
        <v>915</v>
      </c>
      <c r="C168" s="185"/>
      <c r="D168" s="185"/>
      <c r="E168" s="185"/>
      <c r="F168" s="185"/>
      <c r="G168" s="185"/>
      <c r="H168" s="206"/>
      <c r="I168" s="207"/>
      <c r="J168" s="207"/>
    </row>
    <row r="169" spans="1:10" ht="18.75">
      <c r="A169" s="200"/>
      <c r="B169" s="208" t="s">
        <v>916</v>
      </c>
      <c r="C169" s="202"/>
      <c r="D169" s="202"/>
      <c r="E169" s="202"/>
      <c r="F169" s="202"/>
      <c r="G169" s="202"/>
      <c r="H169" s="203"/>
      <c r="I169" s="204"/>
      <c r="J169" s="204"/>
    </row>
    <row r="170" spans="1:10" ht="18.75">
      <c r="A170" s="157"/>
      <c r="B170" s="160" t="s">
        <v>917</v>
      </c>
      <c r="C170" s="153" t="s">
        <v>281</v>
      </c>
      <c r="D170" s="153">
        <v>15</v>
      </c>
      <c r="E170" s="153">
        <v>30</v>
      </c>
      <c r="F170" s="153">
        <f>E170/7</f>
        <v>4.285714285714286</v>
      </c>
      <c r="G170" s="153">
        <f>F170/7</f>
        <v>0.6122448979591837</v>
      </c>
      <c r="H170" s="158">
        <f>E170*D170</f>
        <v>450</v>
      </c>
      <c r="I170" s="159">
        <f>F170*D170</f>
        <v>64.28571428571428</v>
      </c>
      <c r="J170" s="159">
        <f>G170*D170</f>
        <v>9.183673469387756</v>
      </c>
    </row>
    <row r="171" spans="1:10" ht="18.75">
      <c r="A171" s="157"/>
      <c r="B171" s="157" t="s">
        <v>918</v>
      </c>
      <c r="C171" s="153"/>
      <c r="D171" s="153"/>
      <c r="E171" s="153"/>
      <c r="F171" s="153"/>
      <c r="G171" s="153">
        <f>F171/7</f>
        <v>0</v>
      </c>
      <c r="H171" s="158"/>
      <c r="I171" s="159"/>
      <c r="J171" s="159"/>
    </row>
    <row r="172" spans="1:10" ht="18.75">
      <c r="A172" s="157"/>
      <c r="B172" s="160" t="s">
        <v>919</v>
      </c>
      <c r="C172" s="153" t="s">
        <v>281</v>
      </c>
      <c r="D172" s="153">
        <v>35</v>
      </c>
      <c r="E172" s="153">
        <v>30</v>
      </c>
      <c r="F172" s="153">
        <f>E172/7</f>
        <v>4.285714285714286</v>
      </c>
      <c r="G172" s="153">
        <f>F172/7</f>
        <v>0.6122448979591837</v>
      </c>
      <c r="H172" s="158">
        <f>E172*D172</f>
        <v>1050</v>
      </c>
      <c r="I172" s="159">
        <f>F172*D172</f>
        <v>150</v>
      </c>
      <c r="J172" s="159">
        <f>G172*D172</f>
        <v>21.42857142857143</v>
      </c>
    </row>
    <row r="173" spans="1:10" ht="18.75">
      <c r="A173" s="157"/>
      <c r="B173" s="157" t="s">
        <v>920</v>
      </c>
      <c r="C173" s="153"/>
      <c r="D173" s="153"/>
      <c r="E173" s="153"/>
      <c r="F173" s="153"/>
      <c r="G173" s="153"/>
      <c r="H173" s="158"/>
      <c r="I173" s="159"/>
      <c r="J173" s="159"/>
    </row>
    <row r="174" spans="1:10" ht="18.75">
      <c r="A174" s="157"/>
      <c r="B174" s="160" t="s">
        <v>921</v>
      </c>
      <c r="C174" s="153" t="s">
        <v>281</v>
      </c>
      <c r="D174" s="153">
        <v>35</v>
      </c>
      <c r="E174" s="153">
        <f>F174*60</f>
        <v>60</v>
      </c>
      <c r="F174" s="153">
        <v>1</v>
      </c>
      <c r="G174" s="153">
        <f>F174/7</f>
        <v>0.14285714285714285</v>
      </c>
      <c r="H174" s="158">
        <f>E174*D174</f>
        <v>2100</v>
      </c>
      <c r="I174" s="159">
        <f>F174*D174</f>
        <v>35</v>
      </c>
      <c r="J174" s="159">
        <f>G174*D174</f>
        <v>5</v>
      </c>
    </row>
    <row r="175" spans="1:10" ht="18.75">
      <c r="A175" s="157"/>
      <c r="B175" s="157" t="s">
        <v>922</v>
      </c>
      <c r="C175" s="153"/>
      <c r="D175" s="153"/>
      <c r="E175" s="153"/>
      <c r="F175" s="153"/>
      <c r="G175" s="153"/>
      <c r="H175" s="158"/>
      <c r="I175" s="159"/>
      <c r="J175" s="159"/>
    </row>
    <row r="176" spans="1:10" ht="18.75">
      <c r="A176" s="151" t="s">
        <v>923</v>
      </c>
      <c r="B176" s="157"/>
      <c r="C176" s="153"/>
      <c r="D176" s="153"/>
      <c r="E176" s="153"/>
      <c r="F176" s="153"/>
      <c r="G176" s="153"/>
      <c r="H176" s="158"/>
      <c r="I176" s="159"/>
      <c r="J176" s="159"/>
    </row>
    <row r="177" spans="1:10" ht="21">
      <c r="A177" s="182"/>
      <c r="B177" s="161" t="s">
        <v>924</v>
      </c>
      <c r="C177" s="153"/>
      <c r="D177" s="153"/>
      <c r="E177" s="153"/>
      <c r="F177" s="153"/>
      <c r="G177" s="153"/>
      <c r="H177" s="158"/>
      <c r="I177" s="159"/>
      <c r="J177" s="159"/>
    </row>
    <row r="178" spans="1:10" ht="18.75">
      <c r="A178" s="157"/>
      <c r="B178" s="160" t="s">
        <v>925</v>
      </c>
      <c r="C178" s="153" t="s">
        <v>272</v>
      </c>
      <c r="D178" s="153">
        <v>2</v>
      </c>
      <c r="E178" s="153">
        <f>G178*60</f>
        <v>120</v>
      </c>
      <c r="F178" s="153">
        <f>G178*7</f>
        <v>14</v>
      </c>
      <c r="G178" s="153">
        <v>2</v>
      </c>
      <c r="H178" s="158">
        <f>E178*2</f>
        <v>240</v>
      </c>
      <c r="I178" s="159">
        <f>F178*2</f>
        <v>28</v>
      </c>
      <c r="J178" s="159">
        <v>4</v>
      </c>
    </row>
    <row r="179" spans="1:10" ht="18.75">
      <c r="A179" s="157"/>
      <c r="B179" s="157" t="s">
        <v>926</v>
      </c>
      <c r="C179" s="153"/>
      <c r="D179" s="153"/>
      <c r="E179" s="153"/>
      <c r="F179" s="153"/>
      <c r="G179" s="153"/>
      <c r="H179" s="158"/>
      <c r="I179" s="159"/>
      <c r="J179" s="159"/>
    </row>
    <row r="180" spans="1:10" ht="18.75">
      <c r="A180" s="157"/>
      <c r="B180" s="160" t="s">
        <v>927</v>
      </c>
      <c r="C180" s="153" t="s">
        <v>272</v>
      </c>
      <c r="D180" s="153">
        <v>2</v>
      </c>
      <c r="E180" s="153">
        <f>G180*60</f>
        <v>120</v>
      </c>
      <c r="F180" s="153">
        <f>G180*7</f>
        <v>14</v>
      </c>
      <c r="G180" s="153">
        <v>2</v>
      </c>
      <c r="H180" s="158">
        <f aca="true" t="shared" si="2" ref="H180:I183">E180*2</f>
        <v>240</v>
      </c>
      <c r="I180" s="159">
        <f t="shared" si="2"/>
        <v>28</v>
      </c>
      <c r="J180" s="159">
        <v>4</v>
      </c>
    </row>
    <row r="181" spans="1:10" ht="18.75">
      <c r="A181" s="157"/>
      <c r="B181" s="160" t="s">
        <v>928</v>
      </c>
      <c r="C181" s="153" t="s">
        <v>272</v>
      </c>
      <c r="D181" s="153">
        <v>2</v>
      </c>
      <c r="E181" s="153">
        <f>G181*60</f>
        <v>120</v>
      </c>
      <c r="F181" s="153">
        <f>G181*7</f>
        <v>14</v>
      </c>
      <c r="G181" s="153">
        <v>2</v>
      </c>
      <c r="H181" s="158">
        <f t="shared" si="2"/>
        <v>240</v>
      </c>
      <c r="I181" s="159">
        <f t="shared" si="2"/>
        <v>28</v>
      </c>
      <c r="J181" s="159">
        <v>4</v>
      </c>
    </row>
    <row r="182" spans="1:10" ht="18.75">
      <c r="A182" s="157"/>
      <c r="B182" s="160" t="s">
        <v>929</v>
      </c>
      <c r="C182" s="153" t="s">
        <v>281</v>
      </c>
      <c r="D182" s="153">
        <v>2</v>
      </c>
      <c r="E182" s="153">
        <f>G182*60</f>
        <v>300</v>
      </c>
      <c r="F182" s="153">
        <f>G182*7</f>
        <v>35</v>
      </c>
      <c r="G182" s="153">
        <v>5</v>
      </c>
      <c r="H182" s="158">
        <f t="shared" si="2"/>
        <v>600</v>
      </c>
      <c r="I182" s="159">
        <f t="shared" si="2"/>
        <v>70</v>
      </c>
      <c r="J182" s="159">
        <v>10</v>
      </c>
    </row>
    <row r="183" spans="1:10" ht="18.75">
      <c r="A183" s="157"/>
      <c r="B183" s="160" t="s">
        <v>930</v>
      </c>
      <c r="C183" s="153" t="s">
        <v>272</v>
      </c>
      <c r="D183" s="153">
        <v>2</v>
      </c>
      <c r="E183" s="153"/>
      <c r="F183" s="153"/>
      <c r="G183" s="153">
        <v>5</v>
      </c>
      <c r="H183" s="158">
        <f t="shared" si="2"/>
        <v>0</v>
      </c>
      <c r="I183" s="159">
        <f t="shared" si="2"/>
        <v>0</v>
      </c>
      <c r="J183" s="159">
        <v>10</v>
      </c>
    </row>
    <row r="184" spans="1:10" ht="18.75">
      <c r="A184" s="157"/>
      <c r="B184" s="157" t="s">
        <v>931</v>
      </c>
      <c r="C184" s="153"/>
      <c r="D184" s="153"/>
      <c r="E184" s="153"/>
      <c r="F184" s="153"/>
      <c r="G184" s="153"/>
      <c r="H184" s="158"/>
      <c r="I184" s="159"/>
      <c r="J184" s="159"/>
    </row>
    <row r="185" spans="1:10" ht="18.75">
      <c r="A185" s="157"/>
      <c r="B185" s="161" t="s">
        <v>932</v>
      </c>
      <c r="C185" s="153"/>
      <c r="D185" s="153"/>
      <c r="E185" s="153"/>
      <c r="F185" s="153"/>
      <c r="G185" s="153"/>
      <c r="H185" s="158"/>
      <c r="I185" s="159"/>
      <c r="J185" s="159"/>
    </row>
    <row r="186" spans="1:10" ht="18.75">
      <c r="A186" s="157"/>
      <c r="B186" s="160" t="s">
        <v>933</v>
      </c>
      <c r="C186" s="153" t="s">
        <v>272</v>
      </c>
      <c r="D186" s="153">
        <v>2</v>
      </c>
      <c r="E186" s="153">
        <f>G186*60</f>
        <v>120</v>
      </c>
      <c r="F186" s="153">
        <f>G186*7</f>
        <v>14</v>
      </c>
      <c r="G186" s="153">
        <v>2</v>
      </c>
      <c r="H186" s="158">
        <f>E186*2</f>
        <v>240</v>
      </c>
      <c r="I186" s="159">
        <f>F186*2</f>
        <v>28</v>
      </c>
      <c r="J186" s="159">
        <v>4</v>
      </c>
    </row>
    <row r="187" spans="1:10" ht="18.75">
      <c r="A187" s="157"/>
      <c r="B187" s="157" t="s">
        <v>934</v>
      </c>
      <c r="C187" s="153"/>
      <c r="D187" s="153"/>
      <c r="E187" s="153"/>
      <c r="F187" s="153"/>
      <c r="G187" s="153"/>
      <c r="H187" s="158"/>
      <c r="I187" s="159"/>
      <c r="J187" s="159"/>
    </row>
    <row r="188" spans="1:10" ht="18.75">
      <c r="A188" s="157"/>
      <c r="B188" s="160" t="s">
        <v>935</v>
      </c>
      <c r="C188" s="153" t="s">
        <v>281</v>
      </c>
      <c r="D188" s="153">
        <v>2</v>
      </c>
      <c r="E188" s="153">
        <f>G188*60</f>
        <v>120</v>
      </c>
      <c r="F188" s="153">
        <f>G188*7</f>
        <v>14</v>
      </c>
      <c r="G188" s="153">
        <v>2</v>
      </c>
      <c r="H188" s="158">
        <f>E188*2</f>
        <v>240</v>
      </c>
      <c r="I188" s="159">
        <f>F188*2</f>
        <v>28</v>
      </c>
      <c r="J188" s="159">
        <v>4</v>
      </c>
    </row>
    <row r="189" spans="1:10" ht="18.75">
      <c r="A189" s="157"/>
      <c r="B189" s="160" t="s">
        <v>936</v>
      </c>
      <c r="C189" s="153" t="s">
        <v>272</v>
      </c>
      <c r="D189" s="153">
        <v>1</v>
      </c>
      <c r="E189" s="153">
        <f>F189*60</f>
        <v>60</v>
      </c>
      <c r="F189" s="153">
        <v>1</v>
      </c>
      <c r="G189" s="153">
        <f>F189/7</f>
        <v>0.14285714285714285</v>
      </c>
      <c r="H189" s="158">
        <f>E189*D189</f>
        <v>60</v>
      </c>
      <c r="I189" s="159">
        <f>F189*D189</f>
        <v>1</v>
      </c>
      <c r="J189" s="159">
        <f>G189*D189</f>
        <v>0.14285714285714285</v>
      </c>
    </row>
    <row r="190" spans="1:10" ht="18.75">
      <c r="A190" s="157"/>
      <c r="B190" s="157" t="s">
        <v>937</v>
      </c>
      <c r="C190" s="153"/>
      <c r="D190" s="153"/>
      <c r="E190" s="153"/>
      <c r="F190" s="153"/>
      <c r="G190" s="153"/>
      <c r="H190" s="158"/>
      <c r="I190" s="159"/>
      <c r="J190" s="159"/>
    </row>
    <row r="191" spans="1:10" ht="18.75">
      <c r="A191" s="157"/>
      <c r="B191" s="160" t="s">
        <v>930</v>
      </c>
      <c r="C191" s="153" t="s">
        <v>272</v>
      </c>
      <c r="D191" s="153">
        <v>2</v>
      </c>
      <c r="E191" s="153">
        <f>G191*60</f>
        <v>120</v>
      </c>
      <c r="F191" s="153">
        <f>G191*7</f>
        <v>14</v>
      </c>
      <c r="G191" s="153">
        <v>2</v>
      </c>
      <c r="H191" s="158">
        <f>E191*2</f>
        <v>240</v>
      </c>
      <c r="I191" s="159">
        <f>F191*2</f>
        <v>28</v>
      </c>
      <c r="J191" s="159">
        <v>4</v>
      </c>
    </row>
    <row r="192" spans="1:10" ht="18.75">
      <c r="A192" s="157"/>
      <c r="B192" s="157" t="s">
        <v>934</v>
      </c>
      <c r="C192" s="153"/>
      <c r="D192" s="153"/>
      <c r="E192" s="153"/>
      <c r="F192" s="153"/>
      <c r="G192" s="153"/>
      <c r="H192" s="158"/>
      <c r="I192" s="159"/>
      <c r="J192" s="159"/>
    </row>
    <row r="193" spans="1:10" s="167" customFormat="1" ht="18.75">
      <c r="A193" s="209"/>
      <c r="B193" s="161" t="s">
        <v>938</v>
      </c>
      <c r="C193" s="164"/>
      <c r="D193" s="164"/>
      <c r="E193" s="164"/>
      <c r="F193" s="164"/>
      <c r="G193" s="164"/>
      <c r="H193" s="165"/>
      <c r="I193" s="166"/>
      <c r="J193" s="166"/>
    </row>
    <row r="194" spans="1:10" ht="18.75">
      <c r="A194" s="157"/>
      <c r="B194" s="160" t="s">
        <v>939</v>
      </c>
      <c r="C194" s="153" t="s">
        <v>272</v>
      </c>
      <c r="D194" s="153">
        <v>1</v>
      </c>
      <c r="E194" s="153">
        <f>G194*60</f>
        <v>180</v>
      </c>
      <c r="F194" s="153">
        <f>G194*7</f>
        <v>21</v>
      </c>
      <c r="G194" s="153">
        <v>3</v>
      </c>
      <c r="H194" s="158">
        <f>E194*D194</f>
        <v>180</v>
      </c>
      <c r="I194" s="159">
        <f>F194*D194</f>
        <v>21</v>
      </c>
      <c r="J194" s="159">
        <v>3</v>
      </c>
    </row>
    <row r="195" spans="1:10" ht="18.75">
      <c r="A195" s="157"/>
      <c r="B195" s="157" t="s">
        <v>940</v>
      </c>
      <c r="C195" s="153"/>
      <c r="D195" s="153"/>
      <c r="E195" s="153"/>
      <c r="F195" s="153"/>
      <c r="G195" s="153"/>
      <c r="H195" s="158"/>
      <c r="I195" s="159"/>
      <c r="J195" s="159"/>
    </row>
    <row r="196" spans="1:10" ht="18.75">
      <c r="A196" s="157"/>
      <c r="B196" s="160" t="s">
        <v>941</v>
      </c>
      <c r="C196" s="153" t="s">
        <v>281</v>
      </c>
      <c r="D196" s="153">
        <v>1</v>
      </c>
      <c r="E196" s="153">
        <f>G196*60</f>
        <v>300</v>
      </c>
      <c r="F196" s="153">
        <f>G196*7</f>
        <v>35</v>
      </c>
      <c r="G196" s="153">
        <v>5</v>
      </c>
      <c r="H196" s="158">
        <f>E196*D196</f>
        <v>300</v>
      </c>
      <c r="I196" s="159">
        <f>F196*D196</f>
        <v>35</v>
      </c>
      <c r="J196" s="159">
        <v>5</v>
      </c>
    </row>
    <row r="197" spans="1:10" ht="18.75">
      <c r="A197" s="157"/>
      <c r="B197" s="157" t="s">
        <v>942</v>
      </c>
      <c r="C197" s="153"/>
      <c r="D197" s="153"/>
      <c r="E197" s="153"/>
      <c r="F197" s="153"/>
      <c r="G197" s="153"/>
      <c r="H197" s="158"/>
      <c r="I197" s="159"/>
      <c r="J197" s="159"/>
    </row>
    <row r="198" spans="1:10" ht="18.75">
      <c r="A198" s="157"/>
      <c r="B198" s="160" t="s">
        <v>930</v>
      </c>
      <c r="C198" s="153" t="s">
        <v>272</v>
      </c>
      <c r="D198" s="153">
        <v>1</v>
      </c>
      <c r="E198" s="153">
        <f>G198*60</f>
        <v>120</v>
      </c>
      <c r="F198" s="153">
        <f>G198*7</f>
        <v>14</v>
      </c>
      <c r="G198" s="153">
        <v>2</v>
      </c>
      <c r="H198" s="158">
        <f>E198*D198</f>
        <v>120</v>
      </c>
      <c r="I198" s="159">
        <f>F198*D198</f>
        <v>14</v>
      </c>
      <c r="J198" s="159">
        <v>2</v>
      </c>
    </row>
    <row r="199" spans="1:10" ht="18.75">
      <c r="A199" s="157"/>
      <c r="B199" s="157" t="s">
        <v>943</v>
      </c>
      <c r="C199" s="153"/>
      <c r="D199" s="153"/>
      <c r="E199" s="153"/>
      <c r="F199" s="153"/>
      <c r="G199" s="153"/>
      <c r="H199" s="158"/>
      <c r="I199" s="159"/>
      <c r="J199" s="159"/>
    </row>
    <row r="200" spans="1:10" ht="18.75">
      <c r="A200" s="157"/>
      <c r="B200" s="161" t="s">
        <v>944</v>
      </c>
      <c r="C200" s="153"/>
      <c r="D200" s="153"/>
      <c r="E200" s="153"/>
      <c r="F200" s="153"/>
      <c r="G200" s="153"/>
      <c r="H200" s="158"/>
      <c r="I200" s="159"/>
      <c r="J200" s="159"/>
    </row>
    <row r="201" spans="1:10" ht="18.75">
      <c r="A201" s="157"/>
      <c r="B201" s="160" t="s">
        <v>945</v>
      </c>
      <c r="C201" s="153" t="s">
        <v>272</v>
      </c>
      <c r="D201" s="153">
        <v>2</v>
      </c>
      <c r="E201" s="153">
        <v>30</v>
      </c>
      <c r="F201" s="153">
        <f>E201/7</f>
        <v>4.285714285714286</v>
      </c>
      <c r="G201" s="153">
        <f>F201/7</f>
        <v>0.6122448979591837</v>
      </c>
      <c r="H201" s="158">
        <f>E201*D201</f>
        <v>60</v>
      </c>
      <c r="I201" s="159">
        <f>F201*D201</f>
        <v>8.571428571428571</v>
      </c>
      <c r="J201" s="159">
        <f>G201*D201</f>
        <v>1.2244897959183674</v>
      </c>
    </row>
    <row r="202" spans="1:10" ht="18.75">
      <c r="A202" s="157"/>
      <c r="B202" s="157" t="s">
        <v>946</v>
      </c>
      <c r="C202" s="153"/>
      <c r="D202" s="153"/>
      <c r="E202" s="153"/>
      <c r="F202" s="153"/>
      <c r="G202" s="153"/>
      <c r="H202" s="158"/>
      <c r="I202" s="159"/>
      <c r="J202" s="159"/>
    </row>
    <row r="203" spans="1:10" ht="18.75">
      <c r="A203" s="157"/>
      <c r="B203" s="160" t="s">
        <v>947</v>
      </c>
      <c r="C203" s="153" t="s">
        <v>281</v>
      </c>
      <c r="D203" s="153">
        <v>2</v>
      </c>
      <c r="E203" s="153">
        <v>30</v>
      </c>
      <c r="F203" s="153">
        <f>E203/7</f>
        <v>4.285714285714286</v>
      </c>
      <c r="G203" s="153">
        <f>F203/7</f>
        <v>0.6122448979591837</v>
      </c>
      <c r="H203" s="158">
        <f>E203*D203</f>
        <v>60</v>
      </c>
      <c r="I203" s="159">
        <f>F203*D203</f>
        <v>8.571428571428571</v>
      </c>
      <c r="J203" s="159">
        <f>G203*D203</f>
        <v>1.2244897959183674</v>
      </c>
    </row>
    <row r="204" spans="1:10" ht="18.75">
      <c r="A204" s="157"/>
      <c r="B204" s="157" t="s">
        <v>948</v>
      </c>
      <c r="C204" s="153"/>
      <c r="D204" s="153"/>
      <c r="E204" s="153"/>
      <c r="F204" s="153"/>
      <c r="G204" s="153"/>
      <c r="H204" s="158"/>
      <c r="I204" s="159"/>
      <c r="J204" s="159"/>
    </row>
    <row r="205" spans="1:10" ht="18.75">
      <c r="A205" s="157"/>
      <c r="B205" s="160" t="s">
        <v>949</v>
      </c>
      <c r="C205" s="153" t="s">
        <v>281</v>
      </c>
      <c r="D205" s="153">
        <v>2</v>
      </c>
      <c r="E205" s="153">
        <f>G205*60</f>
        <v>180</v>
      </c>
      <c r="F205" s="153">
        <f>G205*7</f>
        <v>21</v>
      </c>
      <c r="G205" s="153">
        <v>3</v>
      </c>
      <c r="H205" s="158">
        <f>E205*2</f>
        <v>360</v>
      </c>
      <c r="I205" s="159">
        <f>F205*2</f>
        <v>42</v>
      </c>
      <c r="J205" s="159">
        <v>10</v>
      </c>
    </row>
    <row r="206" spans="1:10" ht="18.75">
      <c r="A206" s="157"/>
      <c r="B206" s="157" t="s">
        <v>950</v>
      </c>
      <c r="C206" s="153"/>
      <c r="D206" s="153"/>
      <c r="E206" s="153"/>
      <c r="F206" s="153"/>
      <c r="G206" s="153"/>
      <c r="H206" s="158"/>
      <c r="I206" s="159"/>
      <c r="J206" s="159"/>
    </row>
    <row r="207" spans="1:10" ht="18.75">
      <c r="A207" s="157"/>
      <c r="B207" s="160" t="s">
        <v>930</v>
      </c>
      <c r="C207" s="153" t="s">
        <v>272</v>
      </c>
      <c r="D207" s="153">
        <v>1</v>
      </c>
      <c r="E207" s="153">
        <f>G207*60</f>
        <v>120</v>
      </c>
      <c r="F207" s="153">
        <f>G207*7</f>
        <v>14</v>
      </c>
      <c r="G207" s="153">
        <v>2</v>
      </c>
      <c r="H207" s="158">
        <f>E207*D207</f>
        <v>120</v>
      </c>
      <c r="I207" s="159">
        <f>F207*D207</f>
        <v>14</v>
      </c>
      <c r="J207" s="159">
        <v>3</v>
      </c>
    </row>
    <row r="208" spans="1:10" ht="18.75">
      <c r="A208" s="183"/>
      <c r="B208" s="183" t="s">
        <v>951</v>
      </c>
      <c r="C208" s="185"/>
      <c r="D208" s="185"/>
      <c r="E208" s="185"/>
      <c r="F208" s="185"/>
      <c r="G208" s="185"/>
      <c r="H208" s="206"/>
      <c r="I208" s="207"/>
      <c r="J208" s="207"/>
    </row>
    <row r="209" spans="1:10" ht="18.75">
      <c r="A209" s="200"/>
      <c r="B209" s="208" t="s">
        <v>952</v>
      </c>
      <c r="C209" s="202"/>
      <c r="D209" s="202"/>
      <c r="E209" s="202"/>
      <c r="F209" s="202"/>
      <c r="G209" s="202"/>
      <c r="H209" s="203"/>
      <c r="I209" s="204"/>
      <c r="J209" s="204"/>
    </row>
    <row r="210" spans="1:10" ht="18.75">
      <c r="A210" s="157"/>
      <c r="B210" s="160" t="s">
        <v>953</v>
      </c>
      <c r="C210" s="153" t="s">
        <v>272</v>
      </c>
      <c r="D210" s="153">
        <v>50</v>
      </c>
      <c r="E210" s="153">
        <v>60</v>
      </c>
      <c r="F210" s="153">
        <v>1</v>
      </c>
      <c r="G210" s="153">
        <f>F210/7</f>
        <v>0.14285714285714285</v>
      </c>
      <c r="H210" s="158">
        <f aca="true" t="shared" si="3" ref="H210:H215">E210*D210</f>
        <v>3000</v>
      </c>
      <c r="I210" s="159">
        <f aca="true" t="shared" si="4" ref="I210:I215">F210*D210</f>
        <v>50</v>
      </c>
      <c r="J210" s="159">
        <f>G210*D210</f>
        <v>7.142857142857142</v>
      </c>
    </row>
    <row r="211" spans="1:10" ht="18.75">
      <c r="A211" s="157"/>
      <c r="B211" s="160" t="s">
        <v>954</v>
      </c>
      <c r="C211" s="153" t="s">
        <v>281</v>
      </c>
      <c r="D211" s="153">
        <v>50</v>
      </c>
      <c r="E211" s="153">
        <v>20</v>
      </c>
      <c r="F211" s="153">
        <f>E211/7</f>
        <v>2.857142857142857</v>
      </c>
      <c r="G211" s="153">
        <f>F211/7</f>
        <v>0.40816326530612246</v>
      </c>
      <c r="H211" s="158">
        <f t="shared" si="3"/>
        <v>1000</v>
      </c>
      <c r="I211" s="159">
        <f t="shared" si="4"/>
        <v>142.85714285714286</v>
      </c>
      <c r="J211" s="159">
        <f>G211*D211</f>
        <v>20.408163265306122</v>
      </c>
    </row>
    <row r="212" spans="1:10" ht="18.75">
      <c r="A212" s="157"/>
      <c r="B212" s="160" t="s">
        <v>955</v>
      </c>
      <c r="C212" s="153" t="s">
        <v>272</v>
      </c>
      <c r="D212" s="153">
        <v>4</v>
      </c>
      <c r="E212" s="153">
        <f>G212*60</f>
        <v>60</v>
      </c>
      <c r="F212" s="153">
        <f>G212*7</f>
        <v>7</v>
      </c>
      <c r="G212" s="153">
        <v>1</v>
      </c>
      <c r="H212" s="158">
        <f t="shared" si="3"/>
        <v>240</v>
      </c>
      <c r="I212" s="159">
        <f t="shared" si="4"/>
        <v>28</v>
      </c>
      <c r="J212" s="159">
        <v>5</v>
      </c>
    </row>
    <row r="213" spans="1:10" ht="18.75">
      <c r="A213" s="157"/>
      <c r="B213" s="160" t="s">
        <v>956</v>
      </c>
      <c r="C213" s="153" t="s">
        <v>281</v>
      </c>
      <c r="D213" s="153">
        <v>3</v>
      </c>
      <c r="E213" s="153">
        <f>G213*60</f>
        <v>120</v>
      </c>
      <c r="F213" s="153">
        <f>G213*7</f>
        <v>14</v>
      </c>
      <c r="G213" s="153">
        <v>2</v>
      </c>
      <c r="H213" s="158">
        <f t="shared" si="3"/>
        <v>360</v>
      </c>
      <c r="I213" s="159">
        <f t="shared" si="4"/>
        <v>42</v>
      </c>
      <c r="J213" s="159">
        <v>6</v>
      </c>
    </row>
    <row r="214" spans="1:10" ht="18.75">
      <c r="A214" s="157"/>
      <c r="B214" s="160" t="s">
        <v>957</v>
      </c>
      <c r="C214" s="153" t="s">
        <v>281</v>
      </c>
      <c r="D214" s="153">
        <v>25</v>
      </c>
      <c r="E214" s="153">
        <f>G214*60</f>
        <v>60</v>
      </c>
      <c r="F214" s="153">
        <f>G214*7</f>
        <v>7</v>
      </c>
      <c r="G214" s="153">
        <v>1</v>
      </c>
      <c r="H214" s="158">
        <f t="shared" si="3"/>
        <v>1500</v>
      </c>
      <c r="I214" s="159">
        <f t="shared" si="4"/>
        <v>175</v>
      </c>
      <c r="J214" s="159">
        <v>25</v>
      </c>
    </row>
    <row r="215" spans="1:10" ht="18.75">
      <c r="A215" s="157"/>
      <c r="B215" s="160" t="s">
        <v>958</v>
      </c>
      <c r="C215" s="153" t="s">
        <v>272</v>
      </c>
      <c r="D215" s="153">
        <v>12</v>
      </c>
      <c r="E215" s="153">
        <f>G215*60</f>
        <v>180</v>
      </c>
      <c r="F215" s="153">
        <f>G215*7</f>
        <v>21</v>
      </c>
      <c r="G215" s="153">
        <v>3</v>
      </c>
      <c r="H215" s="158">
        <f t="shared" si="3"/>
        <v>2160</v>
      </c>
      <c r="I215" s="159">
        <f t="shared" si="4"/>
        <v>252</v>
      </c>
      <c r="J215" s="159">
        <v>36</v>
      </c>
    </row>
    <row r="216" spans="1:10" ht="18.75">
      <c r="A216" s="157"/>
      <c r="B216" s="161" t="s">
        <v>959</v>
      </c>
      <c r="C216" s="153"/>
      <c r="D216" s="153"/>
      <c r="E216" s="153"/>
      <c r="F216" s="153"/>
      <c r="G216" s="153"/>
      <c r="H216" s="158"/>
      <c r="I216" s="159"/>
      <c r="J216" s="159"/>
    </row>
    <row r="217" spans="1:10" ht="18.75">
      <c r="A217" s="157"/>
      <c r="B217" s="160" t="s">
        <v>960</v>
      </c>
      <c r="C217" s="153" t="s">
        <v>272</v>
      </c>
      <c r="D217" s="153">
        <v>2</v>
      </c>
      <c r="E217" s="153">
        <f>G217*60</f>
        <v>180</v>
      </c>
      <c r="F217" s="153">
        <f>G217*7</f>
        <v>21</v>
      </c>
      <c r="G217" s="153">
        <v>3</v>
      </c>
      <c r="H217" s="158">
        <f>E217*2</f>
        <v>360</v>
      </c>
      <c r="I217" s="159">
        <f>F217*2</f>
        <v>42</v>
      </c>
      <c r="J217" s="159">
        <v>6</v>
      </c>
    </row>
    <row r="218" spans="1:10" ht="18.75">
      <c r="A218" s="157"/>
      <c r="B218" s="160" t="s">
        <v>961</v>
      </c>
      <c r="C218" s="153" t="s">
        <v>281</v>
      </c>
      <c r="D218" s="153">
        <v>15</v>
      </c>
      <c r="E218" s="153">
        <f>F218*60</f>
        <v>120</v>
      </c>
      <c r="F218" s="153">
        <v>2</v>
      </c>
      <c r="G218" s="153">
        <f>F218/7</f>
        <v>0.2857142857142857</v>
      </c>
      <c r="H218" s="158">
        <f>E218*D218</f>
        <v>1800</v>
      </c>
      <c r="I218" s="159">
        <f>F218*D218</f>
        <v>30</v>
      </c>
      <c r="J218" s="159">
        <f>G218*D218</f>
        <v>4.285714285714286</v>
      </c>
    </row>
    <row r="219" spans="1:10" ht="18.75">
      <c r="A219" s="157"/>
      <c r="B219" s="160" t="s">
        <v>962</v>
      </c>
      <c r="C219" s="153" t="s">
        <v>272</v>
      </c>
      <c r="D219" s="153">
        <v>5</v>
      </c>
      <c r="E219" s="153">
        <f>F219*60</f>
        <v>120</v>
      </c>
      <c r="F219" s="153">
        <v>2</v>
      </c>
      <c r="G219" s="153">
        <f>F219/7</f>
        <v>0.2857142857142857</v>
      </c>
      <c r="H219" s="158">
        <f>E219*D219</f>
        <v>600</v>
      </c>
      <c r="I219" s="159">
        <f>F219*D219</f>
        <v>10</v>
      </c>
      <c r="J219" s="159">
        <f>G219*D219</f>
        <v>1.4285714285714284</v>
      </c>
    </row>
    <row r="220" spans="1:10" ht="18.75">
      <c r="A220" s="157"/>
      <c r="B220" s="160" t="s">
        <v>963</v>
      </c>
      <c r="C220" s="153" t="s">
        <v>281</v>
      </c>
      <c r="D220" s="153">
        <v>10</v>
      </c>
      <c r="E220" s="153">
        <f>G220*60</f>
        <v>180</v>
      </c>
      <c r="F220" s="153">
        <f>G220*7</f>
        <v>21</v>
      </c>
      <c r="G220" s="153">
        <v>3</v>
      </c>
      <c r="H220" s="158">
        <f>E220*D220</f>
        <v>1800</v>
      </c>
      <c r="I220" s="159">
        <f>F220*D220</f>
        <v>210</v>
      </c>
      <c r="J220" s="159">
        <v>30</v>
      </c>
    </row>
    <row r="221" spans="1:10" ht="18.75">
      <c r="A221" s="157"/>
      <c r="B221" s="160" t="s">
        <v>964</v>
      </c>
      <c r="C221" s="153" t="s">
        <v>272</v>
      </c>
      <c r="D221" s="153">
        <v>3</v>
      </c>
      <c r="E221" s="153">
        <f>G221*60</f>
        <v>120</v>
      </c>
      <c r="F221" s="153">
        <f>G221*7</f>
        <v>14</v>
      </c>
      <c r="G221" s="153">
        <v>2</v>
      </c>
      <c r="H221" s="158">
        <f>E221*D221</f>
        <v>360</v>
      </c>
      <c r="I221" s="159">
        <f>F221*D221</f>
        <v>42</v>
      </c>
      <c r="J221" s="159">
        <v>6</v>
      </c>
    </row>
    <row r="222" spans="1:10" ht="18.75">
      <c r="A222" s="157"/>
      <c r="B222" s="161" t="s">
        <v>965</v>
      </c>
      <c r="C222" s="153"/>
      <c r="D222" s="153"/>
      <c r="E222" s="153"/>
      <c r="F222" s="153"/>
      <c r="G222" s="153"/>
      <c r="H222" s="158"/>
      <c r="I222" s="159"/>
      <c r="J222" s="159"/>
    </row>
    <row r="223" spans="1:10" ht="18.75">
      <c r="A223" s="157"/>
      <c r="B223" s="160" t="s">
        <v>962</v>
      </c>
      <c r="C223" s="153" t="s">
        <v>272</v>
      </c>
      <c r="D223" s="153">
        <v>1</v>
      </c>
      <c r="E223" s="153">
        <f>G223*60</f>
        <v>120</v>
      </c>
      <c r="F223" s="153">
        <f>G223*7</f>
        <v>14</v>
      </c>
      <c r="G223" s="153">
        <v>2</v>
      </c>
      <c r="H223" s="158">
        <f>E223*D223</f>
        <v>120</v>
      </c>
      <c r="I223" s="159">
        <f>F223*D223</f>
        <v>14</v>
      </c>
      <c r="J223" s="159">
        <v>2</v>
      </c>
    </row>
    <row r="224" spans="1:10" ht="18.75">
      <c r="A224" s="157"/>
      <c r="B224" s="160" t="s">
        <v>966</v>
      </c>
      <c r="C224" s="153" t="s">
        <v>272</v>
      </c>
      <c r="D224" s="153">
        <v>1</v>
      </c>
      <c r="E224" s="153">
        <f>G224*60</f>
        <v>180</v>
      </c>
      <c r="F224" s="153">
        <f>G224*7</f>
        <v>21</v>
      </c>
      <c r="G224" s="153">
        <v>3</v>
      </c>
      <c r="H224" s="158">
        <f>E224*D224</f>
        <v>180</v>
      </c>
      <c r="I224" s="159">
        <f>F224*D224</f>
        <v>21</v>
      </c>
      <c r="J224" s="159">
        <v>3</v>
      </c>
    </row>
    <row r="225" spans="1:10" ht="18.75">
      <c r="A225" s="157"/>
      <c r="B225" s="160" t="s">
        <v>967</v>
      </c>
      <c r="C225" s="153" t="s">
        <v>281</v>
      </c>
      <c r="D225" s="153">
        <v>25</v>
      </c>
      <c r="E225" s="153">
        <v>30</v>
      </c>
      <c r="F225" s="153">
        <f>E225/60</f>
        <v>0.5</v>
      </c>
      <c r="G225" s="153">
        <f>F225/7</f>
        <v>0.07142857142857142</v>
      </c>
      <c r="H225" s="158">
        <f>E225*D225</f>
        <v>750</v>
      </c>
      <c r="I225" s="159">
        <f>F225*D225</f>
        <v>12.5</v>
      </c>
      <c r="J225" s="159">
        <f>G225*D225</f>
        <v>1.7857142857142856</v>
      </c>
    </row>
    <row r="226" spans="1:10" ht="18.75">
      <c r="A226" s="157"/>
      <c r="B226" s="160" t="s">
        <v>968</v>
      </c>
      <c r="C226" s="153" t="s">
        <v>272</v>
      </c>
      <c r="D226" s="153">
        <v>1</v>
      </c>
      <c r="E226" s="153">
        <f>F226*60</f>
        <v>120</v>
      </c>
      <c r="F226" s="153">
        <v>2</v>
      </c>
      <c r="G226" s="153">
        <f>F226/7</f>
        <v>0.2857142857142857</v>
      </c>
      <c r="H226" s="158">
        <f>E226*D226</f>
        <v>120</v>
      </c>
      <c r="I226" s="159">
        <f>F226*D226</f>
        <v>2</v>
      </c>
      <c r="J226" s="159">
        <f>G226*D226</f>
        <v>0.2857142857142857</v>
      </c>
    </row>
    <row r="227" spans="1:10" ht="18.75">
      <c r="A227" s="157"/>
      <c r="B227" s="161" t="s">
        <v>969</v>
      </c>
      <c r="C227" s="153"/>
      <c r="D227" s="153"/>
      <c r="E227" s="153"/>
      <c r="F227" s="153"/>
      <c r="G227" s="153"/>
      <c r="H227" s="158"/>
      <c r="I227" s="159"/>
      <c r="J227" s="159"/>
    </row>
    <row r="228" spans="1:10" ht="18.75">
      <c r="A228" s="157"/>
      <c r="B228" s="160" t="s">
        <v>970</v>
      </c>
      <c r="C228" s="153" t="s">
        <v>272</v>
      </c>
      <c r="D228" s="153">
        <v>3</v>
      </c>
      <c r="E228" s="153">
        <f>G228*60</f>
        <v>180</v>
      </c>
      <c r="F228" s="153">
        <f>G228*7</f>
        <v>21</v>
      </c>
      <c r="G228" s="153">
        <v>3</v>
      </c>
      <c r="H228" s="158">
        <f>E228*D228</f>
        <v>540</v>
      </c>
      <c r="I228" s="159">
        <f>F228*D228</f>
        <v>63</v>
      </c>
      <c r="J228" s="159">
        <v>9</v>
      </c>
    </row>
    <row r="229" spans="1:10" ht="18.75">
      <c r="A229" s="157"/>
      <c r="B229" s="160" t="s">
        <v>971</v>
      </c>
      <c r="C229" s="153" t="s">
        <v>272</v>
      </c>
      <c r="D229" s="153"/>
      <c r="E229" s="153"/>
      <c r="F229" s="153"/>
      <c r="G229" s="153"/>
      <c r="H229" s="158"/>
      <c r="I229" s="159"/>
      <c r="J229" s="159"/>
    </row>
    <row r="230" spans="1:10" ht="18.75">
      <c r="A230" s="157"/>
      <c r="B230" s="160" t="s">
        <v>972</v>
      </c>
      <c r="C230" s="153" t="s">
        <v>272</v>
      </c>
      <c r="D230" s="153">
        <v>20</v>
      </c>
      <c r="E230" s="153">
        <v>30</v>
      </c>
      <c r="F230" s="153">
        <f>E230/60</f>
        <v>0.5</v>
      </c>
      <c r="G230" s="153">
        <f>F230/7</f>
        <v>0.07142857142857142</v>
      </c>
      <c r="H230" s="158">
        <f>E230*D230</f>
        <v>600</v>
      </c>
      <c r="I230" s="159">
        <f>F230*D230</f>
        <v>10</v>
      </c>
      <c r="J230" s="159">
        <f>G230*D230</f>
        <v>1.4285714285714284</v>
      </c>
    </row>
    <row r="231" spans="1:10" ht="18.75">
      <c r="A231" s="157"/>
      <c r="B231" s="160" t="s">
        <v>973</v>
      </c>
      <c r="C231" s="153" t="s">
        <v>272</v>
      </c>
      <c r="D231" s="153">
        <v>12</v>
      </c>
      <c r="E231" s="153">
        <f>F231*60</f>
        <v>180</v>
      </c>
      <c r="F231" s="153">
        <v>3</v>
      </c>
      <c r="G231" s="153">
        <f>F231/7</f>
        <v>0.42857142857142855</v>
      </c>
      <c r="H231" s="158">
        <f>E231*D231</f>
        <v>2160</v>
      </c>
      <c r="I231" s="159">
        <f>F231*D231</f>
        <v>36</v>
      </c>
      <c r="J231" s="159">
        <f>G231*D231</f>
        <v>5.142857142857142</v>
      </c>
    </row>
    <row r="232" spans="1:10" ht="18.75">
      <c r="A232" s="157"/>
      <c r="B232" s="161" t="s">
        <v>974</v>
      </c>
      <c r="C232" s="153"/>
      <c r="D232" s="153"/>
      <c r="E232" s="153"/>
      <c r="F232" s="153"/>
      <c r="G232" s="153"/>
      <c r="H232" s="158"/>
      <c r="I232" s="159"/>
      <c r="J232" s="159"/>
    </row>
    <row r="233" spans="1:10" ht="18.75">
      <c r="A233" s="157"/>
      <c r="B233" s="160" t="s">
        <v>975</v>
      </c>
      <c r="C233" s="153" t="s">
        <v>281</v>
      </c>
      <c r="D233" s="153">
        <v>230</v>
      </c>
      <c r="E233" s="153">
        <v>30</v>
      </c>
      <c r="F233" s="153">
        <f>E233/60</f>
        <v>0.5</v>
      </c>
      <c r="G233" s="153">
        <f>F233/7</f>
        <v>0.07142857142857142</v>
      </c>
      <c r="H233" s="158">
        <f>E233*D233</f>
        <v>6900</v>
      </c>
      <c r="I233" s="159">
        <f>F233*D233</f>
        <v>115</v>
      </c>
      <c r="J233" s="159">
        <f>G233*D233</f>
        <v>16.428571428571427</v>
      </c>
    </row>
    <row r="234" spans="1:10" ht="18.75">
      <c r="A234" s="157"/>
      <c r="B234" s="160" t="s">
        <v>976</v>
      </c>
      <c r="C234" s="153" t="s">
        <v>281</v>
      </c>
      <c r="D234" s="153">
        <v>230</v>
      </c>
      <c r="E234" s="153">
        <f>F234*60</f>
        <v>60</v>
      </c>
      <c r="F234" s="153">
        <v>1</v>
      </c>
      <c r="G234" s="153">
        <f>F234/7</f>
        <v>0.14285714285714285</v>
      </c>
      <c r="H234" s="158">
        <f>E234*D234</f>
        <v>13800</v>
      </c>
      <c r="I234" s="159">
        <f>F234*D234</f>
        <v>230</v>
      </c>
      <c r="J234" s="159">
        <f>G234*D234</f>
        <v>32.857142857142854</v>
      </c>
    </row>
    <row r="235" spans="1:10" ht="18.75">
      <c r="A235" s="157"/>
      <c r="B235" s="160" t="s">
        <v>977</v>
      </c>
      <c r="C235" s="153" t="s">
        <v>272</v>
      </c>
      <c r="D235" s="153">
        <v>12</v>
      </c>
      <c r="E235" s="153">
        <f>F235*60</f>
        <v>180</v>
      </c>
      <c r="F235" s="153">
        <v>3</v>
      </c>
      <c r="G235" s="153">
        <f>F235/7</f>
        <v>0.42857142857142855</v>
      </c>
      <c r="H235" s="158">
        <f>E235*D235</f>
        <v>2160</v>
      </c>
      <c r="I235" s="159">
        <f>F235*D235</f>
        <v>36</v>
      </c>
      <c r="J235" s="159">
        <f>G235*D235</f>
        <v>5.142857142857142</v>
      </c>
    </row>
    <row r="236" spans="1:10" ht="18.75">
      <c r="A236" s="157"/>
      <c r="B236" s="157" t="s">
        <v>978</v>
      </c>
      <c r="C236" s="153"/>
      <c r="D236" s="153"/>
      <c r="E236" s="153"/>
      <c r="F236" s="153"/>
      <c r="G236" s="153"/>
      <c r="H236" s="158"/>
      <c r="I236" s="159"/>
      <c r="J236" s="159"/>
    </row>
    <row r="237" spans="1:10" ht="18.75">
      <c r="A237" s="157"/>
      <c r="B237" s="160" t="s">
        <v>979</v>
      </c>
      <c r="C237" s="153" t="s">
        <v>272</v>
      </c>
      <c r="D237" s="153">
        <v>3</v>
      </c>
      <c r="E237" s="153">
        <f>G237*60</f>
        <v>120</v>
      </c>
      <c r="F237" s="153">
        <f>G237*7</f>
        <v>14</v>
      </c>
      <c r="G237" s="153">
        <v>2</v>
      </c>
      <c r="H237" s="158">
        <f>E237*D237</f>
        <v>360</v>
      </c>
      <c r="I237" s="159">
        <f>F237*D237</f>
        <v>42</v>
      </c>
      <c r="J237" s="159">
        <v>6</v>
      </c>
    </row>
    <row r="238" spans="1:10" ht="18.75">
      <c r="A238" s="157"/>
      <c r="B238" s="161" t="s">
        <v>980</v>
      </c>
      <c r="C238" s="153"/>
      <c r="D238" s="153"/>
      <c r="E238" s="153"/>
      <c r="F238" s="153"/>
      <c r="G238" s="153"/>
      <c r="H238" s="158"/>
      <c r="I238" s="159"/>
      <c r="J238" s="159"/>
    </row>
    <row r="239" spans="1:10" ht="18.75">
      <c r="A239" s="157"/>
      <c r="B239" s="160" t="s">
        <v>981</v>
      </c>
      <c r="C239" s="153" t="s">
        <v>281</v>
      </c>
      <c r="D239" s="153">
        <v>5</v>
      </c>
      <c r="E239" s="153">
        <f>G239*60</f>
        <v>120</v>
      </c>
      <c r="F239" s="153">
        <f>G239*7</f>
        <v>14</v>
      </c>
      <c r="G239" s="153">
        <v>2</v>
      </c>
      <c r="H239" s="158">
        <f>E239*D239</f>
        <v>600</v>
      </c>
      <c r="I239" s="159">
        <f>F239*D239</f>
        <v>70</v>
      </c>
      <c r="J239" s="159">
        <v>6</v>
      </c>
    </row>
    <row r="240" spans="1:10" ht="18.75">
      <c r="A240" s="157"/>
      <c r="B240" s="160" t="s">
        <v>982</v>
      </c>
      <c r="C240" s="153" t="s">
        <v>281</v>
      </c>
      <c r="D240" s="153">
        <v>5</v>
      </c>
      <c r="E240" s="153">
        <f>F240*60</f>
        <v>120</v>
      </c>
      <c r="F240" s="153">
        <v>2</v>
      </c>
      <c r="G240" s="153">
        <f>F240/7</f>
        <v>0.2857142857142857</v>
      </c>
      <c r="H240" s="158">
        <f>E240*D240</f>
        <v>600</v>
      </c>
      <c r="I240" s="159">
        <f>F240*D240</f>
        <v>10</v>
      </c>
      <c r="J240" s="159">
        <f>G240*D240</f>
        <v>1.4285714285714284</v>
      </c>
    </row>
    <row r="241" spans="1:10" ht="18.75">
      <c r="A241" s="157"/>
      <c r="B241" s="160" t="s">
        <v>983</v>
      </c>
      <c r="C241" s="153" t="s">
        <v>281</v>
      </c>
      <c r="D241" s="153">
        <v>5</v>
      </c>
      <c r="E241" s="153">
        <v>30</v>
      </c>
      <c r="F241" s="153">
        <f>E241/60</f>
        <v>0.5</v>
      </c>
      <c r="G241" s="153">
        <f>F241/7</f>
        <v>0.07142857142857142</v>
      </c>
      <c r="H241" s="158">
        <f>E241*D241</f>
        <v>150</v>
      </c>
      <c r="I241" s="159">
        <f>F241*D241</f>
        <v>2.5</v>
      </c>
      <c r="J241" s="159">
        <f>G241*D241</f>
        <v>0.3571428571428571</v>
      </c>
    </row>
    <row r="242" spans="1:10" ht="18.75">
      <c r="A242" s="157"/>
      <c r="B242" s="160" t="s">
        <v>984</v>
      </c>
      <c r="C242" s="153" t="s">
        <v>272</v>
      </c>
      <c r="D242" s="153">
        <v>2</v>
      </c>
      <c r="E242" s="153">
        <f>G242*60</f>
        <v>120</v>
      </c>
      <c r="F242" s="153">
        <f>G242*7</f>
        <v>14</v>
      </c>
      <c r="G242" s="153">
        <v>2</v>
      </c>
      <c r="H242" s="158">
        <f>E242*2</f>
        <v>240</v>
      </c>
      <c r="I242" s="159">
        <f>F242*2</f>
        <v>28</v>
      </c>
      <c r="J242" s="159">
        <v>4</v>
      </c>
    </row>
    <row r="243" spans="1:10" ht="18.75">
      <c r="A243" s="157"/>
      <c r="B243" s="157" t="s">
        <v>985</v>
      </c>
      <c r="C243" s="153"/>
      <c r="D243" s="153"/>
      <c r="E243" s="153"/>
      <c r="F243" s="153"/>
      <c r="G243" s="153"/>
      <c r="H243" s="158"/>
      <c r="I243" s="159"/>
      <c r="J243" s="159"/>
    </row>
    <row r="244" spans="1:10" ht="18.75">
      <c r="A244" s="183"/>
      <c r="B244" s="184" t="s">
        <v>986</v>
      </c>
      <c r="C244" s="185" t="s">
        <v>281</v>
      </c>
      <c r="D244" s="185">
        <v>5</v>
      </c>
      <c r="E244" s="185">
        <f>F244*60</f>
        <v>60</v>
      </c>
      <c r="F244" s="185">
        <v>1</v>
      </c>
      <c r="G244" s="185">
        <f>F244/7</f>
        <v>0.14285714285714285</v>
      </c>
      <c r="H244" s="206">
        <f>E244*D244</f>
        <v>300</v>
      </c>
      <c r="I244" s="207">
        <f>F244*D244</f>
        <v>5</v>
      </c>
      <c r="J244" s="207">
        <f>G244*D244</f>
        <v>0.7142857142857142</v>
      </c>
    </row>
    <row r="245" spans="1:10" ht="18.75">
      <c r="A245" s="1052" t="s">
        <v>987</v>
      </c>
      <c r="B245" s="1053"/>
      <c r="C245" s="202"/>
      <c r="D245" s="202"/>
      <c r="E245" s="202"/>
      <c r="F245" s="202"/>
      <c r="G245" s="202"/>
      <c r="H245" s="203"/>
      <c r="I245" s="204"/>
      <c r="J245" s="204"/>
    </row>
    <row r="246" spans="1:10" ht="18.75">
      <c r="A246" s="151"/>
      <c r="B246" s="161" t="s">
        <v>988</v>
      </c>
      <c r="C246" s="153"/>
      <c r="D246" s="153"/>
      <c r="E246" s="153"/>
      <c r="F246" s="153"/>
      <c r="G246" s="153"/>
      <c r="H246" s="158"/>
      <c r="I246" s="159"/>
      <c r="J246" s="159"/>
    </row>
    <row r="247" spans="1:10" ht="18.75">
      <c r="A247" s="157"/>
      <c r="B247" s="160" t="s">
        <v>989</v>
      </c>
      <c r="C247" s="153" t="s">
        <v>274</v>
      </c>
      <c r="D247" s="153">
        <v>850</v>
      </c>
      <c r="E247" s="153">
        <v>10</v>
      </c>
      <c r="F247" s="153">
        <f>E247/60</f>
        <v>0.16666666666666666</v>
      </c>
      <c r="G247" s="153">
        <f aca="true" t="shared" si="5" ref="G247:G258">F247/7</f>
        <v>0.023809523809523808</v>
      </c>
      <c r="H247" s="158">
        <f aca="true" t="shared" si="6" ref="H247:H258">E247*D247</f>
        <v>8500</v>
      </c>
      <c r="I247" s="159">
        <f aca="true" t="shared" si="7" ref="I247:I258">F247*D247</f>
        <v>141.66666666666666</v>
      </c>
      <c r="J247" s="159">
        <f aca="true" t="shared" si="8" ref="J247:J258">G247*D247</f>
        <v>20.238095238095237</v>
      </c>
    </row>
    <row r="248" spans="1:10" ht="18.75">
      <c r="A248" s="157"/>
      <c r="B248" s="160" t="s">
        <v>990</v>
      </c>
      <c r="C248" s="153" t="s">
        <v>274</v>
      </c>
      <c r="D248" s="153">
        <v>750</v>
      </c>
      <c r="E248" s="153">
        <v>30</v>
      </c>
      <c r="F248" s="153">
        <f>E248/60</f>
        <v>0.5</v>
      </c>
      <c r="G248" s="153">
        <f t="shared" si="5"/>
        <v>0.07142857142857142</v>
      </c>
      <c r="H248" s="158">
        <f t="shared" si="6"/>
        <v>22500</v>
      </c>
      <c r="I248" s="159">
        <f t="shared" si="7"/>
        <v>375</v>
      </c>
      <c r="J248" s="159">
        <f t="shared" si="8"/>
        <v>53.57142857142857</v>
      </c>
    </row>
    <row r="249" spans="1:10" ht="18.75">
      <c r="A249" s="157"/>
      <c r="B249" s="160" t="s">
        <v>991</v>
      </c>
      <c r="C249" s="153" t="s">
        <v>274</v>
      </c>
      <c r="D249" s="153">
        <v>700</v>
      </c>
      <c r="E249" s="153">
        <v>20</v>
      </c>
      <c r="F249" s="153">
        <f>E249/60</f>
        <v>0.3333333333333333</v>
      </c>
      <c r="G249" s="153">
        <f t="shared" si="5"/>
        <v>0.047619047619047616</v>
      </c>
      <c r="H249" s="158">
        <f t="shared" si="6"/>
        <v>14000</v>
      </c>
      <c r="I249" s="159">
        <f t="shared" si="7"/>
        <v>233.33333333333331</v>
      </c>
      <c r="J249" s="159">
        <f t="shared" si="8"/>
        <v>33.33333333333333</v>
      </c>
    </row>
    <row r="250" spans="1:10" ht="18.75">
      <c r="A250" s="157"/>
      <c r="B250" s="160" t="s">
        <v>992</v>
      </c>
      <c r="C250" s="153" t="s">
        <v>274</v>
      </c>
      <c r="D250" s="153">
        <v>750</v>
      </c>
      <c r="E250" s="153">
        <v>20</v>
      </c>
      <c r="F250" s="153">
        <f>E250/60</f>
        <v>0.3333333333333333</v>
      </c>
      <c r="G250" s="153">
        <f t="shared" si="5"/>
        <v>0.047619047619047616</v>
      </c>
      <c r="H250" s="158">
        <f t="shared" si="6"/>
        <v>15000</v>
      </c>
      <c r="I250" s="159">
        <f t="shared" si="7"/>
        <v>250</v>
      </c>
      <c r="J250" s="159">
        <f t="shared" si="8"/>
        <v>35.714285714285715</v>
      </c>
    </row>
    <row r="251" spans="1:10" ht="18.75">
      <c r="A251" s="157"/>
      <c r="B251" s="160" t="s">
        <v>993</v>
      </c>
      <c r="C251" s="153" t="s">
        <v>272</v>
      </c>
      <c r="D251" s="153">
        <v>12</v>
      </c>
      <c r="E251" s="153">
        <f>F251*60</f>
        <v>180</v>
      </c>
      <c r="F251" s="153">
        <v>3</v>
      </c>
      <c r="G251" s="153">
        <f t="shared" si="5"/>
        <v>0.42857142857142855</v>
      </c>
      <c r="H251" s="158">
        <f t="shared" si="6"/>
        <v>2160</v>
      </c>
      <c r="I251" s="159">
        <f t="shared" si="7"/>
        <v>36</v>
      </c>
      <c r="J251" s="159">
        <f t="shared" si="8"/>
        <v>5.142857142857142</v>
      </c>
    </row>
    <row r="252" spans="1:10" ht="18.75">
      <c r="A252" s="157"/>
      <c r="B252" s="160" t="s">
        <v>994</v>
      </c>
      <c r="C252" s="153" t="s">
        <v>272</v>
      </c>
      <c r="D252" s="153">
        <v>230</v>
      </c>
      <c r="E252" s="153">
        <v>20</v>
      </c>
      <c r="F252" s="153">
        <f>E252/60</f>
        <v>0.3333333333333333</v>
      </c>
      <c r="G252" s="153">
        <f t="shared" si="5"/>
        <v>0.047619047619047616</v>
      </c>
      <c r="H252" s="158">
        <f t="shared" si="6"/>
        <v>4600</v>
      </c>
      <c r="I252" s="159">
        <f t="shared" si="7"/>
        <v>76.66666666666666</v>
      </c>
      <c r="J252" s="159">
        <f t="shared" si="8"/>
        <v>10.952380952380953</v>
      </c>
    </row>
    <row r="253" spans="1:10" ht="18.75">
      <c r="A253" s="157"/>
      <c r="B253" s="160" t="s">
        <v>995</v>
      </c>
      <c r="C253" s="153" t="s">
        <v>274</v>
      </c>
      <c r="D253" s="153">
        <v>30</v>
      </c>
      <c r="E253" s="153">
        <f>F253*60</f>
        <v>60</v>
      </c>
      <c r="F253" s="153">
        <v>1</v>
      </c>
      <c r="G253" s="153">
        <f t="shared" si="5"/>
        <v>0.14285714285714285</v>
      </c>
      <c r="H253" s="158">
        <f t="shared" si="6"/>
        <v>1800</v>
      </c>
      <c r="I253" s="159">
        <f t="shared" si="7"/>
        <v>30</v>
      </c>
      <c r="J253" s="159">
        <f t="shared" si="8"/>
        <v>4.285714285714286</v>
      </c>
    </row>
    <row r="254" spans="1:10" ht="18.75">
      <c r="A254" s="157"/>
      <c r="B254" s="160" t="s">
        <v>996</v>
      </c>
      <c r="C254" s="153" t="s">
        <v>281</v>
      </c>
      <c r="D254" s="153">
        <v>30</v>
      </c>
      <c r="E254" s="153">
        <v>30</v>
      </c>
      <c r="F254" s="153">
        <f>E254/60</f>
        <v>0.5</v>
      </c>
      <c r="G254" s="153">
        <f t="shared" si="5"/>
        <v>0.07142857142857142</v>
      </c>
      <c r="H254" s="158">
        <f t="shared" si="6"/>
        <v>900</v>
      </c>
      <c r="I254" s="159">
        <f t="shared" si="7"/>
        <v>15</v>
      </c>
      <c r="J254" s="159">
        <f t="shared" si="8"/>
        <v>2.142857142857143</v>
      </c>
    </row>
    <row r="255" spans="1:10" ht="18.75">
      <c r="A255" s="157"/>
      <c r="B255" s="160" t="s">
        <v>997</v>
      </c>
      <c r="C255" s="153" t="s">
        <v>272</v>
      </c>
      <c r="D255" s="153">
        <v>12</v>
      </c>
      <c r="E255" s="153">
        <v>30</v>
      </c>
      <c r="F255" s="153">
        <f>E255/60</f>
        <v>0.5</v>
      </c>
      <c r="G255" s="153">
        <f t="shared" si="5"/>
        <v>0.07142857142857142</v>
      </c>
      <c r="H255" s="158">
        <f t="shared" si="6"/>
        <v>360</v>
      </c>
      <c r="I255" s="159">
        <f t="shared" si="7"/>
        <v>6</v>
      </c>
      <c r="J255" s="159">
        <f t="shared" si="8"/>
        <v>0.8571428571428571</v>
      </c>
    </row>
    <row r="256" spans="1:10" ht="18.75">
      <c r="A256" s="157"/>
      <c r="B256" s="160" t="s">
        <v>998</v>
      </c>
      <c r="C256" s="153" t="s">
        <v>272</v>
      </c>
      <c r="D256" s="153">
        <v>12</v>
      </c>
      <c r="E256" s="153">
        <f>F256*60</f>
        <v>60</v>
      </c>
      <c r="F256" s="153">
        <v>1</v>
      </c>
      <c r="G256" s="153">
        <f t="shared" si="5"/>
        <v>0.14285714285714285</v>
      </c>
      <c r="H256" s="158">
        <f t="shared" si="6"/>
        <v>720</v>
      </c>
      <c r="I256" s="159">
        <f t="shared" si="7"/>
        <v>12</v>
      </c>
      <c r="J256" s="159">
        <f t="shared" si="8"/>
        <v>1.7142857142857142</v>
      </c>
    </row>
    <row r="257" spans="1:10" ht="18.75">
      <c r="A257" s="157"/>
      <c r="B257" s="160" t="s">
        <v>999</v>
      </c>
      <c r="C257" s="153" t="s">
        <v>272</v>
      </c>
      <c r="D257" s="153">
        <v>3</v>
      </c>
      <c r="E257" s="153">
        <v>30</v>
      </c>
      <c r="F257" s="153">
        <f>E257/60</f>
        <v>0.5</v>
      </c>
      <c r="G257" s="153">
        <f t="shared" si="5"/>
        <v>0.07142857142857142</v>
      </c>
      <c r="H257" s="158">
        <f t="shared" si="6"/>
        <v>90</v>
      </c>
      <c r="I257" s="159">
        <f t="shared" si="7"/>
        <v>1.5</v>
      </c>
      <c r="J257" s="159">
        <f t="shared" si="8"/>
        <v>0.21428571428571427</v>
      </c>
    </row>
    <row r="258" spans="1:10" ht="18.75">
      <c r="A258" s="157"/>
      <c r="B258" s="160" t="s">
        <v>1000</v>
      </c>
      <c r="C258" s="153" t="s">
        <v>272</v>
      </c>
      <c r="D258" s="153">
        <v>2</v>
      </c>
      <c r="E258" s="153">
        <f>F258*60</f>
        <v>120</v>
      </c>
      <c r="F258" s="153">
        <v>2</v>
      </c>
      <c r="G258" s="153">
        <f t="shared" si="5"/>
        <v>0.2857142857142857</v>
      </c>
      <c r="H258" s="158">
        <f t="shared" si="6"/>
        <v>240</v>
      </c>
      <c r="I258" s="159">
        <f t="shared" si="7"/>
        <v>4</v>
      </c>
      <c r="J258" s="159">
        <f t="shared" si="8"/>
        <v>0.5714285714285714</v>
      </c>
    </row>
    <row r="259" spans="1:10" ht="18.75">
      <c r="A259" s="157"/>
      <c r="B259" s="160" t="s">
        <v>1001</v>
      </c>
      <c r="C259" s="153"/>
      <c r="D259" s="153"/>
      <c r="E259" s="153"/>
      <c r="F259" s="153"/>
      <c r="G259" s="153"/>
      <c r="H259" s="158"/>
      <c r="I259" s="159"/>
      <c r="J259" s="159"/>
    </row>
    <row r="260" spans="1:10" ht="18.75">
      <c r="A260" s="157"/>
      <c r="B260" s="161" t="s">
        <v>1002</v>
      </c>
      <c r="C260" s="153"/>
      <c r="D260" s="153"/>
      <c r="E260" s="153"/>
      <c r="F260" s="153"/>
      <c r="G260" s="153"/>
      <c r="H260" s="158"/>
      <c r="I260" s="159"/>
      <c r="J260" s="159"/>
    </row>
    <row r="261" spans="1:10" ht="18.75">
      <c r="A261" s="157"/>
      <c r="B261" s="160" t="s">
        <v>1003</v>
      </c>
      <c r="C261" s="153" t="s">
        <v>274</v>
      </c>
      <c r="D261" s="153">
        <v>150</v>
      </c>
      <c r="E261" s="153">
        <v>20</v>
      </c>
      <c r="F261" s="153">
        <f>E261/60</f>
        <v>0.3333333333333333</v>
      </c>
      <c r="G261" s="153">
        <f>F261/7</f>
        <v>0.047619047619047616</v>
      </c>
      <c r="H261" s="158">
        <f>E261*D261</f>
        <v>3000</v>
      </c>
      <c r="I261" s="159">
        <f>F261*D261</f>
        <v>50</v>
      </c>
      <c r="J261" s="159">
        <f>G261*D261</f>
        <v>7.142857142857142</v>
      </c>
    </row>
    <row r="262" spans="1:10" ht="18.75">
      <c r="A262" s="157"/>
      <c r="B262" s="160" t="s">
        <v>1004</v>
      </c>
      <c r="C262" s="153" t="s">
        <v>274</v>
      </c>
      <c r="D262" s="153">
        <v>50</v>
      </c>
      <c r="E262" s="153">
        <v>20</v>
      </c>
      <c r="F262" s="153">
        <f>E262/60</f>
        <v>0.3333333333333333</v>
      </c>
      <c r="G262" s="153">
        <f>F262/7</f>
        <v>0.047619047619047616</v>
      </c>
      <c r="H262" s="158">
        <f>E262*D262</f>
        <v>1000</v>
      </c>
      <c r="I262" s="159">
        <f>F262*D262</f>
        <v>16.666666666666664</v>
      </c>
      <c r="J262" s="159">
        <f>G262*D262</f>
        <v>2.380952380952381</v>
      </c>
    </row>
    <row r="263" spans="1:10" ht="18.75">
      <c r="A263" s="157"/>
      <c r="B263" s="160" t="s">
        <v>1005</v>
      </c>
      <c r="C263" s="153" t="s">
        <v>272</v>
      </c>
      <c r="D263" s="153">
        <v>2</v>
      </c>
      <c r="E263" s="153">
        <f>G263*60</f>
        <v>180</v>
      </c>
      <c r="F263" s="153">
        <f>G263*7</f>
        <v>21</v>
      </c>
      <c r="G263" s="153">
        <v>3</v>
      </c>
      <c r="H263" s="158">
        <f>E263*2</f>
        <v>360</v>
      </c>
      <c r="I263" s="159">
        <f>F263*2</f>
        <v>42</v>
      </c>
      <c r="J263" s="159">
        <v>10</v>
      </c>
    </row>
    <row r="264" spans="1:10" ht="18.75">
      <c r="A264" s="157"/>
      <c r="B264" s="160" t="s">
        <v>1006</v>
      </c>
      <c r="C264" s="153" t="s">
        <v>272</v>
      </c>
      <c r="D264" s="153">
        <v>1</v>
      </c>
      <c r="E264" s="153">
        <f>G264*60</f>
        <v>120</v>
      </c>
      <c r="F264" s="153">
        <f>G264*7</f>
        <v>14</v>
      </c>
      <c r="G264" s="153">
        <v>2</v>
      </c>
      <c r="H264" s="158">
        <f>E264*D264</f>
        <v>120</v>
      </c>
      <c r="I264" s="159">
        <f>F264*D264</f>
        <v>14</v>
      </c>
      <c r="J264" s="159">
        <v>3</v>
      </c>
    </row>
    <row r="265" spans="1:10" ht="18.75">
      <c r="A265" s="157"/>
      <c r="B265" s="160" t="s">
        <v>1007</v>
      </c>
      <c r="C265" s="153" t="s">
        <v>274</v>
      </c>
      <c r="D265" s="153">
        <v>300</v>
      </c>
      <c r="E265" s="153">
        <v>10</v>
      </c>
      <c r="F265" s="153">
        <f>E265/60</f>
        <v>0.16666666666666666</v>
      </c>
      <c r="G265" s="153">
        <f>F265/7</f>
        <v>0.023809523809523808</v>
      </c>
      <c r="H265" s="158">
        <f>E265*D265</f>
        <v>3000</v>
      </c>
      <c r="I265" s="159">
        <f>F265*D265</f>
        <v>50</v>
      </c>
      <c r="J265" s="159">
        <f>G265*D265</f>
        <v>7.142857142857142</v>
      </c>
    </row>
    <row r="266" spans="1:10" ht="18.75">
      <c r="A266" s="157"/>
      <c r="B266" s="161" t="s">
        <v>1008</v>
      </c>
      <c r="C266" s="153"/>
      <c r="D266" s="153"/>
      <c r="E266" s="153"/>
      <c r="F266" s="153"/>
      <c r="G266" s="153"/>
      <c r="H266" s="158"/>
      <c r="I266" s="159"/>
      <c r="J266" s="159"/>
    </row>
    <row r="267" spans="1:10" ht="18.75">
      <c r="A267" s="157"/>
      <c r="B267" s="160" t="s">
        <v>1009</v>
      </c>
      <c r="C267" s="153" t="s">
        <v>272</v>
      </c>
      <c r="D267" s="153">
        <v>10</v>
      </c>
      <c r="E267" s="153">
        <f>F267*60</f>
        <v>180</v>
      </c>
      <c r="F267" s="153">
        <v>3</v>
      </c>
      <c r="G267" s="153">
        <f>F267/7</f>
        <v>0.42857142857142855</v>
      </c>
      <c r="H267" s="158">
        <f>E267*D267</f>
        <v>1800</v>
      </c>
      <c r="I267" s="159">
        <f>F267*D267</f>
        <v>30</v>
      </c>
      <c r="J267" s="159">
        <f>G267*D267</f>
        <v>4.285714285714286</v>
      </c>
    </row>
    <row r="268" spans="1:10" ht="18.75">
      <c r="A268" s="157"/>
      <c r="B268" s="160" t="s">
        <v>1010</v>
      </c>
      <c r="C268" s="153" t="s">
        <v>272</v>
      </c>
      <c r="D268" s="153">
        <v>20</v>
      </c>
      <c r="E268" s="153">
        <f>F268*60</f>
        <v>120</v>
      </c>
      <c r="F268" s="153">
        <v>2</v>
      </c>
      <c r="G268" s="153">
        <f>F268/7</f>
        <v>0.2857142857142857</v>
      </c>
      <c r="H268" s="158">
        <f>E268*D268</f>
        <v>2400</v>
      </c>
      <c r="I268" s="159">
        <f>F268*D268</f>
        <v>40</v>
      </c>
      <c r="J268" s="159">
        <f>G268*D268</f>
        <v>5.7142857142857135</v>
      </c>
    </row>
    <row r="269" spans="1:10" ht="18.75">
      <c r="A269" s="157"/>
      <c r="B269" s="160" t="s">
        <v>1011</v>
      </c>
      <c r="C269" s="153" t="s">
        <v>272</v>
      </c>
      <c r="D269" s="153">
        <v>1</v>
      </c>
      <c r="E269" s="153">
        <f>G269*60</f>
        <v>300</v>
      </c>
      <c r="F269" s="153">
        <f>G269*7</f>
        <v>35</v>
      </c>
      <c r="G269" s="153">
        <v>5</v>
      </c>
      <c r="H269" s="158">
        <f>E269*D269</f>
        <v>300</v>
      </c>
      <c r="I269" s="159">
        <f>F269*D269</f>
        <v>35</v>
      </c>
      <c r="J269" s="159">
        <v>5</v>
      </c>
    </row>
    <row r="270" spans="1:10" ht="18.75">
      <c r="A270" s="157"/>
      <c r="B270" s="161" t="s">
        <v>1012</v>
      </c>
      <c r="C270" s="153"/>
      <c r="D270" s="153"/>
      <c r="E270" s="153"/>
      <c r="F270" s="153"/>
      <c r="G270" s="153"/>
      <c r="H270" s="158"/>
      <c r="I270" s="159"/>
      <c r="J270" s="159"/>
    </row>
    <row r="271" spans="1:10" ht="18.75">
      <c r="A271" s="157"/>
      <c r="B271" s="160" t="s">
        <v>1013</v>
      </c>
      <c r="C271" s="153" t="s">
        <v>272</v>
      </c>
      <c r="D271" s="153">
        <v>2</v>
      </c>
      <c r="E271" s="153">
        <f>G271*60</f>
        <v>300</v>
      </c>
      <c r="F271" s="153">
        <f>G271*7</f>
        <v>35</v>
      </c>
      <c r="G271" s="153">
        <v>5</v>
      </c>
      <c r="H271" s="158">
        <f>E271*2</f>
        <v>600</v>
      </c>
      <c r="I271" s="159">
        <f>F271*2</f>
        <v>70</v>
      </c>
      <c r="J271" s="159">
        <v>10</v>
      </c>
    </row>
    <row r="272" spans="1:10" ht="18.75">
      <c r="A272" s="157"/>
      <c r="B272" s="160" t="s">
        <v>1014</v>
      </c>
      <c r="C272" s="153" t="s">
        <v>348</v>
      </c>
      <c r="D272" s="153">
        <v>5</v>
      </c>
      <c r="E272" s="153">
        <f>G272*60</f>
        <v>180</v>
      </c>
      <c r="F272" s="153">
        <f>G272*7</f>
        <v>21</v>
      </c>
      <c r="G272" s="153">
        <v>3</v>
      </c>
      <c r="H272" s="158">
        <f>E272*D272</f>
        <v>900</v>
      </c>
      <c r="I272" s="159">
        <f>F272*D272</f>
        <v>105</v>
      </c>
      <c r="J272" s="159">
        <v>15</v>
      </c>
    </row>
    <row r="273" spans="1:10" ht="18.75">
      <c r="A273" s="157"/>
      <c r="B273" s="160" t="s">
        <v>1015</v>
      </c>
      <c r="C273" s="153" t="s">
        <v>272</v>
      </c>
      <c r="D273" s="153">
        <v>2</v>
      </c>
      <c r="E273" s="153">
        <f>G273*60</f>
        <v>180</v>
      </c>
      <c r="F273" s="153">
        <f>G273*7</f>
        <v>21</v>
      </c>
      <c r="G273" s="153">
        <v>3</v>
      </c>
      <c r="H273" s="158">
        <f>E273*2</f>
        <v>360</v>
      </c>
      <c r="I273" s="159">
        <f>F273*2</f>
        <v>42</v>
      </c>
      <c r="J273" s="159">
        <v>6</v>
      </c>
    </row>
    <row r="274" spans="1:10" ht="18.75">
      <c r="A274" s="157"/>
      <c r="B274" s="161" t="s">
        <v>1016</v>
      </c>
      <c r="C274" s="153"/>
      <c r="D274" s="153"/>
      <c r="E274" s="153"/>
      <c r="F274" s="153"/>
      <c r="G274" s="153"/>
      <c r="H274" s="158"/>
      <c r="I274" s="159"/>
      <c r="J274" s="159"/>
    </row>
    <row r="275" spans="1:10" ht="18.75">
      <c r="A275" s="157"/>
      <c r="B275" s="160" t="s">
        <v>1017</v>
      </c>
      <c r="C275" s="153" t="s">
        <v>274</v>
      </c>
      <c r="D275" s="153"/>
      <c r="E275" s="153"/>
      <c r="F275" s="153"/>
      <c r="G275" s="153"/>
      <c r="H275" s="158"/>
      <c r="I275" s="159"/>
      <c r="J275" s="159"/>
    </row>
    <row r="276" spans="1:10" ht="18.75">
      <c r="A276" s="157"/>
      <c r="B276" s="157" t="s">
        <v>1018</v>
      </c>
      <c r="C276" s="153"/>
      <c r="D276" s="153"/>
      <c r="E276" s="153"/>
      <c r="F276" s="153"/>
      <c r="G276" s="153"/>
      <c r="H276" s="158"/>
      <c r="I276" s="159"/>
      <c r="J276" s="159"/>
    </row>
    <row r="277" spans="1:10" ht="18.75">
      <c r="A277" s="157"/>
      <c r="B277" s="160" t="s">
        <v>1019</v>
      </c>
      <c r="C277" s="153" t="s">
        <v>272</v>
      </c>
      <c r="D277" s="153"/>
      <c r="E277" s="153"/>
      <c r="F277" s="153"/>
      <c r="G277" s="153"/>
      <c r="H277" s="158"/>
      <c r="I277" s="159"/>
      <c r="J277" s="159"/>
    </row>
    <row r="278" spans="1:10" ht="18.75">
      <c r="A278" s="157"/>
      <c r="B278" s="157" t="s">
        <v>1020</v>
      </c>
      <c r="C278" s="153"/>
      <c r="D278" s="153"/>
      <c r="E278" s="153"/>
      <c r="F278" s="153"/>
      <c r="G278" s="153"/>
      <c r="H278" s="158"/>
      <c r="I278" s="159"/>
      <c r="J278" s="159"/>
    </row>
    <row r="279" spans="1:10" ht="18.75">
      <c r="A279" s="157"/>
      <c r="B279" s="160" t="s">
        <v>1021</v>
      </c>
      <c r="C279" s="153" t="s">
        <v>272</v>
      </c>
      <c r="D279" s="153"/>
      <c r="E279" s="153"/>
      <c r="F279" s="153"/>
      <c r="G279" s="153"/>
      <c r="H279" s="158"/>
      <c r="I279" s="159"/>
      <c r="J279" s="159"/>
    </row>
    <row r="280" spans="1:10" ht="18.75">
      <c r="A280" s="157"/>
      <c r="B280" s="161" t="s">
        <v>1022</v>
      </c>
      <c r="C280" s="153"/>
      <c r="D280" s="153"/>
      <c r="E280" s="153"/>
      <c r="F280" s="153"/>
      <c r="G280" s="153"/>
      <c r="H280" s="158"/>
      <c r="I280" s="159"/>
      <c r="J280" s="159"/>
    </row>
    <row r="281" spans="1:10" ht="18.75">
      <c r="A281" s="157"/>
      <c r="B281" s="160" t="s">
        <v>1023</v>
      </c>
      <c r="C281" s="153" t="s">
        <v>281</v>
      </c>
      <c r="D281" s="153">
        <v>30</v>
      </c>
      <c r="E281" s="153">
        <v>30</v>
      </c>
      <c r="F281" s="153">
        <f>E281/60</f>
        <v>0.5</v>
      </c>
      <c r="G281" s="153">
        <f>F281/7</f>
        <v>0.07142857142857142</v>
      </c>
      <c r="H281" s="158">
        <f>E281*D281</f>
        <v>900</v>
      </c>
      <c r="I281" s="159">
        <f>F281*D281</f>
        <v>15</v>
      </c>
      <c r="J281" s="159">
        <f>G281*D281</f>
        <v>2.142857142857143</v>
      </c>
    </row>
    <row r="282" spans="1:10" ht="18.75">
      <c r="A282" s="157"/>
      <c r="B282" s="160" t="s">
        <v>1024</v>
      </c>
      <c r="C282" s="153" t="s">
        <v>274</v>
      </c>
      <c r="D282" s="153">
        <v>30</v>
      </c>
      <c r="E282" s="153">
        <v>30</v>
      </c>
      <c r="F282" s="153">
        <f>E282/60</f>
        <v>0.5</v>
      </c>
      <c r="G282" s="153">
        <f>F282/7</f>
        <v>0.07142857142857142</v>
      </c>
      <c r="H282" s="158">
        <f>E282*D282</f>
        <v>900</v>
      </c>
      <c r="I282" s="159">
        <f>F282*D282</f>
        <v>15</v>
      </c>
      <c r="J282" s="159">
        <f>G282*D282</f>
        <v>2.142857142857143</v>
      </c>
    </row>
    <row r="283" spans="1:10" ht="18.75">
      <c r="A283" s="157"/>
      <c r="B283" s="160" t="s">
        <v>1025</v>
      </c>
      <c r="C283" s="153" t="s">
        <v>274</v>
      </c>
      <c r="D283" s="153">
        <v>30</v>
      </c>
      <c r="E283" s="153">
        <v>30</v>
      </c>
      <c r="F283" s="153">
        <f>E283/60</f>
        <v>0.5</v>
      </c>
      <c r="G283" s="153">
        <f>F283/7</f>
        <v>0.07142857142857142</v>
      </c>
      <c r="H283" s="158">
        <f>E283*D283</f>
        <v>900</v>
      </c>
      <c r="I283" s="159">
        <f>F283*D283</f>
        <v>15</v>
      </c>
      <c r="J283" s="159">
        <f>G283*D283</f>
        <v>2.142857142857143</v>
      </c>
    </row>
    <row r="284" spans="1:10" ht="18.75">
      <c r="A284" s="183"/>
      <c r="B284" s="184" t="s">
        <v>1026</v>
      </c>
      <c r="C284" s="185" t="s">
        <v>272</v>
      </c>
      <c r="D284" s="185">
        <v>5</v>
      </c>
      <c r="E284" s="185">
        <v>60</v>
      </c>
      <c r="F284" s="185">
        <v>1</v>
      </c>
      <c r="G284" s="185">
        <f>F284/7</f>
        <v>0.14285714285714285</v>
      </c>
      <c r="H284" s="206">
        <f>E284*D284</f>
        <v>300</v>
      </c>
      <c r="I284" s="207">
        <f>E284*D284</f>
        <v>300</v>
      </c>
      <c r="J284" s="207">
        <f>F284*D284</f>
        <v>5</v>
      </c>
    </row>
    <row r="285" spans="1:10" ht="18.75">
      <c r="A285" s="200"/>
      <c r="B285" s="208" t="s">
        <v>1027</v>
      </c>
      <c r="C285" s="202"/>
      <c r="D285" s="202"/>
      <c r="E285" s="202"/>
      <c r="F285" s="202"/>
      <c r="G285" s="202"/>
      <c r="H285" s="203"/>
      <c r="I285" s="204"/>
      <c r="J285" s="204"/>
    </row>
    <row r="286" spans="1:10" ht="18.75">
      <c r="A286" s="157"/>
      <c r="B286" s="160" t="s">
        <v>1028</v>
      </c>
      <c r="C286" s="153" t="s">
        <v>281</v>
      </c>
      <c r="D286" s="153">
        <v>260</v>
      </c>
      <c r="E286" s="153">
        <v>20</v>
      </c>
      <c r="F286" s="153">
        <f>E286/60</f>
        <v>0.3333333333333333</v>
      </c>
      <c r="G286" s="153">
        <f>F286/7</f>
        <v>0.047619047619047616</v>
      </c>
      <c r="H286" s="158">
        <f>E286*D286</f>
        <v>5200</v>
      </c>
      <c r="I286" s="159">
        <f>F286*D286</f>
        <v>86.66666666666666</v>
      </c>
      <c r="J286" s="159">
        <f>G286*D286</f>
        <v>12.38095238095238</v>
      </c>
    </row>
    <row r="287" spans="1:10" ht="18.75">
      <c r="A287" s="157"/>
      <c r="B287" s="160" t="s">
        <v>1029</v>
      </c>
      <c r="C287" s="153" t="s">
        <v>281</v>
      </c>
      <c r="D287" s="153">
        <v>260</v>
      </c>
      <c r="E287" s="153">
        <v>20</v>
      </c>
      <c r="F287" s="153">
        <f>E287/60</f>
        <v>0.3333333333333333</v>
      </c>
      <c r="G287" s="153">
        <f>F287/7</f>
        <v>0.047619047619047616</v>
      </c>
      <c r="H287" s="158">
        <f>E287*D287</f>
        <v>5200</v>
      </c>
      <c r="I287" s="159">
        <f>F287*D287</f>
        <v>86.66666666666666</v>
      </c>
      <c r="J287" s="159">
        <f>G287*D287</f>
        <v>12.38095238095238</v>
      </c>
    </row>
    <row r="288" spans="1:10" ht="18.75">
      <c r="A288" s="157"/>
      <c r="B288" s="160" t="s">
        <v>0</v>
      </c>
      <c r="C288" s="153" t="s">
        <v>281</v>
      </c>
      <c r="D288" s="153">
        <v>260</v>
      </c>
      <c r="E288" s="153">
        <v>20</v>
      </c>
      <c r="F288" s="153">
        <f>E288/60</f>
        <v>0.3333333333333333</v>
      </c>
      <c r="G288" s="153">
        <f>F288/7</f>
        <v>0.047619047619047616</v>
      </c>
      <c r="H288" s="158">
        <f>E288*D288</f>
        <v>5200</v>
      </c>
      <c r="I288" s="159">
        <f>F288*D288</f>
        <v>86.66666666666666</v>
      </c>
      <c r="J288" s="159">
        <f>G288*D288</f>
        <v>12.38095238095238</v>
      </c>
    </row>
    <row r="289" spans="1:10" ht="18.75">
      <c r="A289" s="157"/>
      <c r="B289" s="160" t="s">
        <v>1</v>
      </c>
      <c r="C289" s="153" t="s">
        <v>274</v>
      </c>
      <c r="D289" s="153">
        <v>3</v>
      </c>
      <c r="E289" s="153">
        <f>G289*60</f>
        <v>120</v>
      </c>
      <c r="F289" s="153">
        <f>G289*7</f>
        <v>14</v>
      </c>
      <c r="G289" s="153">
        <v>2</v>
      </c>
      <c r="H289" s="158">
        <f>E289*D289</f>
        <v>360</v>
      </c>
      <c r="I289" s="159">
        <f>F289*D289</f>
        <v>42</v>
      </c>
      <c r="J289" s="159">
        <v>6</v>
      </c>
    </row>
    <row r="290" spans="1:10" ht="18.75">
      <c r="A290" s="157"/>
      <c r="B290" s="161" t="s">
        <v>2</v>
      </c>
      <c r="C290" s="153"/>
      <c r="D290" s="153"/>
      <c r="E290" s="153"/>
      <c r="F290" s="153"/>
      <c r="G290" s="153"/>
      <c r="H290" s="158"/>
      <c r="I290" s="159"/>
      <c r="J290" s="159"/>
    </row>
    <row r="291" spans="1:10" ht="18.75">
      <c r="A291" s="157"/>
      <c r="B291" s="160" t="s">
        <v>1028</v>
      </c>
      <c r="C291" s="153" t="s">
        <v>281</v>
      </c>
      <c r="D291" s="153">
        <v>260</v>
      </c>
      <c r="E291" s="153">
        <v>20</v>
      </c>
      <c r="F291" s="153">
        <f>E291/60</f>
        <v>0.3333333333333333</v>
      </c>
      <c r="G291" s="153">
        <f>F291/7</f>
        <v>0.047619047619047616</v>
      </c>
      <c r="H291" s="158">
        <f>E291*D291</f>
        <v>5200</v>
      </c>
      <c r="I291" s="159">
        <f>F291*D291</f>
        <v>86.66666666666666</v>
      </c>
      <c r="J291" s="159">
        <f>G291*D291</f>
        <v>12.38095238095238</v>
      </c>
    </row>
    <row r="292" spans="1:10" ht="18.75">
      <c r="A292" s="157"/>
      <c r="B292" s="160" t="s">
        <v>3</v>
      </c>
      <c r="C292" s="153" t="s">
        <v>281</v>
      </c>
      <c r="D292" s="153">
        <v>260</v>
      </c>
      <c r="E292" s="153">
        <v>20</v>
      </c>
      <c r="F292" s="153">
        <f>E292/60</f>
        <v>0.3333333333333333</v>
      </c>
      <c r="G292" s="153">
        <f>F292/7</f>
        <v>0.047619047619047616</v>
      </c>
      <c r="H292" s="158">
        <f>E292*D292</f>
        <v>5200</v>
      </c>
      <c r="I292" s="159">
        <f>F292*D292</f>
        <v>86.66666666666666</v>
      </c>
      <c r="J292" s="159">
        <f>G292*D292</f>
        <v>12.38095238095238</v>
      </c>
    </row>
    <row r="293" spans="1:10" ht="18.75">
      <c r="A293" s="157"/>
      <c r="B293" s="160" t="s">
        <v>0</v>
      </c>
      <c r="C293" s="153" t="s">
        <v>281</v>
      </c>
      <c r="D293" s="153">
        <v>260</v>
      </c>
      <c r="E293" s="153">
        <v>20</v>
      </c>
      <c r="F293" s="153">
        <f>E293/60</f>
        <v>0.3333333333333333</v>
      </c>
      <c r="G293" s="153">
        <f>F293/7</f>
        <v>0.047619047619047616</v>
      </c>
      <c r="H293" s="158">
        <f>E293*D293</f>
        <v>5200</v>
      </c>
      <c r="I293" s="159">
        <f>F293*D293</f>
        <v>86.66666666666666</v>
      </c>
      <c r="J293" s="159">
        <f>G293*D293</f>
        <v>12.38095238095238</v>
      </c>
    </row>
    <row r="294" spans="1:10" ht="19.5" thickBot="1">
      <c r="A294" s="183"/>
      <c r="B294" s="184" t="s">
        <v>1</v>
      </c>
      <c r="C294" s="153" t="s">
        <v>274</v>
      </c>
      <c r="D294" s="185">
        <v>3</v>
      </c>
      <c r="E294" s="185">
        <f>G294*60</f>
        <v>120</v>
      </c>
      <c r="F294" s="185">
        <f>G294*7</f>
        <v>14</v>
      </c>
      <c r="G294" s="185">
        <v>2</v>
      </c>
      <c r="H294" s="186">
        <f>E294*D294</f>
        <v>360</v>
      </c>
      <c r="I294" s="187">
        <f>F294*D294</f>
        <v>42</v>
      </c>
      <c r="J294" s="187">
        <v>6</v>
      </c>
    </row>
    <row r="295" spans="1:10" ht="19.5" thickBot="1">
      <c r="A295" s="189"/>
      <c r="B295" s="189"/>
      <c r="C295" s="1065" t="s">
        <v>290</v>
      </c>
      <c r="D295" s="1065"/>
      <c r="E295" s="1065"/>
      <c r="F295" s="1065"/>
      <c r="G295" s="1065"/>
      <c r="H295" s="190">
        <f>SUM(H9:H294)</f>
        <v>545590</v>
      </c>
      <c r="I295" s="191">
        <f>SUM(I9:I294)</f>
        <v>16081.785714285712</v>
      </c>
      <c r="J295" s="192">
        <f>SUM(J9:J294)</f>
        <v>2020.755102040815</v>
      </c>
    </row>
    <row r="296" spans="1:10" ht="18.75">
      <c r="A296" s="193"/>
      <c r="B296" s="193"/>
      <c r="C296" s="1066" t="s">
        <v>261</v>
      </c>
      <c r="D296" s="1067"/>
      <c r="E296" s="1067"/>
      <c r="F296" s="1067"/>
      <c r="G296" s="1068"/>
      <c r="H296" s="1069">
        <f>H295/60</f>
        <v>9093.166666666666</v>
      </c>
      <c r="I296" s="1070"/>
      <c r="J296" s="1071"/>
    </row>
    <row r="297" spans="1:10" ht="18.75">
      <c r="A297" s="193"/>
      <c r="B297" s="193"/>
      <c r="C297" s="1066" t="s">
        <v>266</v>
      </c>
      <c r="D297" s="1067"/>
      <c r="E297" s="1067"/>
      <c r="F297" s="1067"/>
      <c r="G297" s="1068"/>
      <c r="H297" s="1069">
        <f>I295/7</f>
        <v>2297.3979591836733</v>
      </c>
      <c r="I297" s="1070"/>
      <c r="J297" s="1071"/>
    </row>
    <row r="298" spans="1:10" ht="18.75">
      <c r="A298" s="193"/>
      <c r="B298" s="193"/>
      <c r="C298" s="1066" t="s">
        <v>262</v>
      </c>
      <c r="D298" s="1067"/>
      <c r="E298" s="1067"/>
      <c r="F298" s="1067"/>
      <c r="G298" s="1068"/>
      <c r="H298" s="1069">
        <f>H297/230</f>
        <v>9.98868677905945</v>
      </c>
      <c r="I298" s="1070"/>
      <c r="J298" s="1071"/>
    </row>
    <row r="299" spans="1:10" ht="18.75">
      <c r="A299" s="211" t="s">
        <v>263</v>
      </c>
      <c r="B299" s="188" t="s">
        <v>349</v>
      </c>
      <c r="C299" s="195"/>
      <c r="D299" s="195"/>
      <c r="E299" s="195"/>
      <c r="F299" s="195"/>
      <c r="G299" s="195"/>
      <c r="H299" s="196"/>
      <c r="I299" s="196"/>
      <c r="J299" s="196"/>
    </row>
    <row r="300" spans="1:10" ht="18.75">
      <c r="A300" s="193"/>
      <c r="B300" s="188" t="s">
        <v>350</v>
      </c>
      <c r="C300" s="195"/>
      <c r="D300" s="195"/>
      <c r="E300" s="195"/>
      <c r="F300" s="195"/>
      <c r="G300" s="195"/>
      <c r="H300" s="196"/>
      <c r="I300" s="196"/>
      <c r="J300" s="196"/>
    </row>
    <row r="301" spans="1:10" ht="18.75">
      <c r="A301" s="193"/>
      <c r="B301" s="188" t="s">
        <v>351</v>
      </c>
      <c r="C301" s="195"/>
      <c r="D301" s="195"/>
      <c r="E301" s="195"/>
      <c r="F301" s="195"/>
      <c r="G301" s="195"/>
      <c r="H301" s="196"/>
      <c r="I301" s="196"/>
      <c r="J301" s="196"/>
    </row>
    <row r="302" spans="1:10" ht="18.75">
      <c r="A302" s="193"/>
      <c r="B302" s="188" t="s">
        <v>4</v>
      </c>
      <c r="C302" s="1045">
        <v>2297.397959</v>
      </c>
      <c r="D302" s="1045"/>
      <c r="E302" s="197" t="s">
        <v>5</v>
      </c>
      <c r="F302" s="1054">
        <f>C302/C303</f>
        <v>9.988686778260869</v>
      </c>
      <c r="G302" s="1055"/>
      <c r="H302" s="1056"/>
      <c r="I302" s="196"/>
      <c r="J302" s="196"/>
    </row>
    <row r="303" spans="1:10" ht="18.75">
      <c r="A303" s="193"/>
      <c r="B303" s="188"/>
      <c r="C303" s="1059">
        <v>230</v>
      </c>
      <c r="D303" s="1059"/>
      <c r="E303" s="195"/>
      <c r="F303" s="195"/>
      <c r="G303" s="195"/>
      <c r="H303" s="196"/>
      <c r="I303" s="196"/>
      <c r="J303" s="196"/>
    </row>
  </sheetData>
  <sheetProtection/>
  <mergeCells count="19">
    <mergeCell ref="C295:G295"/>
    <mergeCell ref="C296:G296"/>
    <mergeCell ref="C302:D302"/>
    <mergeCell ref="C303:D303"/>
    <mergeCell ref="H296:J296"/>
    <mergeCell ref="H297:J297"/>
    <mergeCell ref="H298:J298"/>
    <mergeCell ref="C297:G297"/>
    <mergeCell ref="C298:G298"/>
    <mergeCell ref="E4:G4"/>
    <mergeCell ref="H4:J4"/>
    <mergeCell ref="A6:B6"/>
    <mergeCell ref="A245:B245"/>
    <mergeCell ref="F302:H302"/>
    <mergeCell ref="A1:J1"/>
    <mergeCell ref="A2:J2"/>
    <mergeCell ref="C3:D3"/>
    <mergeCell ref="E3:G3"/>
    <mergeCell ref="H3:J3"/>
  </mergeCells>
  <printOptions horizontalCentered="1"/>
  <pageMargins left="0.15748031496062992" right="0" top="0.1968503937007874" bottom="0.3937007874015748" header="0.5118110236220472" footer="0.5118110236220472"/>
  <pageSetup horizontalDpi="300" verticalDpi="300" orientation="portrait" paperSize="9" r:id="rId1"/>
  <headerFooter alignWithMargins="0">
    <oddHeader>&amp;R &amp;P</oddHeader>
  </headerFooter>
  <rowBreaks count="2" manualBreakCount="2">
    <brk id="168" max="9" man="1"/>
    <brk id="244" max="9" man="1"/>
  </rowBreaks>
</worksheet>
</file>

<file path=xl/worksheets/sheet28.xml><?xml version="1.0" encoding="utf-8"?>
<worksheet xmlns="http://schemas.openxmlformats.org/spreadsheetml/2006/main" xmlns:r="http://schemas.openxmlformats.org/officeDocument/2006/relationships">
  <sheetPr>
    <tabColor indexed="11"/>
    <pageSetUpPr fitToPage="1"/>
  </sheetPr>
  <dimension ref="A1:J68"/>
  <sheetViews>
    <sheetView view="pageBreakPreview" zoomScaleSheetLayoutView="100" zoomScalePageLayoutView="0" workbookViewId="0" topLeftCell="A1">
      <selection activeCell="M24" sqref="M24"/>
    </sheetView>
  </sheetViews>
  <sheetFormatPr defaultColWidth="9.140625" defaultRowHeight="21.75"/>
  <cols>
    <col min="1" max="1" width="13.7109375" style="188" customWidth="1"/>
    <col min="2" max="2" width="27.7109375" style="188" customWidth="1"/>
    <col min="3" max="3" width="8.8515625" style="188" customWidth="1"/>
    <col min="4" max="4" width="8.8515625" style="217" customWidth="1"/>
    <col min="5" max="10" width="8.8515625" style="222" customWidth="1"/>
    <col min="11" max="16384" width="9.140625" style="188" customWidth="1"/>
  </cols>
  <sheetData>
    <row r="1" spans="1:10" ht="15.75">
      <c r="A1" s="1072" t="s">
        <v>6</v>
      </c>
      <c r="B1" s="1072"/>
      <c r="C1" s="1072"/>
      <c r="D1" s="1072"/>
      <c r="E1" s="1072"/>
      <c r="F1" s="1072"/>
      <c r="G1" s="1072"/>
      <c r="H1" s="1072"/>
      <c r="I1" s="1072"/>
      <c r="J1" s="1072"/>
    </row>
    <row r="2" spans="1:10" ht="15.75">
      <c r="A2" s="1072" t="s">
        <v>759</v>
      </c>
      <c r="B2" s="1072"/>
      <c r="C2" s="1072"/>
      <c r="D2" s="1072"/>
      <c r="E2" s="1072"/>
      <c r="F2" s="1072"/>
      <c r="G2" s="1072"/>
      <c r="H2" s="1072"/>
      <c r="I2" s="1072"/>
      <c r="J2" s="1072"/>
    </row>
    <row r="3" ht="15.75">
      <c r="C3" s="195"/>
    </row>
    <row r="4" spans="1:10" ht="15.75">
      <c r="A4" s="139" t="s">
        <v>252</v>
      </c>
      <c r="B4" s="140" t="s">
        <v>291</v>
      </c>
      <c r="C4" s="1059" t="s">
        <v>265</v>
      </c>
      <c r="D4" s="1060"/>
      <c r="E4" s="1073" t="s">
        <v>258</v>
      </c>
      <c r="F4" s="1074"/>
      <c r="G4" s="1075"/>
      <c r="H4" s="1073" t="s">
        <v>258</v>
      </c>
      <c r="I4" s="1074"/>
      <c r="J4" s="1075"/>
    </row>
    <row r="5" spans="1:10" ht="15.75">
      <c r="A5" s="141"/>
      <c r="B5" s="142"/>
      <c r="C5" s="143"/>
      <c r="D5" s="218"/>
      <c r="E5" s="1077" t="s">
        <v>260</v>
      </c>
      <c r="F5" s="1078"/>
      <c r="G5" s="1079"/>
      <c r="H5" s="1077" t="s">
        <v>259</v>
      </c>
      <c r="I5" s="1078"/>
      <c r="J5" s="1079"/>
    </row>
    <row r="6" spans="1:10" s="195" customFormat="1" ht="15.75">
      <c r="A6" s="145"/>
      <c r="B6" s="146"/>
      <c r="C6" s="147" t="s">
        <v>254</v>
      </c>
      <c r="D6" s="215" t="s">
        <v>255</v>
      </c>
      <c r="E6" s="223" t="s">
        <v>256</v>
      </c>
      <c r="F6" s="223" t="s">
        <v>257</v>
      </c>
      <c r="G6" s="223" t="s">
        <v>264</v>
      </c>
      <c r="H6" s="223" t="s">
        <v>256</v>
      </c>
      <c r="I6" s="223" t="s">
        <v>257</v>
      </c>
      <c r="J6" s="223" t="s">
        <v>264</v>
      </c>
    </row>
    <row r="7" spans="1:10" ht="21">
      <c r="A7" s="212" t="s">
        <v>7</v>
      </c>
      <c r="B7" s="213"/>
      <c r="C7" s="149"/>
      <c r="D7" s="219"/>
      <c r="E7" s="224"/>
      <c r="F7" s="224"/>
      <c r="G7" s="224"/>
      <c r="H7" s="224"/>
      <c r="I7" s="224"/>
      <c r="J7" s="224"/>
    </row>
    <row r="8" spans="1:10" ht="18.75">
      <c r="A8" s="155" t="s">
        <v>8</v>
      </c>
      <c r="B8" s="162"/>
      <c r="C8" s="214"/>
      <c r="D8" s="220"/>
      <c r="E8" s="225"/>
      <c r="F8" s="225"/>
      <c r="G8" s="225"/>
      <c r="H8" s="225"/>
      <c r="I8" s="225"/>
      <c r="J8" s="225"/>
    </row>
    <row r="9" spans="1:10" ht="15.75">
      <c r="A9" s="157"/>
      <c r="B9" s="160" t="s">
        <v>9</v>
      </c>
      <c r="C9" s="153" t="s">
        <v>274</v>
      </c>
      <c r="D9" s="220">
        <v>250</v>
      </c>
      <c r="E9" s="225">
        <v>30</v>
      </c>
      <c r="F9" s="225">
        <f>E9/60</f>
        <v>0.5</v>
      </c>
      <c r="G9" s="225">
        <f>F9/7</f>
        <v>0.07142857142857142</v>
      </c>
      <c r="H9" s="225">
        <f>E9*D9</f>
        <v>7500</v>
      </c>
      <c r="I9" s="225">
        <f>F9*D9</f>
        <v>125</v>
      </c>
      <c r="J9" s="225">
        <f>G9*D9</f>
        <v>17.857142857142858</v>
      </c>
    </row>
    <row r="10" spans="1:10" ht="15.75">
      <c r="A10" s="157"/>
      <c r="B10" s="160" t="s">
        <v>10</v>
      </c>
      <c r="C10" s="153" t="s">
        <v>274</v>
      </c>
      <c r="D10" s="220">
        <v>80</v>
      </c>
      <c r="E10" s="225">
        <v>180</v>
      </c>
      <c r="F10" s="225">
        <f>E10/60</f>
        <v>3</v>
      </c>
      <c r="G10" s="225">
        <f>F10/7</f>
        <v>0.42857142857142855</v>
      </c>
      <c r="H10" s="225">
        <f>E10*D10</f>
        <v>14400</v>
      </c>
      <c r="I10" s="225">
        <f>F10*D10</f>
        <v>240</v>
      </c>
      <c r="J10" s="225">
        <f>G10*D10</f>
        <v>34.285714285714285</v>
      </c>
    </row>
    <row r="11" spans="1:10" ht="15.75">
      <c r="A11" s="157"/>
      <c r="B11" s="160" t="s">
        <v>11</v>
      </c>
      <c r="C11" s="153"/>
      <c r="D11" s="220"/>
      <c r="E11" s="225"/>
      <c r="F11" s="225"/>
      <c r="G11" s="225"/>
      <c r="H11" s="225"/>
      <c r="I11" s="225"/>
      <c r="J11" s="225"/>
    </row>
    <row r="12" spans="1:10" ht="15.75">
      <c r="A12" s="157"/>
      <c r="B12" s="160" t="s">
        <v>12</v>
      </c>
      <c r="C12" s="153" t="s">
        <v>272</v>
      </c>
      <c r="D12" s="220">
        <v>2</v>
      </c>
      <c r="E12" s="225">
        <v>240</v>
      </c>
      <c r="F12" s="225">
        <f>E12/60</f>
        <v>4</v>
      </c>
      <c r="G12" s="225">
        <f>F12/7</f>
        <v>0.5714285714285714</v>
      </c>
      <c r="H12" s="225">
        <f>E12*D12</f>
        <v>480</v>
      </c>
      <c r="I12" s="225">
        <f>F12*D12</f>
        <v>8</v>
      </c>
      <c r="J12" s="225">
        <f>G12*D12</f>
        <v>1.1428571428571428</v>
      </c>
    </row>
    <row r="13" spans="1:10" ht="15.75">
      <c r="A13" s="157"/>
      <c r="B13" s="160" t="s">
        <v>13</v>
      </c>
      <c r="C13" s="153"/>
      <c r="D13" s="220"/>
      <c r="E13" s="225"/>
      <c r="F13" s="225"/>
      <c r="G13" s="225"/>
      <c r="H13" s="225"/>
      <c r="I13" s="225"/>
      <c r="J13" s="225"/>
    </row>
    <row r="14" spans="1:10" ht="15.75">
      <c r="A14" s="157"/>
      <c r="B14" s="160" t="s">
        <v>14</v>
      </c>
      <c r="C14" s="153"/>
      <c r="D14" s="220"/>
      <c r="E14" s="225"/>
      <c r="F14" s="225"/>
      <c r="G14" s="225"/>
      <c r="H14" s="225"/>
      <c r="I14" s="225"/>
      <c r="J14" s="225"/>
    </row>
    <row r="15" spans="1:10" ht="15.75">
      <c r="A15" s="157"/>
      <c r="B15" s="157" t="s">
        <v>15</v>
      </c>
      <c r="C15" s="153"/>
      <c r="D15" s="220"/>
      <c r="E15" s="225"/>
      <c r="F15" s="225"/>
      <c r="G15" s="225"/>
      <c r="H15" s="225"/>
      <c r="I15" s="225"/>
      <c r="J15" s="225"/>
    </row>
    <row r="16" spans="1:10" ht="15.75">
      <c r="A16" s="157"/>
      <c r="B16" s="160" t="s">
        <v>16</v>
      </c>
      <c r="C16" s="153"/>
      <c r="D16" s="220"/>
      <c r="E16" s="225"/>
      <c r="F16" s="225"/>
      <c r="G16" s="225"/>
      <c r="H16" s="225"/>
      <c r="I16" s="225"/>
      <c r="J16" s="225"/>
    </row>
    <row r="17" spans="1:10" ht="18.75">
      <c r="A17" s="151" t="s">
        <v>17</v>
      </c>
      <c r="B17" s="160"/>
      <c r="C17" s="153"/>
      <c r="D17" s="220"/>
      <c r="E17" s="225"/>
      <c r="F17" s="225"/>
      <c r="G17" s="225"/>
      <c r="H17" s="225"/>
      <c r="I17" s="225"/>
      <c r="J17" s="225"/>
    </row>
    <row r="18" spans="1:10" ht="15.75">
      <c r="A18" s="157"/>
      <c r="B18" s="160" t="s">
        <v>18</v>
      </c>
      <c r="C18" s="153" t="s">
        <v>272</v>
      </c>
      <c r="D18" s="220">
        <v>30</v>
      </c>
      <c r="E18" s="225">
        <v>240</v>
      </c>
      <c r="F18" s="225">
        <f aca="true" t="shared" si="0" ref="F18:F25">E18/60</f>
        <v>4</v>
      </c>
      <c r="G18" s="225">
        <f aca="true" t="shared" si="1" ref="G18:G25">F18/7</f>
        <v>0.5714285714285714</v>
      </c>
      <c r="H18" s="225">
        <f aca="true" t="shared" si="2" ref="H18:H25">E18*D18</f>
        <v>7200</v>
      </c>
      <c r="I18" s="225">
        <f aca="true" t="shared" si="3" ref="I18:I25">F18*D18</f>
        <v>120</v>
      </c>
      <c r="J18" s="225">
        <f aca="true" t="shared" si="4" ref="J18:J25">G18*D18</f>
        <v>17.142857142857142</v>
      </c>
    </row>
    <row r="19" spans="1:10" ht="15.75">
      <c r="A19" s="157"/>
      <c r="B19" s="160" t="s">
        <v>19</v>
      </c>
      <c r="C19" s="153" t="s">
        <v>272</v>
      </c>
      <c r="D19" s="220">
        <v>25</v>
      </c>
      <c r="E19" s="225">
        <v>1320</v>
      </c>
      <c r="F19" s="225">
        <f t="shared" si="0"/>
        <v>22</v>
      </c>
      <c r="G19" s="225">
        <f t="shared" si="1"/>
        <v>3.142857142857143</v>
      </c>
      <c r="H19" s="225">
        <f t="shared" si="2"/>
        <v>33000</v>
      </c>
      <c r="I19" s="225">
        <f t="shared" si="3"/>
        <v>550</v>
      </c>
      <c r="J19" s="225">
        <f t="shared" si="4"/>
        <v>78.57142857142857</v>
      </c>
    </row>
    <row r="20" spans="1:10" ht="15.75">
      <c r="A20" s="157"/>
      <c r="B20" s="160" t="s">
        <v>20</v>
      </c>
      <c r="C20" s="153" t="s">
        <v>274</v>
      </c>
      <c r="D20" s="220">
        <v>40</v>
      </c>
      <c r="E20" s="225">
        <v>1320</v>
      </c>
      <c r="F20" s="225">
        <f t="shared" si="0"/>
        <v>22</v>
      </c>
      <c r="G20" s="225">
        <f t="shared" si="1"/>
        <v>3.142857142857143</v>
      </c>
      <c r="H20" s="225">
        <f t="shared" si="2"/>
        <v>52800</v>
      </c>
      <c r="I20" s="225">
        <f t="shared" si="3"/>
        <v>880</v>
      </c>
      <c r="J20" s="225">
        <f t="shared" si="4"/>
        <v>125.71428571428571</v>
      </c>
    </row>
    <row r="21" spans="1:10" ht="15.75">
      <c r="A21" s="157"/>
      <c r="B21" s="160" t="s">
        <v>21</v>
      </c>
      <c r="C21" s="153" t="s">
        <v>274</v>
      </c>
      <c r="D21" s="220">
        <v>60</v>
      </c>
      <c r="E21" s="225">
        <v>1320</v>
      </c>
      <c r="F21" s="225">
        <f t="shared" si="0"/>
        <v>22</v>
      </c>
      <c r="G21" s="225">
        <f t="shared" si="1"/>
        <v>3.142857142857143</v>
      </c>
      <c r="H21" s="225">
        <f t="shared" si="2"/>
        <v>79200</v>
      </c>
      <c r="I21" s="225">
        <f t="shared" si="3"/>
        <v>1320</v>
      </c>
      <c r="J21" s="225">
        <f t="shared" si="4"/>
        <v>188.57142857142856</v>
      </c>
    </row>
    <row r="22" spans="1:10" ht="15.75">
      <c r="A22" s="157"/>
      <c r="B22" s="160" t="s">
        <v>22</v>
      </c>
      <c r="C22" s="153" t="s">
        <v>272</v>
      </c>
      <c r="D22" s="220">
        <v>10</v>
      </c>
      <c r="E22" s="225">
        <v>2100</v>
      </c>
      <c r="F22" s="225">
        <f t="shared" si="0"/>
        <v>35</v>
      </c>
      <c r="G22" s="225">
        <f t="shared" si="1"/>
        <v>5</v>
      </c>
      <c r="H22" s="225">
        <f t="shared" si="2"/>
        <v>21000</v>
      </c>
      <c r="I22" s="225">
        <f t="shared" si="3"/>
        <v>350</v>
      </c>
      <c r="J22" s="225">
        <f t="shared" si="4"/>
        <v>50</v>
      </c>
    </row>
    <row r="23" spans="1:10" ht="15.75">
      <c r="A23" s="157"/>
      <c r="B23" s="160" t="s">
        <v>23</v>
      </c>
      <c r="C23" s="153" t="s">
        <v>281</v>
      </c>
      <c r="D23" s="220">
        <v>5</v>
      </c>
      <c r="E23" s="225">
        <v>1320</v>
      </c>
      <c r="F23" s="225">
        <f t="shared" si="0"/>
        <v>22</v>
      </c>
      <c r="G23" s="225">
        <f t="shared" si="1"/>
        <v>3.142857142857143</v>
      </c>
      <c r="H23" s="225">
        <f t="shared" si="2"/>
        <v>6600</v>
      </c>
      <c r="I23" s="225">
        <f t="shared" si="3"/>
        <v>110</v>
      </c>
      <c r="J23" s="225">
        <f t="shared" si="4"/>
        <v>15.714285714285714</v>
      </c>
    </row>
    <row r="24" spans="1:10" ht="15.75">
      <c r="A24" s="157"/>
      <c r="B24" s="160" t="s">
        <v>24</v>
      </c>
      <c r="C24" s="153" t="s">
        <v>281</v>
      </c>
      <c r="D24" s="220">
        <v>5</v>
      </c>
      <c r="E24" s="225">
        <v>1320</v>
      </c>
      <c r="F24" s="225">
        <f t="shared" si="0"/>
        <v>22</v>
      </c>
      <c r="G24" s="225">
        <f t="shared" si="1"/>
        <v>3.142857142857143</v>
      </c>
      <c r="H24" s="225">
        <f t="shared" si="2"/>
        <v>6600</v>
      </c>
      <c r="I24" s="225">
        <f t="shared" si="3"/>
        <v>110</v>
      </c>
      <c r="J24" s="225">
        <f t="shared" si="4"/>
        <v>15.714285714285714</v>
      </c>
    </row>
    <row r="25" spans="1:10" ht="15.75">
      <c r="A25" s="157"/>
      <c r="B25" s="160" t="s">
        <v>25</v>
      </c>
      <c r="C25" s="153" t="s">
        <v>272</v>
      </c>
      <c r="D25" s="220">
        <v>3</v>
      </c>
      <c r="E25" s="225">
        <v>1260</v>
      </c>
      <c r="F25" s="225">
        <f t="shared" si="0"/>
        <v>21</v>
      </c>
      <c r="G25" s="225">
        <f t="shared" si="1"/>
        <v>3</v>
      </c>
      <c r="H25" s="225">
        <f t="shared" si="2"/>
        <v>3780</v>
      </c>
      <c r="I25" s="225">
        <f t="shared" si="3"/>
        <v>63</v>
      </c>
      <c r="J25" s="225">
        <f t="shared" si="4"/>
        <v>9</v>
      </c>
    </row>
    <row r="26" spans="1:10" ht="15.75">
      <c r="A26" s="157"/>
      <c r="B26" s="157" t="s">
        <v>26</v>
      </c>
      <c r="C26" s="153"/>
      <c r="D26" s="220"/>
      <c r="E26" s="225"/>
      <c r="F26" s="225"/>
      <c r="G26" s="225"/>
      <c r="H26" s="225"/>
      <c r="I26" s="225"/>
      <c r="J26" s="225"/>
    </row>
    <row r="27" spans="1:10" ht="15.75">
      <c r="A27" s="157"/>
      <c r="B27" s="160" t="s">
        <v>27</v>
      </c>
      <c r="C27" s="153" t="s">
        <v>272</v>
      </c>
      <c r="D27" s="220"/>
      <c r="E27" s="225"/>
      <c r="F27" s="225"/>
      <c r="G27" s="225"/>
      <c r="H27" s="225"/>
      <c r="I27" s="225"/>
      <c r="J27" s="225"/>
    </row>
    <row r="28" spans="1:10" ht="15.75">
      <c r="A28" s="157"/>
      <c r="B28" s="157" t="s">
        <v>28</v>
      </c>
      <c r="C28" s="153"/>
      <c r="D28" s="220"/>
      <c r="E28" s="225"/>
      <c r="F28" s="225"/>
      <c r="G28" s="225"/>
      <c r="H28" s="225"/>
      <c r="I28" s="225"/>
      <c r="J28" s="225"/>
    </row>
    <row r="29" spans="1:10" ht="15.75">
      <c r="A29" s="157"/>
      <c r="B29" s="160" t="s">
        <v>29</v>
      </c>
      <c r="C29" s="153" t="s">
        <v>272</v>
      </c>
      <c r="D29" s="220"/>
      <c r="E29" s="225"/>
      <c r="F29" s="225"/>
      <c r="G29" s="225"/>
      <c r="H29" s="225"/>
      <c r="I29" s="225"/>
      <c r="J29" s="225"/>
    </row>
    <row r="30" spans="1:10" ht="15.75">
      <c r="A30" s="157"/>
      <c r="B30" s="157" t="s">
        <v>30</v>
      </c>
      <c r="C30" s="153"/>
      <c r="D30" s="220"/>
      <c r="E30" s="225"/>
      <c r="F30" s="225"/>
      <c r="G30" s="225"/>
      <c r="H30" s="225"/>
      <c r="I30" s="225"/>
      <c r="J30" s="225"/>
    </row>
    <row r="31" spans="1:10" ht="15.75">
      <c r="A31" s="157"/>
      <c r="B31" s="160" t="s">
        <v>31</v>
      </c>
      <c r="C31" s="153" t="s">
        <v>274</v>
      </c>
      <c r="D31" s="220">
        <v>2</v>
      </c>
      <c r="E31" s="225">
        <v>1320</v>
      </c>
      <c r="F31" s="225">
        <f>E31/60</f>
        <v>22</v>
      </c>
      <c r="G31" s="225">
        <f>F31/7</f>
        <v>3.142857142857143</v>
      </c>
      <c r="H31" s="225">
        <f>E31*D31</f>
        <v>2640</v>
      </c>
      <c r="I31" s="225">
        <f>F31*D31</f>
        <v>44</v>
      </c>
      <c r="J31" s="225">
        <f>G31*D31</f>
        <v>6.285714285714286</v>
      </c>
    </row>
    <row r="32" spans="1:10" ht="18.75">
      <c r="A32" s="151" t="s">
        <v>32</v>
      </c>
      <c r="B32" s="160"/>
      <c r="C32" s="153"/>
      <c r="D32" s="220"/>
      <c r="E32" s="225"/>
      <c r="F32" s="225"/>
      <c r="G32" s="225"/>
      <c r="H32" s="225"/>
      <c r="I32" s="225"/>
      <c r="J32" s="225"/>
    </row>
    <row r="33" spans="1:10" ht="15.75">
      <c r="A33" s="157"/>
      <c r="B33" s="160" t="s">
        <v>33</v>
      </c>
      <c r="C33" s="153" t="s">
        <v>274</v>
      </c>
      <c r="D33" s="220">
        <v>35</v>
      </c>
      <c r="E33" s="225">
        <v>180</v>
      </c>
      <c r="F33" s="225">
        <f>E33/60</f>
        <v>3</v>
      </c>
      <c r="G33" s="225">
        <f>F33/7</f>
        <v>0.42857142857142855</v>
      </c>
      <c r="H33" s="225">
        <f>E33*D33</f>
        <v>6300</v>
      </c>
      <c r="I33" s="225">
        <f>F33*D33</f>
        <v>105</v>
      </c>
      <c r="J33" s="225">
        <f>G33*D33</f>
        <v>15</v>
      </c>
    </row>
    <row r="34" spans="1:10" ht="15.75">
      <c r="A34" s="157"/>
      <c r="B34" s="157" t="s">
        <v>34</v>
      </c>
      <c r="C34" s="153"/>
      <c r="D34" s="220"/>
      <c r="E34" s="225"/>
      <c r="F34" s="225"/>
      <c r="G34" s="225"/>
      <c r="H34" s="225"/>
      <c r="I34" s="225"/>
      <c r="J34" s="225"/>
    </row>
    <row r="35" spans="1:10" ht="15.75">
      <c r="A35" s="157"/>
      <c r="B35" s="160" t="s">
        <v>35</v>
      </c>
      <c r="C35" s="153" t="s">
        <v>274</v>
      </c>
      <c r="D35" s="220">
        <v>4</v>
      </c>
      <c r="E35" s="225">
        <v>300</v>
      </c>
      <c r="F35" s="225">
        <f>E35/60</f>
        <v>5</v>
      </c>
      <c r="G35" s="225">
        <f>F35/7</f>
        <v>0.7142857142857143</v>
      </c>
      <c r="H35" s="225">
        <f>E35*D35</f>
        <v>1200</v>
      </c>
      <c r="I35" s="225">
        <f>F35*D35</f>
        <v>20</v>
      </c>
      <c r="J35" s="225">
        <f>G35*D35</f>
        <v>2.857142857142857</v>
      </c>
    </row>
    <row r="36" spans="1:10" ht="15.75">
      <c r="A36" s="157"/>
      <c r="B36" s="160" t="s">
        <v>36</v>
      </c>
      <c r="C36" s="153" t="s">
        <v>272</v>
      </c>
      <c r="D36" s="220">
        <v>4</v>
      </c>
      <c r="E36" s="225">
        <v>300</v>
      </c>
      <c r="F36" s="225">
        <f>E36/60</f>
        <v>5</v>
      </c>
      <c r="G36" s="225">
        <f>F36/7</f>
        <v>0.7142857142857143</v>
      </c>
      <c r="H36" s="225">
        <f>E36*D36</f>
        <v>1200</v>
      </c>
      <c r="I36" s="225">
        <f>F36*D36</f>
        <v>20</v>
      </c>
      <c r="J36" s="225">
        <f>G36*D36</f>
        <v>2.857142857142857</v>
      </c>
    </row>
    <row r="37" spans="1:10" ht="15.75">
      <c r="A37" s="157"/>
      <c r="B37" s="160" t="s">
        <v>37</v>
      </c>
      <c r="C37" s="153"/>
      <c r="D37" s="220"/>
      <c r="E37" s="225"/>
      <c r="F37" s="225"/>
      <c r="G37" s="225"/>
      <c r="H37" s="225"/>
      <c r="I37" s="225"/>
      <c r="J37" s="225"/>
    </row>
    <row r="38" spans="1:10" ht="15.75">
      <c r="A38" s="157"/>
      <c r="B38" s="160" t="s">
        <v>38</v>
      </c>
      <c r="C38" s="153" t="s">
        <v>274</v>
      </c>
      <c r="D38" s="220">
        <v>4</v>
      </c>
      <c r="E38" s="225">
        <v>1260</v>
      </c>
      <c r="F38" s="225">
        <f>E38/60</f>
        <v>21</v>
      </c>
      <c r="G38" s="225">
        <f>F38/7</f>
        <v>3</v>
      </c>
      <c r="H38" s="225">
        <f>E38*D38</f>
        <v>5040</v>
      </c>
      <c r="I38" s="225">
        <f>F38*D38</f>
        <v>84</v>
      </c>
      <c r="J38" s="225">
        <f>G38*D38</f>
        <v>12</v>
      </c>
    </row>
    <row r="39" spans="1:10" ht="15.75">
      <c r="A39" s="157"/>
      <c r="B39" s="160" t="s">
        <v>39</v>
      </c>
      <c r="C39" s="153" t="s">
        <v>281</v>
      </c>
      <c r="D39" s="220"/>
      <c r="E39" s="225"/>
      <c r="F39" s="225"/>
      <c r="G39" s="225"/>
      <c r="H39" s="225"/>
      <c r="I39" s="225"/>
      <c r="J39" s="225"/>
    </row>
    <row r="40" spans="1:10" ht="15.75">
      <c r="A40" s="157"/>
      <c r="B40" s="157" t="s">
        <v>40</v>
      </c>
      <c r="C40" s="153"/>
      <c r="D40" s="220"/>
      <c r="E40" s="225"/>
      <c r="F40" s="225"/>
      <c r="G40" s="225"/>
      <c r="H40" s="225"/>
      <c r="I40" s="225"/>
      <c r="J40" s="225"/>
    </row>
    <row r="41" spans="1:10" ht="15.75">
      <c r="A41" s="157"/>
      <c r="B41" s="160" t="s">
        <v>41</v>
      </c>
      <c r="C41" s="153" t="s">
        <v>272</v>
      </c>
      <c r="D41" s="220">
        <v>3</v>
      </c>
      <c r="E41" s="225">
        <v>360</v>
      </c>
      <c r="F41" s="225">
        <f>E41/60</f>
        <v>6</v>
      </c>
      <c r="G41" s="225">
        <f>F41/7</f>
        <v>0.8571428571428571</v>
      </c>
      <c r="H41" s="225">
        <f>E41*D41</f>
        <v>1080</v>
      </c>
      <c r="I41" s="225">
        <f>F41*D41</f>
        <v>18</v>
      </c>
      <c r="J41" s="225">
        <f>G41*D41</f>
        <v>2.571428571428571</v>
      </c>
    </row>
    <row r="42" spans="1:10" ht="15.75">
      <c r="A42" s="157"/>
      <c r="B42" s="160" t="s">
        <v>42</v>
      </c>
      <c r="C42" s="153" t="s">
        <v>281</v>
      </c>
      <c r="D42" s="220">
        <v>30</v>
      </c>
      <c r="E42" s="225">
        <v>360</v>
      </c>
      <c r="F42" s="225">
        <f>E42/60</f>
        <v>6</v>
      </c>
      <c r="G42" s="225">
        <f>F42/7</f>
        <v>0.8571428571428571</v>
      </c>
      <c r="H42" s="225">
        <f>E42*D42</f>
        <v>10800</v>
      </c>
      <c r="I42" s="225">
        <f>F42*D42</f>
        <v>180</v>
      </c>
      <c r="J42" s="225">
        <f>G42*D42</f>
        <v>25.71428571428571</v>
      </c>
    </row>
    <row r="43" spans="1:10" ht="15.75">
      <c r="A43" s="157"/>
      <c r="B43" s="157" t="s">
        <v>43</v>
      </c>
      <c r="C43" s="153"/>
      <c r="D43" s="220"/>
      <c r="E43" s="225"/>
      <c r="F43" s="225"/>
      <c r="G43" s="225"/>
      <c r="H43" s="225"/>
      <c r="I43" s="225"/>
      <c r="J43" s="225"/>
    </row>
    <row r="44" spans="1:10" ht="15.75">
      <c r="A44" s="157"/>
      <c r="B44" s="160" t="s">
        <v>44</v>
      </c>
      <c r="C44" s="153" t="s">
        <v>281</v>
      </c>
      <c r="D44" s="220">
        <v>37</v>
      </c>
      <c r="E44" s="225">
        <v>60</v>
      </c>
      <c r="F44" s="225">
        <f>E44/60</f>
        <v>1</v>
      </c>
      <c r="G44" s="225">
        <f>F44/7</f>
        <v>0.14285714285714285</v>
      </c>
      <c r="H44" s="225">
        <f>E44*D44</f>
        <v>2220</v>
      </c>
      <c r="I44" s="225">
        <f>F44*D44</f>
        <v>37</v>
      </c>
      <c r="J44" s="225">
        <f>G44*D44</f>
        <v>5.285714285714286</v>
      </c>
    </row>
    <row r="45" spans="1:10" ht="15.75">
      <c r="A45" s="183"/>
      <c r="B45" s="183" t="s">
        <v>45</v>
      </c>
      <c r="C45" s="185"/>
      <c r="D45" s="221"/>
      <c r="E45" s="226"/>
      <c r="F45" s="226"/>
      <c r="G45" s="226"/>
      <c r="H45" s="226"/>
      <c r="I45" s="226"/>
      <c r="J45" s="226"/>
    </row>
    <row r="46" spans="2:10" ht="15.75">
      <c r="B46" s="193"/>
      <c r="D46" s="216"/>
      <c r="E46" s="227"/>
      <c r="F46" s="227"/>
      <c r="G46" s="228" t="s">
        <v>290</v>
      </c>
      <c r="H46" s="229">
        <f>SUM(H9:H45)</f>
        <v>263040</v>
      </c>
      <c r="I46" s="229">
        <f>SUM(I9:I45)</f>
        <v>4384</v>
      </c>
      <c r="J46" s="229">
        <f>SUM(J9:J45)</f>
        <v>626.2857142857142</v>
      </c>
    </row>
    <row r="47" spans="2:10" ht="15.75">
      <c r="B47" s="193"/>
      <c r="G47" s="228" t="s">
        <v>261</v>
      </c>
      <c r="H47" s="1076">
        <f>H46/60</f>
        <v>4384</v>
      </c>
      <c r="I47" s="1076"/>
      <c r="J47" s="1076"/>
    </row>
    <row r="48" spans="2:10" ht="15.75">
      <c r="B48" s="193"/>
      <c r="G48" s="228" t="s">
        <v>266</v>
      </c>
      <c r="H48" s="1076">
        <f>I46/7</f>
        <v>626.2857142857143</v>
      </c>
      <c r="I48" s="1076"/>
      <c r="J48" s="1076"/>
    </row>
    <row r="49" spans="2:10" ht="15.75">
      <c r="B49" s="193"/>
      <c r="G49" s="228" t="s">
        <v>262</v>
      </c>
      <c r="H49" s="1076">
        <f>J46/230</f>
        <v>2.722981366459627</v>
      </c>
      <c r="I49" s="1076"/>
      <c r="J49" s="1076"/>
    </row>
    <row r="50" spans="1:10" ht="15.75">
      <c r="A50" s="194" t="s">
        <v>263</v>
      </c>
      <c r="B50" s="188" t="s">
        <v>349</v>
      </c>
      <c r="C50" s="195"/>
      <c r="H50" s="1074"/>
      <c r="I50" s="1074"/>
      <c r="J50" s="1074"/>
    </row>
    <row r="51" spans="2:3" ht="15.75">
      <c r="B51" s="188" t="s">
        <v>350</v>
      </c>
      <c r="C51" s="195"/>
    </row>
    <row r="52" spans="2:3" ht="15.75">
      <c r="B52" s="188" t="s">
        <v>351</v>
      </c>
      <c r="C52" s="195"/>
    </row>
    <row r="53" spans="2:7" ht="15.75">
      <c r="B53" s="188" t="s">
        <v>4</v>
      </c>
      <c r="C53" s="143">
        <v>626.2857</v>
      </c>
      <c r="D53" s="216" t="s">
        <v>5</v>
      </c>
      <c r="E53" s="227">
        <f>C53/230</f>
        <v>2.7229813043478264</v>
      </c>
      <c r="F53" s="227"/>
      <c r="G53" s="227"/>
    </row>
    <row r="54" spans="3:8" ht="15.75">
      <c r="C54" s="197">
        <v>230</v>
      </c>
      <c r="D54" s="216"/>
      <c r="H54" s="227"/>
    </row>
    <row r="55" spans="1:10" ht="15.75">
      <c r="A55" s="193"/>
      <c r="B55" s="193"/>
      <c r="C55" s="197"/>
      <c r="D55" s="216"/>
      <c r="E55" s="227"/>
      <c r="F55" s="227"/>
      <c r="G55" s="227"/>
      <c r="I55" s="227"/>
      <c r="J55" s="227"/>
    </row>
    <row r="56" spans="1:10" ht="15.75">
      <c r="A56" s="193"/>
      <c r="B56" s="193"/>
      <c r="C56" s="197"/>
      <c r="D56" s="216"/>
      <c r="E56" s="227"/>
      <c r="F56" s="227"/>
      <c r="G56" s="227"/>
      <c r="H56" s="227"/>
      <c r="I56" s="227"/>
      <c r="J56" s="227"/>
    </row>
    <row r="57" spans="1:10" ht="15.75">
      <c r="A57" s="193"/>
      <c r="B57" s="193"/>
      <c r="C57" s="197"/>
      <c r="D57" s="216"/>
      <c r="E57" s="227"/>
      <c r="F57" s="227"/>
      <c r="G57" s="227"/>
      <c r="H57" s="227"/>
      <c r="I57" s="227"/>
      <c r="J57" s="227"/>
    </row>
    <row r="58" spans="1:10" ht="15.75">
      <c r="A58" s="193"/>
      <c r="B58" s="193"/>
      <c r="C58" s="197"/>
      <c r="D58" s="216"/>
      <c r="E58" s="227"/>
      <c r="F58" s="227"/>
      <c r="G58" s="227"/>
      <c r="H58" s="227"/>
      <c r="I58" s="227"/>
      <c r="J58" s="227"/>
    </row>
    <row r="59" spans="1:10" ht="15.75">
      <c r="A59" s="193"/>
      <c r="B59" s="193"/>
      <c r="C59" s="197"/>
      <c r="D59" s="216"/>
      <c r="E59" s="227"/>
      <c r="F59" s="227"/>
      <c r="G59" s="227"/>
      <c r="H59" s="227"/>
      <c r="I59" s="227"/>
      <c r="J59" s="227"/>
    </row>
    <row r="60" spans="1:10" ht="15.75">
      <c r="A60" s="193"/>
      <c r="B60" s="193"/>
      <c r="C60" s="197"/>
      <c r="D60" s="216"/>
      <c r="E60" s="227"/>
      <c r="F60" s="227"/>
      <c r="G60" s="227"/>
      <c r="H60" s="227"/>
      <c r="I60" s="227"/>
      <c r="J60" s="227"/>
    </row>
    <row r="61" spans="1:10" ht="15.75">
      <c r="A61" s="193"/>
      <c r="B61" s="193"/>
      <c r="C61" s="197"/>
      <c r="D61" s="216"/>
      <c r="E61" s="227"/>
      <c r="F61" s="227"/>
      <c r="G61" s="227"/>
      <c r="H61" s="227"/>
      <c r="I61" s="227"/>
      <c r="J61" s="227"/>
    </row>
    <row r="62" spans="1:10" ht="15.75">
      <c r="A62" s="193"/>
      <c r="B62" s="193"/>
      <c r="C62" s="197"/>
      <c r="D62" s="216"/>
      <c r="E62" s="227"/>
      <c r="F62" s="227"/>
      <c r="G62" s="227"/>
      <c r="H62" s="227"/>
      <c r="I62" s="227"/>
      <c r="J62" s="227"/>
    </row>
    <row r="63" spans="1:10" ht="15.75">
      <c r="A63" s="193"/>
      <c r="B63" s="193"/>
      <c r="C63" s="197"/>
      <c r="D63" s="216"/>
      <c r="E63" s="227"/>
      <c r="F63" s="227"/>
      <c r="G63" s="227"/>
      <c r="H63" s="227"/>
      <c r="I63" s="227"/>
      <c r="J63" s="227"/>
    </row>
    <row r="64" spans="1:10" ht="15.75">
      <c r="A64" s="193"/>
      <c r="B64" s="193"/>
      <c r="C64" s="197"/>
      <c r="D64" s="216"/>
      <c r="E64" s="227"/>
      <c r="F64" s="227"/>
      <c r="G64" s="227"/>
      <c r="H64" s="227"/>
      <c r="I64" s="227"/>
      <c r="J64" s="227"/>
    </row>
    <row r="65" spans="1:10" ht="15.75">
      <c r="A65" s="193"/>
      <c r="B65" s="193"/>
      <c r="C65" s="197"/>
      <c r="D65" s="216"/>
      <c r="E65" s="227"/>
      <c r="F65" s="227"/>
      <c r="G65" s="227"/>
      <c r="H65" s="227"/>
      <c r="I65" s="227"/>
      <c r="J65" s="227"/>
    </row>
    <row r="66" spans="1:10" ht="15.75">
      <c r="A66" s="193"/>
      <c r="B66" s="193"/>
      <c r="C66" s="197"/>
      <c r="D66" s="216"/>
      <c r="E66" s="227"/>
      <c r="F66" s="227"/>
      <c r="G66" s="227"/>
      <c r="H66" s="227"/>
      <c r="I66" s="227"/>
      <c r="J66" s="227"/>
    </row>
    <row r="67" spans="1:10" ht="15.75">
      <c r="A67" s="193"/>
      <c r="B67" s="193"/>
      <c r="C67" s="197"/>
      <c r="D67" s="216"/>
      <c r="E67" s="227"/>
      <c r="F67" s="227"/>
      <c r="G67" s="227"/>
      <c r="H67" s="227"/>
      <c r="I67" s="227"/>
      <c r="J67" s="227"/>
    </row>
    <row r="68" spans="1:10" ht="15.75">
      <c r="A68" s="193"/>
      <c r="B68" s="193"/>
      <c r="C68" s="197"/>
      <c r="D68" s="216"/>
      <c r="E68" s="227"/>
      <c r="F68" s="227"/>
      <c r="G68" s="227"/>
      <c r="H68" s="227"/>
      <c r="I68" s="227"/>
      <c r="J68" s="227"/>
    </row>
  </sheetData>
  <sheetProtection/>
  <mergeCells count="11">
    <mergeCell ref="H48:J48"/>
    <mergeCell ref="H49:J49"/>
    <mergeCell ref="H50:J50"/>
    <mergeCell ref="E5:G5"/>
    <mergeCell ref="H5:J5"/>
    <mergeCell ref="A1:J1"/>
    <mergeCell ref="A2:J2"/>
    <mergeCell ref="C4:D4"/>
    <mergeCell ref="E4:G4"/>
    <mergeCell ref="H4:J4"/>
    <mergeCell ref="H47:J47"/>
  </mergeCells>
  <printOptions horizontalCentered="1"/>
  <pageMargins left="0.15748031496062992" right="0.15748031496062992" top="0.5905511811023623" bottom="0.1968503937007874" header="0.5118110236220472" footer="0.5118110236220472"/>
  <pageSetup fitToHeight="1" fitToWidth="1" horizontalDpi="600" verticalDpi="600" orientation="portrait" paperSize="9" scale="67" r:id="rId1"/>
</worksheet>
</file>

<file path=xl/worksheets/sheet29.xml><?xml version="1.0" encoding="utf-8"?>
<worksheet xmlns="http://schemas.openxmlformats.org/spreadsheetml/2006/main" xmlns:r="http://schemas.openxmlformats.org/officeDocument/2006/relationships">
  <sheetPr>
    <tabColor indexed="11"/>
  </sheetPr>
  <dimension ref="A1:L159"/>
  <sheetViews>
    <sheetView view="pageBreakPreview" zoomScaleSheetLayoutView="100" zoomScalePageLayoutView="0" workbookViewId="0" topLeftCell="A40">
      <selection activeCell="O49" sqref="O49"/>
    </sheetView>
  </sheetViews>
  <sheetFormatPr defaultColWidth="9.140625" defaultRowHeight="21.75"/>
  <cols>
    <col min="1" max="1" width="14.7109375" style="41" customWidth="1"/>
    <col min="2" max="2" width="29.8515625" style="41" customWidth="1"/>
    <col min="3" max="3" width="10.00390625" style="41" customWidth="1"/>
    <col min="4" max="4" width="7.57421875" style="230" customWidth="1"/>
    <col min="5" max="5" width="5.8515625" style="41" customWidth="1"/>
    <col min="6" max="6" width="5.8515625" style="231" customWidth="1"/>
    <col min="7" max="7" width="5.421875" style="231" customWidth="1"/>
    <col min="8" max="8" width="11.140625" style="232" bestFit="1" customWidth="1"/>
    <col min="9" max="9" width="7.7109375" style="233" bestFit="1" customWidth="1"/>
    <col min="10" max="10" width="9.28125" style="230" bestFit="1" customWidth="1"/>
    <col min="11" max="16384" width="9.140625" style="41" customWidth="1"/>
  </cols>
  <sheetData>
    <row r="1" spans="1:10" ht="23.25">
      <c r="A1" s="1106" t="s">
        <v>434</v>
      </c>
      <c r="B1" s="1106"/>
      <c r="C1" s="1106"/>
      <c r="D1" s="1106"/>
      <c r="E1" s="1106"/>
      <c r="F1" s="1106"/>
      <c r="G1" s="1106"/>
      <c r="H1" s="1106"/>
      <c r="I1" s="1106"/>
      <c r="J1" s="1106"/>
    </row>
    <row r="3" spans="1:10" ht="19.5">
      <c r="A3" s="1103" t="s">
        <v>252</v>
      </c>
      <c r="B3" s="1103" t="s">
        <v>253</v>
      </c>
      <c r="C3" s="1093" t="s">
        <v>265</v>
      </c>
      <c r="D3" s="1094"/>
      <c r="E3" s="1081" t="s">
        <v>258</v>
      </c>
      <c r="F3" s="1082"/>
      <c r="G3" s="1083"/>
      <c r="H3" s="1087" t="s">
        <v>258</v>
      </c>
      <c r="I3" s="1088"/>
      <c r="J3" s="1089"/>
    </row>
    <row r="4" spans="1:10" ht="19.5">
      <c r="A4" s="1104"/>
      <c r="B4" s="1104"/>
      <c r="C4" s="1095"/>
      <c r="D4" s="1096"/>
      <c r="E4" s="1084" t="s">
        <v>260</v>
      </c>
      <c r="F4" s="1085"/>
      <c r="G4" s="1086"/>
      <c r="H4" s="1090" t="s">
        <v>259</v>
      </c>
      <c r="I4" s="1091"/>
      <c r="J4" s="1092"/>
    </row>
    <row r="5" spans="1:10" s="276" customFormat="1" ht="19.5">
      <c r="A5" s="1105"/>
      <c r="B5" s="1105"/>
      <c r="C5" s="234" t="s">
        <v>254</v>
      </c>
      <c r="D5" s="234" t="s">
        <v>255</v>
      </c>
      <c r="E5" s="234" t="s">
        <v>256</v>
      </c>
      <c r="F5" s="235" t="s">
        <v>257</v>
      </c>
      <c r="G5" s="235" t="s">
        <v>264</v>
      </c>
      <c r="H5" s="236" t="s">
        <v>256</v>
      </c>
      <c r="I5" s="237" t="s">
        <v>257</v>
      </c>
      <c r="J5" s="238" t="s">
        <v>264</v>
      </c>
    </row>
    <row r="6" spans="1:10" ht="18.75">
      <c r="A6" s="239" t="s">
        <v>132</v>
      </c>
      <c r="B6" s="240"/>
      <c r="C6" s="241"/>
      <c r="D6" s="242"/>
      <c r="E6" s="243"/>
      <c r="F6" s="244"/>
      <c r="G6" s="244"/>
      <c r="H6" s="245"/>
      <c r="I6" s="246"/>
      <c r="J6" s="277"/>
    </row>
    <row r="7" spans="1:11" ht="18.75">
      <c r="A7" s="247" t="s">
        <v>133</v>
      </c>
      <c r="B7" s="248" t="s">
        <v>437</v>
      </c>
      <c r="C7" s="249" t="s">
        <v>282</v>
      </c>
      <c r="D7" s="250">
        <v>14400</v>
      </c>
      <c r="E7" s="251">
        <v>2</v>
      </c>
      <c r="F7" s="252">
        <v>0</v>
      </c>
      <c r="G7" s="252">
        <v>0</v>
      </c>
      <c r="H7" s="68">
        <f aca="true" t="shared" si="0" ref="H7:H18">E7*D7</f>
        <v>28800</v>
      </c>
      <c r="I7" s="68">
        <f aca="true" t="shared" si="1" ref="I7:I16">F7*D7</f>
        <v>0</v>
      </c>
      <c r="J7" s="81">
        <f aca="true" t="shared" si="2" ref="J7:J16">G7*D7</f>
        <v>0</v>
      </c>
      <c r="K7" s="41">
        <v>1.41</v>
      </c>
    </row>
    <row r="8" spans="1:10" ht="18.75">
      <c r="A8" s="248"/>
      <c r="B8" s="248" t="s">
        <v>438</v>
      </c>
      <c r="C8" s="249" t="s">
        <v>282</v>
      </c>
      <c r="D8" s="250">
        <v>600</v>
      </c>
      <c r="E8" s="251">
        <v>2</v>
      </c>
      <c r="F8" s="252">
        <v>0</v>
      </c>
      <c r="G8" s="252">
        <v>0</v>
      </c>
      <c r="H8" s="68">
        <f t="shared" si="0"/>
        <v>1200</v>
      </c>
      <c r="I8" s="68">
        <f t="shared" si="1"/>
        <v>0</v>
      </c>
      <c r="J8" s="81">
        <f t="shared" si="2"/>
        <v>0</v>
      </c>
    </row>
    <row r="9" spans="1:10" ht="18.75">
      <c r="A9" s="248"/>
      <c r="B9" s="248" t="s">
        <v>439</v>
      </c>
      <c r="C9" s="249" t="s">
        <v>274</v>
      </c>
      <c r="D9" s="250">
        <v>756</v>
      </c>
      <c r="E9" s="251">
        <v>2</v>
      </c>
      <c r="F9" s="252">
        <v>0</v>
      </c>
      <c r="G9" s="252">
        <v>0</v>
      </c>
      <c r="H9" s="68">
        <f t="shared" si="0"/>
        <v>1512</v>
      </c>
      <c r="I9" s="68">
        <f t="shared" si="1"/>
        <v>0</v>
      </c>
      <c r="J9" s="81">
        <f t="shared" si="2"/>
        <v>0</v>
      </c>
    </row>
    <row r="10" spans="1:10" ht="18.75">
      <c r="A10" s="248"/>
      <c r="B10" s="248" t="s">
        <v>134</v>
      </c>
      <c r="C10" s="249" t="s">
        <v>274</v>
      </c>
      <c r="D10" s="250">
        <v>250</v>
      </c>
      <c r="E10" s="251">
        <v>20</v>
      </c>
      <c r="F10" s="252">
        <v>0</v>
      </c>
      <c r="G10" s="252">
        <v>0</v>
      </c>
      <c r="H10" s="68">
        <f t="shared" si="0"/>
        <v>5000</v>
      </c>
      <c r="I10" s="68">
        <f t="shared" si="1"/>
        <v>0</v>
      </c>
      <c r="J10" s="81">
        <f t="shared" si="2"/>
        <v>0</v>
      </c>
    </row>
    <row r="11" spans="1:10" ht="18.75">
      <c r="A11" s="248"/>
      <c r="B11" s="248" t="s">
        <v>440</v>
      </c>
      <c r="C11" s="249" t="s">
        <v>274</v>
      </c>
      <c r="D11" s="250">
        <v>144</v>
      </c>
      <c r="E11" s="251">
        <v>1</v>
      </c>
      <c r="F11" s="252">
        <v>0</v>
      </c>
      <c r="G11" s="252">
        <v>0</v>
      </c>
      <c r="H11" s="68">
        <f t="shared" si="0"/>
        <v>144</v>
      </c>
      <c r="I11" s="68">
        <f t="shared" si="1"/>
        <v>0</v>
      </c>
      <c r="J11" s="81">
        <f t="shared" si="2"/>
        <v>0</v>
      </c>
    </row>
    <row r="12" spans="1:10" ht="18.75">
      <c r="A12" s="248"/>
      <c r="B12" s="248" t="s">
        <v>441</v>
      </c>
      <c r="C12" s="249" t="s">
        <v>274</v>
      </c>
      <c r="D12" s="250">
        <v>24</v>
      </c>
      <c r="E12" s="251">
        <v>4</v>
      </c>
      <c r="F12" s="252">
        <v>0</v>
      </c>
      <c r="G12" s="252">
        <v>0</v>
      </c>
      <c r="H12" s="68">
        <f t="shared" si="0"/>
        <v>96</v>
      </c>
      <c r="I12" s="68">
        <f t="shared" si="1"/>
        <v>0</v>
      </c>
      <c r="J12" s="81">
        <f t="shared" si="2"/>
        <v>0</v>
      </c>
    </row>
    <row r="13" spans="1:10" s="253" customFormat="1" ht="18.75">
      <c r="A13" s="248"/>
      <c r="B13" s="248" t="s">
        <v>442</v>
      </c>
      <c r="C13" s="249" t="s">
        <v>272</v>
      </c>
      <c r="D13" s="250">
        <v>5000</v>
      </c>
      <c r="E13" s="251">
        <v>3</v>
      </c>
      <c r="F13" s="252">
        <v>0</v>
      </c>
      <c r="G13" s="252">
        <v>0</v>
      </c>
      <c r="H13" s="68">
        <f t="shared" si="0"/>
        <v>15000</v>
      </c>
      <c r="I13" s="68">
        <f t="shared" si="1"/>
        <v>0</v>
      </c>
      <c r="J13" s="81">
        <f t="shared" si="2"/>
        <v>0</v>
      </c>
    </row>
    <row r="14" spans="1:12" ht="18.75">
      <c r="A14" s="248"/>
      <c r="B14" s="248" t="s">
        <v>443</v>
      </c>
      <c r="C14" s="249" t="s">
        <v>274</v>
      </c>
      <c r="D14" s="250">
        <v>1980</v>
      </c>
      <c r="E14" s="251">
        <v>1</v>
      </c>
      <c r="F14" s="252">
        <v>0</v>
      </c>
      <c r="G14" s="252">
        <v>0</v>
      </c>
      <c r="H14" s="68">
        <f t="shared" si="0"/>
        <v>1980</v>
      </c>
      <c r="I14" s="68">
        <f t="shared" si="1"/>
        <v>0</v>
      </c>
      <c r="J14" s="81">
        <f t="shared" si="2"/>
        <v>0</v>
      </c>
      <c r="L14" s="254"/>
    </row>
    <row r="15" spans="1:12" s="253" customFormat="1" ht="18.75">
      <c r="A15" s="248"/>
      <c r="B15" s="248" t="s">
        <v>444</v>
      </c>
      <c r="C15" s="249" t="s">
        <v>272</v>
      </c>
      <c r="D15" s="250">
        <v>15</v>
      </c>
      <c r="E15" s="251">
        <v>20</v>
      </c>
      <c r="F15" s="252">
        <v>0</v>
      </c>
      <c r="G15" s="252">
        <v>0</v>
      </c>
      <c r="H15" s="68">
        <f t="shared" si="0"/>
        <v>300</v>
      </c>
      <c r="I15" s="68">
        <f t="shared" si="1"/>
        <v>0</v>
      </c>
      <c r="J15" s="81">
        <f t="shared" si="2"/>
        <v>0</v>
      </c>
      <c r="L15" s="255"/>
    </row>
    <row r="16" spans="1:12" ht="18.75">
      <c r="A16" s="248"/>
      <c r="B16" s="248" t="s">
        <v>445</v>
      </c>
      <c r="C16" s="249" t="s">
        <v>272</v>
      </c>
      <c r="D16" s="250">
        <v>1150</v>
      </c>
      <c r="E16" s="251">
        <v>3</v>
      </c>
      <c r="F16" s="252">
        <v>0</v>
      </c>
      <c r="G16" s="252">
        <v>0</v>
      </c>
      <c r="H16" s="68">
        <f t="shared" si="0"/>
        <v>3450</v>
      </c>
      <c r="I16" s="68">
        <f t="shared" si="1"/>
        <v>0</v>
      </c>
      <c r="J16" s="81">
        <f t="shared" si="2"/>
        <v>0</v>
      </c>
      <c r="L16" s="254"/>
    </row>
    <row r="17" spans="1:12" ht="18.75">
      <c r="A17" s="248"/>
      <c r="B17" s="248" t="s">
        <v>135</v>
      </c>
      <c r="C17" s="249" t="s">
        <v>272</v>
      </c>
      <c r="D17" s="250">
        <v>690</v>
      </c>
      <c r="E17" s="251">
        <v>3</v>
      </c>
      <c r="F17" s="252"/>
      <c r="G17" s="252"/>
      <c r="H17" s="68">
        <f t="shared" si="0"/>
        <v>2070</v>
      </c>
      <c r="I17" s="68"/>
      <c r="J17" s="81"/>
      <c r="L17" s="254"/>
    </row>
    <row r="18" spans="1:12" ht="18.75">
      <c r="A18" s="248"/>
      <c r="B18" s="248" t="s">
        <v>136</v>
      </c>
      <c r="C18" s="249" t="s">
        <v>272</v>
      </c>
      <c r="D18" s="250">
        <v>8050</v>
      </c>
      <c r="E18" s="256">
        <v>0.05</v>
      </c>
      <c r="F18" s="252"/>
      <c r="G18" s="252"/>
      <c r="H18" s="68">
        <f t="shared" si="0"/>
        <v>402.5</v>
      </c>
      <c r="I18" s="68"/>
      <c r="J18" s="81"/>
      <c r="L18" s="254"/>
    </row>
    <row r="19" spans="1:12" ht="18.75">
      <c r="A19" s="247" t="s">
        <v>137</v>
      </c>
      <c r="B19" s="257"/>
      <c r="C19" s="249"/>
      <c r="D19" s="250"/>
      <c r="E19" s="251"/>
      <c r="F19" s="252"/>
      <c r="G19" s="252"/>
      <c r="H19" s="68"/>
      <c r="I19" s="68"/>
      <c r="J19" s="81"/>
      <c r="L19" s="254"/>
    </row>
    <row r="20" spans="1:12" s="253" customFormat="1" ht="18.75">
      <c r="A20" s="248"/>
      <c r="B20" s="248" t="s">
        <v>446</v>
      </c>
      <c r="C20" s="249" t="s">
        <v>272</v>
      </c>
      <c r="D20" s="250">
        <v>13148</v>
      </c>
      <c r="E20" s="251">
        <v>5</v>
      </c>
      <c r="F20" s="252">
        <v>0</v>
      </c>
      <c r="G20" s="252">
        <v>0</v>
      </c>
      <c r="H20" s="68">
        <f>E20*D20</f>
        <v>65740</v>
      </c>
      <c r="I20" s="68">
        <f>F20*D20</f>
        <v>0</v>
      </c>
      <c r="J20" s="81">
        <f>G20*D20</f>
        <v>0</v>
      </c>
      <c r="K20" s="253" t="s">
        <v>169</v>
      </c>
      <c r="L20" s="255"/>
    </row>
    <row r="21" spans="1:12" s="253" customFormat="1" ht="18.75">
      <c r="A21" s="248"/>
      <c r="B21" s="248" t="s">
        <v>284</v>
      </c>
      <c r="C21" s="249"/>
      <c r="D21" s="250"/>
      <c r="E21" s="251"/>
      <c r="F21" s="252"/>
      <c r="G21" s="252"/>
      <c r="H21" s="68"/>
      <c r="I21" s="68"/>
      <c r="J21" s="81"/>
      <c r="L21" s="255"/>
    </row>
    <row r="22" spans="1:12" ht="18.75">
      <c r="A22" s="248"/>
      <c r="B22" s="248" t="s">
        <v>447</v>
      </c>
      <c r="C22" s="249" t="s">
        <v>272</v>
      </c>
      <c r="D22" s="250">
        <v>10557</v>
      </c>
      <c r="E22" s="251">
        <v>5</v>
      </c>
      <c r="F22" s="252">
        <v>0</v>
      </c>
      <c r="G22" s="252">
        <v>0</v>
      </c>
      <c r="H22" s="68">
        <f>E22*D22</f>
        <v>52785</v>
      </c>
      <c r="I22" s="68">
        <f>F22*D22</f>
        <v>0</v>
      </c>
      <c r="J22" s="81">
        <f>G22*D22</f>
        <v>0</v>
      </c>
      <c r="L22" s="254"/>
    </row>
    <row r="23" spans="1:12" ht="18.75">
      <c r="A23" s="248"/>
      <c r="B23" s="248" t="s">
        <v>138</v>
      </c>
      <c r="C23" s="249"/>
      <c r="D23" s="250"/>
      <c r="E23" s="251"/>
      <c r="F23" s="252"/>
      <c r="G23" s="252"/>
      <c r="H23" s="68"/>
      <c r="I23" s="68"/>
      <c r="J23" s="81"/>
      <c r="L23" s="254"/>
    </row>
    <row r="24" spans="1:12" ht="18.75">
      <c r="A24" s="248"/>
      <c r="B24" s="248" t="s">
        <v>448</v>
      </c>
      <c r="C24" s="249" t="s">
        <v>272</v>
      </c>
      <c r="D24" s="250">
        <v>444</v>
      </c>
      <c r="E24" s="251">
        <v>5</v>
      </c>
      <c r="F24" s="252">
        <v>0</v>
      </c>
      <c r="G24" s="252">
        <v>0</v>
      </c>
      <c r="H24" s="68">
        <f>E24*D24</f>
        <v>2220</v>
      </c>
      <c r="I24" s="68">
        <f>F24*D24</f>
        <v>0</v>
      </c>
      <c r="J24" s="81">
        <f>G24*D24</f>
        <v>0</v>
      </c>
      <c r="L24" s="254"/>
    </row>
    <row r="25" spans="1:12" ht="18.75">
      <c r="A25" s="248"/>
      <c r="B25" s="248" t="s">
        <v>449</v>
      </c>
      <c r="C25" s="249"/>
      <c r="D25" s="250"/>
      <c r="E25" s="251"/>
      <c r="F25" s="252"/>
      <c r="G25" s="252"/>
      <c r="H25" s="68"/>
      <c r="I25" s="68"/>
      <c r="J25" s="81"/>
      <c r="L25" s="254"/>
    </row>
    <row r="26" spans="1:12" ht="18.75">
      <c r="A26" s="248"/>
      <c r="B26" s="248" t="s">
        <v>450</v>
      </c>
      <c r="C26" s="249" t="s">
        <v>272</v>
      </c>
      <c r="D26" s="250">
        <v>1950</v>
      </c>
      <c r="E26" s="251">
        <v>5</v>
      </c>
      <c r="F26" s="252">
        <v>0</v>
      </c>
      <c r="G26" s="252">
        <v>0</v>
      </c>
      <c r="H26" s="68">
        <f>E26*D26</f>
        <v>9750</v>
      </c>
      <c r="I26" s="68">
        <f>F26*D26</f>
        <v>0</v>
      </c>
      <c r="J26" s="81">
        <f>G26*D26</f>
        <v>0</v>
      </c>
      <c r="L26" s="254"/>
    </row>
    <row r="27" spans="1:12" ht="18.75">
      <c r="A27" s="248"/>
      <c r="B27" s="248" t="s">
        <v>285</v>
      </c>
      <c r="C27" s="249"/>
      <c r="D27" s="250"/>
      <c r="E27" s="251"/>
      <c r="F27" s="252"/>
      <c r="G27" s="252"/>
      <c r="H27" s="68"/>
      <c r="I27" s="68"/>
      <c r="J27" s="81"/>
      <c r="L27" s="254"/>
    </row>
    <row r="28" spans="1:12" s="253" customFormat="1" ht="18.75">
      <c r="A28" s="248"/>
      <c r="B28" s="248" t="s">
        <v>451</v>
      </c>
      <c r="C28" s="249" t="s">
        <v>272</v>
      </c>
      <c r="D28" s="250">
        <v>6400</v>
      </c>
      <c r="E28" s="251">
        <v>5</v>
      </c>
      <c r="F28" s="252">
        <v>0</v>
      </c>
      <c r="G28" s="252">
        <v>0</v>
      </c>
      <c r="H28" s="68">
        <f>E28*D28</f>
        <v>32000</v>
      </c>
      <c r="I28" s="68">
        <f>F28*D28</f>
        <v>0</v>
      </c>
      <c r="J28" s="81">
        <f>G28*D28</f>
        <v>0</v>
      </c>
      <c r="K28" s="253" t="s">
        <v>170</v>
      </c>
      <c r="L28" s="255"/>
    </row>
    <row r="29" spans="1:12" s="253" customFormat="1" ht="18.75">
      <c r="A29" s="248"/>
      <c r="B29" s="248" t="s">
        <v>429</v>
      </c>
      <c r="C29" s="249"/>
      <c r="D29" s="250"/>
      <c r="E29" s="251"/>
      <c r="F29" s="252"/>
      <c r="G29" s="252"/>
      <c r="H29" s="68"/>
      <c r="I29" s="68"/>
      <c r="J29" s="81"/>
      <c r="L29" s="255"/>
    </row>
    <row r="30" spans="1:12" ht="18.75">
      <c r="A30" s="248"/>
      <c r="B30" s="248" t="s">
        <v>452</v>
      </c>
      <c r="C30" s="249" t="s">
        <v>272</v>
      </c>
      <c r="D30" s="250">
        <v>450</v>
      </c>
      <c r="E30" s="251">
        <v>5</v>
      </c>
      <c r="F30" s="252">
        <v>0</v>
      </c>
      <c r="G30" s="252">
        <v>0</v>
      </c>
      <c r="H30" s="68">
        <f>E30*D30</f>
        <v>2250</v>
      </c>
      <c r="I30" s="68">
        <f>F30*D30</f>
        <v>0</v>
      </c>
      <c r="J30" s="81">
        <f>G30*D30</f>
        <v>0</v>
      </c>
      <c r="L30" s="254"/>
    </row>
    <row r="31" spans="1:12" ht="18.75">
      <c r="A31" s="248"/>
      <c r="B31" s="248" t="s">
        <v>453</v>
      </c>
      <c r="C31" s="249" t="s">
        <v>281</v>
      </c>
      <c r="D31" s="250">
        <v>720</v>
      </c>
      <c r="E31" s="251">
        <v>5</v>
      </c>
      <c r="F31" s="252">
        <v>0</v>
      </c>
      <c r="G31" s="252">
        <v>0</v>
      </c>
      <c r="H31" s="68">
        <f>E31*D31</f>
        <v>3600</v>
      </c>
      <c r="I31" s="68">
        <f>F31*D31</f>
        <v>0</v>
      </c>
      <c r="J31" s="81">
        <f>G31*D31</f>
        <v>0</v>
      </c>
      <c r="K31" s="41" t="s">
        <v>171</v>
      </c>
      <c r="L31" s="254"/>
    </row>
    <row r="32" spans="1:12" ht="18.75">
      <c r="A32" s="248"/>
      <c r="B32" s="248" t="s">
        <v>454</v>
      </c>
      <c r="C32" s="249"/>
      <c r="D32" s="250"/>
      <c r="E32" s="251"/>
      <c r="F32" s="252"/>
      <c r="G32" s="252"/>
      <c r="H32" s="68"/>
      <c r="I32" s="68"/>
      <c r="J32" s="81"/>
      <c r="L32" s="254"/>
    </row>
    <row r="33" spans="1:12" ht="18.75">
      <c r="A33" s="248"/>
      <c r="B33" s="248" t="s">
        <v>139</v>
      </c>
      <c r="C33" s="249" t="s">
        <v>272</v>
      </c>
      <c r="D33" s="250">
        <v>240</v>
      </c>
      <c r="E33" s="251">
        <v>15</v>
      </c>
      <c r="F33" s="252">
        <v>0</v>
      </c>
      <c r="G33" s="252">
        <v>0</v>
      </c>
      <c r="H33" s="68">
        <f>E33*D33</f>
        <v>3600</v>
      </c>
      <c r="I33" s="68">
        <f>F33*D33</f>
        <v>0</v>
      </c>
      <c r="J33" s="81">
        <f>G33*D33</f>
        <v>0</v>
      </c>
      <c r="K33" s="41" t="s">
        <v>172</v>
      </c>
      <c r="L33" s="254"/>
    </row>
    <row r="34" spans="1:12" ht="18.75">
      <c r="A34" s="248"/>
      <c r="B34" s="248" t="s">
        <v>140</v>
      </c>
      <c r="C34" s="249" t="s">
        <v>272</v>
      </c>
      <c r="D34" s="250">
        <v>230</v>
      </c>
      <c r="E34" s="251">
        <v>40</v>
      </c>
      <c r="F34" s="252">
        <v>0</v>
      </c>
      <c r="G34" s="252">
        <v>0</v>
      </c>
      <c r="H34" s="68">
        <f>E34*D34</f>
        <v>9200</v>
      </c>
      <c r="I34" s="68">
        <f>F34*D34</f>
        <v>0</v>
      </c>
      <c r="J34" s="81">
        <f>G34*D34</f>
        <v>0</v>
      </c>
      <c r="K34" s="41" t="s">
        <v>173</v>
      </c>
      <c r="L34" s="254"/>
    </row>
    <row r="35" spans="1:12" ht="18.75">
      <c r="A35" s="247" t="s">
        <v>141</v>
      </c>
      <c r="B35" s="257"/>
      <c r="C35" s="249"/>
      <c r="D35" s="250"/>
      <c r="E35" s="251"/>
      <c r="F35" s="252"/>
      <c r="G35" s="252"/>
      <c r="H35" s="68"/>
      <c r="I35" s="68"/>
      <c r="J35" s="81"/>
      <c r="L35" s="254"/>
    </row>
    <row r="36" spans="1:12" ht="18.75">
      <c r="A36" s="248"/>
      <c r="B36" s="248" t="s">
        <v>455</v>
      </c>
      <c r="C36" s="249" t="s">
        <v>282</v>
      </c>
      <c r="D36" s="250">
        <v>13550</v>
      </c>
      <c r="E36" s="251">
        <v>4</v>
      </c>
      <c r="F36" s="252">
        <v>0</v>
      </c>
      <c r="G36" s="252">
        <v>0</v>
      </c>
      <c r="H36" s="68">
        <f>E36*D36</f>
        <v>54200</v>
      </c>
      <c r="I36" s="68">
        <f>F36*D36</f>
        <v>0</v>
      </c>
      <c r="J36" s="81">
        <f>G36*D36</f>
        <v>0</v>
      </c>
      <c r="L36" s="254"/>
    </row>
    <row r="37" spans="1:12" ht="18.75">
      <c r="A37" s="248"/>
      <c r="B37" s="248" t="s">
        <v>283</v>
      </c>
      <c r="C37" s="249"/>
      <c r="D37" s="250"/>
      <c r="E37" s="251"/>
      <c r="F37" s="252"/>
      <c r="G37" s="252"/>
      <c r="H37" s="68"/>
      <c r="I37" s="68"/>
      <c r="J37" s="81"/>
      <c r="L37" s="254"/>
    </row>
    <row r="38" spans="1:12" ht="18.75">
      <c r="A38" s="248"/>
      <c r="B38" s="248" t="s">
        <v>456</v>
      </c>
      <c r="C38" s="249"/>
      <c r="D38" s="250"/>
      <c r="E38" s="251"/>
      <c r="F38" s="252"/>
      <c r="G38" s="252"/>
      <c r="H38" s="68"/>
      <c r="I38" s="68"/>
      <c r="J38" s="81"/>
      <c r="L38" s="254"/>
    </row>
    <row r="39" spans="1:12" ht="18.75">
      <c r="A39" s="248"/>
      <c r="B39" s="248" t="s">
        <v>276</v>
      </c>
      <c r="C39" s="249"/>
      <c r="D39" s="250"/>
      <c r="E39" s="251"/>
      <c r="F39" s="252"/>
      <c r="G39" s="252"/>
      <c r="H39" s="68"/>
      <c r="I39" s="68"/>
      <c r="J39" s="81"/>
      <c r="L39" s="254"/>
    </row>
    <row r="40" spans="1:12" ht="18.75">
      <c r="A40" s="248"/>
      <c r="B40" s="248" t="s">
        <v>142</v>
      </c>
      <c r="C40" s="249" t="s">
        <v>282</v>
      </c>
      <c r="D40" s="250">
        <v>13550</v>
      </c>
      <c r="E40" s="251">
        <v>6</v>
      </c>
      <c r="F40" s="252">
        <v>0</v>
      </c>
      <c r="G40" s="252">
        <v>0</v>
      </c>
      <c r="H40" s="68">
        <f>E40*D40</f>
        <v>81300</v>
      </c>
      <c r="I40" s="68">
        <f>F40*D40</f>
        <v>0</v>
      </c>
      <c r="J40" s="81">
        <f>G40*D40</f>
        <v>0</v>
      </c>
      <c r="L40" s="254"/>
    </row>
    <row r="41" spans="1:12" ht="18.75">
      <c r="A41" s="248"/>
      <c r="B41" s="248" t="s">
        <v>457</v>
      </c>
      <c r="C41" s="249"/>
      <c r="D41" s="250"/>
      <c r="E41" s="251"/>
      <c r="F41" s="252"/>
      <c r="G41" s="252"/>
      <c r="H41" s="68"/>
      <c r="I41" s="68"/>
      <c r="J41" s="81"/>
      <c r="L41" s="254"/>
    </row>
    <row r="42" spans="1:12" ht="18.75">
      <c r="A42" s="248"/>
      <c r="B42" s="248" t="s">
        <v>458</v>
      </c>
      <c r="C42" s="249" t="s">
        <v>274</v>
      </c>
      <c r="D42" s="250">
        <v>1020</v>
      </c>
      <c r="E42" s="251">
        <v>25</v>
      </c>
      <c r="F42" s="252">
        <v>0</v>
      </c>
      <c r="G42" s="252">
        <v>0</v>
      </c>
      <c r="H42" s="68">
        <f>E42*D42</f>
        <v>25500</v>
      </c>
      <c r="I42" s="68">
        <f>F42*D42</f>
        <v>0</v>
      </c>
      <c r="J42" s="81">
        <f>G42*D42</f>
        <v>0</v>
      </c>
      <c r="L42" s="254"/>
    </row>
    <row r="43" spans="1:12" ht="18.75">
      <c r="A43" s="248"/>
      <c r="B43" s="248" t="s">
        <v>459</v>
      </c>
      <c r="C43" s="249"/>
      <c r="D43" s="250"/>
      <c r="E43" s="251"/>
      <c r="F43" s="252"/>
      <c r="G43" s="252"/>
      <c r="H43" s="68"/>
      <c r="I43" s="68"/>
      <c r="J43" s="81"/>
      <c r="L43" s="254"/>
    </row>
    <row r="44" spans="1:12" ht="18.75">
      <c r="A44" s="248"/>
      <c r="B44" s="248" t="s">
        <v>460</v>
      </c>
      <c r="C44" s="249"/>
      <c r="D44" s="250"/>
      <c r="E44" s="251"/>
      <c r="F44" s="252"/>
      <c r="G44" s="252"/>
      <c r="H44" s="68"/>
      <c r="I44" s="68"/>
      <c r="J44" s="81"/>
      <c r="L44" s="254"/>
    </row>
    <row r="45" spans="1:12" ht="18.75">
      <c r="A45" s="248"/>
      <c r="B45" s="248" t="s">
        <v>461</v>
      </c>
      <c r="C45" s="249"/>
      <c r="D45" s="250"/>
      <c r="E45" s="251"/>
      <c r="F45" s="252"/>
      <c r="G45" s="252"/>
      <c r="H45" s="68"/>
      <c r="I45" s="68"/>
      <c r="J45" s="81"/>
      <c r="L45" s="254"/>
    </row>
    <row r="46" spans="1:12" ht="18.75">
      <c r="A46" s="248"/>
      <c r="B46" s="248" t="s">
        <v>462</v>
      </c>
      <c r="C46" s="249" t="s">
        <v>274</v>
      </c>
      <c r="D46" s="250">
        <v>3637</v>
      </c>
      <c r="E46" s="251">
        <v>10</v>
      </c>
      <c r="F46" s="252">
        <v>0</v>
      </c>
      <c r="G46" s="252">
        <v>0</v>
      </c>
      <c r="H46" s="68">
        <f>E46*D46</f>
        <v>36370</v>
      </c>
      <c r="I46" s="68">
        <f>F46*D46</f>
        <v>0</v>
      </c>
      <c r="J46" s="81">
        <f>G46*D46</f>
        <v>0</v>
      </c>
      <c r="L46" s="254"/>
    </row>
    <row r="47" spans="1:12" ht="18.75">
      <c r="A47" s="248"/>
      <c r="B47" s="248" t="s">
        <v>463</v>
      </c>
      <c r="C47" s="249" t="s">
        <v>274</v>
      </c>
      <c r="D47" s="250">
        <v>300</v>
      </c>
      <c r="E47" s="251">
        <v>3</v>
      </c>
      <c r="F47" s="252">
        <v>0</v>
      </c>
      <c r="G47" s="252">
        <v>0</v>
      </c>
      <c r="H47" s="68">
        <f>E47*D47</f>
        <v>900</v>
      </c>
      <c r="I47" s="68">
        <f>F47*D47</f>
        <v>0</v>
      </c>
      <c r="J47" s="81">
        <f>G47*D47</f>
        <v>0</v>
      </c>
      <c r="L47" s="254"/>
    </row>
    <row r="48" spans="1:12" ht="18.75">
      <c r="A48" s="248"/>
      <c r="B48" s="248" t="s">
        <v>277</v>
      </c>
      <c r="C48" s="248"/>
      <c r="D48" s="250"/>
      <c r="E48" s="251"/>
      <c r="F48" s="252"/>
      <c r="G48" s="252"/>
      <c r="H48" s="68"/>
      <c r="I48" s="68"/>
      <c r="J48" s="81"/>
      <c r="L48" s="254"/>
    </row>
    <row r="49" spans="1:12" ht="18.75">
      <c r="A49" s="269"/>
      <c r="B49" s="269" t="s">
        <v>278</v>
      </c>
      <c r="C49" s="270"/>
      <c r="D49" s="271"/>
      <c r="E49" s="272"/>
      <c r="F49" s="273"/>
      <c r="G49" s="273"/>
      <c r="H49" s="131"/>
      <c r="I49" s="131"/>
      <c r="J49" s="278"/>
      <c r="L49" s="254"/>
    </row>
    <row r="50" spans="1:12" ht="18.75">
      <c r="A50" s="280"/>
      <c r="B50" s="280" t="s">
        <v>464</v>
      </c>
      <c r="C50" s="281" t="s">
        <v>274</v>
      </c>
      <c r="D50" s="282">
        <v>2684</v>
      </c>
      <c r="E50" s="283">
        <v>1</v>
      </c>
      <c r="F50" s="284">
        <v>0</v>
      </c>
      <c r="G50" s="284">
        <v>0</v>
      </c>
      <c r="H50" s="134">
        <f>E50*D50</f>
        <v>2684</v>
      </c>
      <c r="I50" s="134">
        <f>F50*D50</f>
        <v>0</v>
      </c>
      <c r="J50" s="285">
        <f>G50*D50</f>
        <v>0</v>
      </c>
      <c r="L50" s="254"/>
    </row>
    <row r="51" spans="1:12" ht="18.75">
      <c r="A51" s="248"/>
      <c r="B51" s="248" t="s">
        <v>279</v>
      </c>
      <c r="C51" s="249"/>
      <c r="D51" s="250"/>
      <c r="E51" s="251"/>
      <c r="F51" s="252"/>
      <c r="G51" s="252"/>
      <c r="H51" s="68"/>
      <c r="I51" s="68"/>
      <c r="J51" s="81"/>
      <c r="L51" s="254"/>
    </row>
    <row r="52" spans="1:12" s="253" customFormat="1" ht="18.75">
      <c r="A52" s="248"/>
      <c r="B52" s="248" t="s">
        <v>465</v>
      </c>
      <c r="C52" s="249" t="s">
        <v>272</v>
      </c>
      <c r="D52" s="250">
        <v>120</v>
      </c>
      <c r="E52" s="251">
        <v>0</v>
      </c>
      <c r="F52" s="252">
        <v>0</v>
      </c>
      <c r="G52" s="252">
        <v>2</v>
      </c>
      <c r="H52" s="68">
        <f>E52*D52</f>
        <v>0</v>
      </c>
      <c r="I52" s="68">
        <f>F52*D52</f>
        <v>0</v>
      </c>
      <c r="J52" s="81">
        <f>G52*D52</f>
        <v>240</v>
      </c>
      <c r="L52" s="255"/>
    </row>
    <row r="53" spans="1:12" s="253" customFormat="1" ht="18.75">
      <c r="A53" s="248"/>
      <c r="B53" s="248" t="s">
        <v>466</v>
      </c>
      <c r="C53" s="249" t="s">
        <v>281</v>
      </c>
      <c r="D53" s="250">
        <v>656</v>
      </c>
      <c r="E53" s="251">
        <v>0</v>
      </c>
      <c r="F53" s="252">
        <v>0</v>
      </c>
      <c r="G53" s="252">
        <v>2</v>
      </c>
      <c r="H53" s="68">
        <f>E53*D53</f>
        <v>0</v>
      </c>
      <c r="I53" s="68">
        <f>F53*D53</f>
        <v>0</v>
      </c>
      <c r="J53" s="81">
        <f>G53*D53</f>
        <v>1312</v>
      </c>
      <c r="L53" s="255"/>
    </row>
    <row r="54" spans="1:12" ht="18.75">
      <c r="A54" s="248"/>
      <c r="B54" s="248" t="s">
        <v>143</v>
      </c>
      <c r="C54" s="249" t="s">
        <v>282</v>
      </c>
      <c r="D54" s="250">
        <v>6336</v>
      </c>
      <c r="E54" s="251">
        <v>3</v>
      </c>
      <c r="F54" s="252">
        <v>0</v>
      </c>
      <c r="G54" s="252">
        <v>0</v>
      </c>
      <c r="H54" s="68">
        <f>E54*D54</f>
        <v>19008</v>
      </c>
      <c r="I54" s="68">
        <f>F54*D54</f>
        <v>0</v>
      </c>
      <c r="J54" s="81">
        <f>G54*D54</f>
        <v>0</v>
      </c>
      <c r="L54" s="254"/>
    </row>
    <row r="55" spans="1:12" ht="18.75">
      <c r="A55" s="248"/>
      <c r="B55" s="248" t="s">
        <v>144</v>
      </c>
      <c r="C55" s="249" t="s">
        <v>282</v>
      </c>
      <c r="D55" s="250">
        <v>2684</v>
      </c>
      <c r="E55" s="251">
        <v>3</v>
      </c>
      <c r="F55" s="252">
        <v>0</v>
      </c>
      <c r="G55" s="252">
        <v>0</v>
      </c>
      <c r="H55" s="68">
        <f>E55*D55</f>
        <v>8052</v>
      </c>
      <c r="I55" s="68">
        <f>F55*D55</f>
        <v>0</v>
      </c>
      <c r="J55" s="81">
        <f>G55*D55</f>
        <v>0</v>
      </c>
      <c r="L55" s="254"/>
    </row>
    <row r="56" spans="1:12" ht="18.75">
      <c r="A56" s="248"/>
      <c r="B56" s="248" t="s">
        <v>467</v>
      </c>
      <c r="C56" s="249" t="s">
        <v>272</v>
      </c>
      <c r="D56" s="250">
        <v>1078</v>
      </c>
      <c r="E56" s="251">
        <v>2</v>
      </c>
      <c r="F56" s="252">
        <v>0</v>
      </c>
      <c r="G56" s="252">
        <v>0</v>
      </c>
      <c r="H56" s="68">
        <f>E56*D56</f>
        <v>2156</v>
      </c>
      <c r="I56" s="68">
        <f>F56*D56</f>
        <v>0</v>
      </c>
      <c r="J56" s="81">
        <f>G56*D56</f>
        <v>0</v>
      </c>
      <c r="L56" s="254"/>
    </row>
    <row r="57" spans="1:12" ht="18.75">
      <c r="A57" s="248"/>
      <c r="B57" s="248" t="s">
        <v>468</v>
      </c>
      <c r="C57" s="248"/>
      <c r="D57" s="250"/>
      <c r="E57" s="251"/>
      <c r="F57" s="252"/>
      <c r="G57" s="252"/>
      <c r="H57" s="68"/>
      <c r="I57" s="68"/>
      <c r="J57" s="81"/>
      <c r="L57" s="254"/>
    </row>
    <row r="58" spans="1:12" ht="18.75">
      <c r="A58" s="248"/>
      <c r="B58" s="248" t="s">
        <v>469</v>
      </c>
      <c r="C58" s="249"/>
      <c r="D58" s="250"/>
      <c r="E58" s="251"/>
      <c r="F58" s="252"/>
      <c r="G58" s="252"/>
      <c r="H58" s="68"/>
      <c r="I58" s="68"/>
      <c r="J58" s="81"/>
      <c r="L58" s="254"/>
    </row>
    <row r="59" spans="1:12" ht="18.75">
      <c r="A59" s="248"/>
      <c r="B59" s="248" t="s">
        <v>430</v>
      </c>
      <c r="C59" s="249"/>
      <c r="D59" s="250"/>
      <c r="E59" s="251"/>
      <c r="F59" s="252"/>
      <c r="G59" s="252"/>
      <c r="H59" s="68"/>
      <c r="I59" s="68"/>
      <c r="J59" s="81"/>
      <c r="L59" s="254"/>
    </row>
    <row r="60" spans="1:12" ht="18.75">
      <c r="A60" s="248"/>
      <c r="B60" s="248" t="s">
        <v>470</v>
      </c>
      <c r="C60" s="249" t="s">
        <v>272</v>
      </c>
      <c r="D60" s="250">
        <v>1078</v>
      </c>
      <c r="E60" s="251">
        <v>15</v>
      </c>
      <c r="F60" s="252">
        <v>0</v>
      </c>
      <c r="G60" s="252">
        <v>0</v>
      </c>
      <c r="H60" s="68">
        <f>E60*D60</f>
        <v>16170</v>
      </c>
      <c r="I60" s="68">
        <f>F60*D60</f>
        <v>0</v>
      </c>
      <c r="J60" s="81">
        <f>G60*D60</f>
        <v>0</v>
      </c>
      <c r="L60" s="254"/>
    </row>
    <row r="61" spans="1:12" ht="18.75">
      <c r="A61" s="248"/>
      <c r="B61" s="248" t="s">
        <v>471</v>
      </c>
      <c r="C61" s="249" t="s">
        <v>272</v>
      </c>
      <c r="D61" s="250">
        <v>12</v>
      </c>
      <c r="E61" s="251">
        <v>0</v>
      </c>
      <c r="F61" s="252">
        <v>0</v>
      </c>
      <c r="G61" s="252">
        <v>2</v>
      </c>
      <c r="H61" s="68">
        <f>E61*D61</f>
        <v>0</v>
      </c>
      <c r="I61" s="68">
        <f>F61*D61</f>
        <v>0</v>
      </c>
      <c r="J61" s="81">
        <f>G61*D61</f>
        <v>24</v>
      </c>
      <c r="L61" s="254"/>
    </row>
    <row r="62" spans="1:12" ht="18.75">
      <c r="A62" s="248"/>
      <c r="B62" s="248" t="s">
        <v>472</v>
      </c>
      <c r="C62" s="249"/>
      <c r="D62" s="250"/>
      <c r="E62" s="251"/>
      <c r="F62" s="252"/>
      <c r="G62" s="252"/>
      <c r="H62" s="68"/>
      <c r="I62" s="68"/>
      <c r="J62" s="81"/>
      <c r="L62" s="254"/>
    </row>
    <row r="63" spans="1:12" ht="18.75">
      <c r="A63" s="248"/>
      <c r="B63" s="248" t="s">
        <v>473</v>
      </c>
      <c r="C63" s="249" t="s">
        <v>272</v>
      </c>
      <c r="D63" s="250">
        <v>12</v>
      </c>
      <c r="E63" s="251">
        <v>0</v>
      </c>
      <c r="F63" s="252">
        <v>0</v>
      </c>
      <c r="G63" s="252">
        <v>1</v>
      </c>
      <c r="H63" s="68">
        <f>E63*D63</f>
        <v>0</v>
      </c>
      <c r="I63" s="68">
        <f>F63*D63</f>
        <v>0</v>
      </c>
      <c r="J63" s="81">
        <f>G63*D63</f>
        <v>12</v>
      </c>
      <c r="L63" s="254"/>
    </row>
    <row r="64" spans="1:12" ht="18.75">
      <c r="A64" s="248"/>
      <c r="B64" s="248" t="s">
        <v>474</v>
      </c>
      <c r="C64" s="249"/>
      <c r="D64" s="250"/>
      <c r="E64" s="251"/>
      <c r="F64" s="252"/>
      <c r="G64" s="252"/>
      <c r="H64" s="68"/>
      <c r="I64" s="68"/>
      <c r="J64" s="81"/>
      <c r="L64" s="254"/>
    </row>
    <row r="65" spans="1:12" ht="18.75">
      <c r="A65" s="247" t="s">
        <v>145</v>
      </c>
      <c r="B65" s="258"/>
      <c r="C65" s="249"/>
      <c r="D65" s="250"/>
      <c r="E65" s="251"/>
      <c r="F65" s="252"/>
      <c r="G65" s="252"/>
      <c r="H65" s="68"/>
      <c r="I65" s="68"/>
      <c r="J65" s="81"/>
      <c r="L65" s="254"/>
    </row>
    <row r="66" spans="1:12" ht="18.75">
      <c r="A66" s="248"/>
      <c r="B66" s="248" t="s">
        <v>475</v>
      </c>
      <c r="C66" s="249" t="s">
        <v>281</v>
      </c>
      <c r="D66" s="250">
        <v>2820</v>
      </c>
      <c r="E66" s="251">
        <v>30</v>
      </c>
      <c r="F66" s="252">
        <v>0</v>
      </c>
      <c r="G66" s="252">
        <v>0</v>
      </c>
      <c r="H66" s="68">
        <f>E66*D66</f>
        <v>84600</v>
      </c>
      <c r="I66" s="68">
        <f>F66*D66</f>
        <v>0</v>
      </c>
      <c r="J66" s="81">
        <f>G66*D66</f>
        <v>0</v>
      </c>
      <c r="L66" s="254"/>
    </row>
    <row r="67" spans="1:12" ht="18.75">
      <c r="A67" s="248"/>
      <c r="B67" s="248" t="s">
        <v>476</v>
      </c>
      <c r="C67" s="249" t="s">
        <v>281</v>
      </c>
      <c r="D67" s="250">
        <v>620</v>
      </c>
      <c r="E67" s="251">
        <v>15</v>
      </c>
      <c r="F67" s="252">
        <v>0</v>
      </c>
      <c r="G67" s="252">
        <v>0</v>
      </c>
      <c r="H67" s="68">
        <f>E67*D67</f>
        <v>9300</v>
      </c>
      <c r="I67" s="68">
        <f>F67*D67</f>
        <v>0</v>
      </c>
      <c r="J67" s="81">
        <f>G67*D67</f>
        <v>0</v>
      </c>
      <c r="L67" s="254"/>
    </row>
    <row r="68" spans="1:12" s="253" customFormat="1" ht="18.75">
      <c r="A68" s="248"/>
      <c r="B68" s="248" t="s">
        <v>146</v>
      </c>
      <c r="C68" s="249" t="s">
        <v>281</v>
      </c>
      <c r="D68" s="250">
        <v>3504</v>
      </c>
      <c r="E68" s="251">
        <v>10</v>
      </c>
      <c r="F68" s="252">
        <v>0</v>
      </c>
      <c r="G68" s="252">
        <v>0</v>
      </c>
      <c r="H68" s="68">
        <f>E68*D68</f>
        <v>35040</v>
      </c>
      <c r="I68" s="68">
        <f>F68*D68</f>
        <v>0</v>
      </c>
      <c r="J68" s="81">
        <f>G68*D68</f>
        <v>0</v>
      </c>
      <c r="L68" s="255"/>
    </row>
    <row r="69" spans="1:12" s="253" customFormat="1" ht="18.75">
      <c r="A69" s="259"/>
      <c r="B69" s="248" t="s">
        <v>280</v>
      </c>
      <c r="C69" s="67"/>
      <c r="D69" s="71"/>
      <c r="E69" s="260"/>
      <c r="F69" s="260"/>
      <c r="G69" s="260"/>
      <c r="H69" s="68"/>
      <c r="I69" s="68"/>
      <c r="J69" s="81"/>
      <c r="L69" s="255"/>
    </row>
    <row r="70" spans="1:12" s="253" customFormat="1" ht="18.75">
      <c r="A70" s="259"/>
      <c r="B70" s="66" t="s">
        <v>477</v>
      </c>
      <c r="C70" s="67" t="s">
        <v>281</v>
      </c>
      <c r="D70" s="71">
        <v>2268</v>
      </c>
      <c r="E70" s="260">
        <v>20</v>
      </c>
      <c r="F70" s="260">
        <v>0</v>
      </c>
      <c r="G70" s="260">
        <v>0</v>
      </c>
      <c r="H70" s="68">
        <f>E70*D70</f>
        <v>45360</v>
      </c>
      <c r="I70" s="68">
        <f>F70*D70</f>
        <v>0</v>
      </c>
      <c r="J70" s="81">
        <f>G70*D70</f>
        <v>0</v>
      </c>
      <c r="L70" s="255"/>
    </row>
    <row r="71" spans="1:12" ht="18.75">
      <c r="A71" s="259"/>
      <c r="B71" s="66" t="s">
        <v>478</v>
      </c>
      <c r="C71" s="67" t="s">
        <v>281</v>
      </c>
      <c r="D71" s="71">
        <v>408</v>
      </c>
      <c r="E71" s="260">
        <v>20</v>
      </c>
      <c r="F71" s="260">
        <v>0</v>
      </c>
      <c r="G71" s="260">
        <v>0</v>
      </c>
      <c r="H71" s="68">
        <f>E71*D71</f>
        <v>8160</v>
      </c>
      <c r="I71" s="68">
        <f>F71*D71</f>
        <v>0</v>
      </c>
      <c r="J71" s="81">
        <f>G71*D71</f>
        <v>0</v>
      </c>
      <c r="L71" s="254"/>
    </row>
    <row r="72" spans="1:12" ht="18.75">
      <c r="A72" s="259"/>
      <c r="B72" s="66" t="s">
        <v>479</v>
      </c>
      <c r="C72" s="67" t="s">
        <v>281</v>
      </c>
      <c r="D72" s="71">
        <v>1788</v>
      </c>
      <c r="E72" s="260">
        <v>20</v>
      </c>
      <c r="F72" s="260">
        <v>0</v>
      </c>
      <c r="G72" s="260">
        <v>0</v>
      </c>
      <c r="H72" s="68">
        <f>E72*D72</f>
        <v>35760</v>
      </c>
      <c r="I72" s="68">
        <f>F72*D72</f>
        <v>0</v>
      </c>
      <c r="J72" s="81">
        <f>G72*D72</f>
        <v>0</v>
      </c>
      <c r="L72" s="254"/>
    </row>
    <row r="73" spans="1:12" ht="18.75">
      <c r="A73" s="259"/>
      <c r="B73" s="66" t="s">
        <v>480</v>
      </c>
      <c r="C73" s="67" t="s">
        <v>281</v>
      </c>
      <c r="D73" s="71">
        <v>758</v>
      </c>
      <c r="E73" s="260">
        <v>15</v>
      </c>
      <c r="F73" s="260">
        <v>0</v>
      </c>
      <c r="G73" s="260">
        <v>0</v>
      </c>
      <c r="H73" s="68">
        <f>E73*D73</f>
        <v>11370</v>
      </c>
      <c r="I73" s="68">
        <f>F73*D73</f>
        <v>0</v>
      </c>
      <c r="J73" s="81">
        <f>G73*D73</f>
        <v>0</v>
      </c>
      <c r="L73" s="254"/>
    </row>
    <row r="74" spans="1:12" ht="18.75">
      <c r="A74" s="259"/>
      <c r="B74" s="66" t="s">
        <v>481</v>
      </c>
      <c r="C74" s="67"/>
      <c r="D74" s="71"/>
      <c r="E74" s="260"/>
      <c r="F74" s="260"/>
      <c r="G74" s="260"/>
      <c r="H74" s="68"/>
      <c r="I74" s="68"/>
      <c r="J74" s="81"/>
      <c r="L74" s="254"/>
    </row>
    <row r="75" spans="1:12" ht="18.75">
      <c r="A75" s="259"/>
      <c r="B75" s="66" t="s">
        <v>482</v>
      </c>
      <c r="C75" s="67" t="s">
        <v>281</v>
      </c>
      <c r="D75" s="71">
        <v>23</v>
      </c>
      <c r="E75" s="260">
        <v>15</v>
      </c>
      <c r="F75" s="260">
        <v>0</v>
      </c>
      <c r="G75" s="260">
        <v>0</v>
      </c>
      <c r="H75" s="68">
        <f>E75*D75</f>
        <v>345</v>
      </c>
      <c r="I75" s="68">
        <f>F75*D75</f>
        <v>0</v>
      </c>
      <c r="J75" s="81">
        <f>G75*D75</f>
        <v>0</v>
      </c>
      <c r="L75" s="254"/>
    </row>
    <row r="76" spans="1:12" ht="18.75">
      <c r="A76" s="259"/>
      <c r="B76" s="66" t="s">
        <v>483</v>
      </c>
      <c r="C76" s="67"/>
      <c r="D76" s="71"/>
      <c r="E76" s="260"/>
      <c r="F76" s="260"/>
      <c r="G76" s="260"/>
      <c r="H76" s="68"/>
      <c r="I76" s="68"/>
      <c r="J76" s="81"/>
      <c r="L76" s="254"/>
    </row>
    <row r="77" spans="1:12" ht="18.75">
      <c r="A77" s="259"/>
      <c r="B77" s="66" t="s">
        <v>147</v>
      </c>
      <c r="C77" s="67" t="s">
        <v>281</v>
      </c>
      <c r="D77" s="71">
        <v>3408</v>
      </c>
      <c r="E77" s="260">
        <v>4</v>
      </c>
      <c r="F77" s="260">
        <v>0</v>
      </c>
      <c r="G77" s="260">
        <v>0</v>
      </c>
      <c r="H77" s="68">
        <f>E77*D77</f>
        <v>13632</v>
      </c>
      <c r="I77" s="68">
        <f>F77*D77</f>
        <v>0</v>
      </c>
      <c r="J77" s="81">
        <f>G77*D77</f>
        <v>0</v>
      </c>
      <c r="L77" s="254"/>
    </row>
    <row r="78" spans="1:12" ht="18.75">
      <c r="A78" s="259"/>
      <c r="B78" s="66" t="s">
        <v>148</v>
      </c>
      <c r="C78" s="67"/>
      <c r="D78" s="71"/>
      <c r="E78" s="260"/>
      <c r="F78" s="260"/>
      <c r="G78" s="260"/>
      <c r="H78" s="68"/>
      <c r="I78" s="68"/>
      <c r="J78" s="81"/>
      <c r="L78" s="254"/>
    </row>
    <row r="79" spans="1:12" ht="18.75">
      <c r="A79" s="259"/>
      <c r="B79" s="66" t="s">
        <v>149</v>
      </c>
      <c r="C79" s="67" t="s">
        <v>281</v>
      </c>
      <c r="D79" s="71">
        <v>1373</v>
      </c>
      <c r="E79" s="260">
        <v>4</v>
      </c>
      <c r="F79" s="260">
        <v>0</v>
      </c>
      <c r="G79" s="260">
        <v>0</v>
      </c>
      <c r="H79" s="68">
        <f>E79*D79</f>
        <v>5492</v>
      </c>
      <c r="I79" s="260">
        <v>0</v>
      </c>
      <c r="J79" s="81">
        <f>G79*D79</f>
        <v>0</v>
      </c>
      <c r="L79" s="254"/>
    </row>
    <row r="80" spans="1:12" ht="18.75">
      <c r="A80" s="261" t="s">
        <v>150</v>
      </c>
      <c r="B80" s="257"/>
      <c r="C80" s="67"/>
      <c r="D80" s="71"/>
      <c r="E80" s="260"/>
      <c r="F80" s="260"/>
      <c r="G80" s="260"/>
      <c r="H80" s="68"/>
      <c r="I80" s="68"/>
      <c r="J80" s="81"/>
      <c r="L80" s="254"/>
    </row>
    <row r="81" spans="1:12" ht="18.75">
      <c r="A81" s="259"/>
      <c r="B81" s="66" t="s">
        <v>484</v>
      </c>
      <c r="C81" s="67" t="s">
        <v>281</v>
      </c>
      <c r="D81" s="71">
        <v>792</v>
      </c>
      <c r="E81" s="260">
        <v>5</v>
      </c>
      <c r="F81" s="260">
        <v>0</v>
      </c>
      <c r="G81" s="260">
        <v>0</v>
      </c>
      <c r="H81" s="68">
        <f>E81*D81</f>
        <v>3960</v>
      </c>
      <c r="I81" s="68">
        <f>F81*D81</f>
        <v>0</v>
      </c>
      <c r="J81" s="81">
        <f>G81*D81</f>
        <v>0</v>
      </c>
      <c r="L81" s="254"/>
    </row>
    <row r="82" spans="1:12" ht="18.75">
      <c r="A82" s="259"/>
      <c r="B82" s="66" t="s">
        <v>431</v>
      </c>
      <c r="C82" s="67"/>
      <c r="D82" s="71"/>
      <c r="E82" s="260"/>
      <c r="F82" s="260"/>
      <c r="G82" s="260"/>
      <c r="H82" s="68"/>
      <c r="I82" s="68"/>
      <c r="J82" s="81"/>
      <c r="L82" s="254"/>
    </row>
    <row r="83" spans="1:12" ht="18.75">
      <c r="A83" s="259"/>
      <c r="B83" s="66" t="s">
        <v>485</v>
      </c>
      <c r="C83" s="67" t="s">
        <v>272</v>
      </c>
      <c r="D83" s="71">
        <v>8</v>
      </c>
      <c r="E83" s="260">
        <v>0</v>
      </c>
      <c r="F83" s="260">
        <v>3</v>
      </c>
      <c r="G83" s="260">
        <v>0</v>
      </c>
      <c r="H83" s="68">
        <f>E83*D83</f>
        <v>0</v>
      </c>
      <c r="I83" s="68">
        <f>F83*D83</f>
        <v>24</v>
      </c>
      <c r="J83" s="81">
        <f>G83*D83</f>
        <v>0</v>
      </c>
      <c r="L83" s="254"/>
    </row>
    <row r="84" spans="1:12" ht="18.75">
      <c r="A84" s="259"/>
      <c r="B84" s="66" t="s">
        <v>486</v>
      </c>
      <c r="C84" s="67"/>
      <c r="D84" s="71"/>
      <c r="E84" s="260"/>
      <c r="F84" s="260"/>
      <c r="G84" s="260"/>
      <c r="H84" s="68"/>
      <c r="I84" s="68"/>
      <c r="J84" s="81"/>
      <c r="L84" s="254"/>
    </row>
    <row r="85" spans="1:10" ht="18.75">
      <c r="A85" s="248"/>
      <c r="B85" s="66" t="s">
        <v>487</v>
      </c>
      <c r="C85" s="249" t="s">
        <v>272</v>
      </c>
      <c r="D85" s="250">
        <v>4</v>
      </c>
      <c r="E85" s="251">
        <v>0</v>
      </c>
      <c r="F85" s="252">
        <v>3</v>
      </c>
      <c r="G85" s="252">
        <v>0</v>
      </c>
      <c r="H85" s="68">
        <f>E85*D85</f>
        <v>0</v>
      </c>
      <c r="I85" s="68">
        <f>F85*D85</f>
        <v>12</v>
      </c>
      <c r="J85" s="81">
        <f>G85*D85</f>
        <v>0</v>
      </c>
    </row>
    <row r="86" spans="1:10" ht="18.75">
      <c r="A86" s="248"/>
      <c r="B86" s="248" t="s">
        <v>432</v>
      </c>
      <c r="C86" s="249"/>
      <c r="D86" s="250"/>
      <c r="E86" s="251"/>
      <c r="F86" s="252"/>
      <c r="G86" s="252"/>
      <c r="H86" s="68"/>
      <c r="I86" s="68"/>
      <c r="J86" s="81"/>
    </row>
    <row r="87" spans="1:10" ht="18.75">
      <c r="A87" s="248"/>
      <c r="B87" s="248" t="s">
        <v>488</v>
      </c>
      <c r="C87" s="249" t="s">
        <v>272</v>
      </c>
      <c r="D87" s="250">
        <v>12</v>
      </c>
      <c r="E87" s="251">
        <v>0</v>
      </c>
      <c r="F87" s="252">
        <v>4</v>
      </c>
      <c r="G87" s="252">
        <v>0</v>
      </c>
      <c r="H87" s="68">
        <f aca="true" t="shared" si="3" ref="H87:H93">E87*D87</f>
        <v>0</v>
      </c>
      <c r="I87" s="68">
        <f aca="true" t="shared" si="4" ref="I87:I93">F87*D87</f>
        <v>48</v>
      </c>
      <c r="J87" s="81">
        <f aca="true" t="shared" si="5" ref="J87:J93">G87*D87</f>
        <v>0</v>
      </c>
    </row>
    <row r="88" spans="1:10" ht="18.75">
      <c r="A88" s="248"/>
      <c r="B88" s="248" t="s">
        <v>489</v>
      </c>
      <c r="C88" s="249" t="s">
        <v>275</v>
      </c>
      <c r="D88" s="250">
        <v>353</v>
      </c>
      <c r="E88" s="251">
        <v>20</v>
      </c>
      <c r="F88" s="252">
        <v>0</v>
      </c>
      <c r="G88" s="252">
        <v>0</v>
      </c>
      <c r="H88" s="68">
        <f t="shared" si="3"/>
        <v>7060</v>
      </c>
      <c r="I88" s="68">
        <f t="shared" si="4"/>
        <v>0</v>
      </c>
      <c r="J88" s="81">
        <f t="shared" si="5"/>
        <v>0</v>
      </c>
    </row>
    <row r="89" spans="1:10" ht="18.75">
      <c r="A89" s="248"/>
      <c r="B89" s="248" t="s">
        <v>490</v>
      </c>
      <c r="C89" s="249" t="s">
        <v>272</v>
      </c>
      <c r="D89" s="250">
        <v>60</v>
      </c>
      <c r="E89" s="251">
        <v>0</v>
      </c>
      <c r="F89" s="252">
        <v>2</v>
      </c>
      <c r="G89" s="252">
        <v>0</v>
      </c>
      <c r="H89" s="68">
        <f t="shared" si="3"/>
        <v>0</v>
      </c>
      <c r="I89" s="68">
        <f t="shared" si="4"/>
        <v>120</v>
      </c>
      <c r="J89" s="81">
        <f t="shared" si="5"/>
        <v>0</v>
      </c>
    </row>
    <row r="90" spans="1:10" ht="22.5" customHeight="1">
      <c r="A90" s="262"/>
      <c r="B90" s="248" t="s">
        <v>491</v>
      </c>
      <c r="C90" s="249" t="s">
        <v>272</v>
      </c>
      <c r="D90" s="250">
        <v>2</v>
      </c>
      <c r="E90" s="251">
        <v>0</v>
      </c>
      <c r="F90" s="252">
        <v>3</v>
      </c>
      <c r="G90" s="252">
        <v>0</v>
      </c>
      <c r="H90" s="68">
        <f t="shared" si="3"/>
        <v>0</v>
      </c>
      <c r="I90" s="68">
        <f t="shared" si="4"/>
        <v>6</v>
      </c>
      <c r="J90" s="81">
        <f t="shared" si="5"/>
        <v>0</v>
      </c>
    </row>
    <row r="91" spans="1:12" ht="18.75">
      <c r="A91" s="248"/>
      <c r="B91" s="248" t="s">
        <v>492</v>
      </c>
      <c r="C91" s="249" t="s">
        <v>272</v>
      </c>
      <c r="D91" s="250">
        <v>2</v>
      </c>
      <c r="E91" s="251">
        <v>0</v>
      </c>
      <c r="F91" s="252">
        <v>3</v>
      </c>
      <c r="G91" s="252">
        <v>0</v>
      </c>
      <c r="H91" s="68">
        <f t="shared" si="3"/>
        <v>0</v>
      </c>
      <c r="I91" s="68">
        <f t="shared" si="4"/>
        <v>6</v>
      </c>
      <c r="J91" s="81">
        <f t="shared" si="5"/>
        <v>0</v>
      </c>
      <c r="L91" s="254"/>
    </row>
    <row r="92" spans="1:10" ht="18.75">
      <c r="A92" s="248"/>
      <c r="B92" s="248" t="s">
        <v>493</v>
      </c>
      <c r="C92" s="249" t="s">
        <v>272</v>
      </c>
      <c r="D92" s="250">
        <v>54</v>
      </c>
      <c r="E92" s="251">
        <v>0</v>
      </c>
      <c r="F92" s="252">
        <v>4</v>
      </c>
      <c r="G92" s="252">
        <v>0</v>
      </c>
      <c r="H92" s="68">
        <f t="shared" si="3"/>
        <v>0</v>
      </c>
      <c r="I92" s="68">
        <f t="shared" si="4"/>
        <v>216</v>
      </c>
      <c r="J92" s="81">
        <f t="shared" si="5"/>
        <v>0</v>
      </c>
    </row>
    <row r="93" spans="1:10" ht="18.75">
      <c r="A93" s="248"/>
      <c r="B93" s="248" t="s">
        <v>494</v>
      </c>
      <c r="C93" s="249" t="s">
        <v>272</v>
      </c>
      <c r="D93" s="250">
        <v>3</v>
      </c>
      <c r="E93" s="251">
        <v>0</v>
      </c>
      <c r="F93" s="252">
        <v>2</v>
      </c>
      <c r="G93" s="252">
        <v>0</v>
      </c>
      <c r="H93" s="68">
        <f t="shared" si="3"/>
        <v>0</v>
      </c>
      <c r="I93" s="68">
        <f t="shared" si="4"/>
        <v>6</v>
      </c>
      <c r="J93" s="81">
        <f t="shared" si="5"/>
        <v>0</v>
      </c>
    </row>
    <row r="94" spans="1:10" ht="18.75">
      <c r="A94" s="248"/>
      <c r="B94" s="248" t="s">
        <v>436</v>
      </c>
      <c r="C94" s="249"/>
      <c r="D94" s="250"/>
      <c r="E94" s="251"/>
      <c r="F94" s="252"/>
      <c r="G94" s="252"/>
      <c r="H94" s="68"/>
      <c r="I94" s="68"/>
      <c r="J94" s="81"/>
    </row>
    <row r="95" spans="1:10" ht="18.75">
      <c r="A95" s="269"/>
      <c r="B95" s="269" t="s">
        <v>495</v>
      </c>
      <c r="C95" s="270"/>
      <c r="D95" s="271"/>
      <c r="E95" s="272"/>
      <c r="F95" s="273"/>
      <c r="G95" s="273"/>
      <c r="H95" s="131"/>
      <c r="I95" s="131"/>
      <c r="J95" s="278"/>
    </row>
    <row r="96" spans="1:10" ht="18.75">
      <c r="A96" s="280"/>
      <c r="B96" s="280" t="s">
        <v>496</v>
      </c>
      <c r="C96" s="281" t="s">
        <v>282</v>
      </c>
      <c r="D96" s="282">
        <v>22</v>
      </c>
      <c r="E96" s="283">
        <v>0</v>
      </c>
      <c r="F96" s="284">
        <v>2</v>
      </c>
      <c r="G96" s="284">
        <v>0</v>
      </c>
      <c r="H96" s="134">
        <f>E96*D96</f>
        <v>0</v>
      </c>
      <c r="I96" s="134">
        <f>F96*D96</f>
        <v>44</v>
      </c>
      <c r="J96" s="285">
        <f>G96*D96</f>
        <v>0</v>
      </c>
    </row>
    <row r="97" spans="1:10" ht="18.75">
      <c r="A97" s="248"/>
      <c r="B97" s="248" t="s">
        <v>497</v>
      </c>
      <c r="C97" s="249" t="s">
        <v>272</v>
      </c>
      <c r="D97" s="250">
        <v>1680</v>
      </c>
      <c r="E97" s="251">
        <v>10</v>
      </c>
      <c r="F97" s="252">
        <v>0</v>
      </c>
      <c r="G97" s="252">
        <v>0</v>
      </c>
      <c r="H97" s="68">
        <f>E97*D97</f>
        <v>16800</v>
      </c>
      <c r="I97" s="68">
        <f>F97*D97</f>
        <v>0</v>
      </c>
      <c r="J97" s="81">
        <f>G97*D97</f>
        <v>0</v>
      </c>
    </row>
    <row r="98" spans="1:10" s="253" customFormat="1" ht="18.75">
      <c r="A98" s="248"/>
      <c r="B98" s="248" t="s">
        <v>498</v>
      </c>
      <c r="C98" s="249" t="s">
        <v>272</v>
      </c>
      <c r="D98" s="250">
        <v>120</v>
      </c>
      <c r="E98" s="251">
        <v>40</v>
      </c>
      <c r="F98" s="252">
        <v>0</v>
      </c>
      <c r="G98" s="252">
        <v>0</v>
      </c>
      <c r="H98" s="68">
        <f>E98*D98</f>
        <v>4800</v>
      </c>
      <c r="I98" s="68">
        <f>F98*D98</f>
        <v>0</v>
      </c>
      <c r="J98" s="81">
        <f>G98*D98</f>
        <v>0</v>
      </c>
    </row>
    <row r="99" spans="1:10" s="253" customFormat="1" ht="18.75">
      <c r="A99" s="269"/>
      <c r="B99" s="269" t="s">
        <v>435</v>
      </c>
      <c r="C99" s="270"/>
      <c r="D99" s="271"/>
      <c r="E99" s="272"/>
      <c r="F99" s="273"/>
      <c r="G99" s="274"/>
      <c r="H99" s="131"/>
      <c r="I99" s="131"/>
      <c r="J99" s="278"/>
    </row>
    <row r="100" spans="1:10" ht="22.5" customHeight="1">
      <c r="A100" s="263"/>
      <c r="B100" s="263"/>
      <c r="C100" s="263"/>
      <c r="D100" s="1100" t="s">
        <v>290</v>
      </c>
      <c r="E100" s="1101"/>
      <c r="F100" s="1101"/>
      <c r="G100" s="1102"/>
      <c r="H100" s="264">
        <f>SUM(H7:H99)</f>
        <v>769118.5</v>
      </c>
      <c r="I100" s="264">
        <f>SUM(I7:I99)</f>
        <v>482</v>
      </c>
      <c r="J100" s="279">
        <f>SUM(J7:J99)</f>
        <v>1588</v>
      </c>
    </row>
    <row r="101" spans="4:10" ht="22.5" customHeight="1">
      <c r="D101" s="1097" t="s">
        <v>261</v>
      </c>
      <c r="E101" s="1098"/>
      <c r="F101" s="1098"/>
      <c r="G101" s="1099"/>
      <c r="H101" s="264">
        <f>H100/60</f>
        <v>12818.641666666666</v>
      </c>
      <c r="I101" s="264">
        <f>I100</f>
        <v>482</v>
      </c>
      <c r="J101" s="279"/>
    </row>
    <row r="102" spans="1:10" ht="18.75">
      <c r="A102" s="265" t="s">
        <v>263</v>
      </c>
      <c r="D102" s="1097" t="s">
        <v>266</v>
      </c>
      <c r="E102" s="1098"/>
      <c r="F102" s="1098"/>
      <c r="G102" s="1099"/>
      <c r="H102" s="266">
        <f>H101/7</f>
        <v>1831.2345238095238</v>
      </c>
      <c r="I102" s="266">
        <f>I101/7</f>
        <v>68.85714285714286</v>
      </c>
      <c r="J102" s="279">
        <f>J100</f>
        <v>1588</v>
      </c>
    </row>
    <row r="103" spans="4:10" ht="18.75">
      <c r="D103" s="1097" t="s">
        <v>262</v>
      </c>
      <c r="E103" s="1098"/>
      <c r="F103" s="1098"/>
      <c r="G103" s="1099"/>
      <c r="H103" s="1109">
        <f>SUM(H102:J102)/230</f>
        <v>15.165615942028985</v>
      </c>
      <c r="I103" s="1110"/>
      <c r="J103" s="1111"/>
    </row>
    <row r="104" ht="18.75">
      <c r="B104" s="41" t="s">
        <v>267</v>
      </c>
    </row>
    <row r="105" ht="18.75">
      <c r="B105" s="41" t="s">
        <v>268</v>
      </c>
    </row>
    <row r="106" ht="18.75">
      <c r="B106" s="41" t="s">
        <v>269</v>
      </c>
    </row>
    <row r="107" spans="2:8" ht="18.75">
      <c r="B107" s="41" t="s">
        <v>270</v>
      </c>
      <c r="C107" s="1108" t="s">
        <v>271</v>
      </c>
      <c r="D107" s="1108"/>
      <c r="E107" s="1108"/>
      <c r="F107" s="1108"/>
      <c r="G107" s="1108"/>
      <c r="H107" s="1108"/>
    </row>
    <row r="108" spans="3:8" ht="18.75">
      <c r="C108" s="1107">
        <v>230</v>
      </c>
      <c r="D108" s="1107"/>
      <c r="E108" s="1107"/>
      <c r="F108" s="1107"/>
      <c r="G108" s="1107"/>
      <c r="H108" s="1107"/>
    </row>
    <row r="109" spans="2:8" ht="19.5">
      <c r="B109" s="263"/>
      <c r="C109" s="267"/>
      <c r="D109" s="267"/>
      <c r="E109" s="267"/>
      <c r="F109" s="267"/>
      <c r="G109" s="267"/>
      <c r="H109" s="267"/>
    </row>
    <row r="110" spans="2:9" ht="19.5">
      <c r="B110" s="263"/>
      <c r="C110" s="267"/>
      <c r="D110" s="267"/>
      <c r="E110" s="267"/>
      <c r="F110" s="267"/>
      <c r="G110" s="267"/>
      <c r="H110" s="267" t="s">
        <v>174</v>
      </c>
      <c r="I110" s="268">
        <f>1.41+3.49+3+1+1</f>
        <v>9.9</v>
      </c>
    </row>
    <row r="111" spans="2:9" ht="19.5">
      <c r="B111" s="263"/>
      <c r="C111" s="267"/>
      <c r="D111" s="267"/>
      <c r="E111" s="267"/>
      <c r="F111" s="267"/>
      <c r="G111" s="267"/>
      <c r="H111" s="267" t="s">
        <v>175</v>
      </c>
      <c r="I111" s="268">
        <f>3.86+2</f>
        <v>5.859999999999999</v>
      </c>
    </row>
    <row r="112" spans="2:9" ht="19.5">
      <c r="B112" s="263"/>
      <c r="C112" s="267"/>
      <c r="D112" s="267"/>
      <c r="E112" s="267"/>
      <c r="F112" s="267"/>
      <c r="G112" s="267"/>
      <c r="H112" s="267"/>
      <c r="I112" s="275">
        <f>SUM(I110:I111)</f>
        <v>15.76</v>
      </c>
    </row>
    <row r="113" spans="2:8" ht="19.5">
      <c r="B113" s="263"/>
      <c r="C113" s="267"/>
      <c r="D113" s="267"/>
      <c r="E113" s="267"/>
      <c r="F113" s="267"/>
      <c r="G113" s="267"/>
      <c r="H113" s="267"/>
    </row>
    <row r="114" spans="2:8" ht="19.5">
      <c r="B114" s="263"/>
      <c r="C114" s="267"/>
      <c r="D114" s="267"/>
      <c r="E114" s="267"/>
      <c r="F114" s="267"/>
      <c r="G114" s="267"/>
      <c r="H114" s="267"/>
    </row>
    <row r="115" spans="2:8" ht="19.5">
      <c r="B115" s="263"/>
      <c r="C115" s="267"/>
      <c r="D115" s="267"/>
      <c r="E115" s="267"/>
      <c r="F115" s="267"/>
      <c r="G115" s="267"/>
      <c r="H115" s="267"/>
    </row>
    <row r="116" spans="2:8" ht="19.5">
      <c r="B116" s="263"/>
      <c r="C116" s="267"/>
      <c r="D116" s="267"/>
      <c r="E116" s="267"/>
      <c r="F116" s="267"/>
      <c r="G116" s="267"/>
      <c r="H116" s="267"/>
    </row>
    <row r="117" spans="2:8" ht="19.5">
      <c r="B117" s="263"/>
      <c r="C117" s="267"/>
      <c r="D117" s="267"/>
      <c r="E117" s="267"/>
      <c r="F117" s="267"/>
      <c r="G117" s="267"/>
      <c r="H117" s="267"/>
    </row>
    <row r="118" spans="2:8" ht="19.5">
      <c r="B118" s="263"/>
      <c r="C118" s="267"/>
      <c r="D118" s="267"/>
      <c r="E118" s="267"/>
      <c r="F118" s="267"/>
      <c r="G118" s="267"/>
      <c r="H118" s="267"/>
    </row>
    <row r="119" spans="2:8" ht="19.5">
      <c r="B119" s="263"/>
      <c r="C119" s="267"/>
      <c r="D119" s="267"/>
      <c r="E119" s="267"/>
      <c r="F119" s="267"/>
      <c r="G119" s="267"/>
      <c r="H119" s="267"/>
    </row>
    <row r="120" spans="2:8" ht="19.5">
      <c r="B120" s="263"/>
      <c r="C120" s="267"/>
      <c r="D120" s="267"/>
      <c r="E120" s="267"/>
      <c r="F120" s="267"/>
      <c r="G120" s="267"/>
      <c r="H120" s="267"/>
    </row>
    <row r="121" spans="2:8" ht="19.5">
      <c r="B121" s="263"/>
      <c r="C121" s="267"/>
      <c r="D121" s="267"/>
      <c r="E121" s="267"/>
      <c r="F121" s="267"/>
      <c r="G121" s="267"/>
      <c r="H121" s="267"/>
    </row>
    <row r="122" spans="2:8" ht="19.5">
      <c r="B122" s="263"/>
      <c r="C122" s="267"/>
      <c r="D122" s="267"/>
      <c r="E122" s="267"/>
      <c r="F122" s="267"/>
      <c r="G122" s="267"/>
      <c r="H122" s="267"/>
    </row>
    <row r="123" spans="2:8" ht="19.5">
      <c r="B123" s="263"/>
      <c r="C123" s="267"/>
      <c r="D123" s="267"/>
      <c r="E123" s="267"/>
      <c r="F123" s="267"/>
      <c r="G123" s="267"/>
      <c r="H123" s="267"/>
    </row>
    <row r="124" spans="2:8" ht="19.5">
      <c r="B124" s="263"/>
      <c r="C124" s="267"/>
      <c r="D124" s="267"/>
      <c r="E124" s="267"/>
      <c r="F124" s="267"/>
      <c r="G124" s="267"/>
      <c r="H124" s="267"/>
    </row>
    <row r="125" spans="2:8" ht="19.5">
      <c r="B125" s="263"/>
      <c r="C125" s="267"/>
      <c r="D125" s="267"/>
      <c r="E125" s="267"/>
      <c r="F125" s="267"/>
      <c r="G125" s="267"/>
      <c r="H125" s="267"/>
    </row>
    <row r="126" spans="2:8" ht="19.5">
      <c r="B126" s="263"/>
      <c r="C126" s="267"/>
      <c r="D126" s="267"/>
      <c r="E126" s="267"/>
      <c r="F126" s="267"/>
      <c r="G126" s="267"/>
      <c r="H126" s="267"/>
    </row>
    <row r="127" spans="2:8" ht="19.5">
      <c r="B127" s="263"/>
      <c r="C127" s="267"/>
      <c r="D127" s="267"/>
      <c r="E127" s="267"/>
      <c r="F127" s="267"/>
      <c r="G127" s="267"/>
      <c r="H127" s="267"/>
    </row>
    <row r="128" spans="2:8" ht="19.5">
      <c r="B128" s="263"/>
      <c r="C128" s="267"/>
      <c r="D128" s="267"/>
      <c r="E128" s="267"/>
      <c r="F128" s="267"/>
      <c r="G128" s="267"/>
      <c r="H128" s="267"/>
    </row>
    <row r="129" spans="2:8" ht="19.5">
      <c r="B129" s="263"/>
      <c r="C129" s="267"/>
      <c r="D129" s="267"/>
      <c r="E129" s="267"/>
      <c r="F129" s="267"/>
      <c r="G129" s="267"/>
      <c r="H129" s="267"/>
    </row>
    <row r="130" spans="2:8" ht="19.5">
      <c r="B130" s="263"/>
      <c r="C130" s="267"/>
      <c r="D130" s="267"/>
      <c r="E130" s="267"/>
      <c r="F130" s="267"/>
      <c r="G130" s="267"/>
      <c r="H130" s="267"/>
    </row>
    <row r="131" spans="2:8" ht="19.5">
      <c r="B131" s="263"/>
      <c r="C131" s="267"/>
      <c r="D131" s="267"/>
      <c r="E131" s="267"/>
      <c r="F131" s="267"/>
      <c r="G131" s="267"/>
      <c r="H131" s="267"/>
    </row>
    <row r="132" spans="2:8" ht="19.5">
      <c r="B132" s="263"/>
      <c r="C132" s="267"/>
      <c r="D132" s="267"/>
      <c r="E132" s="267"/>
      <c r="F132" s="267"/>
      <c r="G132" s="267"/>
      <c r="H132" s="267"/>
    </row>
    <row r="133" spans="2:8" ht="19.5">
      <c r="B133" s="263"/>
      <c r="C133" s="267"/>
      <c r="D133" s="267"/>
      <c r="E133" s="267"/>
      <c r="F133" s="267"/>
      <c r="G133" s="267"/>
      <c r="H133" s="267"/>
    </row>
    <row r="134" spans="2:8" ht="19.5">
      <c r="B134" s="263"/>
      <c r="C134" s="267"/>
      <c r="D134" s="267"/>
      <c r="E134" s="267"/>
      <c r="F134" s="267"/>
      <c r="G134" s="267"/>
      <c r="H134" s="267"/>
    </row>
    <row r="135" spans="2:8" ht="19.5">
      <c r="B135" s="263"/>
      <c r="C135" s="267"/>
      <c r="D135" s="267"/>
      <c r="E135" s="267"/>
      <c r="F135" s="267"/>
      <c r="G135" s="267"/>
      <c r="H135" s="267"/>
    </row>
    <row r="136" spans="2:8" ht="19.5">
      <c r="B136" s="263"/>
      <c r="C136" s="267"/>
      <c r="D136" s="267"/>
      <c r="E136" s="267"/>
      <c r="F136" s="267"/>
      <c r="G136" s="267"/>
      <c r="H136" s="267"/>
    </row>
    <row r="137" spans="2:8" ht="19.5">
      <c r="B137" s="263"/>
      <c r="C137" s="267"/>
      <c r="D137" s="267"/>
      <c r="E137" s="267"/>
      <c r="F137" s="267"/>
      <c r="G137" s="267"/>
      <c r="H137" s="267"/>
    </row>
    <row r="138" spans="2:8" ht="19.5">
      <c r="B138" s="263"/>
      <c r="C138" s="267"/>
      <c r="D138" s="267"/>
      <c r="E138" s="267"/>
      <c r="F138" s="267"/>
      <c r="G138" s="267"/>
      <c r="H138" s="267"/>
    </row>
    <row r="139" spans="2:8" ht="19.5">
      <c r="B139" s="263"/>
      <c r="C139" s="267"/>
      <c r="D139" s="267"/>
      <c r="E139" s="267"/>
      <c r="F139" s="267"/>
      <c r="G139" s="267"/>
      <c r="H139" s="267"/>
    </row>
    <row r="140" spans="2:8" ht="19.5">
      <c r="B140" s="263"/>
      <c r="C140" s="267"/>
      <c r="D140" s="267"/>
      <c r="E140" s="267"/>
      <c r="F140" s="267"/>
      <c r="G140" s="267"/>
      <c r="H140" s="267"/>
    </row>
    <row r="141" spans="2:8" ht="19.5">
      <c r="B141" s="263"/>
      <c r="C141" s="267"/>
      <c r="D141" s="267"/>
      <c r="E141" s="267"/>
      <c r="F141" s="267"/>
      <c r="G141" s="267"/>
      <c r="H141" s="267"/>
    </row>
    <row r="142" spans="2:8" ht="19.5">
      <c r="B142" s="263"/>
      <c r="C142" s="267"/>
      <c r="D142" s="267"/>
      <c r="E142" s="267"/>
      <c r="F142" s="267"/>
      <c r="G142" s="267"/>
      <c r="H142" s="267"/>
    </row>
    <row r="143" spans="2:8" ht="19.5">
      <c r="B143" s="263"/>
      <c r="C143" s="267"/>
      <c r="D143" s="267"/>
      <c r="E143" s="267"/>
      <c r="F143" s="267"/>
      <c r="G143" s="267"/>
      <c r="H143" s="267"/>
    </row>
    <row r="144" spans="2:8" ht="19.5">
      <c r="B144" s="263"/>
      <c r="C144" s="267"/>
      <c r="D144" s="267"/>
      <c r="E144" s="267"/>
      <c r="F144" s="267"/>
      <c r="G144" s="267"/>
      <c r="H144" s="267"/>
    </row>
    <row r="145" spans="2:8" ht="19.5">
      <c r="B145" s="263"/>
      <c r="C145" s="267"/>
      <c r="D145" s="267"/>
      <c r="E145" s="267"/>
      <c r="F145" s="267"/>
      <c r="G145" s="267"/>
      <c r="H145" s="267"/>
    </row>
    <row r="146" spans="2:8" ht="19.5">
      <c r="B146" s="263"/>
      <c r="C146" s="267"/>
      <c r="D146" s="267"/>
      <c r="E146" s="267"/>
      <c r="F146" s="267"/>
      <c r="G146" s="267"/>
      <c r="H146" s="267"/>
    </row>
    <row r="147" spans="2:8" ht="19.5">
      <c r="B147" s="263"/>
      <c r="C147" s="267"/>
      <c r="D147" s="267"/>
      <c r="E147" s="267"/>
      <c r="F147" s="267"/>
      <c r="G147" s="267"/>
      <c r="H147" s="267"/>
    </row>
    <row r="148" spans="2:8" ht="19.5">
      <c r="B148" s="263"/>
      <c r="C148" s="267"/>
      <c r="D148" s="267"/>
      <c r="E148" s="267"/>
      <c r="F148" s="267"/>
      <c r="G148" s="267"/>
      <c r="H148" s="267"/>
    </row>
    <row r="149" spans="2:8" ht="19.5">
      <c r="B149" s="263"/>
      <c r="C149" s="267"/>
      <c r="D149" s="267"/>
      <c r="E149" s="267"/>
      <c r="F149" s="267"/>
      <c r="G149" s="267"/>
      <c r="H149" s="267"/>
    </row>
    <row r="150" spans="2:8" ht="19.5">
      <c r="B150" s="263"/>
      <c r="C150" s="267"/>
      <c r="D150" s="267"/>
      <c r="E150" s="267"/>
      <c r="F150" s="267"/>
      <c r="G150" s="267"/>
      <c r="H150" s="267"/>
    </row>
    <row r="151" spans="2:8" ht="19.5">
      <c r="B151" s="263"/>
      <c r="C151" s="267"/>
      <c r="D151" s="267"/>
      <c r="E151" s="267"/>
      <c r="F151" s="267"/>
      <c r="G151" s="267"/>
      <c r="H151" s="267"/>
    </row>
    <row r="152" spans="2:8" ht="19.5">
      <c r="B152" s="263"/>
      <c r="C152" s="267"/>
      <c r="D152" s="267"/>
      <c r="E152" s="267"/>
      <c r="F152" s="267"/>
      <c r="G152" s="267"/>
      <c r="H152" s="267"/>
    </row>
    <row r="153" spans="2:8" ht="19.5">
      <c r="B153" s="263"/>
      <c r="C153" s="267"/>
      <c r="D153" s="267"/>
      <c r="E153" s="267"/>
      <c r="F153" s="267"/>
      <c r="G153" s="267"/>
      <c r="H153" s="267"/>
    </row>
    <row r="154" spans="2:8" ht="19.5">
      <c r="B154" s="263"/>
      <c r="C154" s="267"/>
      <c r="D154" s="267"/>
      <c r="E154" s="267"/>
      <c r="F154" s="267"/>
      <c r="G154" s="267"/>
      <c r="H154" s="267"/>
    </row>
    <row r="155" spans="2:8" ht="19.5">
      <c r="B155" s="263"/>
      <c r="C155" s="267"/>
      <c r="D155" s="267"/>
      <c r="E155" s="267"/>
      <c r="F155" s="267"/>
      <c r="G155" s="267"/>
      <c r="H155" s="267"/>
    </row>
    <row r="156" spans="2:8" ht="19.5">
      <c r="B156" s="263"/>
      <c r="C156" s="267"/>
      <c r="D156" s="267"/>
      <c r="E156" s="267"/>
      <c r="F156" s="267"/>
      <c r="G156" s="267"/>
      <c r="H156" s="267"/>
    </row>
    <row r="157" spans="2:8" ht="19.5">
      <c r="B157" s="263"/>
      <c r="C157" s="267"/>
      <c r="D157" s="267"/>
      <c r="E157" s="267"/>
      <c r="F157" s="267"/>
      <c r="G157" s="267"/>
      <c r="H157" s="267"/>
    </row>
    <row r="158" spans="2:8" ht="19.5">
      <c r="B158" s="263"/>
      <c r="C158" s="267"/>
      <c r="D158" s="267"/>
      <c r="E158" s="267"/>
      <c r="F158" s="267"/>
      <c r="G158" s="267"/>
      <c r="H158" s="267"/>
    </row>
    <row r="159" spans="2:8" ht="19.5">
      <c r="B159" s="263"/>
      <c r="C159" s="1080">
        <v>230</v>
      </c>
      <c r="D159" s="1080"/>
      <c r="E159" s="1080"/>
      <c r="F159" s="1080"/>
      <c r="G159" s="1080"/>
      <c r="H159" s="1080"/>
    </row>
  </sheetData>
  <sheetProtection/>
  <mergeCells count="16">
    <mergeCell ref="B3:B5"/>
    <mergeCell ref="A3:A5"/>
    <mergeCell ref="A1:J1"/>
    <mergeCell ref="C108:H108"/>
    <mergeCell ref="C107:H107"/>
    <mergeCell ref="H103:J103"/>
    <mergeCell ref="D102:G102"/>
    <mergeCell ref="C159:H159"/>
    <mergeCell ref="E3:G3"/>
    <mergeCell ref="E4:G4"/>
    <mergeCell ref="H3:J3"/>
    <mergeCell ref="H4:J4"/>
    <mergeCell ref="C3:D4"/>
    <mergeCell ref="D101:G101"/>
    <mergeCell ref="D100:G100"/>
    <mergeCell ref="D103:G103"/>
  </mergeCells>
  <printOptions horizontalCentered="1"/>
  <pageMargins left="0" right="0" top="0.3937007874015748" bottom="0.3937007874015748" header="0.11811023622047245" footer="0.5118110236220472"/>
  <pageSetup firstPageNumber="190" useFirstPageNumber="1" horizontalDpi="600" verticalDpi="600" orientation="portrait" paperSize="9" scale="90" r:id="rId1"/>
  <headerFooter alignWithMargins="0">
    <oddHeader xml:space="preserve">&amp;R&amp;"AngsanaUPC,ธรรมดา"&amp;16หน้าที่ &amp;P </oddHeader>
  </headerFooter>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22" sqref="C22"/>
    </sheetView>
  </sheetViews>
  <sheetFormatPr defaultColWidth="9.140625" defaultRowHeight="21.75"/>
  <cols>
    <col min="1" max="1" width="20.140625" style="0" customWidth="1"/>
    <col min="2" max="2" width="86.140625" style="0" customWidth="1"/>
    <col min="3" max="3" width="35.28125" style="0" customWidth="1"/>
  </cols>
  <sheetData>
    <row r="1" spans="1:3" ht="21">
      <c r="A1" s="857" t="s">
        <v>1260</v>
      </c>
      <c r="B1" s="857"/>
      <c r="C1" s="857"/>
    </row>
    <row r="2" spans="1:3" ht="21">
      <c r="A2" s="556" t="s">
        <v>1109</v>
      </c>
      <c r="B2" s="556" t="s">
        <v>1110</v>
      </c>
      <c r="C2" s="556" t="s">
        <v>1111</v>
      </c>
    </row>
    <row r="3" spans="1:3" ht="21">
      <c r="A3" s="557" t="s">
        <v>1255</v>
      </c>
      <c r="B3" s="558" t="s">
        <v>1112</v>
      </c>
      <c r="C3" s="557" t="s">
        <v>1113</v>
      </c>
    </row>
    <row r="4" spans="1:3" ht="21">
      <c r="A4" s="557" t="s">
        <v>1256</v>
      </c>
      <c r="B4" s="558" t="s">
        <v>1058</v>
      </c>
      <c r="C4" s="557" t="s">
        <v>1113</v>
      </c>
    </row>
    <row r="5" spans="1:3" ht="21">
      <c r="A5" s="557" t="s">
        <v>1257</v>
      </c>
      <c r="B5" s="558" t="s">
        <v>1062</v>
      </c>
      <c r="C5" s="557" t="s">
        <v>1113</v>
      </c>
    </row>
    <row r="6" spans="1:3" ht="21">
      <c r="A6" s="557" t="s">
        <v>1258</v>
      </c>
      <c r="B6" s="558" t="s">
        <v>1061</v>
      </c>
      <c r="C6" s="557" t="s">
        <v>1261</v>
      </c>
    </row>
    <row r="7" spans="1:3" ht="21">
      <c r="A7" s="557" t="s">
        <v>1259</v>
      </c>
      <c r="B7" s="558" t="s">
        <v>1114</v>
      </c>
      <c r="C7" s="557" t="s">
        <v>1113</v>
      </c>
    </row>
    <row r="8" spans="1:3" ht="21">
      <c r="A8" s="557" t="s">
        <v>1135</v>
      </c>
      <c r="B8" s="557" t="s">
        <v>1130</v>
      </c>
      <c r="C8" s="558" t="s">
        <v>1283</v>
      </c>
    </row>
    <row r="9" spans="1:3" ht="21">
      <c r="A9" s="557" t="s">
        <v>1248</v>
      </c>
      <c r="B9" s="557" t="s">
        <v>1134</v>
      </c>
      <c r="C9" s="558" t="s">
        <v>1284</v>
      </c>
    </row>
    <row r="10" spans="1:3" ht="21">
      <c r="A10" s="557" t="s">
        <v>1254</v>
      </c>
      <c r="B10" s="557" t="s">
        <v>1133</v>
      </c>
      <c r="C10" s="557" t="s">
        <v>1132</v>
      </c>
    </row>
    <row r="11" spans="1:3" ht="42">
      <c r="A11" s="774" t="s">
        <v>1240</v>
      </c>
      <c r="B11" s="775" t="s">
        <v>1115</v>
      </c>
      <c r="C11" s="773" t="s">
        <v>1262</v>
      </c>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indexed="11"/>
  </sheetPr>
  <dimension ref="A1:J73"/>
  <sheetViews>
    <sheetView view="pageBreakPreview" zoomScale="90" zoomScaleSheetLayoutView="90" zoomScalePageLayoutView="0" workbookViewId="0" topLeftCell="A1">
      <selection activeCell="N64" sqref="N64"/>
    </sheetView>
  </sheetViews>
  <sheetFormatPr defaultColWidth="9.140625" defaultRowHeight="21.75"/>
  <cols>
    <col min="1" max="1" width="21.57421875" style="103" customWidth="1"/>
    <col min="2" max="2" width="47.28125" style="103" customWidth="1"/>
    <col min="3" max="3" width="9.00390625" style="103" customWidth="1"/>
    <col min="4" max="4" width="7.57421875" style="103" customWidth="1"/>
    <col min="5" max="5" width="7.00390625" style="103" customWidth="1"/>
    <col min="6" max="6" width="7.421875" style="103" customWidth="1"/>
    <col min="7" max="7" width="6.57421875" style="103" customWidth="1"/>
    <col min="8" max="8" width="10.00390625" style="7" bestFit="1" customWidth="1"/>
    <col min="9" max="9" width="9.00390625" style="103" bestFit="1" customWidth="1"/>
    <col min="10" max="10" width="7.7109375" style="103" bestFit="1" customWidth="1"/>
    <col min="11" max="16384" width="9.140625" style="103" customWidth="1"/>
  </cols>
  <sheetData>
    <row r="1" spans="1:10" ht="23.25">
      <c r="A1" s="1118" t="s">
        <v>549</v>
      </c>
      <c r="B1" s="1118"/>
      <c r="C1" s="1118"/>
      <c r="D1" s="1118"/>
      <c r="E1" s="1118"/>
      <c r="F1" s="1118"/>
      <c r="G1" s="1118"/>
      <c r="H1" s="1118"/>
      <c r="I1" s="1118"/>
      <c r="J1" s="1118"/>
    </row>
    <row r="3" spans="1:10" ht="21">
      <c r="A3" s="1112" t="s">
        <v>252</v>
      </c>
      <c r="B3" s="1112" t="s">
        <v>253</v>
      </c>
      <c r="C3" s="1112" t="s">
        <v>265</v>
      </c>
      <c r="D3" s="1112"/>
      <c r="E3" s="1119" t="s">
        <v>258</v>
      </c>
      <c r="F3" s="1120"/>
      <c r="G3" s="1121"/>
      <c r="H3" s="1119" t="s">
        <v>258</v>
      </c>
      <c r="I3" s="1120"/>
      <c r="J3" s="1121"/>
    </row>
    <row r="4" spans="1:10" ht="21">
      <c r="A4" s="1113"/>
      <c r="B4" s="1113"/>
      <c r="C4" s="1114"/>
      <c r="D4" s="1114"/>
      <c r="E4" s="1122" t="s">
        <v>260</v>
      </c>
      <c r="F4" s="1123"/>
      <c r="G4" s="1124"/>
      <c r="H4" s="1122" t="s">
        <v>259</v>
      </c>
      <c r="I4" s="1123"/>
      <c r="J4" s="1124"/>
    </row>
    <row r="5" spans="1:10" ht="21">
      <c r="A5" s="1114"/>
      <c r="B5" s="1114"/>
      <c r="C5" s="286" t="s">
        <v>254</v>
      </c>
      <c r="D5" s="286" t="s">
        <v>255</v>
      </c>
      <c r="E5" s="286" t="s">
        <v>256</v>
      </c>
      <c r="F5" s="286" t="s">
        <v>257</v>
      </c>
      <c r="G5" s="286" t="s">
        <v>264</v>
      </c>
      <c r="H5" s="287" t="s">
        <v>256</v>
      </c>
      <c r="I5" s="286" t="s">
        <v>257</v>
      </c>
      <c r="J5" s="286" t="s">
        <v>264</v>
      </c>
    </row>
    <row r="6" spans="1:10" ht="21">
      <c r="A6" s="288" t="s">
        <v>550</v>
      </c>
      <c r="B6" s="289"/>
      <c r="C6" s="290"/>
      <c r="D6" s="291"/>
      <c r="E6" s="291"/>
      <c r="F6" s="291"/>
      <c r="G6" s="291"/>
      <c r="H6" s="292"/>
      <c r="I6" s="292"/>
      <c r="J6" s="292"/>
    </row>
    <row r="7" spans="1:10" ht="21">
      <c r="A7" s="289" t="s">
        <v>551</v>
      </c>
      <c r="B7" s="293" t="s">
        <v>552</v>
      </c>
      <c r="C7" s="290" t="s">
        <v>272</v>
      </c>
      <c r="D7" s="294">
        <v>350</v>
      </c>
      <c r="E7" s="294">
        <v>30</v>
      </c>
      <c r="F7" s="294"/>
      <c r="G7" s="294"/>
      <c r="H7" s="68">
        <f>E7*D7</f>
        <v>10500</v>
      </c>
      <c r="I7" s="68">
        <f>F7*D7</f>
        <v>0</v>
      </c>
      <c r="J7" s="68">
        <f>G7*D7</f>
        <v>0</v>
      </c>
    </row>
    <row r="8" spans="1:10" ht="21">
      <c r="A8" s="289"/>
      <c r="B8" s="295" t="s">
        <v>553</v>
      </c>
      <c r="C8" s="290"/>
      <c r="D8" s="294"/>
      <c r="E8" s="294"/>
      <c r="F8" s="294"/>
      <c r="G8" s="294"/>
      <c r="H8" s="296"/>
      <c r="I8" s="296"/>
      <c r="J8" s="296"/>
    </row>
    <row r="9" spans="1:10" ht="21">
      <c r="A9" s="289"/>
      <c r="B9" s="295" t="s">
        <v>554</v>
      </c>
      <c r="C9" s="290"/>
      <c r="D9" s="294"/>
      <c r="E9" s="294"/>
      <c r="F9" s="294"/>
      <c r="G9" s="294"/>
      <c r="H9" s="296"/>
      <c r="I9" s="296"/>
      <c r="J9" s="296"/>
    </row>
    <row r="10" spans="1:10" ht="21">
      <c r="A10" s="289"/>
      <c r="B10" s="295" t="s">
        <v>555</v>
      </c>
      <c r="C10" s="290"/>
      <c r="D10" s="294"/>
      <c r="E10" s="294"/>
      <c r="F10" s="294"/>
      <c r="G10" s="294"/>
      <c r="H10" s="296"/>
      <c r="I10" s="296"/>
      <c r="J10" s="296"/>
    </row>
    <row r="11" spans="1:10" ht="21">
      <c r="A11" s="289"/>
      <c r="B11" s="295" t="s">
        <v>556</v>
      </c>
      <c r="C11" s="290"/>
      <c r="D11" s="294"/>
      <c r="E11" s="294"/>
      <c r="F11" s="294"/>
      <c r="G11" s="294"/>
      <c r="H11" s="296"/>
      <c r="I11" s="296"/>
      <c r="J11" s="296"/>
    </row>
    <row r="12" spans="1:10" ht="21">
      <c r="A12" s="289"/>
      <c r="B12" s="295" t="s">
        <v>557</v>
      </c>
      <c r="C12" s="290"/>
      <c r="D12" s="294"/>
      <c r="E12" s="294"/>
      <c r="F12" s="294"/>
      <c r="G12" s="294"/>
      <c r="H12" s="296"/>
      <c r="I12" s="296"/>
      <c r="J12" s="296"/>
    </row>
    <row r="13" spans="1:10" ht="21">
      <c r="A13" s="289"/>
      <c r="B13" s="295" t="s">
        <v>558</v>
      </c>
      <c r="C13" s="290"/>
      <c r="D13" s="294"/>
      <c r="E13" s="294"/>
      <c r="F13" s="294"/>
      <c r="G13" s="294"/>
      <c r="H13" s="296"/>
      <c r="I13" s="296"/>
      <c r="J13" s="296"/>
    </row>
    <row r="14" spans="1:10" ht="21">
      <c r="A14" s="289"/>
      <c r="B14" s="295" t="s">
        <v>559</v>
      </c>
      <c r="C14" s="290"/>
      <c r="D14" s="294"/>
      <c r="E14" s="294"/>
      <c r="F14" s="294"/>
      <c r="G14" s="294"/>
      <c r="H14" s="296"/>
      <c r="I14" s="296"/>
      <c r="J14" s="296"/>
    </row>
    <row r="15" spans="1:10" ht="21">
      <c r="A15" s="289"/>
      <c r="B15" s="295" t="s">
        <v>560</v>
      </c>
      <c r="C15" s="290"/>
      <c r="D15" s="294"/>
      <c r="E15" s="294"/>
      <c r="F15" s="294"/>
      <c r="G15" s="294"/>
      <c r="H15" s="296"/>
      <c r="I15" s="296"/>
      <c r="J15" s="296"/>
    </row>
    <row r="16" spans="1:10" ht="21">
      <c r="A16" s="293"/>
      <c r="B16" s="295" t="s">
        <v>561</v>
      </c>
      <c r="C16" s="290" t="s">
        <v>272</v>
      </c>
      <c r="D16" s="294">
        <v>350</v>
      </c>
      <c r="E16" s="294">
        <v>30</v>
      </c>
      <c r="F16" s="294"/>
      <c r="G16" s="294"/>
      <c r="H16" s="68">
        <f aca="true" t="shared" si="0" ref="H16:H29">E16*D16</f>
        <v>10500</v>
      </c>
      <c r="I16" s="68">
        <f aca="true" t="shared" si="1" ref="I16:I29">F16*D16</f>
        <v>0</v>
      </c>
      <c r="J16" s="68">
        <f aca="true" t="shared" si="2" ref="J16:J29">G16*D16</f>
        <v>0</v>
      </c>
    </row>
    <row r="17" spans="1:10" ht="21">
      <c r="A17" s="293"/>
      <c r="B17" s="293" t="s">
        <v>562</v>
      </c>
      <c r="C17" s="290" t="s">
        <v>272</v>
      </c>
      <c r="D17" s="294">
        <v>656</v>
      </c>
      <c r="E17" s="294">
        <v>30</v>
      </c>
      <c r="F17" s="294"/>
      <c r="G17" s="294"/>
      <c r="H17" s="68">
        <f t="shared" si="0"/>
        <v>19680</v>
      </c>
      <c r="I17" s="68">
        <f t="shared" si="1"/>
        <v>0</v>
      </c>
      <c r="J17" s="68">
        <f t="shared" si="2"/>
        <v>0</v>
      </c>
    </row>
    <row r="18" spans="1:10" ht="21">
      <c r="A18" s="293"/>
      <c r="B18" s="293" t="s">
        <v>563</v>
      </c>
      <c r="C18" s="290" t="s">
        <v>272</v>
      </c>
      <c r="D18" s="294">
        <v>240</v>
      </c>
      <c r="E18" s="294">
        <v>30</v>
      </c>
      <c r="F18" s="294"/>
      <c r="G18" s="294"/>
      <c r="H18" s="68">
        <f t="shared" si="0"/>
        <v>7200</v>
      </c>
      <c r="I18" s="68">
        <f t="shared" si="1"/>
        <v>0</v>
      </c>
      <c r="J18" s="68">
        <f t="shared" si="2"/>
        <v>0</v>
      </c>
    </row>
    <row r="19" spans="1:10" ht="21">
      <c r="A19" s="293"/>
      <c r="B19" s="293" t="s">
        <v>564</v>
      </c>
      <c r="C19" s="290" t="s">
        <v>272</v>
      </c>
      <c r="D19" s="294">
        <v>24</v>
      </c>
      <c r="E19" s="294"/>
      <c r="F19" s="294"/>
      <c r="G19" s="294">
        <v>3</v>
      </c>
      <c r="H19" s="68">
        <f t="shared" si="0"/>
        <v>0</v>
      </c>
      <c r="I19" s="68">
        <f t="shared" si="1"/>
        <v>0</v>
      </c>
      <c r="J19" s="68">
        <f t="shared" si="2"/>
        <v>72</v>
      </c>
    </row>
    <row r="20" spans="1:10" ht="21">
      <c r="A20" s="293"/>
      <c r="B20" s="293" t="s">
        <v>565</v>
      </c>
      <c r="C20" s="290" t="s">
        <v>272</v>
      </c>
      <c r="D20" s="294">
        <v>150</v>
      </c>
      <c r="E20" s="294">
        <v>15</v>
      </c>
      <c r="F20" s="294"/>
      <c r="G20" s="294"/>
      <c r="H20" s="68">
        <f t="shared" si="0"/>
        <v>2250</v>
      </c>
      <c r="I20" s="68">
        <f t="shared" si="1"/>
        <v>0</v>
      </c>
      <c r="J20" s="68">
        <f t="shared" si="2"/>
        <v>0</v>
      </c>
    </row>
    <row r="21" spans="1:10" ht="21">
      <c r="A21" s="293"/>
      <c r="B21" s="293" t="s">
        <v>566</v>
      </c>
      <c r="C21" s="290" t="s">
        <v>272</v>
      </c>
      <c r="D21" s="294">
        <v>12</v>
      </c>
      <c r="E21" s="294"/>
      <c r="F21" s="294"/>
      <c r="G21" s="294">
        <v>1</v>
      </c>
      <c r="H21" s="68">
        <f t="shared" si="0"/>
        <v>0</v>
      </c>
      <c r="I21" s="68">
        <f t="shared" si="1"/>
        <v>0</v>
      </c>
      <c r="J21" s="68">
        <f t="shared" si="2"/>
        <v>12</v>
      </c>
    </row>
    <row r="22" spans="1:10" ht="21">
      <c r="A22" s="293"/>
      <c r="B22" s="293" t="s">
        <v>567</v>
      </c>
      <c r="C22" s="290" t="s">
        <v>272</v>
      </c>
      <c r="D22" s="294">
        <v>62</v>
      </c>
      <c r="E22" s="294">
        <v>15</v>
      </c>
      <c r="F22" s="294"/>
      <c r="G22" s="294"/>
      <c r="H22" s="68">
        <f t="shared" si="0"/>
        <v>930</v>
      </c>
      <c r="I22" s="68">
        <f t="shared" si="1"/>
        <v>0</v>
      </c>
      <c r="J22" s="68">
        <f t="shared" si="2"/>
        <v>0</v>
      </c>
    </row>
    <row r="23" spans="1:10" ht="21">
      <c r="A23" s="293"/>
      <c r="B23" s="293" t="s">
        <v>568</v>
      </c>
      <c r="C23" s="290" t="s">
        <v>272</v>
      </c>
      <c r="D23" s="294">
        <v>1480</v>
      </c>
      <c r="E23" s="294">
        <v>8</v>
      </c>
      <c r="F23" s="294"/>
      <c r="G23" s="294"/>
      <c r="H23" s="68">
        <f t="shared" si="0"/>
        <v>11840</v>
      </c>
      <c r="I23" s="68">
        <f t="shared" si="1"/>
        <v>0</v>
      </c>
      <c r="J23" s="68">
        <f t="shared" si="2"/>
        <v>0</v>
      </c>
    </row>
    <row r="24" spans="1:10" ht="21">
      <c r="A24" s="293"/>
      <c r="B24" s="293" t="s">
        <v>569</v>
      </c>
      <c r="C24" s="290" t="s">
        <v>272</v>
      </c>
      <c r="D24" s="294">
        <v>650</v>
      </c>
      <c r="E24" s="294">
        <v>10</v>
      </c>
      <c r="F24" s="294"/>
      <c r="G24" s="294"/>
      <c r="H24" s="68">
        <f t="shared" si="0"/>
        <v>6500</v>
      </c>
      <c r="I24" s="68">
        <f t="shared" si="1"/>
        <v>0</v>
      </c>
      <c r="J24" s="68">
        <f t="shared" si="2"/>
        <v>0</v>
      </c>
    </row>
    <row r="25" spans="1:10" ht="21">
      <c r="A25" s="293"/>
      <c r="B25" s="293" t="s">
        <v>570</v>
      </c>
      <c r="C25" s="290" t="s">
        <v>264</v>
      </c>
      <c r="D25" s="294">
        <v>12</v>
      </c>
      <c r="E25" s="294"/>
      <c r="F25" s="294"/>
      <c r="G25" s="294">
        <v>2</v>
      </c>
      <c r="H25" s="68">
        <f t="shared" si="0"/>
        <v>0</v>
      </c>
      <c r="I25" s="68">
        <f t="shared" si="1"/>
        <v>0</v>
      </c>
      <c r="J25" s="68">
        <f t="shared" si="2"/>
        <v>24</v>
      </c>
    </row>
    <row r="26" spans="1:10" ht="21">
      <c r="A26" s="293"/>
      <c r="B26" s="293" t="s">
        <v>571</v>
      </c>
      <c r="C26" s="290" t="s">
        <v>272</v>
      </c>
      <c r="D26" s="294">
        <v>12</v>
      </c>
      <c r="E26" s="294"/>
      <c r="F26" s="294"/>
      <c r="G26" s="294">
        <v>3</v>
      </c>
      <c r="H26" s="68">
        <f t="shared" si="0"/>
        <v>0</v>
      </c>
      <c r="I26" s="68">
        <f t="shared" si="1"/>
        <v>0</v>
      </c>
      <c r="J26" s="68">
        <f t="shared" si="2"/>
        <v>36</v>
      </c>
    </row>
    <row r="27" spans="1:10" ht="21">
      <c r="A27" s="293"/>
      <c r="B27" s="293" t="s">
        <v>572</v>
      </c>
      <c r="C27" s="290" t="s">
        <v>272</v>
      </c>
      <c r="D27" s="294">
        <v>500</v>
      </c>
      <c r="E27" s="294"/>
      <c r="F27" s="294">
        <v>2</v>
      </c>
      <c r="G27" s="294"/>
      <c r="H27" s="68">
        <f t="shared" si="0"/>
        <v>0</v>
      </c>
      <c r="I27" s="68">
        <f t="shared" si="1"/>
        <v>1000</v>
      </c>
      <c r="J27" s="68">
        <f t="shared" si="2"/>
        <v>0</v>
      </c>
    </row>
    <row r="28" spans="1:10" ht="21">
      <c r="A28" s="293"/>
      <c r="B28" s="293" t="s">
        <v>573</v>
      </c>
      <c r="C28" s="290" t="s">
        <v>272</v>
      </c>
      <c r="D28" s="294">
        <v>12</v>
      </c>
      <c r="E28" s="294"/>
      <c r="F28" s="294"/>
      <c r="G28" s="294">
        <v>1</v>
      </c>
      <c r="H28" s="68">
        <f t="shared" si="0"/>
        <v>0</v>
      </c>
      <c r="I28" s="68">
        <f t="shared" si="1"/>
        <v>0</v>
      </c>
      <c r="J28" s="68">
        <f t="shared" si="2"/>
        <v>12</v>
      </c>
    </row>
    <row r="29" spans="1:10" ht="21">
      <c r="A29" s="293"/>
      <c r="B29" s="293" t="s">
        <v>574</v>
      </c>
      <c r="C29" s="290" t="s">
        <v>272</v>
      </c>
      <c r="D29" s="294">
        <v>12</v>
      </c>
      <c r="E29" s="294"/>
      <c r="F29" s="294"/>
      <c r="G29" s="294">
        <v>3</v>
      </c>
      <c r="H29" s="68">
        <f t="shared" si="0"/>
        <v>0</v>
      </c>
      <c r="I29" s="68">
        <f t="shared" si="1"/>
        <v>0</v>
      </c>
      <c r="J29" s="68">
        <f t="shared" si="2"/>
        <v>36</v>
      </c>
    </row>
    <row r="30" spans="1:10" ht="21">
      <c r="A30" s="293"/>
      <c r="B30" s="293" t="s">
        <v>575</v>
      </c>
      <c r="C30" s="290"/>
      <c r="D30" s="294"/>
      <c r="E30" s="294"/>
      <c r="F30" s="294"/>
      <c r="G30" s="294"/>
      <c r="H30" s="297"/>
      <c r="I30" s="298"/>
      <c r="J30" s="298"/>
    </row>
    <row r="31" spans="1:10" ht="21">
      <c r="A31" s="293"/>
      <c r="B31" s="293" t="s">
        <v>576</v>
      </c>
      <c r="C31" s="290" t="s">
        <v>272</v>
      </c>
      <c r="D31" s="294">
        <v>12</v>
      </c>
      <c r="E31" s="294"/>
      <c r="F31" s="294">
        <v>2</v>
      </c>
      <c r="G31" s="294"/>
      <c r="H31" s="68">
        <f>E31*D31</f>
        <v>0</v>
      </c>
      <c r="I31" s="68">
        <f>F31*D31</f>
        <v>24</v>
      </c>
      <c r="J31" s="68">
        <f>G31*D31</f>
        <v>0</v>
      </c>
    </row>
    <row r="32" spans="1:10" ht="21">
      <c r="A32" s="293"/>
      <c r="B32" s="293" t="s">
        <v>577</v>
      </c>
      <c r="C32" s="290" t="s">
        <v>272</v>
      </c>
      <c r="D32" s="294">
        <v>12</v>
      </c>
      <c r="E32" s="294"/>
      <c r="F32" s="294">
        <v>5</v>
      </c>
      <c r="G32" s="294"/>
      <c r="H32" s="68">
        <f>E32*D32</f>
        <v>0</v>
      </c>
      <c r="I32" s="68">
        <f>F32*D32</f>
        <v>60</v>
      </c>
      <c r="J32" s="68">
        <f>G32*D32</f>
        <v>0</v>
      </c>
    </row>
    <row r="33" spans="1:10" ht="21">
      <c r="A33" s="293"/>
      <c r="B33" s="293" t="s">
        <v>578</v>
      </c>
      <c r="C33" s="290" t="s">
        <v>272</v>
      </c>
      <c r="D33" s="294">
        <v>12</v>
      </c>
      <c r="E33" s="294"/>
      <c r="F33" s="294">
        <v>5</v>
      </c>
      <c r="G33" s="294"/>
      <c r="H33" s="68">
        <f>E33*D33</f>
        <v>0</v>
      </c>
      <c r="I33" s="68">
        <f>F33*D33</f>
        <v>60</v>
      </c>
      <c r="J33" s="68">
        <f>G33*D33</f>
        <v>0</v>
      </c>
    </row>
    <row r="34" spans="1:10" ht="21">
      <c r="A34" s="293"/>
      <c r="B34" s="293" t="s">
        <v>579</v>
      </c>
      <c r="C34" s="290"/>
      <c r="D34" s="294"/>
      <c r="E34" s="294"/>
      <c r="F34" s="294"/>
      <c r="G34" s="294"/>
      <c r="H34" s="297"/>
      <c r="I34" s="298"/>
      <c r="J34" s="298"/>
    </row>
    <row r="35" spans="1:10" ht="21">
      <c r="A35" s="293"/>
      <c r="B35" s="293" t="s">
        <v>580</v>
      </c>
      <c r="C35" s="290" t="s">
        <v>264</v>
      </c>
      <c r="D35" s="294">
        <v>12</v>
      </c>
      <c r="E35" s="294"/>
      <c r="F35" s="294"/>
      <c r="G35" s="294">
        <v>10</v>
      </c>
      <c r="H35" s="68">
        <f>E35*D35</f>
        <v>0</v>
      </c>
      <c r="I35" s="68">
        <f>F35*D35</f>
        <v>0</v>
      </c>
      <c r="J35" s="68">
        <f>G35*D35</f>
        <v>120</v>
      </c>
    </row>
    <row r="36" spans="1:10" ht="21">
      <c r="A36" s="293"/>
      <c r="B36" s="293" t="s">
        <v>581</v>
      </c>
      <c r="C36" s="290" t="s">
        <v>264</v>
      </c>
      <c r="D36" s="294">
        <v>12</v>
      </c>
      <c r="E36" s="294"/>
      <c r="F36" s="294"/>
      <c r="G36" s="294">
        <v>10</v>
      </c>
      <c r="H36" s="68">
        <f>E36*D36</f>
        <v>0</v>
      </c>
      <c r="I36" s="68">
        <f>F36*D36</f>
        <v>0</v>
      </c>
      <c r="J36" s="68">
        <f>G36*D36</f>
        <v>120</v>
      </c>
    </row>
    <row r="37" spans="1:10" ht="21">
      <c r="A37" s="293"/>
      <c r="B37" s="293" t="s">
        <v>582</v>
      </c>
      <c r="C37" s="290" t="s">
        <v>264</v>
      </c>
      <c r="D37" s="294">
        <v>12</v>
      </c>
      <c r="E37" s="294"/>
      <c r="F37" s="294"/>
      <c r="G37" s="294">
        <v>10</v>
      </c>
      <c r="H37" s="68">
        <f>E37*D37</f>
        <v>0</v>
      </c>
      <c r="I37" s="68">
        <f>F37*D37</f>
        <v>0</v>
      </c>
      <c r="J37" s="68">
        <f>G37*D37</f>
        <v>120</v>
      </c>
    </row>
    <row r="38" spans="1:10" ht="21">
      <c r="A38" s="293"/>
      <c r="B38" s="293" t="s">
        <v>583</v>
      </c>
      <c r="C38" s="290" t="s">
        <v>264</v>
      </c>
      <c r="D38" s="294">
        <v>1</v>
      </c>
      <c r="E38" s="294"/>
      <c r="F38" s="294"/>
      <c r="G38" s="294">
        <v>45</v>
      </c>
      <c r="H38" s="68">
        <f>E38*D38</f>
        <v>0</v>
      </c>
      <c r="I38" s="68">
        <f>F38*D38</f>
        <v>0</v>
      </c>
      <c r="J38" s="68">
        <f>G38*D38</f>
        <v>45</v>
      </c>
    </row>
    <row r="39" spans="1:10" ht="21">
      <c r="A39" s="295"/>
      <c r="B39" s="295" t="s">
        <v>584</v>
      </c>
      <c r="C39" s="299"/>
      <c r="D39" s="300"/>
      <c r="E39" s="300"/>
      <c r="F39" s="300"/>
      <c r="G39" s="300"/>
      <c r="H39" s="301"/>
      <c r="I39" s="301"/>
      <c r="J39" s="301"/>
    </row>
    <row r="40" spans="1:10" s="302" customFormat="1" ht="21">
      <c r="A40" s="303"/>
      <c r="B40" s="303" t="s">
        <v>585</v>
      </c>
      <c r="C40" s="304" t="s">
        <v>272</v>
      </c>
      <c r="D40" s="305">
        <v>100</v>
      </c>
      <c r="E40" s="305"/>
      <c r="F40" s="305">
        <v>4</v>
      </c>
      <c r="G40" s="305"/>
      <c r="H40" s="68">
        <f>E40*D40</f>
        <v>0</v>
      </c>
      <c r="I40" s="68">
        <f>F40*D40</f>
        <v>400</v>
      </c>
      <c r="J40" s="68">
        <f>G40*D40</f>
        <v>0</v>
      </c>
    </row>
    <row r="41" spans="1:10" ht="21">
      <c r="A41" s="306"/>
      <c r="B41" s="306" t="s">
        <v>586</v>
      </c>
      <c r="C41" s="307" t="s">
        <v>264</v>
      </c>
      <c r="D41" s="308">
        <v>52</v>
      </c>
      <c r="E41" s="308"/>
      <c r="F41" s="308"/>
      <c r="G41" s="308">
        <v>1</v>
      </c>
      <c r="H41" s="68">
        <f>E41*D41</f>
        <v>0</v>
      </c>
      <c r="I41" s="68">
        <f>F41*D41</f>
        <v>0</v>
      </c>
      <c r="J41" s="68">
        <f>G41*D41</f>
        <v>52</v>
      </c>
    </row>
    <row r="42" spans="1:10" ht="21">
      <c r="A42" s="295"/>
      <c r="B42" s="295" t="s">
        <v>587</v>
      </c>
      <c r="C42" s="299" t="s">
        <v>264</v>
      </c>
      <c r="D42" s="300">
        <v>52</v>
      </c>
      <c r="E42" s="300"/>
      <c r="F42" s="300"/>
      <c r="G42" s="300">
        <v>1</v>
      </c>
      <c r="H42" s="68">
        <f>E42*D42</f>
        <v>0</v>
      </c>
      <c r="I42" s="68">
        <f>F42*D42</f>
        <v>0</v>
      </c>
      <c r="J42" s="68">
        <f>G42*D42</f>
        <v>52</v>
      </c>
    </row>
    <row r="43" spans="1:10" ht="21">
      <c r="A43" s="295"/>
      <c r="B43" s="295" t="s">
        <v>588</v>
      </c>
      <c r="C43" s="299"/>
      <c r="D43" s="300"/>
      <c r="E43" s="300"/>
      <c r="F43" s="300"/>
      <c r="G43" s="300"/>
      <c r="H43" s="296"/>
      <c r="I43" s="296"/>
      <c r="J43" s="296"/>
    </row>
    <row r="44" spans="1:10" s="302" customFormat="1" ht="21">
      <c r="A44" s="309"/>
      <c r="B44" s="309" t="s">
        <v>589</v>
      </c>
      <c r="C44" s="310"/>
      <c r="D44" s="311"/>
      <c r="E44" s="311"/>
      <c r="F44" s="311"/>
      <c r="G44" s="311"/>
      <c r="H44" s="312"/>
      <c r="I44" s="312"/>
      <c r="J44" s="312"/>
    </row>
    <row r="45" spans="1:10" ht="21">
      <c r="A45" s="313" t="s">
        <v>590</v>
      </c>
      <c r="B45" s="313"/>
      <c r="C45" s="307"/>
      <c r="D45" s="308"/>
      <c r="E45" s="308"/>
      <c r="F45" s="308"/>
      <c r="G45" s="308"/>
      <c r="H45" s="314"/>
      <c r="I45" s="314"/>
      <c r="J45" s="314"/>
    </row>
    <row r="46" spans="1:10" ht="21">
      <c r="A46" s="295"/>
      <c r="B46" s="295" t="s">
        <v>591</v>
      </c>
      <c r="C46" s="299" t="s">
        <v>272</v>
      </c>
      <c r="D46" s="300">
        <v>150</v>
      </c>
      <c r="E46" s="300"/>
      <c r="F46" s="300">
        <v>1</v>
      </c>
      <c r="G46" s="300"/>
      <c r="H46" s="68">
        <f>E46*D46</f>
        <v>0</v>
      </c>
      <c r="I46" s="68">
        <f>F46*D46</f>
        <v>150</v>
      </c>
      <c r="J46" s="68">
        <f>G46*D46</f>
        <v>0</v>
      </c>
    </row>
    <row r="47" spans="1:10" ht="21">
      <c r="A47" s="295"/>
      <c r="B47" s="295" t="s">
        <v>592</v>
      </c>
      <c r="C47" s="299"/>
      <c r="D47" s="300"/>
      <c r="E47" s="300"/>
      <c r="F47" s="300"/>
      <c r="G47" s="300"/>
      <c r="H47" s="296"/>
      <c r="I47" s="296"/>
      <c r="J47" s="296"/>
    </row>
    <row r="48" spans="1:10" ht="21">
      <c r="A48" s="295"/>
      <c r="B48" s="295" t="s">
        <v>593</v>
      </c>
      <c r="C48" s="299" t="s">
        <v>272</v>
      </c>
      <c r="D48" s="300">
        <v>1248</v>
      </c>
      <c r="E48" s="300"/>
      <c r="F48" s="300">
        <v>1</v>
      </c>
      <c r="G48" s="300"/>
      <c r="H48" s="68">
        <f>E48*D48</f>
        <v>0</v>
      </c>
      <c r="I48" s="68">
        <f>F48*D48</f>
        <v>1248</v>
      </c>
      <c r="J48" s="68">
        <f>G48*D48</f>
        <v>0</v>
      </c>
    </row>
    <row r="49" spans="1:10" ht="21">
      <c r="A49" s="295"/>
      <c r="B49" s="295" t="s">
        <v>594</v>
      </c>
      <c r="C49" s="299"/>
      <c r="D49" s="300"/>
      <c r="E49" s="300"/>
      <c r="F49" s="300"/>
      <c r="G49" s="300"/>
      <c r="H49" s="296"/>
      <c r="I49" s="296"/>
      <c r="J49" s="296"/>
    </row>
    <row r="50" spans="1:10" ht="21">
      <c r="A50" s="295"/>
      <c r="B50" s="295" t="s">
        <v>595</v>
      </c>
      <c r="C50" s="299"/>
      <c r="D50" s="300"/>
      <c r="E50" s="300"/>
      <c r="F50" s="300"/>
      <c r="G50" s="300"/>
      <c r="H50" s="296"/>
      <c r="I50" s="296"/>
      <c r="J50" s="296"/>
    </row>
    <row r="51" spans="1:10" ht="21">
      <c r="A51" s="295"/>
      <c r="B51" s="295" t="s">
        <v>596</v>
      </c>
      <c r="C51" s="299" t="s">
        <v>264</v>
      </c>
      <c r="D51" s="300">
        <v>12</v>
      </c>
      <c r="E51" s="300"/>
      <c r="F51" s="300"/>
      <c r="G51" s="300">
        <v>3</v>
      </c>
      <c r="H51" s="68">
        <f>E51*D51</f>
        <v>0</v>
      </c>
      <c r="I51" s="68">
        <f>F51*D51</f>
        <v>0</v>
      </c>
      <c r="J51" s="68">
        <f>G51*D51</f>
        <v>36</v>
      </c>
    </row>
    <row r="52" spans="1:10" ht="21">
      <c r="A52" s="295"/>
      <c r="B52" s="295" t="s">
        <v>597</v>
      </c>
      <c r="C52" s="299"/>
      <c r="D52" s="300"/>
      <c r="E52" s="300"/>
      <c r="F52" s="300"/>
      <c r="G52" s="300"/>
      <c r="H52" s="296"/>
      <c r="I52" s="296"/>
      <c r="J52" s="296"/>
    </row>
    <row r="53" spans="1:10" ht="21">
      <c r="A53" s="295"/>
      <c r="B53" s="295" t="s">
        <v>598</v>
      </c>
      <c r="C53" s="299"/>
      <c r="D53" s="300"/>
      <c r="E53" s="300"/>
      <c r="F53" s="300"/>
      <c r="G53" s="300"/>
      <c r="H53" s="296"/>
      <c r="I53" s="296"/>
      <c r="J53" s="296"/>
    </row>
    <row r="54" spans="1:10" ht="21">
      <c r="A54" s="295"/>
      <c r="B54" s="295" t="s">
        <v>599</v>
      </c>
      <c r="C54" s="299"/>
      <c r="D54" s="300"/>
      <c r="E54" s="300"/>
      <c r="F54" s="300"/>
      <c r="G54" s="300"/>
      <c r="H54" s="296"/>
      <c r="I54" s="296"/>
      <c r="J54" s="296"/>
    </row>
    <row r="55" spans="1:10" ht="21">
      <c r="A55" s="295"/>
      <c r="B55" s="295" t="s">
        <v>600</v>
      </c>
      <c r="C55" s="299"/>
      <c r="D55" s="300"/>
      <c r="E55" s="300"/>
      <c r="F55" s="300"/>
      <c r="G55" s="300"/>
      <c r="H55" s="296"/>
      <c r="I55" s="296"/>
      <c r="J55" s="296"/>
    </row>
    <row r="56" spans="1:10" ht="21">
      <c r="A56" s="295"/>
      <c r="B56" s="295" t="s">
        <v>601</v>
      </c>
      <c r="C56" s="299"/>
      <c r="D56" s="300"/>
      <c r="E56" s="300"/>
      <c r="F56" s="300"/>
      <c r="G56" s="300"/>
      <c r="H56" s="296"/>
      <c r="I56" s="296"/>
      <c r="J56" s="296"/>
    </row>
    <row r="57" spans="1:10" ht="21">
      <c r="A57" s="293"/>
      <c r="B57" s="293" t="s">
        <v>602</v>
      </c>
      <c r="C57" s="290"/>
      <c r="D57" s="294"/>
      <c r="E57" s="294"/>
      <c r="F57" s="294"/>
      <c r="G57" s="294"/>
      <c r="H57" s="296"/>
      <c r="I57" s="296"/>
      <c r="J57" s="296"/>
    </row>
    <row r="58" spans="1:10" ht="21">
      <c r="A58" s="293"/>
      <c r="B58" s="293" t="s">
        <v>603</v>
      </c>
      <c r="C58" s="290"/>
      <c r="D58" s="294"/>
      <c r="E58" s="294"/>
      <c r="F58" s="294"/>
      <c r="G58" s="294"/>
      <c r="H58" s="296"/>
      <c r="I58" s="296"/>
      <c r="J58" s="296"/>
    </row>
    <row r="59" spans="1:10" ht="21">
      <c r="A59" s="293"/>
      <c r="B59" s="293" t="s">
        <v>604</v>
      </c>
      <c r="C59" s="290"/>
      <c r="D59" s="294"/>
      <c r="E59" s="294"/>
      <c r="F59" s="294"/>
      <c r="G59" s="294"/>
      <c r="H59" s="296"/>
      <c r="I59" s="296"/>
      <c r="J59" s="296"/>
    </row>
    <row r="60" spans="1:10" ht="21">
      <c r="A60" s="293"/>
      <c r="B60" s="293" t="s">
        <v>605</v>
      </c>
      <c r="C60" s="290"/>
      <c r="D60" s="294"/>
      <c r="E60" s="294"/>
      <c r="F60" s="294"/>
      <c r="G60" s="294"/>
      <c r="H60" s="296"/>
      <c r="I60" s="296"/>
      <c r="J60" s="296"/>
    </row>
    <row r="61" spans="1:10" ht="21">
      <c r="A61" s="293"/>
      <c r="B61" s="293" t="s">
        <v>606</v>
      </c>
      <c r="C61" s="290"/>
      <c r="D61" s="294">
        <v>52</v>
      </c>
      <c r="E61" s="294"/>
      <c r="F61" s="294"/>
      <c r="G61" s="294">
        <v>1</v>
      </c>
      <c r="H61" s="68">
        <f>E61*D61</f>
        <v>0</v>
      </c>
      <c r="I61" s="68">
        <f>F61*D61</f>
        <v>0</v>
      </c>
      <c r="J61" s="68">
        <f>G61*D61</f>
        <v>52</v>
      </c>
    </row>
    <row r="62" spans="1:10" ht="21">
      <c r="A62" s="293"/>
      <c r="B62" s="293" t="s">
        <v>608</v>
      </c>
      <c r="C62" s="290"/>
      <c r="D62" s="294">
        <v>52</v>
      </c>
      <c r="E62" s="294"/>
      <c r="F62" s="294"/>
      <c r="G62" s="294">
        <v>1</v>
      </c>
      <c r="H62" s="68">
        <f>E62*D62</f>
        <v>0</v>
      </c>
      <c r="I62" s="68">
        <f>F62*D62</f>
        <v>0</v>
      </c>
      <c r="J62" s="68">
        <f>G62*D62</f>
        <v>52</v>
      </c>
    </row>
    <row r="63" spans="1:10" ht="21">
      <c r="A63" s="293"/>
      <c r="B63" s="293" t="s">
        <v>609</v>
      </c>
      <c r="C63" s="290"/>
      <c r="D63" s="294"/>
      <c r="E63" s="294"/>
      <c r="F63" s="294"/>
      <c r="G63" s="294"/>
      <c r="H63" s="296"/>
      <c r="I63" s="296"/>
      <c r="J63" s="296"/>
    </row>
    <row r="64" spans="1:10" ht="21">
      <c r="A64" s="309"/>
      <c r="B64" s="309" t="s">
        <v>610</v>
      </c>
      <c r="C64" s="310"/>
      <c r="D64" s="315"/>
      <c r="E64" s="315"/>
      <c r="F64" s="315"/>
      <c r="G64" s="315"/>
      <c r="H64" s="316"/>
      <c r="I64" s="316"/>
      <c r="J64" s="316"/>
    </row>
    <row r="65" spans="4:10" ht="21">
      <c r="D65" s="1115" t="s">
        <v>290</v>
      </c>
      <c r="E65" s="1115"/>
      <c r="F65" s="1115"/>
      <c r="G65" s="317"/>
      <c r="H65" s="318">
        <f>SUM(H7:H64)</f>
        <v>69400</v>
      </c>
      <c r="I65" s="318">
        <f>SUM(I7:I64)</f>
        <v>2942</v>
      </c>
      <c r="J65" s="318">
        <f>SUM(J7:J64)</f>
        <v>841</v>
      </c>
    </row>
    <row r="66" spans="4:10" ht="21">
      <c r="D66" s="1115" t="s">
        <v>261</v>
      </c>
      <c r="E66" s="1115"/>
      <c r="F66" s="1115"/>
      <c r="G66" s="317"/>
      <c r="H66" s="264">
        <f>H65/60</f>
        <v>1156.6666666666667</v>
      </c>
      <c r="I66" s="264">
        <f>I65</f>
        <v>2942</v>
      </c>
      <c r="J66" s="264">
        <v>0</v>
      </c>
    </row>
    <row r="67" spans="4:10" ht="21">
      <c r="D67" s="1115" t="s">
        <v>266</v>
      </c>
      <c r="E67" s="1115"/>
      <c r="F67" s="1115"/>
      <c r="G67" s="319"/>
      <c r="H67" s="266">
        <f>H66/7</f>
        <v>165.23809523809524</v>
      </c>
      <c r="I67" s="266">
        <f>I66/7</f>
        <v>420.2857142857143</v>
      </c>
      <c r="J67" s="264">
        <f>J65</f>
        <v>841</v>
      </c>
    </row>
    <row r="68" spans="4:10" ht="21">
      <c r="D68" s="1115" t="s">
        <v>262</v>
      </c>
      <c r="E68" s="1115"/>
      <c r="F68" s="1115"/>
      <c r="G68" s="319"/>
      <c r="H68" s="1109">
        <f>SUM(H67:J67)/230</f>
        <v>6.202277432712216</v>
      </c>
      <c r="I68" s="1110"/>
      <c r="J68" s="1111"/>
    </row>
    <row r="69" spans="1:2" ht="21">
      <c r="A69" s="320" t="s">
        <v>263</v>
      </c>
      <c r="B69" s="103" t="s">
        <v>267</v>
      </c>
    </row>
    <row r="70" ht="21">
      <c r="B70" s="103" t="s">
        <v>268</v>
      </c>
    </row>
    <row r="71" ht="21">
      <c r="B71" s="103" t="s">
        <v>269</v>
      </c>
    </row>
    <row r="72" spans="2:8" ht="21">
      <c r="B72" s="103" t="s">
        <v>270</v>
      </c>
      <c r="C72" s="1116" t="s">
        <v>271</v>
      </c>
      <c r="D72" s="1116"/>
      <c r="E72" s="1116"/>
      <c r="F72" s="1116"/>
      <c r="G72" s="1116"/>
      <c r="H72" s="1116"/>
    </row>
    <row r="73" spans="3:8" ht="21">
      <c r="C73" s="1117">
        <v>230</v>
      </c>
      <c r="D73" s="1117"/>
      <c r="E73" s="1117"/>
      <c r="F73" s="1117"/>
      <c r="G73" s="1117"/>
      <c r="H73" s="1117"/>
    </row>
  </sheetData>
  <sheetProtection/>
  <mergeCells count="15">
    <mergeCell ref="A1:J1"/>
    <mergeCell ref="D65:F65"/>
    <mergeCell ref="D66:F66"/>
    <mergeCell ref="E3:G3"/>
    <mergeCell ref="E4:G4"/>
    <mergeCell ref="H3:J3"/>
    <mergeCell ref="H4:J4"/>
    <mergeCell ref="C3:D4"/>
    <mergeCell ref="A3:A5"/>
    <mergeCell ref="B3:B5"/>
    <mergeCell ref="D68:F68"/>
    <mergeCell ref="C72:H72"/>
    <mergeCell ref="H68:J68"/>
    <mergeCell ref="C73:H73"/>
    <mergeCell ref="D67:F67"/>
  </mergeCells>
  <printOptions horizontalCentered="1"/>
  <pageMargins left="0" right="0" top="0.7086614173228347" bottom="0.31496062992125984" header="0.11811023622047245" footer="0.5118110236220472"/>
  <pageSetup firstPageNumber="207" useFirstPageNumber="1" horizontalDpi="600" verticalDpi="600" orientation="portrait" paperSize="9" scale="72" r:id="rId1"/>
  <rowBreaks count="1" manualBreakCount="1">
    <brk id="44" max="9" man="1"/>
  </rowBreaks>
</worksheet>
</file>

<file path=xl/worksheets/sheet31.xml><?xml version="1.0" encoding="utf-8"?>
<worksheet xmlns="http://schemas.openxmlformats.org/spreadsheetml/2006/main" xmlns:r="http://schemas.openxmlformats.org/officeDocument/2006/relationships">
  <sheetPr>
    <tabColor indexed="11"/>
  </sheetPr>
  <dimension ref="A1:J83"/>
  <sheetViews>
    <sheetView view="pageBreakPreview" zoomScaleSheetLayoutView="100" zoomScalePageLayoutView="0" workbookViewId="0" topLeftCell="A65">
      <selection activeCell="M80" sqref="M80"/>
    </sheetView>
  </sheetViews>
  <sheetFormatPr defaultColWidth="9.140625" defaultRowHeight="21.75"/>
  <cols>
    <col min="1" max="1" width="17.7109375" style="103" customWidth="1"/>
    <col min="2" max="2" width="45.00390625" style="103" customWidth="1"/>
    <col min="3" max="3" width="8.140625" style="103" customWidth="1"/>
    <col min="4" max="4" width="7.57421875" style="103" customWidth="1"/>
    <col min="5" max="7" width="6.140625" style="103" customWidth="1"/>
    <col min="8" max="8" width="10.57421875" style="103" customWidth="1"/>
    <col min="9" max="9" width="9.140625" style="103" bestFit="1" customWidth="1"/>
    <col min="10" max="10" width="7.8515625" style="103" customWidth="1"/>
    <col min="11" max="16384" width="9.140625" style="103" customWidth="1"/>
  </cols>
  <sheetData>
    <row r="1" spans="1:10" ht="21">
      <c r="A1" s="1034" t="s">
        <v>60</v>
      </c>
      <c r="B1" s="1034"/>
      <c r="C1" s="1034"/>
      <c r="D1" s="1034"/>
      <c r="E1" s="1034"/>
      <c r="F1" s="1034"/>
      <c r="G1" s="1034"/>
      <c r="H1" s="1034"/>
      <c r="I1" s="1034"/>
      <c r="J1" s="1034"/>
    </row>
    <row r="3" spans="1:10" ht="21">
      <c r="A3" s="1041" t="s">
        <v>252</v>
      </c>
      <c r="B3" s="1041" t="s">
        <v>253</v>
      </c>
      <c r="C3" s="1041" t="s">
        <v>265</v>
      </c>
      <c r="D3" s="1041"/>
      <c r="E3" s="1035" t="s">
        <v>258</v>
      </c>
      <c r="F3" s="1036"/>
      <c r="G3" s="1037"/>
      <c r="H3" s="1035" t="s">
        <v>258</v>
      </c>
      <c r="I3" s="1036"/>
      <c r="J3" s="1037"/>
    </row>
    <row r="4" spans="1:10" ht="21">
      <c r="A4" s="1043"/>
      <c r="B4" s="1043"/>
      <c r="C4" s="1042"/>
      <c r="D4" s="1042"/>
      <c r="E4" s="1038" t="s">
        <v>260</v>
      </c>
      <c r="F4" s="1039"/>
      <c r="G4" s="1040"/>
      <c r="H4" s="1038" t="s">
        <v>259</v>
      </c>
      <c r="I4" s="1039"/>
      <c r="J4" s="1040"/>
    </row>
    <row r="5" spans="1:10" ht="21">
      <c r="A5" s="1042"/>
      <c r="B5" s="1042"/>
      <c r="C5" s="104" t="s">
        <v>254</v>
      </c>
      <c r="D5" s="104" t="s">
        <v>255</v>
      </c>
      <c r="E5" s="104" t="s">
        <v>256</v>
      </c>
      <c r="F5" s="104" t="s">
        <v>257</v>
      </c>
      <c r="G5" s="104" t="s">
        <v>264</v>
      </c>
      <c r="H5" s="104" t="s">
        <v>256</v>
      </c>
      <c r="I5" s="104" t="s">
        <v>257</v>
      </c>
      <c r="J5" s="104" t="s">
        <v>264</v>
      </c>
    </row>
    <row r="6" spans="1:10" ht="21">
      <c r="A6" s="107" t="s">
        <v>61</v>
      </c>
      <c r="B6" s="321" t="s">
        <v>286</v>
      </c>
      <c r="C6" s="109"/>
      <c r="D6" s="110"/>
      <c r="E6" s="110"/>
      <c r="F6" s="110"/>
      <c r="G6" s="110"/>
      <c r="H6" s="68"/>
      <c r="I6" s="68"/>
      <c r="J6" s="68"/>
    </row>
    <row r="7" spans="1:10" ht="21">
      <c r="A7" s="112" t="s">
        <v>62</v>
      </c>
      <c r="B7" s="112" t="s">
        <v>63</v>
      </c>
      <c r="C7" s="109"/>
      <c r="D7" s="110"/>
      <c r="E7" s="110"/>
      <c r="F7" s="110"/>
      <c r="G7" s="110"/>
      <c r="H7" s="68">
        <f aca="true" t="shared" si="0" ref="H7:H70">E7*D7</f>
        <v>0</v>
      </c>
      <c r="I7" s="68">
        <f aca="true" t="shared" si="1" ref="I7:I70">F7*D7</f>
        <v>0</v>
      </c>
      <c r="J7" s="68">
        <f aca="true" t="shared" si="2" ref="J7:J70">G7*D7</f>
        <v>0</v>
      </c>
    </row>
    <row r="8" spans="1:10" ht="21">
      <c r="A8" s="112"/>
      <c r="B8" s="112" t="s">
        <v>64</v>
      </c>
      <c r="C8" s="109" t="s">
        <v>274</v>
      </c>
      <c r="D8" s="110">
        <v>400</v>
      </c>
      <c r="E8" s="110">
        <v>30</v>
      </c>
      <c r="F8" s="110">
        <v>0</v>
      </c>
      <c r="G8" s="110">
        <v>0</v>
      </c>
      <c r="H8" s="68">
        <f t="shared" si="0"/>
        <v>12000</v>
      </c>
      <c r="I8" s="68">
        <f t="shared" si="1"/>
        <v>0</v>
      </c>
      <c r="J8" s="68">
        <f t="shared" si="2"/>
        <v>0</v>
      </c>
    </row>
    <row r="9" spans="1:10" ht="21">
      <c r="A9" s="112"/>
      <c r="B9" s="112" t="s">
        <v>65</v>
      </c>
      <c r="C9" s="109" t="s">
        <v>274</v>
      </c>
      <c r="D9" s="110">
        <v>160</v>
      </c>
      <c r="E9" s="110">
        <v>30</v>
      </c>
      <c r="F9" s="110">
        <v>0</v>
      </c>
      <c r="G9" s="110">
        <v>0</v>
      </c>
      <c r="H9" s="68">
        <f t="shared" si="0"/>
        <v>4800</v>
      </c>
      <c r="I9" s="68">
        <f t="shared" si="1"/>
        <v>0</v>
      </c>
      <c r="J9" s="68">
        <f t="shared" si="2"/>
        <v>0</v>
      </c>
    </row>
    <row r="10" spans="1:10" ht="21">
      <c r="A10" s="112"/>
      <c r="B10" s="112" t="s">
        <v>66</v>
      </c>
      <c r="C10" s="109" t="s">
        <v>274</v>
      </c>
      <c r="D10" s="110">
        <v>320</v>
      </c>
      <c r="E10" s="110">
        <v>30</v>
      </c>
      <c r="F10" s="110">
        <v>0</v>
      </c>
      <c r="G10" s="110"/>
      <c r="H10" s="68">
        <f t="shared" si="0"/>
        <v>9600</v>
      </c>
      <c r="I10" s="68">
        <f t="shared" si="1"/>
        <v>0</v>
      </c>
      <c r="J10" s="68">
        <f t="shared" si="2"/>
        <v>0</v>
      </c>
    </row>
    <row r="11" spans="1:10" ht="21">
      <c r="A11" s="112"/>
      <c r="B11" s="112" t="s">
        <v>67</v>
      </c>
      <c r="C11" s="109" t="s">
        <v>272</v>
      </c>
      <c r="D11" s="110">
        <v>6</v>
      </c>
      <c r="E11" s="110">
        <v>0</v>
      </c>
      <c r="F11" s="110">
        <v>0</v>
      </c>
      <c r="G11" s="110">
        <v>2</v>
      </c>
      <c r="H11" s="68">
        <f t="shared" si="0"/>
        <v>0</v>
      </c>
      <c r="I11" s="68">
        <f t="shared" si="1"/>
        <v>0</v>
      </c>
      <c r="J11" s="68">
        <f t="shared" si="2"/>
        <v>12</v>
      </c>
    </row>
    <row r="12" spans="1:10" ht="21">
      <c r="A12" s="112"/>
      <c r="B12" s="112" t="s">
        <v>68</v>
      </c>
      <c r="C12" s="109"/>
      <c r="D12" s="110"/>
      <c r="E12" s="110"/>
      <c r="F12" s="110"/>
      <c r="G12" s="110"/>
      <c r="H12" s="68"/>
      <c r="I12" s="68"/>
      <c r="J12" s="68"/>
    </row>
    <row r="13" spans="1:10" ht="21">
      <c r="A13" s="112"/>
      <c r="B13" s="112" t="s">
        <v>69</v>
      </c>
      <c r="C13" s="109"/>
      <c r="D13" s="110"/>
      <c r="E13" s="110"/>
      <c r="F13" s="110"/>
      <c r="G13" s="110"/>
      <c r="H13" s="68"/>
      <c r="I13" s="68"/>
      <c r="J13" s="68"/>
    </row>
    <row r="14" spans="1:10" ht="21">
      <c r="A14" s="112"/>
      <c r="B14" s="112" t="s">
        <v>70</v>
      </c>
      <c r="C14" s="109" t="s">
        <v>272</v>
      </c>
      <c r="D14" s="110">
        <v>3</v>
      </c>
      <c r="E14" s="110">
        <v>0</v>
      </c>
      <c r="F14" s="110">
        <v>0</v>
      </c>
      <c r="G14" s="110">
        <v>5</v>
      </c>
      <c r="H14" s="68">
        <f t="shared" si="0"/>
        <v>0</v>
      </c>
      <c r="I14" s="68">
        <f t="shared" si="1"/>
        <v>0</v>
      </c>
      <c r="J14" s="68">
        <f t="shared" si="2"/>
        <v>15</v>
      </c>
    </row>
    <row r="15" spans="1:10" ht="21">
      <c r="A15" s="112"/>
      <c r="B15" s="112" t="s">
        <v>71</v>
      </c>
      <c r="C15" s="109" t="s">
        <v>282</v>
      </c>
      <c r="D15" s="110">
        <v>250</v>
      </c>
      <c r="E15" s="110">
        <v>30</v>
      </c>
      <c r="F15" s="110">
        <v>0</v>
      </c>
      <c r="G15" s="110">
        <v>0</v>
      </c>
      <c r="H15" s="68">
        <f t="shared" si="0"/>
        <v>7500</v>
      </c>
      <c r="I15" s="68">
        <f t="shared" si="1"/>
        <v>0</v>
      </c>
      <c r="J15" s="68">
        <f t="shared" si="2"/>
        <v>0</v>
      </c>
    </row>
    <row r="16" spans="1:10" ht="21">
      <c r="A16" s="112"/>
      <c r="B16" s="112" t="s">
        <v>72</v>
      </c>
      <c r="C16" s="109" t="s">
        <v>272</v>
      </c>
      <c r="D16" s="110">
        <v>150</v>
      </c>
      <c r="E16" s="110">
        <v>30</v>
      </c>
      <c r="F16" s="110">
        <v>0</v>
      </c>
      <c r="G16" s="110">
        <v>0</v>
      </c>
      <c r="H16" s="68">
        <f t="shared" si="0"/>
        <v>4500</v>
      </c>
      <c r="I16" s="68">
        <f t="shared" si="1"/>
        <v>0</v>
      </c>
      <c r="J16" s="68">
        <f t="shared" si="2"/>
        <v>0</v>
      </c>
    </row>
    <row r="17" spans="1:10" ht="21">
      <c r="A17" s="112"/>
      <c r="B17" s="112" t="s">
        <v>73</v>
      </c>
      <c r="C17" s="109" t="s">
        <v>272</v>
      </c>
      <c r="D17" s="110">
        <v>12</v>
      </c>
      <c r="E17" s="110">
        <v>0</v>
      </c>
      <c r="F17" s="110">
        <v>0</v>
      </c>
      <c r="G17" s="110">
        <v>1</v>
      </c>
      <c r="H17" s="68">
        <f t="shared" si="0"/>
        <v>0</v>
      </c>
      <c r="I17" s="68">
        <f t="shared" si="1"/>
        <v>0</v>
      </c>
      <c r="J17" s="68">
        <f t="shared" si="2"/>
        <v>12</v>
      </c>
    </row>
    <row r="18" spans="1:10" ht="21">
      <c r="A18" s="112"/>
      <c r="B18" s="112" t="s">
        <v>74</v>
      </c>
      <c r="C18" s="109" t="s">
        <v>272</v>
      </c>
      <c r="D18" s="110">
        <v>100</v>
      </c>
      <c r="E18" s="110">
        <v>0</v>
      </c>
      <c r="F18" s="110">
        <v>0</v>
      </c>
      <c r="G18" s="110">
        <v>1</v>
      </c>
      <c r="H18" s="68">
        <f t="shared" si="0"/>
        <v>0</v>
      </c>
      <c r="I18" s="68">
        <f t="shared" si="1"/>
        <v>0</v>
      </c>
      <c r="J18" s="68">
        <f t="shared" si="2"/>
        <v>100</v>
      </c>
    </row>
    <row r="19" spans="1:10" ht="21">
      <c r="A19" s="112"/>
      <c r="B19" s="112" t="s">
        <v>75</v>
      </c>
      <c r="C19" s="109" t="s">
        <v>272</v>
      </c>
      <c r="D19" s="110">
        <v>2</v>
      </c>
      <c r="E19" s="110">
        <v>0</v>
      </c>
      <c r="F19" s="110">
        <v>0</v>
      </c>
      <c r="G19" s="110">
        <v>3</v>
      </c>
      <c r="H19" s="68">
        <f t="shared" si="0"/>
        <v>0</v>
      </c>
      <c r="I19" s="68">
        <f t="shared" si="1"/>
        <v>0</v>
      </c>
      <c r="J19" s="68">
        <f t="shared" si="2"/>
        <v>6</v>
      </c>
    </row>
    <row r="20" spans="1:10" ht="21">
      <c r="A20" s="112" t="s">
        <v>76</v>
      </c>
      <c r="B20" s="322" t="s">
        <v>77</v>
      </c>
      <c r="C20" s="109"/>
      <c r="D20" s="110"/>
      <c r="E20" s="110"/>
      <c r="F20" s="110"/>
      <c r="G20" s="110"/>
      <c r="H20" s="68">
        <f t="shared" si="0"/>
        <v>0</v>
      </c>
      <c r="I20" s="68">
        <f t="shared" si="1"/>
        <v>0</v>
      </c>
      <c r="J20" s="68">
        <f t="shared" si="2"/>
        <v>0</v>
      </c>
    </row>
    <row r="21" spans="1:10" ht="21">
      <c r="A21" s="112"/>
      <c r="B21" s="323" t="s">
        <v>78</v>
      </c>
      <c r="C21" s="109"/>
      <c r="D21" s="110"/>
      <c r="E21" s="110"/>
      <c r="F21" s="110"/>
      <c r="G21" s="110"/>
      <c r="H21" s="68">
        <f t="shared" si="0"/>
        <v>0</v>
      </c>
      <c r="I21" s="68">
        <f t="shared" si="1"/>
        <v>0</v>
      </c>
      <c r="J21" s="68">
        <f t="shared" si="2"/>
        <v>0</v>
      </c>
    </row>
    <row r="22" spans="1:10" ht="21">
      <c r="A22" s="112"/>
      <c r="B22" s="112" t="s">
        <v>79</v>
      </c>
      <c r="C22" s="109"/>
      <c r="D22" s="110"/>
      <c r="E22" s="110"/>
      <c r="F22" s="110"/>
      <c r="G22" s="110"/>
      <c r="H22" s="68">
        <f t="shared" si="0"/>
        <v>0</v>
      </c>
      <c r="I22" s="68">
        <f t="shared" si="1"/>
        <v>0</v>
      </c>
      <c r="J22" s="68">
        <f t="shared" si="2"/>
        <v>0</v>
      </c>
    </row>
    <row r="23" spans="1:10" ht="21">
      <c r="A23" s="112"/>
      <c r="B23" s="112" t="s">
        <v>80</v>
      </c>
      <c r="C23" s="109"/>
      <c r="D23" s="110"/>
      <c r="E23" s="110"/>
      <c r="F23" s="110"/>
      <c r="G23" s="110"/>
      <c r="H23" s="68">
        <f t="shared" si="0"/>
        <v>0</v>
      </c>
      <c r="I23" s="68">
        <f t="shared" si="1"/>
        <v>0</v>
      </c>
      <c r="J23" s="68">
        <f t="shared" si="2"/>
        <v>0</v>
      </c>
    </row>
    <row r="24" spans="1:10" ht="21">
      <c r="A24" s="112"/>
      <c r="B24" s="112" t="s">
        <v>81</v>
      </c>
      <c r="C24" s="109"/>
      <c r="D24" s="110"/>
      <c r="E24" s="110"/>
      <c r="F24" s="110"/>
      <c r="G24" s="110"/>
      <c r="H24" s="68">
        <f t="shared" si="0"/>
        <v>0</v>
      </c>
      <c r="I24" s="68">
        <f t="shared" si="1"/>
        <v>0</v>
      </c>
      <c r="J24" s="68">
        <f t="shared" si="2"/>
        <v>0</v>
      </c>
    </row>
    <row r="25" spans="1:10" ht="21">
      <c r="A25" s="112"/>
      <c r="B25" s="112" t="s">
        <v>82</v>
      </c>
      <c r="C25" s="109"/>
      <c r="D25" s="110"/>
      <c r="E25" s="110"/>
      <c r="F25" s="110"/>
      <c r="G25" s="110"/>
      <c r="H25" s="68">
        <f t="shared" si="0"/>
        <v>0</v>
      </c>
      <c r="I25" s="68">
        <f t="shared" si="1"/>
        <v>0</v>
      </c>
      <c r="J25" s="68">
        <f t="shared" si="2"/>
        <v>0</v>
      </c>
    </row>
    <row r="26" spans="1:10" ht="21">
      <c r="A26" s="112"/>
      <c r="B26" s="112" t="s">
        <v>83</v>
      </c>
      <c r="C26" s="109"/>
      <c r="D26" s="110"/>
      <c r="E26" s="110"/>
      <c r="F26" s="110"/>
      <c r="G26" s="110"/>
      <c r="H26" s="68">
        <f t="shared" si="0"/>
        <v>0</v>
      </c>
      <c r="I26" s="68">
        <f t="shared" si="1"/>
        <v>0</v>
      </c>
      <c r="J26" s="68">
        <f t="shared" si="2"/>
        <v>0</v>
      </c>
    </row>
    <row r="27" spans="1:10" ht="21">
      <c r="A27" s="112"/>
      <c r="B27" s="112" t="s">
        <v>84</v>
      </c>
      <c r="C27" s="109" t="s">
        <v>274</v>
      </c>
      <c r="D27" s="110">
        <v>365</v>
      </c>
      <c r="E27" s="110">
        <v>5</v>
      </c>
      <c r="F27" s="110">
        <v>0</v>
      </c>
      <c r="G27" s="110">
        <v>0</v>
      </c>
      <c r="H27" s="68">
        <f t="shared" si="0"/>
        <v>1825</v>
      </c>
      <c r="I27" s="68">
        <f t="shared" si="1"/>
        <v>0</v>
      </c>
      <c r="J27" s="68">
        <f t="shared" si="2"/>
        <v>0</v>
      </c>
    </row>
    <row r="28" spans="1:10" ht="21">
      <c r="A28" s="112"/>
      <c r="B28" s="112" t="s">
        <v>85</v>
      </c>
      <c r="C28" s="109" t="s">
        <v>274</v>
      </c>
      <c r="D28" s="110">
        <v>500</v>
      </c>
      <c r="E28" s="110">
        <v>5</v>
      </c>
      <c r="F28" s="110">
        <v>0</v>
      </c>
      <c r="G28" s="110">
        <v>0</v>
      </c>
      <c r="H28" s="68">
        <f t="shared" si="0"/>
        <v>2500</v>
      </c>
      <c r="I28" s="68">
        <f t="shared" si="1"/>
        <v>0</v>
      </c>
      <c r="J28" s="68">
        <f t="shared" si="2"/>
        <v>0</v>
      </c>
    </row>
    <row r="29" spans="1:10" ht="21">
      <c r="A29" s="112"/>
      <c r="B29" s="112" t="s">
        <v>86</v>
      </c>
      <c r="C29" s="109" t="s">
        <v>274</v>
      </c>
      <c r="D29" s="110">
        <v>500</v>
      </c>
      <c r="E29" s="110">
        <v>20</v>
      </c>
      <c r="F29" s="110">
        <v>0</v>
      </c>
      <c r="G29" s="110">
        <v>0</v>
      </c>
      <c r="H29" s="68">
        <f t="shared" si="0"/>
        <v>10000</v>
      </c>
      <c r="I29" s="68">
        <f t="shared" si="1"/>
        <v>0</v>
      </c>
      <c r="J29" s="68">
        <f t="shared" si="2"/>
        <v>0</v>
      </c>
    </row>
    <row r="30" spans="1:10" ht="21">
      <c r="A30" s="112"/>
      <c r="B30" s="112" t="s">
        <v>87</v>
      </c>
      <c r="C30" s="109" t="s">
        <v>272</v>
      </c>
      <c r="D30" s="110">
        <v>12</v>
      </c>
      <c r="E30" s="110">
        <v>0</v>
      </c>
      <c r="F30" s="110">
        <v>0</v>
      </c>
      <c r="G30" s="110">
        <v>4</v>
      </c>
      <c r="H30" s="68">
        <f t="shared" si="0"/>
        <v>0</v>
      </c>
      <c r="I30" s="68">
        <f t="shared" si="1"/>
        <v>0</v>
      </c>
      <c r="J30" s="68">
        <f t="shared" si="2"/>
        <v>48</v>
      </c>
    </row>
    <row r="31" spans="1:10" ht="21">
      <c r="A31" s="112"/>
      <c r="B31" s="112" t="s">
        <v>88</v>
      </c>
      <c r="C31" s="109"/>
      <c r="D31" s="110"/>
      <c r="E31" s="110"/>
      <c r="F31" s="110"/>
      <c r="G31" s="110"/>
      <c r="H31" s="68">
        <f t="shared" si="0"/>
        <v>0</v>
      </c>
      <c r="I31" s="68">
        <f t="shared" si="1"/>
        <v>0</v>
      </c>
      <c r="J31" s="68">
        <f t="shared" si="2"/>
        <v>0</v>
      </c>
    </row>
    <row r="32" spans="1:10" ht="21">
      <c r="A32" s="112"/>
      <c r="B32" s="112" t="s">
        <v>89</v>
      </c>
      <c r="C32" s="109"/>
      <c r="D32" s="110"/>
      <c r="E32" s="110"/>
      <c r="F32" s="110"/>
      <c r="G32" s="110"/>
      <c r="H32" s="68">
        <f t="shared" si="0"/>
        <v>0</v>
      </c>
      <c r="I32" s="68">
        <f t="shared" si="1"/>
        <v>0</v>
      </c>
      <c r="J32" s="68">
        <f t="shared" si="2"/>
        <v>0</v>
      </c>
    </row>
    <row r="33" spans="1:10" ht="21">
      <c r="A33" s="112"/>
      <c r="B33" s="112" t="s">
        <v>84</v>
      </c>
      <c r="C33" s="109" t="s">
        <v>274</v>
      </c>
      <c r="D33" s="110">
        <v>365</v>
      </c>
      <c r="E33" s="110">
        <v>5</v>
      </c>
      <c r="F33" s="110">
        <v>0</v>
      </c>
      <c r="G33" s="110">
        <v>0</v>
      </c>
      <c r="H33" s="68">
        <f t="shared" si="0"/>
        <v>1825</v>
      </c>
      <c r="I33" s="68">
        <f t="shared" si="1"/>
        <v>0</v>
      </c>
      <c r="J33" s="68">
        <f t="shared" si="2"/>
        <v>0</v>
      </c>
    </row>
    <row r="34" spans="1:10" ht="21">
      <c r="A34" s="112"/>
      <c r="B34" s="112" t="s">
        <v>85</v>
      </c>
      <c r="C34" s="109" t="s">
        <v>274</v>
      </c>
      <c r="D34" s="110">
        <v>150</v>
      </c>
      <c r="E34" s="110">
        <v>5</v>
      </c>
      <c r="F34" s="110">
        <v>0</v>
      </c>
      <c r="G34" s="110">
        <v>0</v>
      </c>
      <c r="H34" s="68">
        <f t="shared" si="0"/>
        <v>750</v>
      </c>
      <c r="I34" s="68">
        <f t="shared" si="1"/>
        <v>0</v>
      </c>
      <c r="J34" s="68">
        <f t="shared" si="2"/>
        <v>0</v>
      </c>
    </row>
    <row r="35" spans="1:10" ht="21">
      <c r="A35" s="112"/>
      <c r="B35" s="112" t="s">
        <v>86</v>
      </c>
      <c r="C35" s="109" t="s">
        <v>274</v>
      </c>
      <c r="D35" s="110">
        <v>150</v>
      </c>
      <c r="E35" s="110">
        <v>20</v>
      </c>
      <c r="F35" s="110">
        <v>0</v>
      </c>
      <c r="G35" s="110"/>
      <c r="H35" s="68">
        <v>0</v>
      </c>
      <c r="I35" s="68">
        <f t="shared" si="1"/>
        <v>0</v>
      </c>
      <c r="J35" s="68">
        <f t="shared" si="2"/>
        <v>0</v>
      </c>
    </row>
    <row r="36" spans="1:10" ht="21">
      <c r="A36" s="112"/>
      <c r="B36" s="112" t="s">
        <v>90</v>
      </c>
      <c r="C36" s="109" t="s">
        <v>272</v>
      </c>
      <c r="D36" s="110">
        <v>12</v>
      </c>
      <c r="E36" s="110">
        <v>0</v>
      </c>
      <c r="F36" s="110">
        <v>0</v>
      </c>
      <c r="G36" s="110">
        <v>3</v>
      </c>
      <c r="H36" s="68">
        <f t="shared" si="0"/>
        <v>0</v>
      </c>
      <c r="I36" s="68">
        <f t="shared" si="1"/>
        <v>0</v>
      </c>
      <c r="J36" s="68">
        <f t="shared" si="2"/>
        <v>36</v>
      </c>
    </row>
    <row r="37" spans="1:10" ht="21">
      <c r="A37" s="112"/>
      <c r="B37" s="112" t="s">
        <v>91</v>
      </c>
      <c r="C37" s="109" t="s">
        <v>272</v>
      </c>
      <c r="D37" s="110">
        <v>48</v>
      </c>
      <c r="E37" s="110">
        <v>0</v>
      </c>
      <c r="F37" s="110">
        <v>0</v>
      </c>
      <c r="G37" s="110">
        <v>1</v>
      </c>
      <c r="H37" s="68">
        <f t="shared" si="0"/>
        <v>0</v>
      </c>
      <c r="I37" s="68">
        <f t="shared" si="1"/>
        <v>0</v>
      </c>
      <c r="J37" s="68">
        <f t="shared" si="2"/>
        <v>48</v>
      </c>
    </row>
    <row r="38" spans="1:10" ht="21">
      <c r="A38" s="112"/>
      <c r="B38" s="112" t="s">
        <v>92</v>
      </c>
      <c r="C38" s="109" t="s">
        <v>272</v>
      </c>
      <c r="D38" s="110">
        <v>12</v>
      </c>
      <c r="E38" s="110">
        <v>0</v>
      </c>
      <c r="F38" s="110">
        <v>0</v>
      </c>
      <c r="G38" s="110">
        <v>50</v>
      </c>
      <c r="H38" s="68">
        <f t="shared" si="0"/>
        <v>0</v>
      </c>
      <c r="I38" s="68">
        <f t="shared" si="1"/>
        <v>0</v>
      </c>
      <c r="J38" s="68">
        <f t="shared" si="2"/>
        <v>600</v>
      </c>
    </row>
    <row r="39" spans="1:10" ht="21">
      <c r="A39" s="112"/>
      <c r="B39" s="112" t="s">
        <v>93</v>
      </c>
      <c r="C39" s="109"/>
      <c r="D39" s="110"/>
      <c r="E39" s="110"/>
      <c r="F39" s="110"/>
      <c r="G39" s="110"/>
      <c r="H39" s="68"/>
      <c r="I39" s="68"/>
      <c r="J39" s="68"/>
    </row>
    <row r="40" spans="1:10" ht="21">
      <c r="A40" s="127"/>
      <c r="B40" s="127" t="s">
        <v>94</v>
      </c>
      <c r="C40" s="129"/>
      <c r="D40" s="130"/>
      <c r="E40" s="130"/>
      <c r="F40" s="130"/>
      <c r="G40" s="130"/>
      <c r="H40" s="131"/>
      <c r="I40" s="131"/>
      <c r="J40" s="131"/>
    </row>
    <row r="41" spans="1:10" ht="21">
      <c r="A41" s="324" t="s">
        <v>95</v>
      </c>
      <c r="B41" s="324" t="s">
        <v>96</v>
      </c>
      <c r="C41" s="115"/>
      <c r="D41" s="114"/>
      <c r="E41" s="114"/>
      <c r="F41" s="114"/>
      <c r="G41" s="114"/>
      <c r="H41" s="134"/>
      <c r="I41" s="134"/>
      <c r="J41" s="134"/>
    </row>
    <row r="42" spans="1:10" ht="21">
      <c r="A42" s="112"/>
      <c r="B42" s="112" t="s">
        <v>97</v>
      </c>
      <c r="C42" s="109"/>
      <c r="D42" s="110"/>
      <c r="E42" s="110"/>
      <c r="F42" s="110"/>
      <c r="G42" s="110"/>
      <c r="H42" s="68"/>
      <c r="I42" s="68"/>
      <c r="J42" s="68"/>
    </row>
    <row r="43" spans="1:10" ht="21">
      <c r="A43" s="112"/>
      <c r="B43" s="112" t="s">
        <v>98</v>
      </c>
      <c r="C43" s="109"/>
      <c r="D43" s="110"/>
      <c r="E43" s="110"/>
      <c r="F43" s="110"/>
      <c r="G43" s="110"/>
      <c r="H43" s="68"/>
      <c r="I43" s="68"/>
      <c r="J43" s="68"/>
    </row>
    <row r="44" spans="1:10" ht="21">
      <c r="A44" s="112"/>
      <c r="B44" s="112" t="s">
        <v>99</v>
      </c>
      <c r="C44" s="109" t="s">
        <v>286</v>
      </c>
      <c r="D44" s="110" t="s">
        <v>286</v>
      </c>
      <c r="E44" s="110"/>
      <c r="F44" s="110"/>
      <c r="G44" s="110"/>
      <c r="H44" s="68"/>
      <c r="I44" s="68"/>
      <c r="J44" s="68"/>
    </row>
    <row r="45" spans="1:10" ht="21">
      <c r="A45" s="112"/>
      <c r="B45" s="112" t="s">
        <v>100</v>
      </c>
      <c r="C45" s="109" t="s">
        <v>281</v>
      </c>
      <c r="D45" s="110">
        <v>30</v>
      </c>
      <c r="E45" s="110">
        <v>0</v>
      </c>
      <c r="F45" s="110">
        <v>0</v>
      </c>
      <c r="G45" s="110">
        <v>0</v>
      </c>
      <c r="H45" s="68">
        <f>E450*D45</f>
        <v>0</v>
      </c>
      <c r="I45" s="68">
        <f t="shared" si="1"/>
        <v>0</v>
      </c>
      <c r="J45" s="68">
        <f t="shared" si="2"/>
        <v>0</v>
      </c>
    </row>
    <row r="46" spans="1:10" ht="21">
      <c r="A46" s="112"/>
      <c r="B46" s="112" t="s">
        <v>101</v>
      </c>
      <c r="C46" s="109" t="s">
        <v>281</v>
      </c>
      <c r="D46" s="110">
        <v>40</v>
      </c>
      <c r="E46" s="110">
        <v>0</v>
      </c>
      <c r="F46" s="110">
        <v>0</v>
      </c>
      <c r="G46" s="110">
        <v>0</v>
      </c>
      <c r="H46" s="68">
        <f t="shared" si="0"/>
        <v>0</v>
      </c>
      <c r="I46" s="68">
        <f t="shared" si="1"/>
        <v>0</v>
      </c>
      <c r="J46" s="68">
        <f t="shared" si="2"/>
        <v>0</v>
      </c>
    </row>
    <row r="47" spans="1:10" ht="21">
      <c r="A47" s="112"/>
      <c r="B47" s="112" t="s">
        <v>102</v>
      </c>
      <c r="C47" s="109" t="s">
        <v>272</v>
      </c>
      <c r="D47" s="110">
        <v>30</v>
      </c>
      <c r="E47" s="110">
        <v>0</v>
      </c>
      <c r="F47" s="110">
        <v>0</v>
      </c>
      <c r="G47" s="110">
        <v>0</v>
      </c>
      <c r="H47" s="68">
        <f t="shared" si="0"/>
        <v>0</v>
      </c>
      <c r="I47" s="68">
        <f t="shared" si="1"/>
        <v>0</v>
      </c>
      <c r="J47" s="68">
        <f t="shared" si="2"/>
        <v>0</v>
      </c>
    </row>
    <row r="48" spans="1:10" ht="21">
      <c r="A48" s="112"/>
      <c r="B48" s="112" t="s">
        <v>103</v>
      </c>
      <c r="C48" s="109" t="s">
        <v>662</v>
      </c>
      <c r="D48" s="110">
        <v>6</v>
      </c>
      <c r="E48" s="110">
        <v>0</v>
      </c>
      <c r="F48" s="110">
        <v>0</v>
      </c>
      <c r="G48" s="110">
        <v>0</v>
      </c>
      <c r="H48" s="68">
        <f t="shared" si="0"/>
        <v>0</v>
      </c>
      <c r="I48" s="68">
        <f t="shared" si="1"/>
        <v>0</v>
      </c>
      <c r="J48" s="68">
        <f t="shared" si="2"/>
        <v>0</v>
      </c>
    </row>
    <row r="49" spans="1:10" ht="21">
      <c r="A49" s="112"/>
      <c r="B49" s="112" t="s">
        <v>104</v>
      </c>
      <c r="C49" s="109"/>
      <c r="D49" s="110"/>
      <c r="E49" s="110"/>
      <c r="F49" s="110"/>
      <c r="G49" s="110"/>
      <c r="H49" s="68">
        <f t="shared" si="0"/>
        <v>0</v>
      </c>
      <c r="I49" s="68">
        <f t="shared" si="1"/>
        <v>0</v>
      </c>
      <c r="J49" s="68">
        <f t="shared" si="2"/>
        <v>0</v>
      </c>
    </row>
    <row r="50" spans="1:10" ht="21">
      <c r="A50" s="112"/>
      <c r="B50" s="112" t="s">
        <v>105</v>
      </c>
      <c r="C50" s="109"/>
      <c r="D50" s="110"/>
      <c r="E50" s="110"/>
      <c r="F50" s="110"/>
      <c r="G50" s="110"/>
      <c r="H50" s="68">
        <f t="shared" si="0"/>
        <v>0</v>
      </c>
      <c r="I50" s="68">
        <f t="shared" si="1"/>
        <v>0</v>
      </c>
      <c r="J50" s="68">
        <f t="shared" si="2"/>
        <v>0</v>
      </c>
    </row>
    <row r="51" spans="1:10" ht="21">
      <c r="A51" s="112"/>
      <c r="B51" s="112" t="s">
        <v>106</v>
      </c>
      <c r="C51" s="109"/>
      <c r="D51" s="110"/>
      <c r="E51" s="110"/>
      <c r="F51" s="110"/>
      <c r="G51" s="110"/>
      <c r="H51" s="68">
        <f t="shared" si="0"/>
        <v>0</v>
      </c>
      <c r="I51" s="68">
        <f t="shared" si="1"/>
        <v>0</v>
      </c>
      <c r="J51" s="68">
        <f t="shared" si="2"/>
        <v>0</v>
      </c>
    </row>
    <row r="52" spans="1:10" ht="21">
      <c r="A52" s="112"/>
      <c r="B52" s="112" t="s">
        <v>107</v>
      </c>
      <c r="C52" s="109" t="s">
        <v>272</v>
      </c>
      <c r="D52" s="110">
        <v>6</v>
      </c>
      <c r="E52" s="110">
        <v>0</v>
      </c>
      <c r="F52" s="110">
        <v>0</v>
      </c>
      <c r="G52" s="110">
        <v>0</v>
      </c>
      <c r="H52" s="68">
        <f t="shared" si="0"/>
        <v>0</v>
      </c>
      <c r="I52" s="68">
        <f t="shared" si="1"/>
        <v>0</v>
      </c>
      <c r="J52" s="68">
        <f t="shared" si="2"/>
        <v>0</v>
      </c>
    </row>
    <row r="53" spans="1:10" ht="21">
      <c r="A53" s="112"/>
      <c r="B53" s="112" t="s">
        <v>108</v>
      </c>
      <c r="C53" s="109"/>
      <c r="D53" s="110"/>
      <c r="E53" s="110"/>
      <c r="F53" s="110"/>
      <c r="G53" s="110"/>
      <c r="H53" s="68">
        <f t="shared" si="0"/>
        <v>0</v>
      </c>
      <c r="I53" s="68">
        <f t="shared" si="1"/>
        <v>0</v>
      </c>
      <c r="J53" s="68">
        <f t="shared" si="2"/>
        <v>0</v>
      </c>
    </row>
    <row r="54" spans="1:10" ht="21">
      <c r="A54" s="112"/>
      <c r="B54" s="112" t="s">
        <v>109</v>
      </c>
      <c r="C54" s="109" t="s">
        <v>281</v>
      </c>
      <c r="D54" s="110">
        <v>40</v>
      </c>
      <c r="E54" s="110">
        <v>0</v>
      </c>
      <c r="F54" s="110">
        <v>6</v>
      </c>
      <c r="G54" s="110">
        <v>0</v>
      </c>
      <c r="H54" s="68">
        <f t="shared" si="0"/>
        <v>0</v>
      </c>
      <c r="I54" s="68">
        <f t="shared" si="1"/>
        <v>240</v>
      </c>
      <c r="J54" s="68">
        <f t="shared" si="2"/>
        <v>0</v>
      </c>
    </row>
    <row r="55" spans="1:10" ht="21">
      <c r="A55" s="112"/>
      <c r="B55" s="112" t="s">
        <v>110</v>
      </c>
      <c r="C55" s="109" t="s">
        <v>272</v>
      </c>
      <c r="D55" s="110">
        <v>150</v>
      </c>
      <c r="E55" s="110">
        <v>0</v>
      </c>
      <c r="F55" s="110">
        <v>0</v>
      </c>
      <c r="G55" s="110">
        <v>1</v>
      </c>
      <c r="H55" s="68">
        <f t="shared" si="0"/>
        <v>0</v>
      </c>
      <c r="I55" s="68">
        <f t="shared" si="1"/>
        <v>0</v>
      </c>
      <c r="J55" s="68">
        <f t="shared" si="2"/>
        <v>150</v>
      </c>
    </row>
    <row r="56" spans="1:10" ht="21">
      <c r="A56" s="112"/>
      <c r="B56" s="112" t="s">
        <v>111</v>
      </c>
      <c r="C56" s="109" t="s">
        <v>274</v>
      </c>
      <c r="D56" s="110">
        <v>230</v>
      </c>
      <c r="E56" s="110">
        <v>30</v>
      </c>
      <c r="F56" s="110">
        <v>0</v>
      </c>
      <c r="G56" s="110">
        <v>0</v>
      </c>
      <c r="H56" s="68">
        <f t="shared" si="0"/>
        <v>6900</v>
      </c>
      <c r="I56" s="68">
        <f t="shared" si="1"/>
        <v>0</v>
      </c>
      <c r="J56" s="68">
        <f t="shared" si="2"/>
        <v>0</v>
      </c>
    </row>
    <row r="57" spans="1:10" ht="21">
      <c r="A57" s="112"/>
      <c r="B57" s="112" t="s">
        <v>112</v>
      </c>
      <c r="C57" s="109" t="s">
        <v>274</v>
      </c>
      <c r="D57" s="110">
        <v>230</v>
      </c>
      <c r="E57" s="110">
        <v>30</v>
      </c>
      <c r="F57" s="110">
        <v>0</v>
      </c>
      <c r="G57" s="110">
        <v>0</v>
      </c>
      <c r="H57" s="68">
        <f t="shared" si="0"/>
        <v>6900</v>
      </c>
      <c r="I57" s="68">
        <f t="shared" si="1"/>
        <v>0</v>
      </c>
      <c r="J57" s="68">
        <f t="shared" si="2"/>
        <v>0</v>
      </c>
    </row>
    <row r="58" spans="1:10" ht="21">
      <c r="A58" s="112"/>
      <c r="B58" s="112" t="s">
        <v>113</v>
      </c>
      <c r="C58" s="109" t="s">
        <v>272</v>
      </c>
      <c r="D58" s="110">
        <v>150</v>
      </c>
      <c r="E58" s="110">
        <v>0</v>
      </c>
      <c r="F58" s="110">
        <v>1</v>
      </c>
      <c r="G58" s="110">
        <v>0</v>
      </c>
      <c r="H58" s="68">
        <f t="shared" si="0"/>
        <v>0</v>
      </c>
      <c r="I58" s="68">
        <f t="shared" si="1"/>
        <v>150</v>
      </c>
      <c r="J58" s="68">
        <f t="shared" si="2"/>
        <v>0</v>
      </c>
    </row>
    <row r="59" spans="1:10" ht="21">
      <c r="A59" s="112"/>
      <c r="B59" s="112" t="s">
        <v>114</v>
      </c>
      <c r="C59" s="109" t="s">
        <v>272</v>
      </c>
      <c r="D59" s="110">
        <v>12</v>
      </c>
      <c r="E59" s="110">
        <v>0</v>
      </c>
      <c r="F59" s="110">
        <v>0</v>
      </c>
      <c r="G59" s="110">
        <v>3</v>
      </c>
      <c r="H59" s="68">
        <f t="shared" si="0"/>
        <v>0</v>
      </c>
      <c r="I59" s="68">
        <f t="shared" si="1"/>
        <v>0</v>
      </c>
      <c r="J59" s="68">
        <f t="shared" si="2"/>
        <v>36</v>
      </c>
    </row>
    <row r="60" spans="1:10" ht="21">
      <c r="A60" s="112" t="s">
        <v>115</v>
      </c>
      <c r="B60" s="112" t="s">
        <v>116</v>
      </c>
      <c r="C60" s="109"/>
      <c r="D60" s="110"/>
      <c r="E60" s="110"/>
      <c r="F60" s="110"/>
      <c r="G60" s="110"/>
      <c r="H60" s="68"/>
      <c r="I60" s="68"/>
      <c r="J60" s="68"/>
    </row>
    <row r="61" spans="1:10" ht="21">
      <c r="A61" s="112" t="s">
        <v>117</v>
      </c>
      <c r="B61" s="112" t="s">
        <v>118</v>
      </c>
      <c r="C61" s="109"/>
      <c r="D61" s="110"/>
      <c r="E61" s="110"/>
      <c r="F61" s="110"/>
      <c r="G61" s="110"/>
      <c r="H61" s="68"/>
      <c r="I61" s="68"/>
      <c r="J61" s="68"/>
    </row>
    <row r="62" spans="1:10" ht="21">
      <c r="A62" s="112"/>
      <c r="B62" s="112" t="s">
        <v>119</v>
      </c>
      <c r="C62" s="109"/>
      <c r="D62" s="110"/>
      <c r="E62" s="110"/>
      <c r="F62" s="110"/>
      <c r="G62" s="110"/>
      <c r="H62" s="68"/>
      <c r="I62" s="68"/>
      <c r="J62" s="68"/>
    </row>
    <row r="63" spans="1:10" ht="21">
      <c r="A63" s="112"/>
      <c r="B63" s="112" t="s">
        <v>120</v>
      </c>
      <c r="C63" s="109" t="s">
        <v>272</v>
      </c>
      <c r="D63" s="110">
        <v>1</v>
      </c>
      <c r="E63" s="110">
        <v>0</v>
      </c>
      <c r="F63" s="110">
        <v>0</v>
      </c>
      <c r="G63" s="110">
        <v>120</v>
      </c>
      <c r="H63" s="68">
        <f t="shared" si="0"/>
        <v>0</v>
      </c>
      <c r="I63" s="68">
        <f t="shared" si="1"/>
        <v>0</v>
      </c>
      <c r="J63" s="68">
        <f t="shared" si="2"/>
        <v>120</v>
      </c>
    </row>
    <row r="64" spans="1:10" ht="21">
      <c r="A64" s="112"/>
      <c r="B64" s="112" t="s">
        <v>121</v>
      </c>
      <c r="C64" s="109"/>
      <c r="D64" s="110"/>
      <c r="E64" s="110"/>
      <c r="F64" s="110"/>
      <c r="G64" s="110"/>
      <c r="H64" s="68"/>
      <c r="I64" s="68"/>
      <c r="J64" s="68"/>
    </row>
    <row r="65" spans="1:10" ht="21">
      <c r="A65" s="112"/>
      <c r="B65" s="112" t="s">
        <v>122</v>
      </c>
      <c r="C65" s="109" t="s">
        <v>272</v>
      </c>
      <c r="D65" s="110">
        <v>1</v>
      </c>
      <c r="E65" s="110">
        <v>0</v>
      </c>
      <c r="F65" s="110">
        <v>0</v>
      </c>
      <c r="G65" s="110">
        <v>15</v>
      </c>
      <c r="H65" s="68">
        <f t="shared" si="0"/>
        <v>0</v>
      </c>
      <c r="I65" s="68">
        <f t="shared" si="1"/>
        <v>0</v>
      </c>
      <c r="J65" s="68">
        <f t="shared" si="2"/>
        <v>15</v>
      </c>
    </row>
    <row r="66" spans="1:10" ht="21">
      <c r="A66" s="112"/>
      <c r="B66" s="112" t="s">
        <v>123</v>
      </c>
      <c r="C66" s="109"/>
      <c r="D66" s="110"/>
      <c r="E66" s="110"/>
      <c r="F66" s="110"/>
      <c r="G66" s="110"/>
      <c r="H66" s="68"/>
      <c r="I66" s="68"/>
      <c r="J66" s="68"/>
    </row>
    <row r="67" spans="1:10" ht="21">
      <c r="A67" s="112"/>
      <c r="B67" s="112" t="s">
        <v>124</v>
      </c>
      <c r="C67" s="109" t="s">
        <v>272</v>
      </c>
      <c r="D67" s="110">
        <v>1</v>
      </c>
      <c r="E67" s="110">
        <v>0</v>
      </c>
      <c r="F67" s="110">
        <v>0</v>
      </c>
      <c r="G67" s="110">
        <v>15</v>
      </c>
      <c r="H67" s="68">
        <f t="shared" si="0"/>
        <v>0</v>
      </c>
      <c r="I67" s="68">
        <f t="shared" si="1"/>
        <v>0</v>
      </c>
      <c r="J67" s="68">
        <f t="shared" si="2"/>
        <v>15</v>
      </c>
    </row>
    <row r="68" spans="1:10" ht="21">
      <c r="A68" s="112"/>
      <c r="B68" s="112" t="s">
        <v>125</v>
      </c>
      <c r="C68" s="109"/>
      <c r="D68" s="110"/>
      <c r="E68" s="110"/>
      <c r="F68" s="110"/>
      <c r="G68" s="110"/>
      <c r="H68" s="68"/>
      <c r="I68" s="68"/>
      <c r="J68" s="68"/>
    </row>
    <row r="69" spans="1:10" ht="21">
      <c r="A69" s="127"/>
      <c r="B69" s="127" t="s">
        <v>126</v>
      </c>
      <c r="C69" s="129" t="s">
        <v>272</v>
      </c>
      <c r="D69" s="130">
        <v>1</v>
      </c>
      <c r="E69" s="130">
        <v>0</v>
      </c>
      <c r="F69" s="130">
        <v>0</v>
      </c>
      <c r="G69" s="130">
        <v>45</v>
      </c>
      <c r="H69" s="131">
        <f t="shared" si="0"/>
        <v>0</v>
      </c>
      <c r="I69" s="131">
        <f t="shared" si="1"/>
        <v>0</v>
      </c>
      <c r="J69" s="131">
        <f t="shared" si="2"/>
        <v>45</v>
      </c>
    </row>
    <row r="70" spans="1:10" ht="21">
      <c r="A70" s="324"/>
      <c r="B70" s="324" t="s">
        <v>127</v>
      </c>
      <c r="C70" s="115" t="s">
        <v>272</v>
      </c>
      <c r="D70" s="114">
        <v>3</v>
      </c>
      <c r="E70" s="114">
        <v>0</v>
      </c>
      <c r="F70" s="114">
        <v>0</v>
      </c>
      <c r="G70" s="114">
        <v>30</v>
      </c>
      <c r="H70" s="134">
        <f t="shared" si="0"/>
        <v>0</v>
      </c>
      <c r="I70" s="134">
        <f t="shared" si="1"/>
        <v>0</v>
      </c>
      <c r="J70" s="134">
        <f t="shared" si="2"/>
        <v>90</v>
      </c>
    </row>
    <row r="71" spans="1:10" ht="21">
      <c r="A71" s="112"/>
      <c r="B71" s="112" t="s">
        <v>128</v>
      </c>
      <c r="C71" s="109"/>
      <c r="D71" s="110"/>
      <c r="E71" s="110"/>
      <c r="F71" s="110"/>
      <c r="G71" s="110"/>
      <c r="H71" s="68"/>
      <c r="I71" s="68"/>
      <c r="J71" s="68"/>
    </row>
    <row r="72" spans="1:10" ht="21">
      <c r="A72" s="112"/>
      <c r="B72" s="112" t="s">
        <v>129</v>
      </c>
      <c r="C72" s="109"/>
      <c r="D72" s="110"/>
      <c r="E72" s="110"/>
      <c r="F72" s="110"/>
      <c r="G72" s="110"/>
      <c r="H72" s="68"/>
      <c r="I72" s="68"/>
      <c r="J72" s="68"/>
    </row>
    <row r="73" spans="1:10" ht="21">
      <c r="A73" s="324"/>
      <c r="B73" s="324" t="s">
        <v>130</v>
      </c>
      <c r="C73" s="115"/>
      <c r="D73" s="114"/>
      <c r="E73" s="114"/>
      <c r="F73" s="114"/>
      <c r="G73" s="114"/>
      <c r="H73" s="134"/>
      <c r="I73" s="134"/>
      <c r="J73" s="134"/>
    </row>
    <row r="74" spans="1:10" ht="21">
      <c r="A74" s="127"/>
      <c r="B74" s="127" t="s">
        <v>131</v>
      </c>
      <c r="C74" s="129"/>
      <c r="D74" s="130"/>
      <c r="E74" s="130"/>
      <c r="F74" s="130"/>
      <c r="G74" s="130"/>
      <c r="H74" s="131"/>
      <c r="I74" s="131"/>
      <c r="J74" s="131"/>
    </row>
    <row r="75" spans="1:10" ht="21">
      <c r="A75" s="116"/>
      <c r="B75" s="116"/>
      <c r="C75" s="116"/>
      <c r="D75" s="1032" t="s">
        <v>290</v>
      </c>
      <c r="E75" s="1032"/>
      <c r="F75" s="1032"/>
      <c r="G75" s="117"/>
      <c r="H75" s="325">
        <f>SUM(H19:EH74)</f>
        <v>32299</v>
      </c>
      <c r="I75" s="325">
        <f>SUM(I19:I74)</f>
        <v>390</v>
      </c>
      <c r="J75" s="325">
        <f>SUM(J19:J74)</f>
        <v>1209</v>
      </c>
    </row>
    <row r="76" spans="1:10" ht="21">
      <c r="A76" s="116"/>
      <c r="B76" s="116"/>
      <c r="C76" s="116"/>
      <c r="D76" s="1032" t="s">
        <v>261</v>
      </c>
      <c r="E76" s="1032"/>
      <c r="F76" s="1032"/>
      <c r="G76" s="117"/>
      <c r="H76" s="326">
        <f>H75/60</f>
        <v>538.3166666666667</v>
      </c>
      <c r="I76" s="326">
        <f>I75</f>
        <v>390</v>
      </c>
      <c r="J76" s="326">
        <v>0</v>
      </c>
    </row>
    <row r="77" spans="1:10" ht="21">
      <c r="A77" s="116"/>
      <c r="B77" s="116"/>
      <c r="C77" s="116"/>
      <c r="D77" s="1032" t="s">
        <v>266</v>
      </c>
      <c r="E77" s="1032"/>
      <c r="F77" s="1032"/>
      <c r="G77" s="119"/>
      <c r="H77" s="327">
        <f>H76/7</f>
        <v>76.90238095238097</v>
      </c>
      <c r="I77" s="327">
        <f>I76/7</f>
        <v>55.714285714285715</v>
      </c>
      <c r="J77" s="326">
        <f>J75</f>
        <v>1209</v>
      </c>
    </row>
    <row r="78" spans="1:10" ht="21">
      <c r="A78" s="116"/>
      <c r="B78" s="116"/>
      <c r="C78" s="116"/>
      <c r="D78" s="1032" t="s">
        <v>262</v>
      </c>
      <c r="E78" s="1032"/>
      <c r="F78" s="1032"/>
      <c r="G78" s="119"/>
      <c r="H78" s="1026">
        <f>SUM(H77:J77)/230</f>
        <v>5.833115942028986</v>
      </c>
      <c r="I78" s="1027"/>
      <c r="J78" s="1028"/>
    </row>
    <row r="79" spans="1:10" ht="21">
      <c r="A79" s="120" t="s">
        <v>263</v>
      </c>
      <c r="B79" s="116" t="s">
        <v>267</v>
      </c>
      <c r="C79" s="116"/>
      <c r="D79" s="116"/>
      <c r="E79" s="116"/>
      <c r="F79" s="116"/>
      <c r="G79" s="116"/>
      <c r="H79" s="116"/>
      <c r="I79" s="116"/>
      <c r="J79" s="116"/>
    </row>
    <row r="80" spans="1:10" ht="21">
      <c r="A80" s="116"/>
      <c r="B80" s="116" t="s">
        <v>268</v>
      </c>
      <c r="C80" s="116"/>
      <c r="D80" s="116"/>
      <c r="E80" s="116"/>
      <c r="F80" s="116"/>
      <c r="G80" s="116"/>
      <c r="H80" s="116"/>
      <c r="I80" s="116"/>
      <c r="J80" s="116"/>
    </row>
    <row r="81" spans="1:10" ht="21">
      <c r="A81" s="116"/>
      <c r="B81" s="116" t="s">
        <v>269</v>
      </c>
      <c r="C81" s="116"/>
      <c r="D81" s="116"/>
      <c r="E81" s="116"/>
      <c r="F81" s="116"/>
      <c r="G81" s="116"/>
      <c r="H81" s="116"/>
      <c r="I81" s="116"/>
      <c r="J81" s="116"/>
    </row>
    <row r="82" spans="1:10" ht="21">
      <c r="A82" s="116"/>
      <c r="B82" s="116" t="s">
        <v>270</v>
      </c>
      <c r="C82" s="1025" t="s">
        <v>271</v>
      </c>
      <c r="D82" s="1025"/>
      <c r="E82" s="1025"/>
      <c r="F82" s="1025"/>
      <c r="G82" s="1025"/>
      <c r="H82" s="1025"/>
      <c r="I82" s="116"/>
      <c r="J82" s="116"/>
    </row>
    <row r="83" spans="1:10" ht="21">
      <c r="A83" s="116"/>
      <c r="B83" s="116"/>
      <c r="C83" s="1029">
        <v>230</v>
      </c>
      <c r="D83" s="1029"/>
      <c r="E83" s="1029"/>
      <c r="F83" s="1029"/>
      <c r="G83" s="1029"/>
      <c r="H83" s="1029"/>
      <c r="I83" s="116"/>
      <c r="J83" s="116"/>
    </row>
  </sheetData>
  <sheetProtection/>
  <mergeCells count="15">
    <mergeCell ref="E4:G4"/>
    <mergeCell ref="H3:J3"/>
    <mergeCell ref="H4:J4"/>
    <mergeCell ref="C3:D4"/>
    <mergeCell ref="A1:J1"/>
    <mergeCell ref="D75:F75"/>
    <mergeCell ref="A3:A5"/>
    <mergeCell ref="B3:B5"/>
    <mergeCell ref="E3:G3"/>
    <mergeCell ref="C83:H83"/>
    <mergeCell ref="D77:F77"/>
    <mergeCell ref="D78:F78"/>
    <mergeCell ref="C82:H82"/>
    <mergeCell ref="H78:J78"/>
    <mergeCell ref="D76:F76"/>
  </mergeCells>
  <printOptions horizontalCentered="1"/>
  <pageMargins left="0" right="0" top="0.7086614173228347" bottom="0.31496062992125984" header="0.11811023622047245" footer="0.5118110236220472"/>
  <pageSetup firstPageNumber="207" useFirstPageNumber="1" horizontalDpi="600" verticalDpi="600" orientation="portrait" paperSize="9" scale="85" r:id="rId1"/>
  <rowBreaks count="2" manualBreakCount="2">
    <brk id="40" max="9" man="1"/>
    <brk id="69" max="9" man="1"/>
  </rowBreaks>
</worksheet>
</file>

<file path=xl/worksheets/sheet32.xml><?xml version="1.0" encoding="utf-8"?>
<worksheet xmlns="http://schemas.openxmlformats.org/spreadsheetml/2006/main" xmlns:r="http://schemas.openxmlformats.org/officeDocument/2006/relationships">
  <sheetPr>
    <tabColor indexed="11"/>
  </sheetPr>
  <dimension ref="A1:J73"/>
  <sheetViews>
    <sheetView view="pageBreakPreview" zoomScale="85" zoomScaleSheetLayoutView="85" zoomScalePageLayoutView="0" workbookViewId="0" topLeftCell="A1">
      <selection activeCell="O9" sqref="O9"/>
    </sheetView>
  </sheetViews>
  <sheetFormatPr defaultColWidth="9.140625" defaultRowHeight="23.25" customHeight="1"/>
  <cols>
    <col min="1" max="1" width="15.140625" style="103" customWidth="1"/>
    <col min="2" max="2" width="42.421875" style="103" customWidth="1"/>
    <col min="3" max="3" width="9.00390625" style="103" customWidth="1"/>
    <col min="4" max="4" width="8.28125" style="103" bestFit="1" customWidth="1"/>
    <col min="5" max="5" width="6.140625" style="103" customWidth="1"/>
    <col min="6" max="6" width="6.28125" style="103" customWidth="1"/>
    <col min="7" max="7" width="4.8515625" style="103" customWidth="1"/>
    <col min="8" max="8" width="13.7109375" style="103" bestFit="1" customWidth="1"/>
    <col min="9" max="9" width="11.140625" style="103" bestFit="1" customWidth="1"/>
    <col min="10" max="10" width="9.421875" style="103" bestFit="1" customWidth="1"/>
    <col min="11" max="16384" width="9.140625" style="103" customWidth="1"/>
  </cols>
  <sheetData>
    <row r="1" spans="1:10" ht="23.25" customHeight="1">
      <c r="A1" s="1034" t="s">
        <v>1039</v>
      </c>
      <c r="B1" s="1034"/>
      <c r="C1" s="1034"/>
      <c r="D1" s="1034"/>
      <c r="E1" s="1034"/>
      <c r="F1" s="1034"/>
      <c r="G1" s="1034"/>
      <c r="H1" s="1034"/>
      <c r="I1" s="1034"/>
      <c r="J1" s="1034"/>
    </row>
    <row r="3" spans="1:10" ht="23.25" customHeight="1">
      <c r="A3" s="1112" t="s">
        <v>252</v>
      </c>
      <c r="B3" s="1112" t="s">
        <v>253</v>
      </c>
      <c r="C3" s="1112" t="s">
        <v>265</v>
      </c>
      <c r="D3" s="1112"/>
      <c r="E3" s="1119" t="s">
        <v>258</v>
      </c>
      <c r="F3" s="1120"/>
      <c r="G3" s="1121"/>
      <c r="H3" s="1119" t="s">
        <v>258</v>
      </c>
      <c r="I3" s="1120"/>
      <c r="J3" s="1121"/>
    </row>
    <row r="4" spans="1:10" ht="23.25" customHeight="1">
      <c r="A4" s="1113"/>
      <c r="B4" s="1113"/>
      <c r="C4" s="1114"/>
      <c r="D4" s="1114"/>
      <c r="E4" s="1122" t="s">
        <v>260</v>
      </c>
      <c r="F4" s="1123"/>
      <c r="G4" s="1124"/>
      <c r="H4" s="1122" t="s">
        <v>259</v>
      </c>
      <c r="I4" s="1123"/>
      <c r="J4" s="1124"/>
    </row>
    <row r="5" spans="1:10" ht="23.25" customHeight="1">
      <c r="A5" s="1114"/>
      <c r="B5" s="1114"/>
      <c r="C5" s="286" t="s">
        <v>254</v>
      </c>
      <c r="D5" s="286" t="s">
        <v>255</v>
      </c>
      <c r="E5" s="286" t="s">
        <v>256</v>
      </c>
      <c r="F5" s="286" t="s">
        <v>257</v>
      </c>
      <c r="G5" s="286" t="s">
        <v>264</v>
      </c>
      <c r="H5" s="286" t="s">
        <v>256</v>
      </c>
      <c r="I5" s="286" t="s">
        <v>257</v>
      </c>
      <c r="J5" s="286" t="s">
        <v>264</v>
      </c>
    </row>
    <row r="6" spans="1:10" ht="23.25" customHeight="1">
      <c r="A6" s="1126" t="s">
        <v>611</v>
      </c>
      <c r="B6" s="1126"/>
      <c r="C6" s="333"/>
      <c r="D6" s="334"/>
      <c r="E6" s="334"/>
      <c r="F6" s="334"/>
      <c r="G6" s="334"/>
      <c r="H6" s="334"/>
      <c r="I6" s="334"/>
      <c r="J6" s="334"/>
    </row>
    <row r="7" spans="1:10" ht="23.25" customHeight="1">
      <c r="A7" s="349" t="s">
        <v>612</v>
      </c>
      <c r="B7" s="347"/>
      <c r="C7" s="348"/>
      <c r="D7" s="348"/>
      <c r="E7" s="348"/>
      <c r="F7" s="348"/>
      <c r="G7" s="348"/>
      <c r="H7" s="348"/>
      <c r="I7" s="348"/>
      <c r="J7" s="348"/>
    </row>
    <row r="8" spans="1:10" ht="23.25" customHeight="1">
      <c r="A8" s="342"/>
      <c r="B8" s="293" t="s">
        <v>613</v>
      </c>
      <c r="C8" s="290" t="s">
        <v>272</v>
      </c>
      <c r="D8" s="291">
        <v>10</v>
      </c>
      <c r="E8" s="291">
        <v>0</v>
      </c>
      <c r="F8" s="291">
        <v>0</v>
      </c>
      <c r="G8" s="291">
        <v>1</v>
      </c>
      <c r="H8" s="335">
        <f>E8*D8</f>
        <v>0</v>
      </c>
      <c r="I8" s="335">
        <f>F8*D8</f>
        <v>0</v>
      </c>
      <c r="J8" s="335">
        <f>G8*D8</f>
        <v>10</v>
      </c>
    </row>
    <row r="9" spans="1:10" ht="23.25" customHeight="1">
      <c r="A9" s="289"/>
      <c r="B9" s="293" t="s">
        <v>614</v>
      </c>
      <c r="C9" s="290"/>
      <c r="D9" s="291"/>
      <c r="E9" s="291"/>
      <c r="F9" s="291"/>
      <c r="G9" s="291"/>
      <c r="H9" s="292"/>
      <c r="I9" s="292"/>
      <c r="J9" s="292"/>
    </row>
    <row r="10" spans="1:10" ht="23.25" customHeight="1">
      <c r="A10" s="293"/>
      <c r="B10" s="293" t="s">
        <v>615</v>
      </c>
      <c r="C10" s="290" t="s">
        <v>272</v>
      </c>
      <c r="D10" s="291">
        <v>15</v>
      </c>
      <c r="E10" s="291">
        <v>0</v>
      </c>
      <c r="F10" s="291">
        <v>4</v>
      </c>
      <c r="G10" s="291">
        <v>0</v>
      </c>
      <c r="H10" s="335">
        <f>E10*D10</f>
        <v>0</v>
      </c>
      <c r="I10" s="335">
        <f>F10*D10</f>
        <v>60</v>
      </c>
      <c r="J10" s="335">
        <f>G10*D10</f>
        <v>0</v>
      </c>
    </row>
    <row r="11" spans="1:10" ht="23.25" customHeight="1">
      <c r="A11" s="293"/>
      <c r="B11" s="293" t="s">
        <v>352</v>
      </c>
      <c r="C11" s="290"/>
      <c r="D11" s="291"/>
      <c r="E11" s="291"/>
      <c r="F11" s="291"/>
      <c r="G11" s="291"/>
      <c r="H11" s="292"/>
      <c r="I11" s="292"/>
      <c r="J11" s="292"/>
    </row>
    <row r="12" spans="1:10" ht="23.25" customHeight="1">
      <c r="A12" s="293"/>
      <c r="B12" s="293" t="s">
        <v>616</v>
      </c>
      <c r="C12" s="290" t="s">
        <v>272</v>
      </c>
      <c r="D12" s="291">
        <v>1948</v>
      </c>
      <c r="E12" s="291">
        <v>0</v>
      </c>
      <c r="F12" s="291">
        <v>1</v>
      </c>
      <c r="G12" s="291">
        <v>0</v>
      </c>
      <c r="H12" s="335">
        <f>E12*D12</f>
        <v>0</v>
      </c>
      <c r="I12" s="335">
        <f>F12*D12</f>
        <v>1948</v>
      </c>
      <c r="J12" s="335">
        <f>G12*D12</f>
        <v>0</v>
      </c>
    </row>
    <row r="13" spans="1:10" ht="23.25" customHeight="1">
      <c r="A13" s="293"/>
      <c r="B13" s="293" t="s">
        <v>617</v>
      </c>
      <c r="C13" s="290" t="s">
        <v>272</v>
      </c>
      <c r="D13" s="291">
        <v>96</v>
      </c>
      <c r="E13" s="291">
        <v>0</v>
      </c>
      <c r="F13" s="291">
        <v>2</v>
      </c>
      <c r="G13" s="291">
        <v>0</v>
      </c>
      <c r="H13" s="335">
        <f>E13*D13</f>
        <v>0</v>
      </c>
      <c r="I13" s="335">
        <f>F13*D13</f>
        <v>192</v>
      </c>
      <c r="J13" s="335">
        <f>G13*D13</f>
        <v>0</v>
      </c>
    </row>
    <row r="14" spans="1:10" ht="23.25" customHeight="1">
      <c r="A14" s="293"/>
      <c r="B14" s="293" t="s">
        <v>247</v>
      </c>
      <c r="C14" s="290"/>
      <c r="D14" s="291"/>
      <c r="E14" s="291"/>
      <c r="F14" s="291"/>
      <c r="G14" s="291"/>
      <c r="H14" s="292">
        <f>D14*E14</f>
        <v>0</v>
      </c>
      <c r="I14" s="292">
        <f>D14*F14</f>
        <v>0</v>
      </c>
      <c r="J14" s="292">
        <f>D14*G14</f>
        <v>0</v>
      </c>
    </row>
    <row r="15" spans="1:10" ht="23.25" customHeight="1">
      <c r="A15" s="293"/>
      <c r="B15" s="293" t="s">
        <v>353</v>
      </c>
      <c r="C15" s="290"/>
      <c r="D15" s="291"/>
      <c r="E15" s="291"/>
      <c r="F15" s="291"/>
      <c r="G15" s="291"/>
      <c r="H15" s="292">
        <f>D15*E15</f>
        <v>0</v>
      </c>
      <c r="I15" s="292">
        <f>D15*F15</f>
        <v>0</v>
      </c>
      <c r="J15" s="292">
        <f>D15*G15</f>
        <v>0</v>
      </c>
    </row>
    <row r="16" spans="1:10" ht="23.25" customHeight="1">
      <c r="A16" s="293"/>
      <c r="B16" s="293" t="s">
        <v>618</v>
      </c>
      <c r="C16" s="290" t="s">
        <v>272</v>
      </c>
      <c r="D16" s="291">
        <v>1948</v>
      </c>
      <c r="E16" s="291">
        <v>0</v>
      </c>
      <c r="F16" s="291">
        <v>1</v>
      </c>
      <c r="G16" s="291">
        <v>0</v>
      </c>
      <c r="H16" s="335">
        <f>E16*D16</f>
        <v>0</v>
      </c>
      <c r="I16" s="335">
        <f>F16*D16</f>
        <v>1948</v>
      </c>
      <c r="J16" s="335">
        <f>G16*D16</f>
        <v>0</v>
      </c>
    </row>
    <row r="17" spans="1:10" ht="23.25" customHeight="1">
      <c r="A17" s="293"/>
      <c r="B17" s="293" t="s">
        <v>619</v>
      </c>
      <c r="C17" s="290" t="s">
        <v>272</v>
      </c>
      <c r="D17" s="291">
        <v>96</v>
      </c>
      <c r="E17" s="291">
        <v>0</v>
      </c>
      <c r="F17" s="291">
        <v>0</v>
      </c>
      <c r="G17" s="291">
        <v>1</v>
      </c>
      <c r="H17" s="335">
        <f>E17*D17</f>
        <v>0</v>
      </c>
      <c r="I17" s="335">
        <f>F17*D17</f>
        <v>0</v>
      </c>
      <c r="J17" s="335">
        <f>G17*D17</f>
        <v>96</v>
      </c>
    </row>
    <row r="18" spans="1:10" ht="23.25" customHeight="1">
      <c r="A18" s="293"/>
      <c r="B18" s="293" t="s">
        <v>354</v>
      </c>
      <c r="C18" s="290"/>
      <c r="D18" s="291"/>
      <c r="E18" s="291"/>
      <c r="F18" s="291"/>
      <c r="G18" s="291"/>
      <c r="H18" s="292"/>
      <c r="I18" s="292"/>
      <c r="J18" s="292"/>
    </row>
    <row r="19" spans="1:10" ht="23.25" customHeight="1">
      <c r="A19" s="293"/>
      <c r="B19" s="293" t="s">
        <v>618</v>
      </c>
      <c r="C19" s="290" t="s">
        <v>272</v>
      </c>
      <c r="D19" s="291">
        <v>1948</v>
      </c>
      <c r="E19" s="291">
        <v>30</v>
      </c>
      <c r="F19" s="291">
        <v>0</v>
      </c>
      <c r="G19" s="291"/>
      <c r="H19" s="335">
        <f>E19*D19</f>
        <v>58440</v>
      </c>
      <c r="I19" s="335">
        <f>F19*D19</f>
        <v>0</v>
      </c>
      <c r="J19" s="335">
        <f>G19*D19</f>
        <v>0</v>
      </c>
    </row>
    <row r="20" spans="1:10" ht="23.25" customHeight="1">
      <c r="A20" s="293"/>
      <c r="B20" s="293" t="s">
        <v>620</v>
      </c>
      <c r="C20" s="290" t="s">
        <v>272</v>
      </c>
      <c r="D20" s="291">
        <v>96</v>
      </c>
      <c r="E20" s="291">
        <v>0</v>
      </c>
      <c r="F20" s="291">
        <v>2</v>
      </c>
      <c r="G20" s="291"/>
      <c r="H20" s="335">
        <f>E20*D20</f>
        <v>0</v>
      </c>
      <c r="I20" s="335">
        <f>F20*D20</f>
        <v>192</v>
      </c>
      <c r="J20" s="335">
        <f>G20*D20</f>
        <v>0</v>
      </c>
    </row>
    <row r="21" spans="1:10" ht="23.25" customHeight="1">
      <c r="A21" s="293"/>
      <c r="B21" s="293" t="s">
        <v>355</v>
      </c>
      <c r="C21" s="290" t="s">
        <v>272</v>
      </c>
      <c r="D21" s="291">
        <v>96</v>
      </c>
      <c r="E21" s="291">
        <v>0</v>
      </c>
      <c r="F21" s="291">
        <v>0</v>
      </c>
      <c r="G21" s="291">
        <v>1</v>
      </c>
      <c r="H21" s="335">
        <f>E21*D21</f>
        <v>0</v>
      </c>
      <c r="I21" s="335">
        <f>F21*D21</f>
        <v>0</v>
      </c>
      <c r="J21" s="335">
        <f>G21*D21</f>
        <v>96</v>
      </c>
    </row>
    <row r="22" spans="1:10" ht="23.25" customHeight="1">
      <c r="A22" s="289" t="s">
        <v>621</v>
      </c>
      <c r="B22" s="293"/>
      <c r="C22" s="290"/>
      <c r="D22" s="291"/>
      <c r="E22" s="291"/>
      <c r="F22" s="291"/>
      <c r="G22" s="291"/>
      <c r="H22" s="292"/>
      <c r="I22" s="292"/>
      <c r="J22" s="292"/>
    </row>
    <row r="23" spans="1:10" ht="23.25" customHeight="1">
      <c r="A23" s="289"/>
      <c r="B23" s="293" t="s">
        <v>622</v>
      </c>
      <c r="C23" s="290"/>
      <c r="D23" s="291"/>
      <c r="E23" s="291"/>
      <c r="F23" s="291"/>
      <c r="G23" s="291"/>
      <c r="H23" s="292"/>
      <c r="I23" s="292"/>
      <c r="J23" s="292"/>
    </row>
    <row r="24" spans="1:10" ht="23.25" customHeight="1">
      <c r="A24" s="293"/>
      <c r="B24" s="293" t="s">
        <v>248</v>
      </c>
      <c r="C24" s="290"/>
      <c r="D24" s="291"/>
      <c r="E24" s="291"/>
      <c r="F24" s="291"/>
      <c r="G24" s="291"/>
      <c r="H24" s="292"/>
      <c r="I24" s="292"/>
      <c r="J24" s="292"/>
    </row>
    <row r="25" spans="1:10" ht="23.25" customHeight="1">
      <c r="A25" s="293"/>
      <c r="B25" s="293" t="s">
        <v>623</v>
      </c>
      <c r="C25" s="290" t="s">
        <v>272</v>
      </c>
      <c r="D25" s="291">
        <v>1948</v>
      </c>
      <c r="E25" s="291">
        <v>30</v>
      </c>
      <c r="F25" s="291">
        <v>0</v>
      </c>
      <c r="G25" s="291">
        <v>0</v>
      </c>
      <c r="H25" s="335">
        <f>E25*D25</f>
        <v>58440</v>
      </c>
      <c r="I25" s="335">
        <f>F25*D25</f>
        <v>0</v>
      </c>
      <c r="J25" s="335">
        <f>G25*D25</f>
        <v>0</v>
      </c>
    </row>
    <row r="26" spans="1:10" ht="23.25" customHeight="1">
      <c r="A26" s="293"/>
      <c r="B26" s="293" t="s">
        <v>624</v>
      </c>
      <c r="C26" s="290" t="s">
        <v>272</v>
      </c>
      <c r="D26" s="291">
        <v>1948</v>
      </c>
      <c r="E26" s="291">
        <v>30</v>
      </c>
      <c r="F26" s="291">
        <v>0</v>
      </c>
      <c r="G26" s="291">
        <v>0</v>
      </c>
      <c r="H26" s="335">
        <f>E26*D26</f>
        <v>58440</v>
      </c>
      <c r="I26" s="335">
        <f>F26*D26</f>
        <v>0</v>
      </c>
      <c r="J26" s="335">
        <f>G26*D26</f>
        <v>0</v>
      </c>
    </row>
    <row r="27" spans="1:10" ht="23.25" customHeight="1">
      <c r="A27" s="293"/>
      <c r="B27" s="293" t="s">
        <v>625</v>
      </c>
      <c r="C27" s="290"/>
      <c r="D27" s="291"/>
      <c r="E27" s="291"/>
      <c r="F27" s="291"/>
      <c r="G27" s="291"/>
      <c r="H27" s="292"/>
      <c r="I27" s="292"/>
      <c r="J27" s="292"/>
    </row>
    <row r="28" spans="1:10" ht="23.25" customHeight="1">
      <c r="A28" s="293"/>
      <c r="B28" s="293" t="s">
        <v>626</v>
      </c>
      <c r="C28" s="290"/>
      <c r="D28" s="291"/>
      <c r="E28" s="291"/>
      <c r="F28" s="291"/>
      <c r="G28" s="291"/>
      <c r="H28" s="292"/>
      <c r="I28" s="292"/>
      <c r="J28" s="292"/>
    </row>
    <row r="29" spans="1:10" ht="23.25" customHeight="1">
      <c r="A29" s="293"/>
      <c r="B29" s="293" t="s">
        <v>627</v>
      </c>
      <c r="C29" s="290" t="s">
        <v>272</v>
      </c>
      <c r="D29" s="291">
        <v>1948</v>
      </c>
      <c r="E29" s="291">
        <v>30</v>
      </c>
      <c r="F29" s="291">
        <v>0</v>
      </c>
      <c r="G29" s="291">
        <v>0</v>
      </c>
      <c r="H29" s="335">
        <f>E29*D29</f>
        <v>58440</v>
      </c>
      <c r="I29" s="335">
        <f>F29*D29</f>
        <v>0</v>
      </c>
      <c r="J29" s="335">
        <f>G29*D29</f>
        <v>0</v>
      </c>
    </row>
    <row r="30" spans="1:10" ht="23.25" customHeight="1">
      <c r="A30" s="293"/>
      <c r="B30" s="293" t="s">
        <v>628</v>
      </c>
      <c r="C30" s="290"/>
      <c r="D30" s="291"/>
      <c r="E30" s="291"/>
      <c r="F30" s="291"/>
      <c r="G30" s="291"/>
      <c r="H30" s="292"/>
      <c r="I30" s="292"/>
      <c r="J30" s="292"/>
    </row>
    <row r="31" spans="1:10" ht="23.25" customHeight="1">
      <c r="A31" s="293"/>
      <c r="B31" s="293" t="s">
        <v>629</v>
      </c>
      <c r="C31" s="290" t="s">
        <v>272</v>
      </c>
      <c r="D31" s="291">
        <v>1948</v>
      </c>
      <c r="E31" s="291">
        <v>30</v>
      </c>
      <c r="F31" s="291">
        <v>0</v>
      </c>
      <c r="G31" s="291">
        <v>0</v>
      </c>
      <c r="H31" s="335">
        <f>E31*D31</f>
        <v>58440</v>
      </c>
      <c r="I31" s="335">
        <f>F31*D31</f>
        <v>0</v>
      </c>
      <c r="J31" s="335">
        <f>G31*D31</f>
        <v>0</v>
      </c>
    </row>
    <row r="32" spans="1:10" ht="23.25" customHeight="1">
      <c r="A32" s="293"/>
      <c r="B32" s="293" t="s">
        <v>356</v>
      </c>
      <c r="C32" s="290"/>
      <c r="D32" s="291"/>
      <c r="E32" s="291"/>
      <c r="F32" s="291"/>
      <c r="G32" s="291"/>
      <c r="H32" s="292"/>
      <c r="I32" s="292"/>
      <c r="J32" s="292"/>
    </row>
    <row r="33" spans="1:10" ht="23.25" customHeight="1">
      <c r="A33" s="293"/>
      <c r="B33" s="293" t="s">
        <v>630</v>
      </c>
      <c r="C33" s="290" t="s">
        <v>272</v>
      </c>
      <c r="D33" s="291">
        <v>1</v>
      </c>
      <c r="E33" s="291">
        <v>0</v>
      </c>
      <c r="F33" s="291">
        <v>1</v>
      </c>
      <c r="G33" s="291">
        <v>0</v>
      </c>
      <c r="H33" s="335">
        <f>E33*D33</f>
        <v>0</v>
      </c>
      <c r="I33" s="335">
        <f>F33*D33</f>
        <v>1</v>
      </c>
      <c r="J33" s="335">
        <f>G33*D33</f>
        <v>0</v>
      </c>
    </row>
    <row r="34" spans="1:10" ht="23.25" customHeight="1">
      <c r="A34" s="293"/>
      <c r="B34" s="293" t="s">
        <v>631</v>
      </c>
      <c r="C34" s="290"/>
      <c r="D34" s="291"/>
      <c r="E34" s="291"/>
      <c r="F34" s="291"/>
      <c r="G34" s="291"/>
      <c r="H34" s="292"/>
      <c r="I34" s="292"/>
      <c r="J34" s="292"/>
    </row>
    <row r="35" spans="1:10" ht="23.25" customHeight="1">
      <c r="A35" s="293"/>
      <c r="B35" s="293" t="s">
        <v>632</v>
      </c>
      <c r="C35" s="290" t="s">
        <v>251</v>
      </c>
      <c r="D35" s="291">
        <v>1</v>
      </c>
      <c r="E35" s="291">
        <v>0</v>
      </c>
      <c r="F35" s="291">
        <v>0</v>
      </c>
      <c r="G35" s="291">
        <v>30</v>
      </c>
      <c r="H35" s="335">
        <f>E35*D35</f>
        <v>0</v>
      </c>
      <c r="I35" s="335">
        <f>F35*D35</f>
        <v>0</v>
      </c>
      <c r="J35" s="335">
        <f>G35*D35</f>
        <v>30</v>
      </c>
    </row>
    <row r="36" spans="1:10" ht="23.25" customHeight="1">
      <c r="A36" s="293"/>
      <c r="B36" s="293" t="s">
        <v>633</v>
      </c>
      <c r="C36" s="290"/>
      <c r="D36" s="291"/>
      <c r="E36" s="291"/>
      <c r="F36" s="291"/>
      <c r="G36" s="291"/>
      <c r="H36" s="292"/>
      <c r="I36" s="292"/>
      <c r="J36" s="292"/>
    </row>
    <row r="37" spans="1:10" ht="23.25" customHeight="1">
      <c r="A37" s="293"/>
      <c r="B37" s="293" t="s">
        <v>634</v>
      </c>
      <c r="C37" s="290"/>
      <c r="D37" s="291"/>
      <c r="E37" s="291"/>
      <c r="F37" s="291"/>
      <c r="G37" s="291"/>
      <c r="H37" s="292"/>
      <c r="I37" s="292"/>
      <c r="J37" s="292"/>
    </row>
    <row r="38" spans="1:10" ht="23.25" customHeight="1">
      <c r="A38" s="293"/>
      <c r="B38" s="293" t="s">
        <v>635</v>
      </c>
      <c r="C38" s="290" t="s">
        <v>272</v>
      </c>
      <c r="D38" s="291">
        <v>1</v>
      </c>
      <c r="E38" s="291">
        <v>0</v>
      </c>
      <c r="F38" s="291">
        <v>1</v>
      </c>
      <c r="G38" s="291">
        <v>0</v>
      </c>
      <c r="H38" s="335">
        <f>E38*D38</f>
        <v>0</v>
      </c>
      <c r="I38" s="335">
        <f>F38*D38</f>
        <v>1</v>
      </c>
      <c r="J38" s="335">
        <f>G38*D38</f>
        <v>0</v>
      </c>
    </row>
    <row r="39" spans="1:10" ht="23.25" customHeight="1">
      <c r="A39" s="293"/>
      <c r="B39" s="293" t="s">
        <v>636</v>
      </c>
      <c r="C39" s="290"/>
      <c r="D39" s="291"/>
      <c r="E39" s="291"/>
      <c r="F39" s="291"/>
      <c r="G39" s="291"/>
      <c r="H39" s="292"/>
      <c r="I39" s="292"/>
      <c r="J39" s="292"/>
    </row>
    <row r="40" spans="1:10" ht="23.25" customHeight="1">
      <c r="A40" s="309"/>
      <c r="B40" s="309" t="s">
        <v>637</v>
      </c>
      <c r="C40" s="310"/>
      <c r="D40" s="315"/>
      <c r="E40" s="315"/>
      <c r="F40" s="315"/>
      <c r="G40" s="315"/>
      <c r="H40" s="316"/>
      <c r="I40" s="316"/>
      <c r="J40" s="316"/>
    </row>
    <row r="41" spans="1:10" ht="23.25" customHeight="1">
      <c r="A41" s="343"/>
      <c r="B41" s="343" t="s">
        <v>638</v>
      </c>
      <c r="C41" s="344" t="s">
        <v>272</v>
      </c>
      <c r="D41" s="345">
        <v>1</v>
      </c>
      <c r="E41" s="345">
        <v>0</v>
      </c>
      <c r="F41" s="345">
        <v>0</v>
      </c>
      <c r="G41" s="345">
        <v>1</v>
      </c>
      <c r="H41" s="346">
        <f>E41*D41</f>
        <v>0</v>
      </c>
      <c r="I41" s="346">
        <f>F41*D41</f>
        <v>0</v>
      </c>
      <c r="J41" s="346">
        <f>G41*D41</f>
        <v>1</v>
      </c>
    </row>
    <row r="42" spans="1:10" ht="23.25" customHeight="1">
      <c r="A42" s="293"/>
      <c r="B42" s="293" t="s">
        <v>639</v>
      </c>
      <c r="C42" s="290"/>
      <c r="D42" s="291"/>
      <c r="E42" s="291"/>
      <c r="F42" s="291"/>
      <c r="G42" s="291"/>
      <c r="H42" s="292"/>
      <c r="I42" s="292"/>
      <c r="J42" s="292"/>
    </row>
    <row r="43" spans="1:10" ht="23.25" customHeight="1">
      <c r="A43" s="289" t="s">
        <v>640</v>
      </c>
      <c r="B43" s="293"/>
      <c r="C43" s="290"/>
      <c r="D43" s="291"/>
      <c r="E43" s="291"/>
      <c r="F43" s="291"/>
      <c r="G43" s="291"/>
      <c r="H43" s="292"/>
      <c r="I43" s="292"/>
      <c r="J43" s="292"/>
    </row>
    <row r="44" spans="1:10" ht="23.25" customHeight="1">
      <c r="A44" s="293"/>
      <c r="B44" s="293" t="s">
        <v>641</v>
      </c>
      <c r="C44" s="290" t="s">
        <v>272</v>
      </c>
      <c r="D44" s="291">
        <v>12</v>
      </c>
      <c r="E44" s="291">
        <v>0</v>
      </c>
      <c r="F44" s="291">
        <v>0</v>
      </c>
      <c r="G44" s="291">
        <v>1</v>
      </c>
      <c r="H44" s="335">
        <f>E44*D44</f>
        <v>0</v>
      </c>
      <c r="I44" s="335">
        <f>F44*D44</f>
        <v>0</v>
      </c>
      <c r="J44" s="335">
        <f>G44*D44</f>
        <v>12</v>
      </c>
    </row>
    <row r="45" spans="1:10" ht="23.25" customHeight="1">
      <c r="A45" s="293"/>
      <c r="B45" s="293" t="s">
        <v>642</v>
      </c>
      <c r="C45" s="290"/>
      <c r="D45" s="291"/>
      <c r="E45" s="291"/>
      <c r="F45" s="291"/>
      <c r="G45" s="291"/>
      <c r="H45" s="292"/>
      <c r="I45" s="292"/>
      <c r="J45" s="292"/>
    </row>
    <row r="46" spans="1:10" ht="23.25" customHeight="1">
      <c r="A46" s="293"/>
      <c r="B46" s="293" t="s">
        <v>643</v>
      </c>
      <c r="C46" s="290" t="s">
        <v>272</v>
      </c>
      <c r="D46" s="291">
        <v>12</v>
      </c>
      <c r="E46" s="291">
        <v>0</v>
      </c>
      <c r="F46" s="291">
        <v>1</v>
      </c>
      <c r="G46" s="291">
        <v>0</v>
      </c>
      <c r="H46" s="335">
        <f>E46*D46</f>
        <v>0</v>
      </c>
      <c r="I46" s="335">
        <f>F46*D46</f>
        <v>12</v>
      </c>
      <c r="J46" s="335">
        <f>G46*D46</f>
        <v>0</v>
      </c>
    </row>
    <row r="47" spans="1:10" ht="23.25" customHeight="1">
      <c r="A47" s="293"/>
      <c r="B47" s="293" t="s">
        <v>644</v>
      </c>
      <c r="C47" s="290" t="s">
        <v>272</v>
      </c>
      <c r="D47" s="291">
        <v>12</v>
      </c>
      <c r="E47" s="291">
        <v>0</v>
      </c>
      <c r="F47" s="291">
        <v>0</v>
      </c>
      <c r="G47" s="291">
        <v>7</v>
      </c>
      <c r="H47" s="335">
        <f>E47*D47</f>
        <v>0</v>
      </c>
      <c r="I47" s="335">
        <f>F47*D47</f>
        <v>0</v>
      </c>
      <c r="J47" s="335">
        <f>G47*D47</f>
        <v>84</v>
      </c>
    </row>
    <row r="48" spans="1:10" ht="23.25" customHeight="1">
      <c r="A48" s="293"/>
      <c r="B48" s="293" t="s">
        <v>645</v>
      </c>
      <c r="C48" s="290" t="s">
        <v>272</v>
      </c>
      <c r="D48" s="291">
        <v>12</v>
      </c>
      <c r="E48" s="291">
        <v>0</v>
      </c>
      <c r="F48" s="291">
        <v>0</v>
      </c>
      <c r="G48" s="291">
        <v>1</v>
      </c>
      <c r="H48" s="335">
        <f>E48*D48</f>
        <v>0</v>
      </c>
      <c r="I48" s="335">
        <f>F48*D48</f>
        <v>0</v>
      </c>
      <c r="J48" s="335">
        <f>G48*D48</f>
        <v>12</v>
      </c>
    </row>
    <row r="49" spans="1:10" ht="23.25" customHeight="1">
      <c r="A49" s="293" t="s">
        <v>286</v>
      </c>
      <c r="B49" s="293" t="s">
        <v>646</v>
      </c>
      <c r="C49" s="290"/>
      <c r="D49" s="291"/>
      <c r="E49" s="291"/>
      <c r="F49" s="291"/>
      <c r="G49" s="291"/>
      <c r="H49" s="292"/>
      <c r="I49" s="292"/>
      <c r="J49" s="292"/>
    </row>
    <row r="50" spans="1:10" ht="23.25" customHeight="1">
      <c r="A50" s="293"/>
      <c r="B50" s="293" t="s">
        <v>647</v>
      </c>
      <c r="C50" s="290" t="s">
        <v>272</v>
      </c>
      <c r="D50" s="291">
        <v>12</v>
      </c>
      <c r="E50" s="291">
        <v>0</v>
      </c>
      <c r="F50" s="291">
        <v>0</v>
      </c>
      <c r="G50" s="291">
        <v>1</v>
      </c>
      <c r="H50" s="335">
        <f>E50*D50</f>
        <v>0</v>
      </c>
      <c r="I50" s="335">
        <f>F50*D50</f>
        <v>0</v>
      </c>
      <c r="J50" s="335">
        <f>G50*D50</f>
        <v>12</v>
      </c>
    </row>
    <row r="51" spans="1:10" ht="23.25" customHeight="1">
      <c r="A51" s="293"/>
      <c r="B51" s="293" t="s">
        <v>648</v>
      </c>
      <c r="C51" s="290"/>
      <c r="D51" s="291"/>
      <c r="E51" s="291"/>
      <c r="F51" s="291"/>
      <c r="G51" s="291"/>
      <c r="H51" s="292"/>
      <c r="I51" s="292"/>
      <c r="J51" s="292"/>
    </row>
    <row r="52" spans="1:10" ht="23.25" customHeight="1">
      <c r="A52" s="293"/>
      <c r="B52" s="293" t="s">
        <v>649</v>
      </c>
      <c r="C52" s="290" t="s">
        <v>272</v>
      </c>
      <c r="D52" s="291">
        <v>12</v>
      </c>
      <c r="E52" s="291">
        <v>0</v>
      </c>
      <c r="F52" s="291">
        <v>3</v>
      </c>
      <c r="G52" s="291">
        <v>0</v>
      </c>
      <c r="H52" s="335">
        <f>E52*D52</f>
        <v>0</v>
      </c>
      <c r="I52" s="335">
        <f>F52*D52</f>
        <v>36</v>
      </c>
      <c r="J52" s="335">
        <f>G52*D52</f>
        <v>0</v>
      </c>
    </row>
    <row r="53" spans="1:10" ht="23.25" customHeight="1">
      <c r="A53" s="293"/>
      <c r="B53" s="293" t="s">
        <v>650</v>
      </c>
      <c r="C53" s="290"/>
      <c r="D53" s="291"/>
      <c r="E53" s="291"/>
      <c r="F53" s="291"/>
      <c r="G53" s="291"/>
      <c r="H53" s="292"/>
      <c r="I53" s="292"/>
      <c r="J53" s="292"/>
    </row>
    <row r="54" spans="1:10" ht="23.25" customHeight="1">
      <c r="A54" s="289" t="s">
        <v>651</v>
      </c>
      <c r="B54" s="293"/>
      <c r="C54" s="290"/>
      <c r="D54" s="291"/>
      <c r="E54" s="291"/>
      <c r="F54" s="291"/>
      <c r="G54" s="291"/>
      <c r="H54" s="292"/>
      <c r="I54" s="292"/>
      <c r="J54" s="292"/>
    </row>
    <row r="55" spans="1:10" ht="23.25" customHeight="1">
      <c r="A55" s="293"/>
      <c r="B55" s="293" t="s">
        <v>652</v>
      </c>
      <c r="C55" s="290" t="s">
        <v>272</v>
      </c>
      <c r="D55" s="291">
        <v>10</v>
      </c>
      <c r="E55" s="291">
        <v>0</v>
      </c>
      <c r="F55" s="291">
        <v>1</v>
      </c>
      <c r="G55" s="291">
        <v>0</v>
      </c>
      <c r="H55" s="335">
        <f>E55*D55</f>
        <v>0</v>
      </c>
      <c r="I55" s="335">
        <f>F55*D55</f>
        <v>10</v>
      </c>
      <c r="J55" s="335">
        <f>G55*D55</f>
        <v>0</v>
      </c>
    </row>
    <row r="56" spans="1:10" ht="23.25" customHeight="1">
      <c r="A56" s="293" t="s">
        <v>286</v>
      </c>
      <c r="B56" s="293" t="s">
        <v>653</v>
      </c>
      <c r="C56" s="290"/>
      <c r="D56" s="291"/>
      <c r="E56" s="291"/>
      <c r="F56" s="291"/>
      <c r="G56" s="291"/>
      <c r="H56" s="292"/>
      <c r="I56" s="292"/>
      <c r="J56" s="292"/>
    </row>
    <row r="57" spans="1:10" ht="23.25" customHeight="1">
      <c r="A57" s="293"/>
      <c r="B57" s="293" t="s">
        <v>654</v>
      </c>
      <c r="C57" s="290" t="s">
        <v>272</v>
      </c>
      <c r="D57" s="291">
        <v>10</v>
      </c>
      <c r="E57" s="291">
        <v>0</v>
      </c>
      <c r="F57" s="291">
        <v>3</v>
      </c>
      <c r="G57" s="291">
        <v>0</v>
      </c>
      <c r="H57" s="335">
        <f>E57*D57</f>
        <v>0</v>
      </c>
      <c r="I57" s="335">
        <f>F57*D57</f>
        <v>30</v>
      </c>
      <c r="J57" s="335">
        <f>G57*D57</f>
        <v>0</v>
      </c>
    </row>
    <row r="58" spans="1:10" ht="23.25" customHeight="1">
      <c r="A58" s="293"/>
      <c r="B58" s="293" t="s">
        <v>655</v>
      </c>
      <c r="C58" s="290"/>
      <c r="D58" s="291"/>
      <c r="E58" s="291"/>
      <c r="F58" s="291"/>
      <c r="G58" s="291"/>
      <c r="H58" s="292"/>
      <c r="I58" s="292"/>
      <c r="J58" s="292"/>
    </row>
    <row r="59" spans="1:10" ht="23.25" customHeight="1">
      <c r="A59" s="293"/>
      <c r="B59" s="293" t="s">
        <v>656</v>
      </c>
      <c r="C59" s="290" t="s">
        <v>272</v>
      </c>
      <c r="D59" s="291">
        <v>1</v>
      </c>
      <c r="E59" s="291">
        <v>0</v>
      </c>
      <c r="F59" s="291">
        <v>0</v>
      </c>
      <c r="G59" s="291">
        <v>1</v>
      </c>
      <c r="H59" s="335">
        <f>E59*D59</f>
        <v>0</v>
      </c>
      <c r="I59" s="335">
        <f>F59*D59</f>
        <v>0</v>
      </c>
      <c r="J59" s="335">
        <f>G59*D59</f>
        <v>1</v>
      </c>
    </row>
    <row r="60" spans="1:10" ht="23.25" customHeight="1">
      <c r="A60" s="293"/>
      <c r="B60" s="293" t="s">
        <v>657</v>
      </c>
      <c r="C60" s="290"/>
      <c r="D60" s="291"/>
      <c r="E60" s="291"/>
      <c r="F60" s="291"/>
      <c r="G60" s="291"/>
      <c r="H60" s="292"/>
      <c r="I60" s="292"/>
      <c r="J60" s="292"/>
    </row>
    <row r="61" spans="1:10" ht="23.25" customHeight="1">
      <c r="A61" s="293"/>
      <c r="B61" s="293" t="s">
        <v>658</v>
      </c>
      <c r="C61" s="290"/>
      <c r="D61" s="291"/>
      <c r="E61" s="291"/>
      <c r="F61" s="291"/>
      <c r="G61" s="291"/>
      <c r="H61" s="292"/>
      <c r="I61" s="292"/>
      <c r="J61" s="292"/>
    </row>
    <row r="62" spans="1:10" ht="23.25" customHeight="1">
      <c r="A62" s="293"/>
      <c r="B62" s="293" t="s">
        <v>659</v>
      </c>
      <c r="C62" s="290"/>
      <c r="D62" s="291"/>
      <c r="E62" s="291"/>
      <c r="F62" s="291"/>
      <c r="G62" s="291"/>
      <c r="H62" s="292"/>
      <c r="I62" s="292"/>
      <c r="J62" s="292"/>
    </row>
    <row r="63" spans="1:10" ht="23.25" customHeight="1">
      <c r="A63" s="295"/>
      <c r="B63" s="295" t="s">
        <v>660</v>
      </c>
      <c r="C63" s="299" t="s">
        <v>272</v>
      </c>
      <c r="D63" s="336">
        <v>9</v>
      </c>
      <c r="E63" s="336">
        <v>0</v>
      </c>
      <c r="F63" s="336">
        <v>0</v>
      </c>
      <c r="G63" s="336">
        <v>1</v>
      </c>
      <c r="H63" s="335">
        <f>E63*D63</f>
        <v>0</v>
      </c>
      <c r="I63" s="335">
        <f>F63*D63</f>
        <v>0</v>
      </c>
      <c r="J63" s="335">
        <f>G63*D63</f>
        <v>9</v>
      </c>
    </row>
    <row r="64" spans="1:10" ht="23.25" customHeight="1">
      <c r="A64" s="309"/>
      <c r="B64" s="309"/>
      <c r="C64" s="310"/>
      <c r="D64" s="315"/>
      <c r="E64" s="315"/>
      <c r="F64" s="315"/>
      <c r="G64" s="315"/>
      <c r="H64" s="292"/>
      <c r="I64" s="292"/>
      <c r="J64" s="292"/>
    </row>
    <row r="65" spans="4:10" ht="23.25" customHeight="1">
      <c r="D65" s="1120" t="s">
        <v>290</v>
      </c>
      <c r="E65" s="1120"/>
      <c r="F65" s="1120"/>
      <c r="G65" s="317"/>
      <c r="H65" s="337">
        <f>SUM(H8:H64)</f>
        <v>292200</v>
      </c>
      <c r="I65" s="337">
        <f>SUM(I8:I64)</f>
        <v>4430</v>
      </c>
      <c r="J65" s="337">
        <f>SUM(J8:J64)</f>
        <v>363</v>
      </c>
    </row>
    <row r="66" spans="4:10" ht="23.25" customHeight="1">
      <c r="D66" s="1125" t="s">
        <v>261</v>
      </c>
      <c r="E66" s="1125"/>
      <c r="F66" s="1125"/>
      <c r="G66" s="317"/>
      <c r="H66" s="337">
        <f>H65/60</f>
        <v>4870</v>
      </c>
      <c r="I66" s="337">
        <v>4430</v>
      </c>
      <c r="J66" s="337">
        <v>0</v>
      </c>
    </row>
    <row r="67" spans="4:10" ht="23.25" customHeight="1">
      <c r="D67" s="1125" t="s">
        <v>266</v>
      </c>
      <c r="E67" s="1125"/>
      <c r="F67" s="1125"/>
      <c r="G67" s="319"/>
      <c r="H67" s="338">
        <f>H66/7</f>
        <v>695.7142857142857</v>
      </c>
      <c r="I67" s="338">
        <f>I66/7</f>
        <v>632.8571428571429</v>
      </c>
      <c r="J67" s="338">
        <v>363</v>
      </c>
    </row>
    <row r="68" spans="4:10" ht="23.25" customHeight="1">
      <c r="D68" s="1125" t="s">
        <v>262</v>
      </c>
      <c r="E68" s="1125"/>
      <c r="F68" s="1125"/>
      <c r="G68" s="319"/>
      <c r="H68" s="339"/>
      <c r="I68" s="340">
        <v>7.35</v>
      </c>
      <c r="J68" s="341"/>
    </row>
    <row r="69" spans="1:2" ht="23.25" customHeight="1">
      <c r="A69" s="320" t="s">
        <v>263</v>
      </c>
      <c r="B69" s="103" t="s">
        <v>267</v>
      </c>
    </row>
    <row r="70" ht="23.25" customHeight="1">
      <c r="B70" s="103" t="s">
        <v>268</v>
      </c>
    </row>
    <row r="71" ht="23.25" customHeight="1">
      <c r="B71" s="103" t="s">
        <v>269</v>
      </c>
    </row>
    <row r="72" spans="2:8" ht="23.25" customHeight="1">
      <c r="B72" s="103" t="s">
        <v>270</v>
      </c>
      <c r="C72" s="1116" t="s">
        <v>271</v>
      </c>
      <c r="D72" s="1116"/>
      <c r="E72" s="1116"/>
      <c r="F72" s="1116"/>
      <c r="G72" s="1116"/>
      <c r="H72" s="1116"/>
    </row>
    <row r="73" spans="3:8" ht="23.25" customHeight="1">
      <c r="C73" s="1117">
        <v>230</v>
      </c>
      <c r="D73" s="1117"/>
      <c r="E73" s="1117"/>
      <c r="F73" s="1117"/>
      <c r="G73" s="1117"/>
      <c r="H73" s="1117"/>
    </row>
  </sheetData>
  <sheetProtection/>
  <mergeCells count="15">
    <mergeCell ref="A1:J1"/>
    <mergeCell ref="D65:F65"/>
    <mergeCell ref="D66:F66"/>
    <mergeCell ref="E3:G3"/>
    <mergeCell ref="E4:G4"/>
    <mergeCell ref="H3:J3"/>
    <mergeCell ref="H4:J4"/>
    <mergeCell ref="C3:D4"/>
    <mergeCell ref="A3:A5"/>
    <mergeCell ref="B3:B5"/>
    <mergeCell ref="D68:F68"/>
    <mergeCell ref="C72:H72"/>
    <mergeCell ref="A6:B6"/>
    <mergeCell ref="C73:H73"/>
    <mergeCell ref="D67:F67"/>
  </mergeCells>
  <printOptions horizontalCentered="1"/>
  <pageMargins left="0" right="0" top="0.7086614173228347" bottom="0.3937007874015748" header="0.11811023622047245" footer="0.5118110236220472"/>
  <pageSetup firstPageNumber="207" useFirstPageNumber="1" horizontalDpi="600" verticalDpi="600" orientation="portrait" paperSize="9" scale="85" r:id="rId1"/>
  <rowBreaks count="1" manualBreakCount="1">
    <brk id="40" max="9" man="1"/>
  </rowBreaks>
</worksheet>
</file>

<file path=xl/worksheets/sheet33.xml><?xml version="1.0" encoding="utf-8"?>
<worksheet xmlns="http://schemas.openxmlformats.org/spreadsheetml/2006/main" xmlns:r="http://schemas.openxmlformats.org/officeDocument/2006/relationships">
  <sheetPr>
    <tabColor indexed="11"/>
  </sheetPr>
  <dimension ref="A2:J83"/>
  <sheetViews>
    <sheetView zoomScaleSheetLayoutView="100" zoomScalePageLayoutView="0" workbookViewId="0" topLeftCell="A67">
      <selection activeCell="Q81" sqref="Q81"/>
    </sheetView>
  </sheetViews>
  <sheetFormatPr defaultColWidth="9.140625" defaultRowHeight="23.25" customHeight="1"/>
  <cols>
    <col min="1" max="1" width="12.00390625" style="103" customWidth="1"/>
    <col min="2" max="2" width="37.8515625" style="103" customWidth="1"/>
    <col min="3" max="3" width="9.00390625" style="103" customWidth="1"/>
    <col min="4" max="4" width="7.421875" style="103" customWidth="1"/>
    <col min="5" max="5" width="6.140625" style="103" customWidth="1"/>
    <col min="6" max="6" width="6.28125" style="103" customWidth="1"/>
    <col min="7" max="7" width="4.8515625" style="103" customWidth="1"/>
    <col min="8" max="8" width="10.8515625" style="103" customWidth="1"/>
    <col min="9" max="9" width="9.57421875" style="103" customWidth="1"/>
    <col min="10" max="10" width="9.28125" style="103" customWidth="1"/>
    <col min="11" max="16384" width="9.140625" style="103" customWidth="1"/>
  </cols>
  <sheetData>
    <row r="2" spans="1:10" ht="23.25" customHeight="1">
      <c r="A2" s="1034" t="s">
        <v>661</v>
      </c>
      <c r="B2" s="1034"/>
      <c r="C2" s="1034"/>
      <c r="D2" s="1034"/>
      <c r="E2" s="1034"/>
      <c r="F2" s="1034"/>
      <c r="G2" s="1034"/>
      <c r="H2" s="1034"/>
      <c r="I2" s="1034"/>
      <c r="J2" s="1034"/>
    </row>
    <row r="3" ht="9" customHeight="1"/>
    <row r="4" spans="1:10" ht="23.25" customHeight="1">
      <c r="A4" s="1041" t="s">
        <v>662</v>
      </c>
      <c r="B4" s="1041" t="s">
        <v>253</v>
      </c>
      <c r="C4" s="1041" t="s">
        <v>265</v>
      </c>
      <c r="D4" s="1041"/>
      <c r="E4" s="1035" t="s">
        <v>258</v>
      </c>
      <c r="F4" s="1036"/>
      <c r="G4" s="1037"/>
      <c r="H4" s="1035" t="s">
        <v>258</v>
      </c>
      <c r="I4" s="1036"/>
      <c r="J4" s="1037"/>
    </row>
    <row r="5" spans="1:10" ht="23.25" customHeight="1">
      <c r="A5" s="1043"/>
      <c r="B5" s="1043"/>
      <c r="C5" s="1042"/>
      <c r="D5" s="1042"/>
      <c r="E5" s="1038" t="s">
        <v>260</v>
      </c>
      <c r="F5" s="1039"/>
      <c r="G5" s="1040"/>
      <c r="H5" s="1038" t="s">
        <v>259</v>
      </c>
      <c r="I5" s="1039"/>
      <c r="J5" s="1040"/>
    </row>
    <row r="6" spans="1:10" ht="23.25" customHeight="1">
      <c r="A6" s="1042"/>
      <c r="B6" s="1042"/>
      <c r="C6" s="104" t="s">
        <v>254</v>
      </c>
      <c r="D6" s="104" t="s">
        <v>255</v>
      </c>
      <c r="E6" s="104" t="s">
        <v>256</v>
      </c>
      <c r="F6" s="104" t="s">
        <v>257</v>
      </c>
      <c r="G6" s="104" t="s">
        <v>264</v>
      </c>
      <c r="H6" s="104" t="s">
        <v>256</v>
      </c>
      <c r="I6" s="104" t="s">
        <v>257</v>
      </c>
      <c r="J6" s="104" t="s">
        <v>264</v>
      </c>
    </row>
    <row r="7" spans="1:10" ht="23.25" customHeight="1">
      <c r="A7" s="1127" t="s">
        <v>663</v>
      </c>
      <c r="B7" s="1128"/>
      <c r="C7" s="328"/>
      <c r="D7" s="328"/>
      <c r="E7" s="328"/>
      <c r="F7" s="328"/>
      <c r="G7" s="328"/>
      <c r="H7" s="328"/>
      <c r="I7" s="328"/>
      <c r="J7" s="328"/>
    </row>
    <row r="8" spans="1:10" ht="23.25" customHeight="1">
      <c r="A8" s="329"/>
      <c r="B8" s="358" t="s">
        <v>426</v>
      </c>
      <c r="C8" s="122" t="s">
        <v>272</v>
      </c>
      <c r="D8" s="123">
        <v>365</v>
      </c>
      <c r="E8" s="123"/>
      <c r="F8" s="123">
        <v>1</v>
      </c>
      <c r="G8" s="123"/>
      <c r="H8" s="359">
        <f aca="true" t="shared" si="0" ref="H8:H13">E8*D8</f>
        <v>0</v>
      </c>
      <c r="I8" s="359">
        <f aca="true" t="shared" si="1" ref="I8:I13">F8*D8</f>
        <v>365</v>
      </c>
      <c r="J8" s="359">
        <f aca="true" t="shared" si="2" ref="J8:J13">G8*D8</f>
        <v>0</v>
      </c>
    </row>
    <row r="9" spans="1:10" ht="23.25" customHeight="1">
      <c r="A9" s="112"/>
      <c r="B9" s="112" t="s">
        <v>664</v>
      </c>
      <c r="C9" s="109" t="s">
        <v>272</v>
      </c>
      <c r="D9" s="110">
        <v>365</v>
      </c>
      <c r="E9" s="110"/>
      <c r="F9" s="110">
        <v>24</v>
      </c>
      <c r="G9" s="110"/>
      <c r="H9" s="330">
        <f t="shared" si="0"/>
        <v>0</v>
      </c>
      <c r="I9" s="330">
        <f t="shared" si="1"/>
        <v>8760</v>
      </c>
      <c r="J9" s="330">
        <f t="shared" si="2"/>
        <v>0</v>
      </c>
    </row>
    <row r="10" spans="1:10" ht="23.25" customHeight="1">
      <c r="A10" s="112"/>
      <c r="B10" s="112" t="s">
        <v>665</v>
      </c>
      <c r="C10" s="109" t="s">
        <v>272</v>
      </c>
      <c r="D10" s="110">
        <v>365</v>
      </c>
      <c r="E10" s="110"/>
      <c r="F10" s="110">
        <v>24</v>
      </c>
      <c r="G10" s="110"/>
      <c r="H10" s="330">
        <f t="shared" si="0"/>
        <v>0</v>
      </c>
      <c r="I10" s="330">
        <f t="shared" si="1"/>
        <v>8760</v>
      </c>
      <c r="J10" s="330">
        <f t="shared" si="2"/>
        <v>0</v>
      </c>
    </row>
    <row r="11" spans="1:10" ht="23.25" customHeight="1">
      <c r="A11" s="112"/>
      <c r="B11" s="112" t="s">
        <v>666</v>
      </c>
      <c r="C11" s="109" t="s">
        <v>272</v>
      </c>
      <c r="D11" s="110">
        <v>365</v>
      </c>
      <c r="E11" s="110"/>
      <c r="F11" s="110">
        <v>24</v>
      </c>
      <c r="G11" s="110"/>
      <c r="H11" s="330">
        <f t="shared" si="0"/>
        <v>0</v>
      </c>
      <c r="I11" s="330">
        <f t="shared" si="1"/>
        <v>8760</v>
      </c>
      <c r="J11" s="330">
        <f t="shared" si="2"/>
        <v>0</v>
      </c>
    </row>
    <row r="12" spans="1:10" ht="23.25" customHeight="1">
      <c r="A12" s="112"/>
      <c r="B12" s="112" t="s">
        <v>667</v>
      </c>
      <c r="C12" s="109" t="s">
        <v>272</v>
      </c>
      <c r="D12" s="110">
        <v>365</v>
      </c>
      <c r="E12" s="110"/>
      <c r="F12" s="110">
        <v>3</v>
      </c>
      <c r="G12" s="110"/>
      <c r="H12" s="330">
        <f t="shared" si="0"/>
        <v>0</v>
      </c>
      <c r="I12" s="330">
        <f t="shared" si="1"/>
        <v>1095</v>
      </c>
      <c r="J12" s="330">
        <f t="shared" si="2"/>
        <v>0</v>
      </c>
    </row>
    <row r="13" spans="1:10" ht="23.25" customHeight="1">
      <c r="A13" s="127"/>
      <c r="B13" s="127" t="s">
        <v>668</v>
      </c>
      <c r="C13" s="129" t="s">
        <v>272</v>
      </c>
      <c r="D13" s="130">
        <v>365</v>
      </c>
      <c r="E13" s="130"/>
      <c r="F13" s="130">
        <v>1</v>
      </c>
      <c r="G13" s="130"/>
      <c r="H13" s="357">
        <f t="shared" si="0"/>
        <v>0</v>
      </c>
      <c r="I13" s="357">
        <f t="shared" si="1"/>
        <v>365</v>
      </c>
      <c r="J13" s="357">
        <f t="shared" si="2"/>
        <v>0</v>
      </c>
    </row>
    <row r="14" spans="1:10" ht="23.25" customHeight="1">
      <c r="A14" s="1129" t="s">
        <v>669</v>
      </c>
      <c r="B14" s="1130"/>
      <c r="C14" s="328"/>
      <c r="D14" s="328"/>
      <c r="E14" s="328"/>
      <c r="F14" s="328"/>
      <c r="G14" s="328"/>
      <c r="H14" s="328"/>
      <c r="I14" s="328"/>
      <c r="J14" s="328"/>
    </row>
    <row r="15" spans="1:10" ht="23.25" customHeight="1">
      <c r="A15" s="329"/>
      <c r="B15" s="358" t="s">
        <v>426</v>
      </c>
      <c r="C15" s="122" t="s">
        <v>272</v>
      </c>
      <c r="D15" s="123">
        <v>416</v>
      </c>
      <c r="E15" s="123"/>
      <c r="F15" s="123">
        <v>2</v>
      </c>
      <c r="G15" s="123"/>
      <c r="H15" s="359">
        <f aca="true" t="shared" si="3" ref="H15:H24">E15*D15</f>
        <v>0</v>
      </c>
      <c r="I15" s="359">
        <f aca="true" t="shared" si="4" ref="I15:I24">F15*D15</f>
        <v>832</v>
      </c>
      <c r="J15" s="359">
        <f aca="true" t="shared" si="5" ref="J15:J24">G15*D15</f>
        <v>0</v>
      </c>
    </row>
    <row r="16" spans="1:10" ht="23.25" customHeight="1">
      <c r="A16" s="112"/>
      <c r="B16" s="112" t="s">
        <v>670</v>
      </c>
      <c r="C16" s="109" t="s">
        <v>272</v>
      </c>
      <c r="D16" s="110">
        <v>1095</v>
      </c>
      <c r="E16" s="110"/>
      <c r="F16" s="110"/>
      <c r="G16" s="110">
        <v>1</v>
      </c>
      <c r="H16" s="330">
        <f t="shared" si="3"/>
        <v>0</v>
      </c>
      <c r="I16" s="330">
        <f t="shared" si="4"/>
        <v>0</v>
      </c>
      <c r="J16" s="330">
        <f t="shared" si="5"/>
        <v>1095</v>
      </c>
    </row>
    <row r="17" spans="1:10" ht="23.25" customHeight="1">
      <c r="A17" s="112"/>
      <c r="B17" s="112" t="s">
        <v>671</v>
      </c>
      <c r="C17" s="109" t="s">
        <v>272</v>
      </c>
      <c r="D17" s="110">
        <v>1973</v>
      </c>
      <c r="E17" s="110"/>
      <c r="F17" s="110"/>
      <c r="G17" s="110">
        <v>1</v>
      </c>
      <c r="H17" s="330">
        <f t="shared" si="3"/>
        <v>0</v>
      </c>
      <c r="I17" s="330">
        <f t="shared" si="4"/>
        <v>0</v>
      </c>
      <c r="J17" s="330">
        <f t="shared" si="5"/>
        <v>1973</v>
      </c>
    </row>
    <row r="18" spans="1:10" ht="23.25" customHeight="1">
      <c r="A18" s="112"/>
      <c r="B18" s="112" t="s">
        <v>672</v>
      </c>
      <c r="C18" s="109" t="s">
        <v>272</v>
      </c>
      <c r="D18" s="110">
        <v>5947</v>
      </c>
      <c r="E18" s="110"/>
      <c r="F18" s="110"/>
      <c r="G18" s="110">
        <v>1</v>
      </c>
      <c r="H18" s="330">
        <f t="shared" si="3"/>
        <v>0</v>
      </c>
      <c r="I18" s="330">
        <f t="shared" si="4"/>
        <v>0</v>
      </c>
      <c r="J18" s="330">
        <f t="shared" si="5"/>
        <v>5947</v>
      </c>
    </row>
    <row r="19" spans="1:10" ht="23.25" customHeight="1">
      <c r="A19" s="112"/>
      <c r="B19" s="112" t="s">
        <v>673</v>
      </c>
      <c r="C19" s="109" t="s">
        <v>272</v>
      </c>
      <c r="D19" s="110">
        <v>9077</v>
      </c>
      <c r="E19" s="110"/>
      <c r="F19" s="110"/>
      <c r="G19" s="110">
        <v>1</v>
      </c>
      <c r="H19" s="330">
        <f t="shared" si="3"/>
        <v>0</v>
      </c>
      <c r="I19" s="330">
        <f t="shared" si="4"/>
        <v>0</v>
      </c>
      <c r="J19" s="330">
        <f t="shared" si="5"/>
        <v>9077</v>
      </c>
    </row>
    <row r="20" spans="1:10" ht="23.25" customHeight="1">
      <c r="A20" s="112"/>
      <c r="B20" s="112" t="s">
        <v>674</v>
      </c>
      <c r="C20" s="109" t="s">
        <v>272</v>
      </c>
      <c r="D20" s="110">
        <v>313</v>
      </c>
      <c r="E20" s="110"/>
      <c r="F20" s="110"/>
      <c r="G20" s="110">
        <v>1</v>
      </c>
      <c r="H20" s="330">
        <f t="shared" si="3"/>
        <v>0</v>
      </c>
      <c r="I20" s="330">
        <f t="shared" si="4"/>
        <v>0</v>
      </c>
      <c r="J20" s="330">
        <f t="shared" si="5"/>
        <v>313</v>
      </c>
    </row>
    <row r="21" spans="1:10" ht="23.25" customHeight="1">
      <c r="A21" s="112"/>
      <c r="B21" s="112" t="s">
        <v>675</v>
      </c>
      <c r="C21" s="109" t="s">
        <v>272</v>
      </c>
      <c r="D21" s="110">
        <v>90</v>
      </c>
      <c r="E21" s="110"/>
      <c r="F21" s="110"/>
      <c r="G21" s="110">
        <v>1</v>
      </c>
      <c r="H21" s="330">
        <f t="shared" si="3"/>
        <v>0</v>
      </c>
      <c r="I21" s="330">
        <f t="shared" si="4"/>
        <v>0</v>
      </c>
      <c r="J21" s="330">
        <f t="shared" si="5"/>
        <v>90</v>
      </c>
    </row>
    <row r="22" spans="1:10" ht="23.25" customHeight="1">
      <c r="A22" s="112"/>
      <c r="B22" s="112" t="s">
        <v>676</v>
      </c>
      <c r="C22" s="109" t="s">
        <v>272</v>
      </c>
      <c r="D22" s="110">
        <v>96</v>
      </c>
      <c r="E22" s="110"/>
      <c r="F22" s="110">
        <v>6</v>
      </c>
      <c r="G22" s="110"/>
      <c r="H22" s="330">
        <f t="shared" si="3"/>
        <v>0</v>
      </c>
      <c r="I22" s="330">
        <f t="shared" si="4"/>
        <v>576</v>
      </c>
      <c r="J22" s="330">
        <f t="shared" si="5"/>
        <v>0</v>
      </c>
    </row>
    <row r="23" spans="1:10" ht="23.25" customHeight="1">
      <c r="A23" s="113"/>
      <c r="B23" s="113" t="s">
        <v>677</v>
      </c>
      <c r="C23" s="331" t="s">
        <v>272</v>
      </c>
      <c r="D23" s="332">
        <v>104</v>
      </c>
      <c r="E23" s="332"/>
      <c r="F23" s="332">
        <v>3</v>
      </c>
      <c r="G23" s="332"/>
      <c r="H23" s="330">
        <f t="shared" si="3"/>
        <v>0</v>
      </c>
      <c r="I23" s="330">
        <f t="shared" si="4"/>
        <v>312</v>
      </c>
      <c r="J23" s="330">
        <f t="shared" si="5"/>
        <v>0</v>
      </c>
    </row>
    <row r="24" spans="1:10" ht="23.25" customHeight="1">
      <c r="A24" s="112"/>
      <c r="B24" s="112" t="s">
        <v>678</v>
      </c>
      <c r="C24" s="109" t="s">
        <v>272</v>
      </c>
      <c r="D24" s="110">
        <v>480</v>
      </c>
      <c r="E24" s="110"/>
      <c r="F24" s="110">
        <v>5</v>
      </c>
      <c r="G24" s="110"/>
      <c r="H24" s="330">
        <f t="shared" si="3"/>
        <v>0</v>
      </c>
      <c r="I24" s="330">
        <f t="shared" si="4"/>
        <v>2400</v>
      </c>
      <c r="J24" s="330">
        <f t="shared" si="5"/>
        <v>0</v>
      </c>
    </row>
    <row r="25" spans="1:10" ht="23.25" customHeight="1">
      <c r="A25" s="1127" t="s">
        <v>679</v>
      </c>
      <c r="B25" s="1128"/>
      <c r="C25" s="328"/>
      <c r="D25" s="328"/>
      <c r="E25" s="328"/>
      <c r="F25" s="328"/>
      <c r="G25" s="328"/>
      <c r="H25" s="328"/>
      <c r="I25" s="328"/>
      <c r="J25" s="328"/>
    </row>
    <row r="26" spans="1:10" ht="23.25" customHeight="1">
      <c r="A26" s="361" t="s">
        <v>680</v>
      </c>
      <c r="B26" s="362"/>
      <c r="C26" s="363"/>
      <c r="D26" s="363"/>
      <c r="E26" s="363"/>
      <c r="F26" s="363"/>
      <c r="G26" s="363"/>
      <c r="H26" s="363"/>
      <c r="I26" s="363"/>
      <c r="J26" s="363"/>
    </row>
    <row r="27" spans="1:10" ht="23.25" customHeight="1">
      <c r="A27" s="360"/>
      <c r="B27" s="324" t="s">
        <v>681</v>
      </c>
      <c r="C27" s="115" t="s">
        <v>272</v>
      </c>
      <c r="D27" s="114">
        <v>350</v>
      </c>
      <c r="E27" s="114"/>
      <c r="F27" s="114">
        <v>6</v>
      </c>
      <c r="G27" s="114"/>
      <c r="H27" s="356">
        <f aca="true" t="shared" si="6" ref="H27:H36">E27*D27</f>
        <v>0</v>
      </c>
      <c r="I27" s="356">
        <f aca="true" t="shared" si="7" ref="I27:I36">F27*D27</f>
        <v>2100</v>
      </c>
      <c r="J27" s="356">
        <f aca="true" t="shared" si="8" ref="J27:J36">G27*D27</f>
        <v>0</v>
      </c>
    </row>
    <row r="28" spans="1:10" ht="23.25" customHeight="1">
      <c r="A28" s="112"/>
      <c r="B28" s="112" t="s">
        <v>682</v>
      </c>
      <c r="C28" s="109" t="s">
        <v>272</v>
      </c>
      <c r="D28" s="110">
        <v>12</v>
      </c>
      <c r="E28" s="110"/>
      <c r="F28" s="110"/>
      <c r="G28" s="110">
        <v>1</v>
      </c>
      <c r="H28" s="330">
        <f t="shared" si="6"/>
        <v>0</v>
      </c>
      <c r="I28" s="330">
        <f t="shared" si="7"/>
        <v>0</v>
      </c>
      <c r="J28" s="330">
        <f t="shared" si="8"/>
        <v>12</v>
      </c>
    </row>
    <row r="29" spans="1:10" ht="23.25" customHeight="1">
      <c r="A29" s="112"/>
      <c r="B29" s="112" t="s">
        <v>683</v>
      </c>
      <c r="C29" s="109" t="s">
        <v>272</v>
      </c>
      <c r="D29" s="110">
        <v>12</v>
      </c>
      <c r="E29" s="110"/>
      <c r="F29" s="110"/>
      <c r="G29" s="110">
        <v>1</v>
      </c>
      <c r="H29" s="330">
        <f t="shared" si="6"/>
        <v>0</v>
      </c>
      <c r="I29" s="330">
        <f t="shared" si="7"/>
        <v>0</v>
      </c>
      <c r="J29" s="330">
        <f t="shared" si="8"/>
        <v>12</v>
      </c>
    </row>
    <row r="30" spans="1:10" ht="23.25" customHeight="1">
      <c r="A30" s="112"/>
      <c r="B30" s="112" t="s">
        <v>684</v>
      </c>
      <c r="C30" s="109" t="s">
        <v>272</v>
      </c>
      <c r="D30" s="110">
        <v>24</v>
      </c>
      <c r="E30" s="110"/>
      <c r="F30" s="110"/>
      <c r="G30" s="110">
        <v>2</v>
      </c>
      <c r="H30" s="330">
        <f t="shared" si="6"/>
        <v>0</v>
      </c>
      <c r="I30" s="330">
        <f t="shared" si="7"/>
        <v>0</v>
      </c>
      <c r="J30" s="330">
        <f t="shared" si="8"/>
        <v>48</v>
      </c>
    </row>
    <row r="31" spans="1:10" ht="23.25" customHeight="1">
      <c r="A31" s="112"/>
      <c r="B31" s="112" t="s">
        <v>685</v>
      </c>
      <c r="C31" s="109" t="s">
        <v>272</v>
      </c>
      <c r="D31" s="110">
        <v>6</v>
      </c>
      <c r="E31" s="110"/>
      <c r="F31" s="110"/>
      <c r="G31" s="110">
        <v>5</v>
      </c>
      <c r="H31" s="330">
        <f t="shared" si="6"/>
        <v>0</v>
      </c>
      <c r="I31" s="330">
        <f t="shared" si="7"/>
        <v>0</v>
      </c>
      <c r="J31" s="330">
        <f t="shared" si="8"/>
        <v>30</v>
      </c>
    </row>
    <row r="32" spans="1:10" ht="23.25" customHeight="1">
      <c r="A32" s="112"/>
      <c r="B32" s="112" t="s">
        <v>686</v>
      </c>
      <c r="C32" s="109" t="s">
        <v>272</v>
      </c>
      <c r="D32" s="110">
        <v>12</v>
      </c>
      <c r="E32" s="110"/>
      <c r="F32" s="110"/>
      <c r="G32" s="110">
        <v>1</v>
      </c>
      <c r="H32" s="330">
        <f t="shared" si="6"/>
        <v>0</v>
      </c>
      <c r="I32" s="330">
        <f t="shared" si="7"/>
        <v>0</v>
      </c>
      <c r="J32" s="330">
        <f t="shared" si="8"/>
        <v>12</v>
      </c>
    </row>
    <row r="33" spans="1:10" ht="23.25" customHeight="1">
      <c r="A33" s="112"/>
      <c r="B33" s="112" t="s">
        <v>687</v>
      </c>
      <c r="C33" s="109" t="s">
        <v>272</v>
      </c>
      <c r="D33" s="110">
        <v>300</v>
      </c>
      <c r="E33" s="110"/>
      <c r="F33" s="110">
        <v>5</v>
      </c>
      <c r="G33" s="110"/>
      <c r="H33" s="330">
        <f t="shared" si="6"/>
        <v>0</v>
      </c>
      <c r="I33" s="330">
        <f t="shared" si="7"/>
        <v>1500</v>
      </c>
      <c r="J33" s="330">
        <f t="shared" si="8"/>
        <v>0</v>
      </c>
    </row>
    <row r="34" spans="1:10" ht="23.25" customHeight="1">
      <c r="A34" s="112"/>
      <c r="B34" s="112" t="s">
        <v>688</v>
      </c>
      <c r="C34" s="109" t="s">
        <v>272</v>
      </c>
      <c r="D34" s="110">
        <v>48</v>
      </c>
      <c r="E34" s="110"/>
      <c r="F34" s="110"/>
      <c r="G34" s="110">
        <v>1</v>
      </c>
      <c r="H34" s="330">
        <f t="shared" si="6"/>
        <v>0</v>
      </c>
      <c r="I34" s="330">
        <f t="shared" si="7"/>
        <v>0</v>
      </c>
      <c r="J34" s="330">
        <f t="shared" si="8"/>
        <v>48</v>
      </c>
    </row>
    <row r="35" spans="1:10" ht="23.25" customHeight="1">
      <c r="A35" s="113"/>
      <c r="B35" s="113" t="s">
        <v>690</v>
      </c>
      <c r="C35" s="331" t="s">
        <v>272</v>
      </c>
      <c r="D35" s="332">
        <v>12</v>
      </c>
      <c r="E35" s="332"/>
      <c r="F35" s="332">
        <v>3</v>
      </c>
      <c r="G35" s="332"/>
      <c r="H35" s="330">
        <f t="shared" si="6"/>
        <v>0</v>
      </c>
      <c r="I35" s="330">
        <f t="shared" si="7"/>
        <v>36</v>
      </c>
      <c r="J35" s="330">
        <f t="shared" si="8"/>
        <v>0</v>
      </c>
    </row>
    <row r="36" spans="1:10" ht="23.25" customHeight="1">
      <c r="A36" s="113"/>
      <c r="B36" s="113" t="s">
        <v>691</v>
      </c>
      <c r="C36" s="331" t="s">
        <v>272</v>
      </c>
      <c r="D36" s="332">
        <v>24</v>
      </c>
      <c r="E36" s="332"/>
      <c r="F36" s="332">
        <v>3</v>
      </c>
      <c r="G36" s="332"/>
      <c r="H36" s="352">
        <f t="shared" si="6"/>
        <v>0</v>
      </c>
      <c r="I36" s="352">
        <f t="shared" si="7"/>
        <v>72</v>
      </c>
      <c r="J36" s="352">
        <f t="shared" si="8"/>
        <v>0</v>
      </c>
    </row>
    <row r="37" spans="1:10" ht="23.25" customHeight="1">
      <c r="A37" s="1131" t="s">
        <v>692</v>
      </c>
      <c r="B37" s="1132"/>
      <c r="C37" s="363"/>
      <c r="D37" s="363"/>
      <c r="E37" s="363"/>
      <c r="F37" s="363"/>
      <c r="G37" s="363"/>
      <c r="H37" s="363"/>
      <c r="I37" s="363"/>
      <c r="J37" s="363"/>
    </row>
    <row r="38" spans="1:10" ht="23.25" customHeight="1">
      <c r="A38" s="364"/>
      <c r="B38" s="324" t="s">
        <v>693</v>
      </c>
      <c r="C38" s="115" t="s">
        <v>272</v>
      </c>
      <c r="D38" s="114">
        <v>365</v>
      </c>
      <c r="E38" s="114"/>
      <c r="F38" s="114">
        <v>8</v>
      </c>
      <c r="G38" s="114"/>
      <c r="H38" s="356">
        <f aca="true" t="shared" si="9" ref="H38:H46">E38*D38</f>
        <v>0</v>
      </c>
      <c r="I38" s="356">
        <f aca="true" t="shared" si="10" ref="I38:I46">F38*D38</f>
        <v>2920</v>
      </c>
      <c r="J38" s="356">
        <f aca="true" t="shared" si="11" ref="J38:J46">G38*D38</f>
        <v>0</v>
      </c>
    </row>
    <row r="39" spans="1:10" ht="23.25" customHeight="1">
      <c r="A39" s="112"/>
      <c r="B39" s="112" t="s">
        <v>694</v>
      </c>
      <c r="C39" s="109" t="s">
        <v>272</v>
      </c>
      <c r="D39" s="110">
        <v>48</v>
      </c>
      <c r="E39" s="110"/>
      <c r="F39" s="110">
        <v>4</v>
      </c>
      <c r="G39" s="110"/>
      <c r="H39" s="330">
        <f t="shared" si="9"/>
        <v>0</v>
      </c>
      <c r="I39" s="330">
        <f t="shared" si="10"/>
        <v>192</v>
      </c>
      <c r="J39" s="330">
        <f t="shared" si="11"/>
        <v>0</v>
      </c>
    </row>
    <row r="40" spans="1:10" ht="23.25" customHeight="1">
      <c r="A40" s="112"/>
      <c r="B40" s="112" t="s">
        <v>695</v>
      </c>
      <c r="C40" s="109" t="s">
        <v>272</v>
      </c>
      <c r="D40" s="110">
        <v>96</v>
      </c>
      <c r="E40" s="110"/>
      <c r="F40" s="110">
        <v>3</v>
      </c>
      <c r="G40" s="110"/>
      <c r="H40" s="330">
        <f t="shared" si="9"/>
        <v>0</v>
      </c>
      <c r="I40" s="330">
        <f t="shared" si="10"/>
        <v>288</v>
      </c>
      <c r="J40" s="330">
        <f t="shared" si="11"/>
        <v>0</v>
      </c>
    </row>
    <row r="41" spans="1:10" ht="23.25" customHeight="1">
      <c r="A41" s="112"/>
      <c r="B41" s="112" t="s">
        <v>696</v>
      </c>
      <c r="C41" s="109" t="s">
        <v>272</v>
      </c>
      <c r="D41" s="110">
        <v>24</v>
      </c>
      <c r="E41" s="110"/>
      <c r="F41" s="110">
        <v>4</v>
      </c>
      <c r="G41" s="110"/>
      <c r="H41" s="330">
        <f t="shared" si="9"/>
        <v>0</v>
      </c>
      <c r="I41" s="330">
        <f t="shared" si="10"/>
        <v>96</v>
      </c>
      <c r="J41" s="330">
        <f t="shared" si="11"/>
        <v>0</v>
      </c>
    </row>
    <row r="42" spans="1:10" ht="23.25" customHeight="1">
      <c r="A42" s="112"/>
      <c r="B42" s="112" t="s">
        <v>697</v>
      </c>
      <c r="C42" s="109" t="s">
        <v>272</v>
      </c>
      <c r="D42" s="110">
        <v>12</v>
      </c>
      <c r="E42" s="110"/>
      <c r="F42" s="110">
        <v>7</v>
      </c>
      <c r="G42" s="110"/>
      <c r="H42" s="330">
        <f t="shared" si="9"/>
        <v>0</v>
      </c>
      <c r="I42" s="330">
        <f t="shared" si="10"/>
        <v>84</v>
      </c>
      <c r="J42" s="330">
        <f t="shared" si="11"/>
        <v>0</v>
      </c>
    </row>
    <row r="43" spans="1:10" ht="23.25" customHeight="1">
      <c r="A43" s="112"/>
      <c r="B43" s="112" t="s">
        <v>698</v>
      </c>
      <c r="C43" s="109" t="s">
        <v>272</v>
      </c>
      <c r="D43" s="110">
        <v>12</v>
      </c>
      <c r="E43" s="110"/>
      <c r="F43" s="110">
        <v>7</v>
      </c>
      <c r="G43" s="110"/>
      <c r="H43" s="330">
        <f t="shared" si="9"/>
        <v>0</v>
      </c>
      <c r="I43" s="330">
        <f t="shared" si="10"/>
        <v>84</v>
      </c>
      <c r="J43" s="330">
        <f t="shared" si="11"/>
        <v>0</v>
      </c>
    </row>
    <row r="44" spans="1:10" ht="23.25" customHeight="1">
      <c r="A44" s="112"/>
      <c r="B44" s="112" t="s">
        <v>699</v>
      </c>
      <c r="C44" s="109" t="s">
        <v>272</v>
      </c>
      <c r="D44" s="110">
        <v>365</v>
      </c>
      <c r="E44" s="110"/>
      <c r="F44" s="110">
        <v>3</v>
      </c>
      <c r="G44" s="110"/>
      <c r="H44" s="330">
        <f t="shared" si="9"/>
        <v>0</v>
      </c>
      <c r="I44" s="330">
        <f t="shared" si="10"/>
        <v>1095</v>
      </c>
      <c r="J44" s="330">
        <f t="shared" si="11"/>
        <v>0</v>
      </c>
    </row>
    <row r="45" spans="1:10" ht="23.25" customHeight="1">
      <c r="A45" s="112"/>
      <c r="B45" s="112" t="s">
        <v>700</v>
      </c>
      <c r="C45" s="109" t="s">
        <v>272</v>
      </c>
      <c r="D45" s="110">
        <v>12</v>
      </c>
      <c r="E45" s="110"/>
      <c r="F45" s="110">
        <v>7</v>
      </c>
      <c r="G45" s="110"/>
      <c r="H45" s="330">
        <f t="shared" si="9"/>
        <v>0</v>
      </c>
      <c r="I45" s="330">
        <f t="shared" si="10"/>
        <v>84</v>
      </c>
      <c r="J45" s="330">
        <f t="shared" si="11"/>
        <v>0</v>
      </c>
    </row>
    <row r="46" spans="1:10" ht="23.25" customHeight="1">
      <c r="A46" s="113"/>
      <c r="B46" s="113" t="s">
        <v>701</v>
      </c>
      <c r="C46" s="331" t="s">
        <v>272</v>
      </c>
      <c r="D46" s="332">
        <v>24</v>
      </c>
      <c r="E46" s="332"/>
      <c r="F46" s="332">
        <v>5</v>
      </c>
      <c r="G46" s="332"/>
      <c r="H46" s="352">
        <f t="shared" si="9"/>
        <v>0</v>
      </c>
      <c r="I46" s="352">
        <f t="shared" si="10"/>
        <v>120</v>
      </c>
      <c r="J46" s="352">
        <f t="shared" si="11"/>
        <v>0</v>
      </c>
    </row>
    <row r="47" spans="1:10" ht="23.25" customHeight="1">
      <c r="A47" s="1131" t="s">
        <v>702</v>
      </c>
      <c r="B47" s="1132"/>
      <c r="C47" s="363"/>
      <c r="D47" s="363"/>
      <c r="E47" s="363"/>
      <c r="F47" s="363"/>
      <c r="G47" s="363"/>
      <c r="H47" s="363"/>
      <c r="I47" s="363"/>
      <c r="J47" s="363"/>
    </row>
    <row r="48" spans="1:10" ht="23.25" customHeight="1">
      <c r="A48" s="364"/>
      <c r="B48" s="324" t="s">
        <v>426</v>
      </c>
      <c r="C48" s="115" t="s">
        <v>272</v>
      </c>
      <c r="D48" s="114">
        <v>24</v>
      </c>
      <c r="E48" s="114"/>
      <c r="F48" s="114">
        <v>1</v>
      </c>
      <c r="G48" s="114"/>
      <c r="H48" s="356">
        <f aca="true" t="shared" si="12" ref="H48:H55">E48*D48</f>
        <v>0</v>
      </c>
      <c r="I48" s="356">
        <f aca="true" t="shared" si="13" ref="I48:I55">F48*D48</f>
        <v>24</v>
      </c>
      <c r="J48" s="356">
        <f aca="true" t="shared" si="14" ref="J48:J55">G48*D48</f>
        <v>0</v>
      </c>
    </row>
    <row r="49" spans="1:10" ht="23.25" customHeight="1">
      <c r="A49" s="112"/>
      <c r="B49" s="112" t="s">
        <v>703</v>
      </c>
      <c r="C49" s="109" t="s">
        <v>272</v>
      </c>
      <c r="D49" s="110">
        <v>22</v>
      </c>
      <c r="E49" s="110"/>
      <c r="F49" s="110"/>
      <c r="G49" s="110">
        <v>14</v>
      </c>
      <c r="H49" s="330">
        <f t="shared" si="12"/>
        <v>0</v>
      </c>
      <c r="I49" s="330">
        <f t="shared" si="13"/>
        <v>0</v>
      </c>
      <c r="J49" s="330">
        <f t="shared" si="14"/>
        <v>308</v>
      </c>
    </row>
    <row r="50" spans="1:10" ht="23.25" customHeight="1">
      <c r="A50" s="112"/>
      <c r="B50" s="112" t="s">
        <v>704</v>
      </c>
      <c r="C50" s="109" t="s">
        <v>272</v>
      </c>
      <c r="D50" s="110">
        <v>22</v>
      </c>
      <c r="E50" s="110"/>
      <c r="F50" s="110"/>
      <c r="G50" s="110">
        <v>20</v>
      </c>
      <c r="H50" s="330">
        <f t="shared" si="12"/>
        <v>0</v>
      </c>
      <c r="I50" s="330">
        <f t="shared" si="13"/>
        <v>0</v>
      </c>
      <c r="J50" s="330">
        <f t="shared" si="14"/>
        <v>440</v>
      </c>
    </row>
    <row r="51" spans="1:10" ht="23.25" customHeight="1">
      <c r="A51" s="112"/>
      <c r="B51" s="112" t="s">
        <v>705</v>
      </c>
      <c r="C51" s="109" t="s">
        <v>272</v>
      </c>
      <c r="D51" s="110">
        <v>22</v>
      </c>
      <c r="E51" s="110"/>
      <c r="F51" s="110"/>
      <c r="G51" s="110">
        <v>7</v>
      </c>
      <c r="H51" s="330">
        <f t="shared" si="12"/>
        <v>0</v>
      </c>
      <c r="I51" s="330">
        <f t="shared" si="13"/>
        <v>0</v>
      </c>
      <c r="J51" s="330">
        <f t="shared" si="14"/>
        <v>154</v>
      </c>
    </row>
    <row r="52" spans="1:10" ht="23.25" customHeight="1">
      <c r="A52" s="112"/>
      <c r="B52" s="112" t="s">
        <v>706</v>
      </c>
      <c r="C52" s="109" t="s">
        <v>272</v>
      </c>
      <c r="D52" s="110">
        <v>22</v>
      </c>
      <c r="E52" s="110"/>
      <c r="F52" s="110">
        <v>1</v>
      </c>
      <c r="G52" s="110"/>
      <c r="H52" s="330">
        <f t="shared" si="12"/>
        <v>0</v>
      </c>
      <c r="I52" s="330">
        <f t="shared" si="13"/>
        <v>22</v>
      </c>
      <c r="J52" s="330">
        <f t="shared" si="14"/>
        <v>0</v>
      </c>
    </row>
    <row r="53" spans="1:10" ht="23.25" customHeight="1">
      <c r="A53" s="112"/>
      <c r="B53" s="112" t="s">
        <v>707</v>
      </c>
      <c r="C53" s="109" t="s">
        <v>272</v>
      </c>
      <c r="D53" s="110">
        <v>365</v>
      </c>
      <c r="E53" s="110"/>
      <c r="F53" s="110"/>
      <c r="G53" s="110">
        <v>1</v>
      </c>
      <c r="H53" s="330">
        <f t="shared" si="12"/>
        <v>0</v>
      </c>
      <c r="I53" s="330">
        <f t="shared" si="13"/>
        <v>0</v>
      </c>
      <c r="J53" s="330">
        <f t="shared" si="14"/>
        <v>365</v>
      </c>
    </row>
    <row r="54" spans="1:10" ht="23.25" customHeight="1">
      <c r="A54" s="112"/>
      <c r="B54" s="112" t="s">
        <v>708</v>
      </c>
      <c r="C54" s="109" t="s">
        <v>272</v>
      </c>
      <c r="D54" s="110">
        <v>35</v>
      </c>
      <c r="E54" s="110"/>
      <c r="F54" s="110"/>
      <c r="G54" s="110">
        <v>2</v>
      </c>
      <c r="H54" s="330">
        <f t="shared" si="12"/>
        <v>0</v>
      </c>
      <c r="I54" s="330">
        <f t="shared" si="13"/>
        <v>0</v>
      </c>
      <c r="J54" s="330">
        <f t="shared" si="14"/>
        <v>70</v>
      </c>
    </row>
    <row r="55" spans="1:10" ht="23.25" customHeight="1">
      <c r="A55" s="113"/>
      <c r="B55" s="113" t="s">
        <v>709</v>
      </c>
      <c r="C55" s="331" t="s">
        <v>272</v>
      </c>
      <c r="D55" s="332">
        <v>15</v>
      </c>
      <c r="E55" s="332"/>
      <c r="F55" s="332"/>
      <c r="G55" s="332">
        <v>7</v>
      </c>
      <c r="H55" s="352">
        <f t="shared" si="12"/>
        <v>0</v>
      </c>
      <c r="I55" s="352">
        <f t="shared" si="13"/>
        <v>0</v>
      </c>
      <c r="J55" s="352">
        <f t="shared" si="14"/>
        <v>105</v>
      </c>
    </row>
    <row r="56" spans="1:10" ht="23.25" customHeight="1">
      <c r="A56" s="1131" t="s">
        <v>710</v>
      </c>
      <c r="B56" s="1132"/>
      <c r="C56" s="363"/>
      <c r="D56" s="363"/>
      <c r="E56" s="363"/>
      <c r="F56" s="363"/>
      <c r="G56" s="363"/>
      <c r="H56" s="363"/>
      <c r="I56" s="363"/>
      <c r="J56" s="363"/>
    </row>
    <row r="57" spans="1:10" ht="23.25" customHeight="1">
      <c r="A57" s="364"/>
      <c r="B57" s="324" t="s">
        <v>426</v>
      </c>
      <c r="C57" s="115"/>
      <c r="D57" s="114"/>
      <c r="E57" s="114"/>
      <c r="F57" s="114"/>
      <c r="G57" s="114"/>
      <c r="H57" s="134"/>
      <c r="I57" s="134"/>
      <c r="J57" s="134"/>
    </row>
    <row r="58" spans="1:10" ht="23.25" customHeight="1">
      <c r="A58" s="112"/>
      <c r="B58" s="112" t="s">
        <v>711</v>
      </c>
      <c r="C58" s="109" t="s">
        <v>272</v>
      </c>
      <c r="D58" s="110">
        <v>1680</v>
      </c>
      <c r="E58" s="110">
        <v>5</v>
      </c>
      <c r="F58" s="110"/>
      <c r="G58" s="110"/>
      <c r="H58" s="330">
        <f aca="true" t="shared" si="15" ref="H58:H69">E58*D58</f>
        <v>8400</v>
      </c>
      <c r="I58" s="330">
        <f aca="true" t="shared" si="16" ref="I58:I69">F58*D58</f>
        <v>0</v>
      </c>
      <c r="J58" s="330">
        <f aca="true" t="shared" si="17" ref="J58:J69">G58*D58</f>
        <v>0</v>
      </c>
    </row>
    <row r="59" spans="1:10" ht="23.25" customHeight="1">
      <c r="A59" s="112"/>
      <c r="B59" s="112" t="s">
        <v>712</v>
      </c>
      <c r="C59" s="109" t="s">
        <v>272</v>
      </c>
      <c r="D59" s="110">
        <v>1680</v>
      </c>
      <c r="E59" s="110">
        <v>5</v>
      </c>
      <c r="F59" s="110"/>
      <c r="G59" s="110"/>
      <c r="H59" s="330">
        <f t="shared" si="15"/>
        <v>8400</v>
      </c>
      <c r="I59" s="330">
        <f t="shared" si="16"/>
        <v>0</v>
      </c>
      <c r="J59" s="330">
        <f t="shared" si="17"/>
        <v>0</v>
      </c>
    </row>
    <row r="60" spans="1:10" ht="23.25" customHeight="1">
      <c r="A60" s="112"/>
      <c r="B60" s="112" t="s">
        <v>713</v>
      </c>
      <c r="C60" s="109" t="s">
        <v>272</v>
      </c>
      <c r="D60" s="110">
        <v>1250</v>
      </c>
      <c r="E60" s="110">
        <v>5</v>
      </c>
      <c r="F60" s="110"/>
      <c r="G60" s="110"/>
      <c r="H60" s="330">
        <f t="shared" si="15"/>
        <v>6250</v>
      </c>
      <c r="I60" s="330">
        <f t="shared" si="16"/>
        <v>0</v>
      </c>
      <c r="J60" s="330">
        <f t="shared" si="17"/>
        <v>0</v>
      </c>
    </row>
    <row r="61" spans="1:10" ht="23.25" customHeight="1">
      <c r="A61" s="112"/>
      <c r="B61" s="112" t="s">
        <v>714</v>
      </c>
      <c r="C61" s="109" t="s">
        <v>272</v>
      </c>
      <c r="D61" s="110">
        <v>192</v>
      </c>
      <c r="E61" s="110"/>
      <c r="F61" s="110">
        <v>3</v>
      </c>
      <c r="G61" s="110"/>
      <c r="H61" s="330">
        <f t="shared" si="15"/>
        <v>0</v>
      </c>
      <c r="I61" s="330">
        <f t="shared" si="16"/>
        <v>576</v>
      </c>
      <c r="J61" s="330">
        <f t="shared" si="17"/>
        <v>0</v>
      </c>
    </row>
    <row r="62" spans="1:10" ht="23.25" customHeight="1">
      <c r="A62" s="112"/>
      <c r="B62" s="112" t="s">
        <v>715</v>
      </c>
      <c r="C62" s="109" t="s">
        <v>272</v>
      </c>
      <c r="D62" s="110">
        <v>12</v>
      </c>
      <c r="E62" s="110"/>
      <c r="F62" s="110">
        <v>3</v>
      </c>
      <c r="G62" s="110"/>
      <c r="H62" s="330">
        <f t="shared" si="15"/>
        <v>0</v>
      </c>
      <c r="I62" s="330">
        <f t="shared" si="16"/>
        <v>36</v>
      </c>
      <c r="J62" s="330">
        <f t="shared" si="17"/>
        <v>0</v>
      </c>
    </row>
    <row r="63" spans="1:10" ht="23.25" customHeight="1">
      <c r="A63" s="112"/>
      <c r="B63" s="112" t="s">
        <v>716</v>
      </c>
      <c r="C63" s="109" t="s">
        <v>272</v>
      </c>
      <c r="D63" s="110">
        <v>12</v>
      </c>
      <c r="E63" s="110"/>
      <c r="F63" s="110"/>
      <c r="G63" s="110">
        <v>1</v>
      </c>
      <c r="H63" s="330">
        <f t="shared" si="15"/>
        <v>0</v>
      </c>
      <c r="I63" s="330">
        <f t="shared" si="16"/>
        <v>0</v>
      </c>
      <c r="J63" s="330">
        <f t="shared" si="17"/>
        <v>12</v>
      </c>
    </row>
    <row r="64" spans="1:10" ht="23.25" customHeight="1">
      <c r="A64" s="112"/>
      <c r="B64" s="112" t="s">
        <v>717</v>
      </c>
      <c r="C64" s="109" t="s">
        <v>272</v>
      </c>
      <c r="D64" s="110">
        <v>12</v>
      </c>
      <c r="E64" s="110"/>
      <c r="F64" s="110"/>
      <c r="G64" s="110">
        <v>1</v>
      </c>
      <c r="H64" s="330">
        <f t="shared" si="15"/>
        <v>0</v>
      </c>
      <c r="I64" s="330">
        <f t="shared" si="16"/>
        <v>0</v>
      </c>
      <c r="J64" s="330">
        <f t="shared" si="17"/>
        <v>12</v>
      </c>
    </row>
    <row r="65" spans="1:10" ht="23.25" customHeight="1">
      <c r="A65" s="113"/>
      <c r="B65" s="113" t="s">
        <v>718</v>
      </c>
      <c r="C65" s="331" t="s">
        <v>272</v>
      </c>
      <c r="D65" s="332">
        <v>365</v>
      </c>
      <c r="E65" s="332"/>
      <c r="F65" s="332">
        <v>2</v>
      </c>
      <c r="G65" s="332"/>
      <c r="H65" s="330">
        <f t="shared" si="15"/>
        <v>0</v>
      </c>
      <c r="I65" s="330">
        <f t="shared" si="16"/>
        <v>730</v>
      </c>
      <c r="J65" s="330">
        <f t="shared" si="17"/>
        <v>0</v>
      </c>
    </row>
    <row r="66" spans="1:10" ht="23.25" customHeight="1">
      <c r="A66" s="112"/>
      <c r="B66" s="113" t="s">
        <v>719</v>
      </c>
      <c r="C66" s="109" t="s">
        <v>272</v>
      </c>
      <c r="D66" s="110">
        <v>1680</v>
      </c>
      <c r="E66" s="110"/>
      <c r="F66" s="110">
        <v>12</v>
      </c>
      <c r="G66" s="110"/>
      <c r="H66" s="330">
        <f t="shared" si="15"/>
        <v>0</v>
      </c>
      <c r="I66" s="330">
        <f t="shared" si="16"/>
        <v>20160</v>
      </c>
      <c r="J66" s="330">
        <f t="shared" si="17"/>
        <v>0</v>
      </c>
    </row>
    <row r="67" spans="1:10" ht="23.25" customHeight="1">
      <c r="A67" s="112"/>
      <c r="B67" s="112" t="s">
        <v>720</v>
      </c>
      <c r="C67" s="109" t="s">
        <v>272</v>
      </c>
      <c r="D67" s="110">
        <v>24</v>
      </c>
      <c r="E67" s="110"/>
      <c r="F67" s="110"/>
      <c r="G67" s="350">
        <v>1</v>
      </c>
      <c r="H67" s="330">
        <f t="shared" si="15"/>
        <v>0</v>
      </c>
      <c r="I67" s="330">
        <f t="shared" si="16"/>
        <v>0</v>
      </c>
      <c r="J67" s="330">
        <f t="shared" si="17"/>
        <v>24</v>
      </c>
    </row>
    <row r="68" spans="1:10" ht="23.25" customHeight="1">
      <c r="A68" s="112"/>
      <c r="B68" s="112" t="s">
        <v>721</v>
      </c>
      <c r="C68" s="109" t="s">
        <v>272</v>
      </c>
      <c r="D68" s="110">
        <v>320</v>
      </c>
      <c r="E68" s="110"/>
      <c r="F68" s="110">
        <v>1</v>
      </c>
      <c r="G68" s="350"/>
      <c r="H68" s="330">
        <f t="shared" si="15"/>
        <v>0</v>
      </c>
      <c r="I68" s="330">
        <f t="shared" si="16"/>
        <v>320</v>
      </c>
      <c r="J68" s="330">
        <f t="shared" si="17"/>
        <v>0</v>
      </c>
    </row>
    <row r="69" spans="1:10" ht="23.25" customHeight="1">
      <c r="A69" s="127"/>
      <c r="B69" s="127" t="s">
        <v>427</v>
      </c>
      <c r="C69" s="129" t="s">
        <v>272</v>
      </c>
      <c r="D69" s="130">
        <v>12</v>
      </c>
      <c r="E69" s="130"/>
      <c r="F69" s="130"/>
      <c r="G69" s="351">
        <v>1</v>
      </c>
      <c r="H69" s="357">
        <f t="shared" si="15"/>
        <v>0</v>
      </c>
      <c r="I69" s="357">
        <f t="shared" si="16"/>
        <v>0</v>
      </c>
      <c r="J69" s="357">
        <f t="shared" si="17"/>
        <v>12</v>
      </c>
    </row>
    <row r="70" spans="1:10" ht="23.25" customHeight="1">
      <c r="A70" s="353"/>
      <c r="B70" s="116"/>
      <c r="C70" s="116"/>
      <c r="D70" s="1032" t="s">
        <v>290</v>
      </c>
      <c r="E70" s="1032"/>
      <c r="F70" s="1032"/>
      <c r="G70" s="117"/>
      <c r="H70" s="365">
        <f>SUM(H7:H69)</f>
        <v>23050</v>
      </c>
      <c r="I70" s="365">
        <f>SUM(I7:I69)</f>
        <v>62764</v>
      </c>
      <c r="J70" s="365">
        <f>SUM(J7:J69)</f>
        <v>20159</v>
      </c>
    </row>
    <row r="71" spans="1:10" ht="23.25" customHeight="1">
      <c r="A71" s="116"/>
      <c r="B71" s="116"/>
      <c r="C71" s="116"/>
      <c r="D71" s="1032" t="s">
        <v>261</v>
      </c>
      <c r="E71" s="1032"/>
      <c r="F71" s="1032"/>
      <c r="G71" s="117"/>
      <c r="H71" s="326">
        <f>H70/60</f>
        <v>384.1666666666667</v>
      </c>
      <c r="I71" s="326">
        <f>I70</f>
        <v>62764</v>
      </c>
      <c r="J71" s="79">
        <v>0</v>
      </c>
    </row>
    <row r="72" spans="1:10" ht="23.25" customHeight="1">
      <c r="A72" s="116"/>
      <c r="B72" s="116"/>
      <c r="C72" s="116"/>
      <c r="D72" s="1032" t="s">
        <v>266</v>
      </c>
      <c r="E72" s="1032"/>
      <c r="F72" s="1032"/>
      <c r="G72" s="119"/>
      <c r="H72" s="327">
        <f>H71/7</f>
        <v>54.88095238095239</v>
      </c>
      <c r="I72" s="327">
        <f>I71/7</f>
        <v>8966.285714285714</v>
      </c>
      <c r="J72" s="326">
        <f>J70</f>
        <v>20159</v>
      </c>
    </row>
    <row r="73" spans="1:10" ht="23.25" customHeight="1">
      <c r="A73" s="116"/>
      <c r="B73" s="116"/>
      <c r="C73" s="116"/>
      <c r="D73" s="1032" t="s">
        <v>262</v>
      </c>
      <c r="E73" s="1032"/>
      <c r="F73" s="1032"/>
      <c r="G73" s="119"/>
      <c r="H73" s="1026">
        <f>SUM(H72:J72)/230</f>
        <v>126.87028985507246</v>
      </c>
      <c r="I73" s="1027"/>
      <c r="J73" s="1028"/>
    </row>
    <row r="74" spans="1:10" ht="23.25" customHeight="1">
      <c r="A74" s="116"/>
      <c r="B74" s="116" t="s">
        <v>267</v>
      </c>
      <c r="C74" s="116"/>
      <c r="D74" s="116"/>
      <c r="E74" s="116"/>
      <c r="F74" s="116"/>
      <c r="G74" s="116"/>
      <c r="H74" s="354">
        <f>8</f>
        <v>8</v>
      </c>
      <c r="I74" s="354">
        <v>2.06</v>
      </c>
      <c r="J74" s="116"/>
    </row>
    <row r="75" spans="1:10" ht="23.25" customHeight="1">
      <c r="A75" s="120" t="s">
        <v>263</v>
      </c>
      <c r="B75" s="116" t="s">
        <v>268</v>
      </c>
      <c r="C75" s="116"/>
      <c r="D75" s="116"/>
      <c r="E75" s="116"/>
      <c r="F75" s="116"/>
      <c r="G75" s="116"/>
      <c r="H75" s="354" t="s">
        <v>428</v>
      </c>
      <c r="I75" s="354" t="s">
        <v>168</v>
      </c>
      <c r="J75" s="116"/>
    </row>
    <row r="76" spans="1:10" ht="23.25" customHeight="1">
      <c r="A76" s="116"/>
      <c r="B76" s="116" t="s">
        <v>269</v>
      </c>
      <c r="C76" s="116"/>
      <c r="D76" s="116"/>
      <c r="E76" s="116"/>
      <c r="F76" s="116"/>
      <c r="G76" s="116"/>
      <c r="H76" s="116"/>
      <c r="I76" s="116"/>
      <c r="J76" s="116"/>
    </row>
    <row r="77" spans="1:10" ht="23.25" customHeight="1">
      <c r="A77" s="116"/>
      <c r="B77" s="116" t="s">
        <v>270</v>
      </c>
      <c r="C77" s="1025" t="s">
        <v>271</v>
      </c>
      <c r="D77" s="1025"/>
      <c r="E77" s="1025"/>
      <c r="F77" s="1025"/>
      <c r="G77" s="1025"/>
      <c r="H77" s="1025"/>
      <c r="J77" s="116"/>
    </row>
    <row r="78" spans="1:10" ht="23.25" customHeight="1">
      <c r="A78" s="116"/>
      <c r="B78" s="116"/>
      <c r="C78" s="1029">
        <v>230</v>
      </c>
      <c r="D78" s="1029"/>
      <c r="E78" s="1029"/>
      <c r="F78" s="1029"/>
      <c r="G78" s="1029"/>
      <c r="H78" s="1029"/>
      <c r="I78" s="102"/>
      <c r="J78" s="116"/>
    </row>
    <row r="80" spans="8:10" ht="23.25" customHeight="1">
      <c r="H80" s="355">
        <f>SUM(H8,H15,H24,H27:H36,H38:H46,H48:H55,H57:H64,H67:H69)</f>
        <v>23050</v>
      </c>
      <c r="I80" s="355">
        <f>SUM(I8,I15,I24,I27:I36,I38:I46,I48:I55,I57:I64,I67:I69)</f>
        <v>13246</v>
      </c>
      <c r="J80" s="355">
        <f>SUM(J8,J15,J24,J27:J36,J38:J46,J48:J55,J57:J64,J67:J69)</f>
        <v>1664</v>
      </c>
    </row>
    <row r="81" spans="8:10" ht="23.25" customHeight="1">
      <c r="H81" s="326">
        <f>H80/60</f>
        <v>384.1666666666667</v>
      </c>
      <c r="I81" s="326">
        <f>I80</f>
        <v>13246</v>
      </c>
      <c r="J81" s="79">
        <v>0</v>
      </c>
    </row>
    <row r="82" spans="8:10" ht="23.25" customHeight="1">
      <c r="H82" s="327">
        <f>H81/7</f>
        <v>54.88095238095239</v>
      </c>
      <c r="I82" s="327">
        <f>I81/7</f>
        <v>1892.2857142857142</v>
      </c>
      <c r="J82" s="326">
        <f>J80</f>
        <v>1664</v>
      </c>
    </row>
    <row r="83" spans="8:10" ht="23.25" customHeight="1">
      <c r="H83" s="1026">
        <f>SUM(H82:J82)/230</f>
        <v>15.700724637681159</v>
      </c>
      <c r="I83" s="1027"/>
      <c r="J83" s="1028"/>
    </row>
  </sheetData>
  <sheetProtection/>
  <mergeCells count="22">
    <mergeCell ref="H73:J73"/>
    <mergeCell ref="H83:J83"/>
    <mergeCell ref="A25:B25"/>
    <mergeCell ref="A37:B37"/>
    <mergeCell ref="A47:B47"/>
    <mergeCell ref="A56:B56"/>
    <mergeCell ref="C77:H77"/>
    <mergeCell ref="C78:H78"/>
    <mergeCell ref="A2:J2"/>
    <mergeCell ref="E4:G4"/>
    <mergeCell ref="E5:G5"/>
    <mergeCell ref="H4:J4"/>
    <mergeCell ref="H5:J5"/>
    <mergeCell ref="C4:D5"/>
    <mergeCell ref="A4:A6"/>
    <mergeCell ref="B4:B6"/>
    <mergeCell ref="A7:B7"/>
    <mergeCell ref="D70:F70"/>
    <mergeCell ref="A14:B14"/>
    <mergeCell ref="D73:F73"/>
    <mergeCell ref="D72:F72"/>
    <mergeCell ref="D71:F71"/>
  </mergeCells>
  <printOptions horizontalCentered="1"/>
  <pageMargins left="0" right="0" top="0.708661417322835" bottom="0.393700787401575" header="0.118110236220472" footer="0.511811023622047"/>
  <pageSetup firstPageNumber="207" useFirstPageNumber="1" horizontalDpi="600" verticalDpi="600" orientation="portrait" paperSize="9" scale="85" r:id="rId1"/>
  <colBreaks count="1" manualBreakCount="1">
    <brk id="13" max="65535" man="1"/>
  </colBreaks>
</worksheet>
</file>

<file path=xl/worksheets/sheet34.xml><?xml version="1.0" encoding="utf-8"?>
<worksheet xmlns="http://schemas.openxmlformats.org/spreadsheetml/2006/main" xmlns:r="http://schemas.openxmlformats.org/officeDocument/2006/relationships">
  <sheetPr>
    <tabColor indexed="11"/>
  </sheetPr>
  <dimension ref="A2:J68"/>
  <sheetViews>
    <sheetView view="pageBreakPreview" zoomScaleNormal="95" zoomScaleSheetLayoutView="100" zoomScalePageLayoutView="0" workbookViewId="0" topLeftCell="A40">
      <selection activeCell="K71" sqref="K71"/>
    </sheetView>
  </sheetViews>
  <sheetFormatPr defaultColWidth="9.140625" defaultRowHeight="23.25" customHeight="1"/>
  <cols>
    <col min="1" max="1" width="12.00390625" style="103" customWidth="1"/>
    <col min="2" max="2" width="37.8515625" style="103" customWidth="1"/>
    <col min="3" max="3" width="9.00390625" style="103" customWidth="1"/>
    <col min="4" max="4" width="7.421875" style="103" customWidth="1"/>
    <col min="5" max="5" width="6.140625" style="103" customWidth="1"/>
    <col min="6" max="6" width="6.28125" style="103" customWidth="1"/>
    <col min="7" max="7" width="4.8515625" style="103" customWidth="1"/>
    <col min="8" max="8" width="10.8515625" style="103" customWidth="1"/>
    <col min="9" max="9" width="9.57421875" style="103" customWidth="1"/>
    <col min="10" max="10" width="9.28125" style="103" customWidth="1"/>
    <col min="11" max="16384" width="9.140625" style="103" customWidth="1"/>
  </cols>
  <sheetData>
    <row r="2" spans="1:10" ht="23.25" customHeight="1">
      <c r="A2" s="1034" t="s">
        <v>661</v>
      </c>
      <c r="B2" s="1034"/>
      <c r="C2" s="1034"/>
      <c r="D2" s="1034"/>
      <c r="E2" s="1034"/>
      <c r="F2" s="1034"/>
      <c r="G2" s="1034"/>
      <c r="H2" s="1034"/>
      <c r="I2" s="1034"/>
      <c r="J2" s="1034"/>
    </row>
    <row r="3" ht="9" customHeight="1"/>
    <row r="4" spans="1:10" ht="23.25" customHeight="1">
      <c r="A4" s="1041" t="s">
        <v>662</v>
      </c>
      <c r="B4" s="1041" t="s">
        <v>253</v>
      </c>
      <c r="C4" s="1041" t="s">
        <v>265</v>
      </c>
      <c r="D4" s="1041"/>
      <c r="E4" s="1035" t="s">
        <v>258</v>
      </c>
      <c r="F4" s="1036"/>
      <c r="G4" s="1037"/>
      <c r="H4" s="1035" t="s">
        <v>258</v>
      </c>
      <c r="I4" s="1036"/>
      <c r="J4" s="1037"/>
    </row>
    <row r="5" spans="1:10" ht="23.25" customHeight="1">
      <c r="A5" s="1043"/>
      <c r="B5" s="1043"/>
      <c r="C5" s="1042"/>
      <c r="D5" s="1042"/>
      <c r="E5" s="1038" t="s">
        <v>260</v>
      </c>
      <c r="F5" s="1039"/>
      <c r="G5" s="1040"/>
      <c r="H5" s="1038" t="s">
        <v>259</v>
      </c>
      <c r="I5" s="1039"/>
      <c r="J5" s="1040"/>
    </row>
    <row r="6" spans="1:10" ht="23.25" customHeight="1">
      <c r="A6" s="1042"/>
      <c r="B6" s="1042"/>
      <c r="C6" s="104" t="s">
        <v>254</v>
      </c>
      <c r="D6" s="104" t="s">
        <v>255</v>
      </c>
      <c r="E6" s="104" t="s">
        <v>256</v>
      </c>
      <c r="F6" s="104" t="s">
        <v>257</v>
      </c>
      <c r="G6" s="104" t="s">
        <v>264</v>
      </c>
      <c r="H6" s="104" t="s">
        <v>256</v>
      </c>
      <c r="I6" s="104" t="s">
        <v>257</v>
      </c>
      <c r="J6" s="104" t="s">
        <v>264</v>
      </c>
    </row>
    <row r="7" spans="1:10" ht="23.25" customHeight="1">
      <c r="A7" s="1133" t="s">
        <v>663</v>
      </c>
      <c r="B7" s="1134"/>
      <c r="C7" s="363"/>
      <c r="D7" s="363"/>
      <c r="E7" s="363"/>
      <c r="F7" s="363"/>
      <c r="G7" s="363"/>
      <c r="H7" s="363"/>
      <c r="I7" s="363"/>
      <c r="J7" s="363"/>
    </row>
    <row r="8" spans="1:10" ht="23.25" customHeight="1">
      <c r="A8" s="367"/>
      <c r="B8" s="368" t="s">
        <v>426</v>
      </c>
      <c r="C8" s="369" t="s">
        <v>272</v>
      </c>
      <c r="D8" s="370">
        <v>365</v>
      </c>
      <c r="E8" s="370"/>
      <c r="F8" s="370">
        <v>1</v>
      </c>
      <c r="G8" s="370"/>
      <c r="H8" s="371">
        <f>E8*D8</f>
        <v>0</v>
      </c>
      <c r="I8" s="371">
        <f>F8*D8</f>
        <v>365</v>
      </c>
      <c r="J8" s="371">
        <f>G8*D8</f>
        <v>0</v>
      </c>
    </row>
    <row r="9" spans="1:10" ht="23.25" customHeight="1">
      <c r="A9" s="1133" t="s">
        <v>669</v>
      </c>
      <c r="B9" s="1134"/>
      <c r="C9" s="363"/>
      <c r="D9" s="363"/>
      <c r="E9" s="363"/>
      <c r="F9" s="363"/>
      <c r="G9" s="363"/>
      <c r="H9" s="363"/>
      <c r="I9" s="363"/>
      <c r="J9" s="363"/>
    </row>
    <row r="10" spans="1:10" ht="23.25" customHeight="1">
      <c r="A10" s="364"/>
      <c r="B10" s="324" t="s">
        <v>426</v>
      </c>
      <c r="C10" s="115" t="s">
        <v>272</v>
      </c>
      <c r="D10" s="114">
        <v>416</v>
      </c>
      <c r="E10" s="114"/>
      <c r="F10" s="114">
        <v>2</v>
      </c>
      <c r="G10" s="114"/>
      <c r="H10" s="356">
        <f>E10*D10</f>
        <v>0</v>
      </c>
      <c r="I10" s="356">
        <f>F10*D10</f>
        <v>832</v>
      </c>
      <c r="J10" s="356">
        <f>G10*D10</f>
        <v>0</v>
      </c>
    </row>
    <row r="11" spans="1:10" ht="23.25" customHeight="1">
      <c r="A11" s="113"/>
      <c r="B11" s="113" t="s">
        <v>678</v>
      </c>
      <c r="C11" s="331" t="s">
        <v>272</v>
      </c>
      <c r="D11" s="332">
        <v>480</v>
      </c>
      <c r="E11" s="332"/>
      <c r="F11" s="332">
        <v>5</v>
      </c>
      <c r="G11" s="332"/>
      <c r="H11" s="352">
        <f>E11*D11</f>
        <v>0</v>
      </c>
      <c r="I11" s="352">
        <f>F11*D11</f>
        <v>2400</v>
      </c>
      <c r="J11" s="352">
        <f>G11*D11</f>
        <v>0</v>
      </c>
    </row>
    <row r="12" spans="1:10" ht="23.25" customHeight="1">
      <c r="A12" s="1133" t="s">
        <v>679</v>
      </c>
      <c r="B12" s="1134"/>
      <c r="C12" s="363"/>
      <c r="D12" s="363"/>
      <c r="E12" s="363"/>
      <c r="F12" s="363"/>
      <c r="G12" s="363"/>
      <c r="H12" s="363"/>
      <c r="I12" s="363"/>
      <c r="J12" s="363"/>
    </row>
    <row r="13" spans="1:10" ht="23.25" customHeight="1">
      <c r="A13" s="361" t="s">
        <v>680</v>
      </c>
      <c r="B13" s="362"/>
      <c r="C13" s="363"/>
      <c r="D13" s="363"/>
      <c r="E13" s="363"/>
      <c r="F13" s="363"/>
      <c r="G13" s="363"/>
      <c r="H13" s="363"/>
      <c r="I13" s="363"/>
      <c r="J13" s="363"/>
    </row>
    <row r="14" spans="1:10" ht="23.25" customHeight="1">
      <c r="A14" s="360"/>
      <c r="B14" s="324" t="s">
        <v>681</v>
      </c>
      <c r="C14" s="115" t="s">
        <v>272</v>
      </c>
      <c r="D14" s="114">
        <v>350</v>
      </c>
      <c r="E14" s="114"/>
      <c r="F14" s="114">
        <v>6</v>
      </c>
      <c r="G14" s="114"/>
      <c r="H14" s="356">
        <f aca="true" t="shared" si="0" ref="H14:H23">E14*D14</f>
        <v>0</v>
      </c>
      <c r="I14" s="356">
        <f aca="true" t="shared" si="1" ref="I14:I23">F14*D14</f>
        <v>2100</v>
      </c>
      <c r="J14" s="356">
        <f aca="true" t="shared" si="2" ref="J14:J23">G14*D14</f>
        <v>0</v>
      </c>
    </row>
    <row r="15" spans="1:10" ht="23.25" customHeight="1">
      <c r="A15" s="112"/>
      <c r="B15" s="112" t="s">
        <v>682</v>
      </c>
      <c r="C15" s="109" t="s">
        <v>272</v>
      </c>
      <c r="D15" s="110">
        <v>12</v>
      </c>
      <c r="E15" s="110"/>
      <c r="F15" s="110"/>
      <c r="G15" s="110">
        <v>1</v>
      </c>
      <c r="H15" s="330">
        <f t="shared" si="0"/>
        <v>0</v>
      </c>
      <c r="I15" s="330">
        <f t="shared" si="1"/>
        <v>0</v>
      </c>
      <c r="J15" s="330">
        <f t="shared" si="2"/>
        <v>12</v>
      </c>
    </row>
    <row r="16" spans="1:10" ht="23.25" customHeight="1">
      <c r="A16" s="112"/>
      <c r="B16" s="112" t="s">
        <v>683</v>
      </c>
      <c r="C16" s="109" t="s">
        <v>272</v>
      </c>
      <c r="D16" s="110">
        <v>12</v>
      </c>
      <c r="E16" s="110"/>
      <c r="F16" s="110"/>
      <c r="G16" s="110">
        <v>1</v>
      </c>
      <c r="H16" s="330">
        <f t="shared" si="0"/>
        <v>0</v>
      </c>
      <c r="I16" s="330">
        <f t="shared" si="1"/>
        <v>0</v>
      </c>
      <c r="J16" s="330">
        <f t="shared" si="2"/>
        <v>12</v>
      </c>
    </row>
    <row r="17" spans="1:10" ht="23.25" customHeight="1">
      <c r="A17" s="112"/>
      <c r="B17" s="112" t="s">
        <v>684</v>
      </c>
      <c r="C17" s="109" t="s">
        <v>272</v>
      </c>
      <c r="D17" s="110">
        <v>24</v>
      </c>
      <c r="E17" s="110"/>
      <c r="F17" s="110"/>
      <c r="G17" s="110">
        <v>2</v>
      </c>
      <c r="H17" s="330">
        <f t="shared" si="0"/>
        <v>0</v>
      </c>
      <c r="I17" s="330">
        <f t="shared" si="1"/>
        <v>0</v>
      </c>
      <c r="J17" s="330">
        <f t="shared" si="2"/>
        <v>48</v>
      </c>
    </row>
    <row r="18" spans="1:10" ht="23.25" customHeight="1">
      <c r="A18" s="112"/>
      <c r="B18" s="112" t="s">
        <v>685</v>
      </c>
      <c r="C18" s="109" t="s">
        <v>272</v>
      </c>
      <c r="D18" s="110">
        <v>6</v>
      </c>
      <c r="E18" s="110"/>
      <c r="F18" s="110"/>
      <c r="G18" s="110">
        <v>5</v>
      </c>
      <c r="H18" s="330">
        <f t="shared" si="0"/>
        <v>0</v>
      </c>
      <c r="I18" s="330">
        <f t="shared" si="1"/>
        <v>0</v>
      </c>
      <c r="J18" s="330">
        <f t="shared" si="2"/>
        <v>30</v>
      </c>
    </row>
    <row r="19" spans="1:10" ht="23.25" customHeight="1">
      <c r="A19" s="112"/>
      <c r="B19" s="112" t="s">
        <v>686</v>
      </c>
      <c r="C19" s="109" t="s">
        <v>272</v>
      </c>
      <c r="D19" s="110">
        <v>12</v>
      </c>
      <c r="E19" s="110"/>
      <c r="F19" s="110"/>
      <c r="G19" s="110">
        <v>1</v>
      </c>
      <c r="H19" s="330">
        <f t="shared" si="0"/>
        <v>0</v>
      </c>
      <c r="I19" s="330">
        <f t="shared" si="1"/>
        <v>0</v>
      </c>
      <c r="J19" s="330">
        <f t="shared" si="2"/>
        <v>12</v>
      </c>
    </row>
    <row r="20" spans="1:10" ht="23.25" customHeight="1">
      <c r="A20" s="112"/>
      <c r="B20" s="112" t="s">
        <v>687</v>
      </c>
      <c r="C20" s="109" t="s">
        <v>272</v>
      </c>
      <c r="D20" s="110">
        <v>300</v>
      </c>
      <c r="E20" s="110"/>
      <c r="F20" s="110">
        <v>5</v>
      </c>
      <c r="G20" s="110"/>
      <c r="H20" s="330">
        <f t="shared" si="0"/>
        <v>0</v>
      </c>
      <c r="I20" s="330">
        <f t="shared" si="1"/>
        <v>1500</v>
      </c>
      <c r="J20" s="330">
        <f t="shared" si="2"/>
        <v>0</v>
      </c>
    </row>
    <row r="21" spans="1:10" ht="23.25" customHeight="1">
      <c r="A21" s="112"/>
      <c r="B21" s="112" t="s">
        <v>688</v>
      </c>
      <c r="C21" s="109" t="s">
        <v>272</v>
      </c>
      <c r="D21" s="110">
        <v>48</v>
      </c>
      <c r="E21" s="110"/>
      <c r="F21" s="110"/>
      <c r="G21" s="110">
        <v>1</v>
      </c>
      <c r="H21" s="330">
        <f t="shared" si="0"/>
        <v>0</v>
      </c>
      <c r="I21" s="330">
        <f t="shared" si="1"/>
        <v>0</v>
      </c>
      <c r="J21" s="330">
        <f t="shared" si="2"/>
        <v>48</v>
      </c>
    </row>
    <row r="22" spans="1:10" ht="23.25" customHeight="1">
      <c r="A22" s="113"/>
      <c r="B22" s="113" t="s">
        <v>690</v>
      </c>
      <c r="C22" s="331" t="s">
        <v>272</v>
      </c>
      <c r="D22" s="332">
        <v>12</v>
      </c>
      <c r="E22" s="332"/>
      <c r="F22" s="332">
        <v>3</v>
      </c>
      <c r="G22" s="332"/>
      <c r="H22" s="330">
        <f t="shared" si="0"/>
        <v>0</v>
      </c>
      <c r="I22" s="330">
        <f t="shared" si="1"/>
        <v>36</v>
      </c>
      <c r="J22" s="330">
        <f t="shared" si="2"/>
        <v>0</v>
      </c>
    </row>
    <row r="23" spans="1:10" ht="23.25" customHeight="1">
      <c r="A23" s="113"/>
      <c r="B23" s="113" t="s">
        <v>691</v>
      </c>
      <c r="C23" s="331" t="s">
        <v>272</v>
      </c>
      <c r="D23" s="332">
        <v>24</v>
      </c>
      <c r="E23" s="332"/>
      <c r="F23" s="332">
        <v>3</v>
      </c>
      <c r="G23" s="332"/>
      <c r="H23" s="352">
        <f t="shared" si="0"/>
        <v>0</v>
      </c>
      <c r="I23" s="352">
        <f t="shared" si="1"/>
        <v>72</v>
      </c>
      <c r="J23" s="352">
        <f t="shared" si="2"/>
        <v>0</v>
      </c>
    </row>
    <row r="24" spans="1:10" ht="23.25" customHeight="1">
      <c r="A24" s="1131" t="s">
        <v>692</v>
      </c>
      <c r="B24" s="1132"/>
      <c r="C24" s="363"/>
      <c r="D24" s="363"/>
      <c r="E24" s="363"/>
      <c r="F24" s="363"/>
      <c r="G24" s="363"/>
      <c r="H24" s="363"/>
      <c r="I24" s="363"/>
      <c r="J24" s="363"/>
    </row>
    <row r="25" spans="1:10" ht="23.25" customHeight="1">
      <c r="A25" s="364"/>
      <c r="B25" s="324" t="s">
        <v>693</v>
      </c>
      <c r="C25" s="115" t="s">
        <v>272</v>
      </c>
      <c r="D25" s="114">
        <v>365</v>
      </c>
      <c r="E25" s="114"/>
      <c r="F25" s="114">
        <v>8</v>
      </c>
      <c r="G25" s="114"/>
      <c r="H25" s="356">
        <f aca="true" t="shared" si="3" ref="H25:H33">E25*D25</f>
        <v>0</v>
      </c>
      <c r="I25" s="356">
        <f aca="true" t="shared" si="4" ref="I25:I33">F25*D25</f>
        <v>2920</v>
      </c>
      <c r="J25" s="356">
        <f aca="true" t="shared" si="5" ref="J25:J33">G25*D25</f>
        <v>0</v>
      </c>
    </row>
    <row r="26" spans="1:10" ht="23.25" customHeight="1">
      <c r="A26" s="112"/>
      <c r="B26" s="112" t="s">
        <v>694</v>
      </c>
      <c r="C26" s="109" t="s">
        <v>272</v>
      </c>
      <c r="D26" s="110">
        <v>48</v>
      </c>
      <c r="E26" s="110"/>
      <c r="F26" s="110">
        <v>4</v>
      </c>
      <c r="G26" s="110"/>
      <c r="H26" s="330">
        <f t="shared" si="3"/>
        <v>0</v>
      </c>
      <c r="I26" s="330">
        <f t="shared" si="4"/>
        <v>192</v>
      </c>
      <c r="J26" s="330">
        <f t="shared" si="5"/>
        <v>0</v>
      </c>
    </row>
    <row r="27" spans="1:10" ht="23.25" customHeight="1">
      <c r="A27" s="112"/>
      <c r="B27" s="112" t="s">
        <v>695</v>
      </c>
      <c r="C27" s="109" t="s">
        <v>272</v>
      </c>
      <c r="D27" s="110">
        <v>96</v>
      </c>
      <c r="E27" s="110"/>
      <c r="F27" s="110">
        <v>3</v>
      </c>
      <c r="G27" s="110"/>
      <c r="H27" s="330">
        <f t="shared" si="3"/>
        <v>0</v>
      </c>
      <c r="I27" s="330">
        <f t="shared" si="4"/>
        <v>288</v>
      </c>
      <c r="J27" s="330">
        <f t="shared" si="5"/>
        <v>0</v>
      </c>
    </row>
    <row r="28" spans="1:10" ht="23.25" customHeight="1">
      <c r="A28" s="112"/>
      <c r="B28" s="112" t="s">
        <v>696</v>
      </c>
      <c r="C28" s="109" t="s">
        <v>272</v>
      </c>
      <c r="D28" s="110">
        <v>24</v>
      </c>
      <c r="E28" s="110"/>
      <c r="F28" s="110">
        <v>4</v>
      </c>
      <c r="G28" s="110"/>
      <c r="H28" s="330">
        <f t="shared" si="3"/>
        <v>0</v>
      </c>
      <c r="I28" s="330">
        <f t="shared" si="4"/>
        <v>96</v>
      </c>
      <c r="J28" s="330">
        <f t="shared" si="5"/>
        <v>0</v>
      </c>
    </row>
    <row r="29" spans="1:10" ht="23.25" customHeight="1">
      <c r="A29" s="112"/>
      <c r="B29" s="112" t="s">
        <v>697</v>
      </c>
      <c r="C29" s="109" t="s">
        <v>272</v>
      </c>
      <c r="D29" s="110">
        <v>12</v>
      </c>
      <c r="E29" s="110"/>
      <c r="F29" s="110">
        <v>7</v>
      </c>
      <c r="G29" s="110"/>
      <c r="H29" s="330">
        <f t="shared" si="3"/>
        <v>0</v>
      </c>
      <c r="I29" s="330">
        <f t="shared" si="4"/>
        <v>84</v>
      </c>
      <c r="J29" s="330">
        <f t="shared" si="5"/>
        <v>0</v>
      </c>
    </row>
    <row r="30" spans="1:10" ht="23.25" customHeight="1">
      <c r="A30" s="112"/>
      <c r="B30" s="112" t="s">
        <v>698</v>
      </c>
      <c r="C30" s="109" t="s">
        <v>272</v>
      </c>
      <c r="D30" s="110">
        <v>12</v>
      </c>
      <c r="E30" s="110"/>
      <c r="F30" s="110">
        <v>7</v>
      </c>
      <c r="G30" s="110"/>
      <c r="H30" s="330">
        <f t="shared" si="3"/>
        <v>0</v>
      </c>
      <c r="I30" s="330">
        <f t="shared" si="4"/>
        <v>84</v>
      </c>
      <c r="J30" s="330">
        <f t="shared" si="5"/>
        <v>0</v>
      </c>
    </row>
    <row r="31" spans="1:10" ht="23.25" customHeight="1">
      <c r="A31" s="112"/>
      <c r="B31" s="112" t="s">
        <v>699</v>
      </c>
      <c r="C31" s="109" t="s">
        <v>272</v>
      </c>
      <c r="D31" s="110">
        <v>365</v>
      </c>
      <c r="E31" s="110"/>
      <c r="F31" s="110">
        <v>3</v>
      </c>
      <c r="G31" s="110"/>
      <c r="H31" s="330">
        <f t="shared" si="3"/>
        <v>0</v>
      </c>
      <c r="I31" s="330">
        <f t="shared" si="4"/>
        <v>1095</v>
      </c>
      <c r="J31" s="330">
        <f t="shared" si="5"/>
        <v>0</v>
      </c>
    </row>
    <row r="32" spans="1:10" ht="23.25" customHeight="1">
      <c r="A32" s="112"/>
      <c r="B32" s="112" t="s">
        <v>700</v>
      </c>
      <c r="C32" s="109" t="s">
        <v>272</v>
      </c>
      <c r="D32" s="110">
        <v>12</v>
      </c>
      <c r="E32" s="110"/>
      <c r="F32" s="110">
        <v>7</v>
      </c>
      <c r="G32" s="110"/>
      <c r="H32" s="330">
        <f t="shared" si="3"/>
        <v>0</v>
      </c>
      <c r="I32" s="330">
        <f t="shared" si="4"/>
        <v>84</v>
      </c>
      <c r="J32" s="330">
        <f t="shared" si="5"/>
        <v>0</v>
      </c>
    </row>
    <row r="33" spans="1:10" ht="23.25" customHeight="1">
      <c r="A33" s="113"/>
      <c r="B33" s="113" t="s">
        <v>701</v>
      </c>
      <c r="C33" s="331" t="s">
        <v>272</v>
      </c>
      <c r="D33" s="332">
        <v>24</v>
      </c>
      <c r="E33" s="332"/>
      <c r="F33" s="332">
        <v>5</v>
      </c>
      <c r="G33" s="332"/>
      <c r="H33" s="352">
        <f t="shared" si="3"/>
        <v>0</v>
      </c>
      <c r="I33" s="352">
        <f t="shared" si="4"/>
        <v>120</v>
      </c>
      <c r="J33" s="352">
        <f t="shared" si="5"/>
        <v>0</v>
      </c>
    </row>
    <row r="34" spans="1:10" ht="23.25" customHeight="1">
      <c r="A34" s="1131" t="s">
        <v>702</v>
      </c>
      <c r="B34" s="1132"/>
      <c r="C34" s="363"/>
      <c r="D34" s="363"/>
      <c r="E34" s="363"/>
      <c r="F34" s="363"/>
      <c r="G34" s="363"/>
      <c r="H34" s="363"/>
      <c r="I34" s="363"/>
      <c r="J34" s="363"/>
    </row>
    <row r="35" spans="1:10" ht="23.25" customHeight="1">
      <c r="A35" s="364"/>
      <c r="B35" s="324" t="s">
        <v>426</v>
      </c>
      <c r="C35" s="115" t="s">
        <v>272</v>
      </c>
      <c r="D35" s="114">
        <v>24</v>
      </c>
      <c r="E35" s="114"/>
      <c r="F35" s="114">
        <v>1</v>
      </c>
      <c r="G35" s="114"/>
      <c r="H35" s="356">
        <f aca="true" t="shared" si="6" ref="H35:H42">E35*D35</f>
        <v>0</v>
      </c>
      <c r="I35" s="356">
        <f aca="true" t="shared" si="7" ref="I35:I42">F35*D35</f>
        <v>24</v>
      </c>
      <c r="J35" s="356">
        <f aca="true" t="shared" si="8" ref="J35:J42">G35*D35</f>
        <v>0</v>
      </c>
    </row>
    <row r="36" spans="1:10" ht="23.25" customHeight="1">
      <c r="A36" s="112"/>
      <c r="B36" s="112" t="s">
        <v>703</v>
      </c>
      <c r="C36" s="109" t="s">
        <v>272</v>
      </c>
      <c r="D36" s="110">
        <v>22</v>
      </c>
      <c r="E36" s="110"/>
      <c r="F36" s="110"/>
      <c r="G36" s="110">
        <v>14</v>
      </c>
      <c r="H36" s="330">
        <f t="shared" si="6"/>
        <v>0</v>
      </c>
      <c r="I36" s="330">
        <f t="shared" si="7"/>
        <v>0</v>
      </c>
      <c r="J36" s="330">
        <f t="shared" si="8"/>
        <v>308</v>
      </c>
    </row>
    <row r="37" spans="1:10" ht="23.25" customHeight="1">
      <c r="A37" s="112"/>
      <c r="B37" s="112" t="s">
        <v>704</v>
      </c>
      <c r="C37" s="109" t="s">
        <v>272</v>
      </c>
      <c r="D37" s="110">
        <v>22</v>
      </c>
      <c r="E37" s="110"/>
      <c r="F37" s="110"/>
      <c r="G37" s="110">
        <v>20</v>
      </c>
      <c r="H37" s="330">
        <f t="shared" si="6"/>
        <v>0</v>
      </c>
      <c r="I37" s="330">
        <f t="shared" si="7"/>
        <v>0</v>
      </c>
      <c r="J37" s="330">
        <f t="shared" si="8"/>
        <v>440</v>
      </c>
    </row>
    <row r="38" spans="1:10" ht="23.25" customHeight="1">
      <c r="A38" s="112"/>
      <c r="B38" s="112" t="s">
        <v>705</v>
      </c>
      <c r="C38" s="109" t="s">
        <v>272</v>
      </c>
      <c r="D38" s="110">
        <v>22</v>
      </c>
      <c r="E38" s="110"/>
      <c r="F38" s="110"/>
      <c r="G38" s="110">
        <v>7</v>
      </c>
      <c r="H38" s="330">
        <f t="shared" si="6"/>
        <v>0</v>
      </c>
      <c r="I38" s="330">
        <f t="shared" si="7"/>
        <v>0</v>
      </c>
      <c r="J38" s="330">
        <f t="shared" si="8"/>
        <v>154</v>
      </c>
    </row>
    <row r="39" spans="1:10" ht="23.25" customHeight="1">
      <c r="A39" s="112"/>
      <c r="B39" s="112" t="s">
        <v>706</v>
      </c>
      <c r="C39" s="109" t="s">
        <v>272</v>
      </c>
      <c r="D39" s="110">
        <v>22</v>
      </c>
      <c r="E39" s="110"/>
      <c r="F39" s="110">
        <v>1</v>
      </c>
      <c r="G39" s="110"/>
      <c r="H39" s="330">
        <f t="shared" si="6"/>
        <v>0</v>
      </c>
      <c r="I39" s="330">
        <f t="shared" si="7"/>
        <v>22</v>
      </c>
      <c r="J39" s="330">
        <f t="shared" si="8"/>
        <v>0</v>
      </c>
    </row>
    <row r="40" spans="1:10" ht="23.25" customHeight="1">
      <c r="A40" s="112"/>
      <c r="B40" s="112" t="s">
        <v>707</v>
      </c>
      <c r="C40" s="109" t="s">
        <v>272</v>
      </c>
      <c r="D40" s="110">
        <v>365</v>
      </c>
      <c r="E40" s="110"/>
      <c r="F40" s="110"/>
      <c r="G40" s="110">
        <v>1</v>
      </c>
      <c r="H40" s="330">
        <f t="shared" si="6"/>
        <v>0</v>
      </c>
      <c r="I40" s="330">
        <f t="shared" si="7"/>
        <v>0</v>
      </c>
      <c r="J40" s="330">
        <f t="shared" si="8"/>
        <v>365</v>
      </c>
    </row>
    <row r="41" spans="1:10" ht="23.25" customHeight="1">
      <c r="A41" s="112"/>
      <c r="B41" s="112" t="s">
        <v>708</v>
      </c>
      <c r="C41" s="109" t="s">
        <v>272</v>
      </c>
      <c r="D41" s="110">
        <v>35</v>
      </c>
      <c r="E41" s="110"/>
      <c r="F41" s="110"/>
      <c r="G41" s="110">
        <v>2</v>
      </c>
      <c r="H41" s="330">
        <f t="shared" si="6"/>
        <v>0</v>
      </c>
      <c r="I41" s="330">
        <f t="shared" si="7"/>
        <v>0</v>
      </c>
      <c r="J41" s="330">
        <f t="shared" si="8"/>
        <v>70</v>
      </c>
    </row>
    <row r="42" spans="1:10" ht="23.25" customHeight="1">
      <c r="A42" s="113"/>
      <c r="B42" s="113" t="s">
        <v>709</v>
      </c>
      <c r="C42" s="331" t="s">
        <v>272</v>
      </c>
      <c r="D42" s="332">
        <v>15</v>
      </c>
      <c r="E42" s="332"/>
      <c r="F42" s="332"/>
      <c r="G42" s="332">
        <v>7</v>
      </c>
      <c r="H42" s="352">
        <f t="shared" si="6"/>
        <v>0</v>
      </c>
      <c r="I42" s="352">
        <f t="shared" si="7"/>
        <v>0</v>
      </c>
      <c r="J42" s="352">
        <f t="shared" si="8"/>
        <v>105</v>
      </c>
    </row>
    <row r="43" spans="1:10" ht="23.25" customHeight="1">
      <c r="A43" s="1131" t="s">
        <v>710</v>
      </c>
      <c r="B43" s="1132"/>
      <c r="C43" s="363"/>
      <c r="D43" s="363"/>
      <c r="E43" s="363"/>
      <c r="F43" s="363"/>
      <c r="G43" s="363"/>
      <c r="H43" s="363"/>
      <c r="I43" s="363"/>
      <c r="J43" s="363"/>
    </row>
    <row r="44" spans="1:10" ht="23.25" customHeight="1">
      <c r="A44" s="364"/>
      <c r="B44" s="324" t="s">
        <v>426</v>
      </c>
      <c r="C44" s="115"/>
      <c r="D44" s="114"/>
      <c r="E44" s="114"/>
      <c r="F44" s="114"/>
      <c r="G44" s="114"/>
      <c r="H44" s="134"/>
      <c r="I44" s="134"/>
      <c r="J44" s="134"/>
    </row>
    <row r="45" spans="1:10" ht="23.25" customHeight="1">
      <c r="A45" s="112"/>
      <c r="B45" s="112" t="s">
        <v>711</v>
      </c>
      <c r="C45" s="109" t="s">
        <v>272</v>
      </c>
      <c r="D45" s="110">
        <v>1680</v>
      </c>
      <c r="E45" s="110">
        <v>5</v>
      </c>
      <c r="F45" s="110"/>
      <c r="G45" s="110"/>
      <c r="H45" s="330">
        <f aca="true" t="shared" si="9" ref="H45:H54">E45*D45</f>
        <v>8400</v>
      </c>
      <c r="I45" s="330">
        <f aca="true" t="shared" si="10" ref="I45:I54">F45*D45</f>
        <v>0</v>
      </c>
      <c r="J45" s="330">
        <f aca="true" t="shared" si="11" ref="J45:J54">G45*D45</f>
        <v>0</v>
      </c>
    </row>
    <row r="46" spans="1:10" ht="23.25" customHeight="1">
      <c r="A46" s="112"/>
      <c r="B46" s="112" t="s">
        <v>712</v>
      </c>
      <c r="C46" s="109" t="s">
        <v>272</v>
      </c>
      <c r="D46" s="110">
        <v>1680</v>
      </c>
      <c r="E46" s="110">
        <v>5</v>
      </c>
      <c r="F46" s="110"/>
      <c r="G46" s="110"/>
      <c r="H46" s="330">
        <f t="shared" si="9"/>
        <v>8400</v>
      </c>
      <c r="I46" s="330">
        <f t="shared" si="10"/>
        <v>0</v>
      </c>
      <c r="J46" s="330">
        <f t="shared" si="11"/>
        <v>0</v>
      </c>
    </row>
    <row r="47" spans="1:10" ht="23.25" customHeight="1">
      <c r="A47" s="112"/>
      <c r="B47" s="112" t="s">
        <v>713</v>
      </c>
      <c r="C47" s="109" t="s">
        <v>272</v>
      </c>
      <c r="D47" s="110">
        <v>1250</v>
      </c>
      <c r="E47" s="110">
        <v>5</v>
      </c>
      <c r="F47" s="110"/>
      <c r="G47" s="110"/>
      <c r="H47" s="330">
        <f t="shared" si="9"/>
        <v>6250</v>
      </c>
      <c r="I47" s="330">
        <f t="shared" si="10"/>
        <v>0</v>
      </c>
      <c r="J47" s="330">
        <f t="shared" si="11"/>
        <v>0</v>
      </c>
    </row>
    <row r="48" spans="1:10" ht="23.25" customHeight="1">
      <c r="A48" s="112"/>
      <c r="B48" s="112" t="s">
        <v>714</v>
      </c>
      <c r="C48" s="109" t="s">
        <v>272</v>
      </c>
      <c r="D48" s="110">
        <v>192</v>
      </c>
      <c r="E48" s="110"/>
      <c r="F48" s="110">
        <v>3</v>
      </c>
      <c r="G48" s="110"/>
      <c r="H48" s="330">
        <f t="shared" si="9"/>
        <v>0</v>
      </c>
      <c r="I48" s="330">
        <f t="shared" si="10"/>
        <v>576</v>
      </c>
      <c r="J48" s="330">
        <f t="shared" si="11"/>
        <v>0</v>
      </c>
    </row>
    <row r="49" spans="1:10" ht="23.25" customHeight="1">
      <c r="A49" s="112"/>
      <c r="B49" s="112" t="s">
        <v>715</v>
      </c>
      <c r="C49" s="109" t="s">
        <v>272</v>
      </c>
      <c r="D49" s="110">
        <v>12</v>
      </c>
      <c r="E49" s="110"/>
      <c r="F49" s="110">
        <v>3</v>
      </c>
      <c r="G49" s="110"/>
      <c r="H49" s="330">
        <f t="shared" si="9"/>
        <v>0</v>
      </c>
      <c r="I49" s="330">
        <f t="shared" si="10"/>
        <v>36</v>
      </c>
      <c r="J49" s="330">
        <f t="shared" si="11"/>
        <v>0</v>
      </c>
    </row>
    <row r="50" spans="1:10" ht="23.25" customHeight="1">
      <c r="A50" s="112"/>
      <c r="B50" s="112" t="s">
        <v>716</v>
      </c>
      <c r="C50" s="109" t="s">
        <v>272</v>
      </c>
      <c r="D50" s="110">
        <v>12</v>
      </c>
      <c r="E50" s="110"/>
      <c r="F50" s="110"/>
      <c r="G50" s="110">
        <v>1</v>
      </c>
      <c r="H50" s="330">
        <f t="shared" si="9"/>
        <v>0</v>
      </c>
      <c r="I50" s="330">
        <f t="shared" si="10"/>
        <v>0</v>
      </c>
      <c r="J50" s="330">
        <f t="shared" si="11"/>
        <v>12</v>
      </c>
    </row>
    <row r="51" spans="1:10" ht="23.25" customHeight="1">
      <c r="A51" s="112"/>
      <c r="B51" s="112" t="s">
        <v>717</v>
      </c>
      <c r="C51" s="109" t="s">
        <v>272</v>
      </c>
      <c r="D51" s="110">
        <v>12</v>
      </c>
      <c r="E51" s="110"/>
      <c r="F51" s="110"/>
      <c r="G51" s="110">
        <v>1</v>
      </c>
      <c r="H51" s="330">
        <f t="shared" si="9"/>
        <v>0</v>
      </c>
      <c r="I51" s="330">
        <f t="shared" si="10"/>
        <v>0</v>
      </c>
      <c r="J51" s="330">
        <f t="shared" si="11"/>
        <v>12</v>
      </c>
    </row>
    <row r="52" spans="1:10" ht="23.25" customHeight="1">
      <c r="A52" s="112"/>
      <c r="B52" s="112" t="s">
        <v>720</v>
      </c>
      <c r="C52" s="109" t="s">
        <v>272</v>
      </c>
      <c r="D52" s="110">
        <v>24</v>
      </c>
      <c r="E52" s="110"/>
      <c r="F52" s="110"/>
      <c r="G52" s="350">
        <v>1</v>
      </c>
      <c r="H52" s="330">
        <f t="shared" si="9"/>
        <v>0</v>
      </c>
      <c r="I52" s="330">
        <f t="shared" si="10"/>
        <v>0</v>
      </c>
      <c r="J52" s="330">
        <f t="shared" si="11"/>
        <v>24</v>
      </c>
    </row>
    <row r="53" spans="1:10" ht="23.25" customHeight="1">
      <c r="A53" s="112"/>
      <c r="B53" s="112" t="s">
        <v>721</v>
      </c>
      <c r="C53" s="109" t="s">
        <v>272</v>
      </c>
      <c r="D53" s="110">
        <v>320</v>
      </c>
      <c r="E53" s="110"/>
      <c r="F53" s="110">
        <v>1</v>
      </c>
      <c r="G53" s="350"/>
      <c r="H53" s="330">
        <f t="shared" si="9"/>
        <v>0</v>
      </c>
      <c r="I53" s="330">
        <f t="shared" si="10"/>
        <v>320</v>
      </c>
      <c r="J53" s="330">
        <f t="shared" si="11"/>
        <v>0</v>
      </c>
    </row>
    <row r="54" spans="1:10" ht="23.25" customHeight="1">
      <c r="A54" s="127"/>
      <c r="B54" s="127" t="s">
        <v>427</v>
      </c>
      <c r="C54" s="129" t="s">
        <v>272</v>
      </c>
      <c r="D54" s="130">
        <v>12</v>
      </c>
      <c r="E54" s="130"/>
      <c r="F54" s="130"/>
      <c r="G54" s="351">
        <v>1</v>
      </c>
      <c r="H54" s="357">
        <f t="shared" si="9"/>
        <v>0</v>
      </c>
      <c r="I54" s="357">
        <f t="shared" si="10"/>
        <v>0</v>
      </c>
      <c r="J54" s="357">
        <f t="shared" si="11"/>
        <v>12</v>
      </c>
    </row>
    <row r="55" spans="1:10" ht="23.25" customHeight="1">
      <c r="A55" s="353"/>
      <c r="B55" s="116"/>
      <c r="C55" s="116"/>
      <c r="D55" s="1135" t="s">
        <v>290</v>
      </c>
      <c r="E55" s="1135"/>
      <c r="F55" s="1135"/>
      <c r="G55" s="117"/>
      <c r="H55" s="365">
        <f>SUM(H7:H54)</f>
        <v>23050</v>
      </c>
      <c r="I55" s="365">
        <f>SUM(I7:I54)</f>
        <v>13246</v>
      </c>
      <c r="J55" s="365">
        <f>SUM(J7:J54)</f>
        <v>1664</v>
      </c>
    </row>
    <row r="56" spans="1:10" ht="23.25" customHeight="1">
      <c r="A56" s="116"/>
      <c r="B56" s="116"/>
      <c r="C56" s="116"/>
      <c r="D56" s="1135" t="s">
        <v>261</v>
      </c>
      <c r="E56" s="1135"/>
      <c r="F56" s="1135"/>
      <c r="G56" s="117"/>
      <c r="H56" s="326">
        <f>H55/60</f>
        <v>384.1666666666667</v>
      </c>
      <c r="I56" s="326">
        <f>I55</f>
        <v>13246</v>
      </c>
      <c r="J56" s="79">
        <v>0</v>
      </c>
    </row>
    <row r="57" spans="1:10" ht="23.25" customHeight="1">
      <c r="A57" s="116"/>
      <c r="B57" s="116"/>
      <c r="C57" s="116"/>
      <c r="D57" s="1135" t="s">
        <v>266</v>
      </c>
      <c r="E57" s="1135"/>
      <c r="F57" s="1135"/>
      <c r="G57" s="119"/>
      <c r="H57" s="327">
        <f>H56/7</f>
        <v>54.88095238095239</v>
      </c>
      <c r="I57" s="327">
        <f>I56/7</f>
        <v>1892.2857142857142</v>
      </c>
      <c r="J57" s="326">
        <f>J55</f>
        <v>1664</v>
      </c>
    </row>
    <row r="58" spans="1:10" ht="23.25" customHeight="1">
      <c r="A58" s="116"/>
      <c r="B58" s="116"/>
      <c r="C58" s="116"/>
      <c r="D58" s="1135" t="s">
        <v>262</v>
      </c>
      <c r="E58" s="1135"/>
      <c r="F58" s="1135"/>
      <c r="G58" s="119"/>
      <c r="H58" s="1026">
        <f>SUM(H57:J57)/230</f>
        <v>15.700724637681159</v>
      </c>
      <c r="I58" s="1027"/>
      <c r="J58" s="1028"/>
    </row>
    <row r="59" spans="1:10" ht="23.25" customHeight="1">
      <c r="A59" s="116"/>
      <c r="B59" s="116" t="s">
        <v>267</v>
      </c>
      <c r="C59" s="116"/>
      <c r="D59" s="116"/>
      <c r="E59" s="116"/>
      <c r="F59" s="116"/>
      <c r="G59" s="116"/>
      <c r="H59" s="366">
        <f>8</f>
        <v>8</v>
      </c>
      <c r="I59" s="366">
        <v>2.06</v>
      </c>
      <c r="J59" s="116"/>
    </row>
    <row r="60" spans="1:10" ht="23.25" customHeight="1">
      <c r="A60" s="120" t="s">
        <v>263</v>
      </c>
      <c r="B60" s="116" t="s">
        <v>268</v>
      </c>
      <c r="C60" s="116"/>
      <c r="D60" s="116"/>
      <c r="E60" s="116"/>
      <c r="F60" s="116"/>
      <c r="G60" s="116"/>
      <c r="H60" s="366" t="s">
        <v>428</v>
      </c>
      <c r="I60" s="366" t="s">
        <v>168</v>
      </c>
      <c r="J60" s="116"/>
    </row>
    <row r="61" spans="1:10" ht="23.25" customHeight="1">
      <c r="A61" s="116"/>
      <c r="B61" s="116" t="s">
        <v>269</v>
      </c>
      <c r="C61" s="116"/>
      <c r="D61" s="116"/>
      <c r="E61" s="116"/>
      <c r="F61" s="116"/>
      <c r="G61" s="116"/>
      <c r="H61" s="116"/>
      <c r="I61" s="116"/>
      <c r="J61" s="116"/>
    </row>
    <row r="62" spans="1:10" ht="23.25" customHeight="1">
      <c r="A62" s="116"/>
      <c r="B62" s="116" t="s">
        <v>270</v>
      </c>
      <c r="C62" s="1025" t="s">
        <v>271</v>
      </c>
      <c r="D62" s="1025"/>
      <c r="E62" s="1025"/>
      <c r="F62" s="1025"/>
      <c r="G62" s="1025"/>
      <c r="H62" s="1025"/>
      <c r="J62" s="116"/>
    </row>
    <row r="63" spans="1:10" ht="23.25" customHeight="1">
      <c r="A63" s="116"/>
      <c r="B63" s="116"/>
      <c r="C63" s="1029">
        <v>230</v>
      </c>
      <c r="D63" s="1029"/>
      <c r="E63" s="1029"/>
      <c r="F63" s="1029"/>
      <c r="G63" s="1029"/>
      <c r="H63" s="1029"/>
      <c r="I63" s="102"/>
      <c r="J63" s="116"/>
    </row>
    <row r="65" spans="8:10" ht="23.25" customHeight="1">
      <c r="H65" s="355">
        <f>SUM(H8,H10,H11,H14:H23,H25:H33,H35:H42,H44:H51,H52:H54)</f>
        <v>23050</v>
      </c>
      <c r="I65" s="355">
        <f>SUM(I8,I10,I11,I14:I23,I25:I33,I35:I42,I44:I51,I52:I54)</f>
        <v>13246</v>
      </c>
      <c r="J65" s="355">
        <f>SUM(J8,J10,J11,J14:J23,J25:J33,J35:J42,J44:J51,J52:J54)</f>
        <v>1664</v>
      </c>
    </row>
    <row r="66" spans="8:10" ht="23.25" customHeight="1">
      <c r="H66" s="326">
        <f>H65/60</f>
        <v>384.1666666666667</v>
      </c>
      <c r="I66" s="326">
        <f>I65</f>
        <v>13246</v>
      </c>
      <c r="J66" s="79">
        <v>0</v>
      </c>
    </row>
    <row r="67" spans="8:10" ht="23.25" customHeight="1">
      <c r="H67" s="327">
        <f>H66/7</f>
        <v>54.88095238095239</v>
      </c>
      <c r="I67" s="327">
        <f>I66/7</f>
        <v>1892.2857142857142</v>
      </c>
      <c r="J67" s="326">
        <f>J65</f>
        <v>1664</v>
      </c>
    </row>
    <row r="68" spans="8:10" ht="23.25" customHeight="1">
      <c r="H68" s="1026">
        <f>SUM(H67:J67)/230</f>
        <v>15.700724637681159</v>
      </c>
      <c r="I68" s="1027"/>
      <c r="J68" s="1028"/>
    </row>
  </sheetData>
  <sheetProtection/>
  <mergeCells count="22">
    <mergeCell ref="A7:B7"/>
    <mergeCell ref="D55:F55"/>
    <mergeCell ref="A9:B9"/>
    <mergeCell ref="D58:F58"/>
    <mergeCell ref="D57:F57"/>
    <mergeCell ref="D56:F56"/>
    <mergeCell ref="A2:J2"/>
    <mergeCell ref="E4:G4"/>
    <mergeCell ref="E5:G5"/>
    <mergeCell ref="H4:J4"/>
    <mergeCell ref="H5:J5"/>
    <mergeCell ref="C4:D5"/>
    <mergeCell ref="A4:A6"/>
    <mergeCell ref="B4:B6"/>
    <mergeCell ref="H58:J58"/>
    <mergeCell ref="H68:J68"/>
    <mergeCell ref="A12:B12"/>
    <mergeCell ref="A24:B24"/>
    <mergeCell ref="A34:B34"/>
    <mergeCell ref="A43:B43"/>
    <mergeCell ref="C62:H62"/>
    <mergeCell ref="C63:H63"/>
  </mergeCells>
  <printOptions horizontalCentered="1"/>
  <pageMargins left="0" right="0" top="0.708661417322835" bottom="0.393700787401575" header="0.118110236220472" footer="0.511811023622047"/>
  <pageSetup firstPageNumber="207" useFirstPageNumber="1" horizontalDpi="600" verticalDpi="600" orientation="portrait" paperSize="9" scale="90" r:id="rId1"/>
  <colBreaks count="1" manualBreakCount="1">
    <brk id="13" max="65535" man="1"/>
  </colBreaks>
</worksheet>
</file>

<file path=xl/worksheets/sheet35.xml><?xml version="1.0" encoding="utf-8"?>
<worksheet xmlns="http://schemas.openxmlformats.org/spreadsheetml/2006/main" xmlns:r="http://schemas.openxmlformats.org/officeDocument/2006/relationships">
  <sheetPr>
    <tabColor indexed="11"/>
  </sheetPr>
  <dimension ref="A1:J49"/>
  <sheetViews>
    <sheetView view="pageBreakPreview" zoomScale="115" zoomScaleSheetLayoutView="115" zoomScalePageLayoutView="0" workbookViewId="0" topLeftCell="A28">
      <selection activeCell="O10" sqref="O10"/>
    </sheetView>
  </sheetViews>
  <sheetFormatPr defaultColWidth="9.140625" defaultRowHeight="21.75"/>
  <cols>
    <col min="1" max="1" width="20.140625" style="372" customWidth="1"/>
    <col min="2" max="2" width="30.57421875" style="372" customWidth="1"/>
    <col min="3" max="3" width="8.421875" style="372" bestFit="1" customWidth="1"/>
    <col min="4" max="4" width="6.8515625" style="372" bestFit="1" customWidth="1"/>
    <col min="5" max="5" width="6.140625" style="372" customWidth="1"/>
    <col min="6" max="6" width="6.421875" style="372" customWidth="1"/>
    <col min="7" max="7" width="5.7109375" style="372" customWidth="1"/>
    <col min="8" max="8" width="7.8515625" style="372" bestFit="1" customWidth="1"/>
    <col min="9" max="9" width="6.7109375" style="372" bestFit="1" customWidth="1"/>
    <col min="10" max="10" width="8.140625" style="372" bestFit="1" customWidth="1"/>
    <col min="11" max="16384" width="9.140625" style="372" customWidth="1"/>
  </cols>
  <sheetData>
    <row r="1" spans="1:10" s="429" customFormat="1" ht="21">
      <c r="A1" s="1034" t="s">
        <v>758</v>
      </c>
      <c r="B1" s="1034"/>
      <c r="C1" s="1034"/>
      <c r="D1" s="1034"/>
      <c r="E1" s="1034"/>
      <c r="F1" s="1034"/>
      <c r="G1" s="1034"/>
      <c r="H1" s="1034"/>
      <c r="I1" s="1034"/>
      <c r="J1" s="1034"/>
    </row>
    <row r="2" spans="1:10" ht="18.75">
      <c r="A2" s="373"/>
      <c r="B2" s="373"/>
      <c r="C2" s="373"/>
      <c r="D2" s="373"/>
      <c r="E2" s="373"/>
      <c r="F2" s="373"/>
      <c r="G2" s="373"/>
      <c r="H2" s="373"/>
      <c r="I2" s="373"/>
      <c r="J2" s="373"/>
    </row>
    <row r="3" spans="1:10" ht="18.75">
      <c r="A3" s="1041" t="s">
        <v>252</v>
      </c>
      <c r="B3" s="1041" t="s">
        <v>253</v>
      </c>
      <c r="C3" s="1041" t="s">
        <v>265</v>
      </c>
      <c r="D3" s="1041"/>
      <c r="E3" s="1035" t="s">
        <v>258</v>
      </c>
      <c r="F3" s="1036"/>
      <c r="G3" s="1037"/>
      <c r="H3" s="1035" t="s">
        <v>258</v>
      </c>
      <c r="I3" s="1036"/>
      <c r="J3" s="1037"/>
    </row>
    <row r="4" spans="1:10" ht="18.75">
      <c r="A4" s="1043"/>
      <c r="B4" s="1043"/>
      <c r="C4" s="1042"/>
      <c r="D4" s="1042"/>
      <c r="E4" s="1038" t="s">
        <v>260</v>
      </c>
      <c r="F4" s="1039"/>
      <c r="G4" s="1040"/>
      <c r="H4" s="1038" t="s">
        <v>259</v>
      </c>
      <c r="I4" s="1039"/>
      <c r="J4" s="1040"/>
    </row>
    <row r="5" spans="1:10" ht="18.75">
      <c r="A5" s="1042"/>
      <c r="B5" s="1042"/>
      <c r="C5" s="104" t="s">
        <v>254</v>
      </c>
      <c r="D5" s="104" t="s">
        <v>255</v>
      </c>
      <c r="E5" s="104" t="s">
        <v>256</v>
      </c>
      <c r="F5" s="104" t="s">
        <v>257</v>
      </c>
      <c r="G5" s="104" t="s">
        <v>264</v>
      </c>
      <c r="H5" s="104" t="s">
        <v>256</v>
      </c>
      <c r="I5" s="104" t="s">
        <v>257</v>
      </c>
      <c r="J5" s="104" t="s">
        <v>264</v>
      </c>
    </row>
    <row r="6" spans="1:10" ht="15.75">
      <c r="A6" s="374" t="s">
        <v>722</v>
      </c>
      <c r="B6" s="375"/>
      <c r="C6" s="376"/>
      <c r="D6" s="377"/>
      <c r="E6" s="377"/>
      <c r="F6" s="377"/>
      <c r="G6" s="377"/>
      <c r="H6" s="378"/>
      <c r="I6" s="378"/>
      <c r="J6" s="378"/>
    </row>
    <row r="7" spans="1:10" ht="15.75">
      <c r="A7" s="379" t="s">
        <v>723</v>
      </c>
      <c r="B7" s="375"/>
      <c r="C7" s="376"/>
      <c r="D7" s="377"/>
      <c r="E7" s="377"/>
      <c r="F7" s="377"/>
      <c r="G7" s="377"/>
      <c r="H7" s="378"/>
      <c r="I7" s="378"/>
      <c r="J7" s="378"/>
    </row>
    <row r="8" spans="1:10" ht="18.75">
      <c r="A8" s="375"/>
      <c r="B8" s="380" t="s">
        <v>724</v>
      </c>
      <c r="C8" s="376" t="s">
        <v>272</v>
      </c>
      <c r="D8" s="381">
        <v>1000</v>
      </c>
      <c r="E8" s="381">
        <v>0</v>
      </c>
      <c r="F8" s="381">
        <v>2</v>
      </c>
      <c r="G8" s="381">
        <v>0</v>
      </c>
      <c r="H8" s="68">
        <f>E8*D8</f>
        <v>0</v>
      </c>
      <c r="I8" s="68">
        <f>F8*D8</f>
        <v>2000</v>
      </c>
      <c r="J8" s="68">
        <f>G8*D8</f>
        <v>0</v>
      </c>
    </row>
    <row r="9" spans="1:10" ht="15.75">
      <c r="A9" s="375"/>
      <c r="B9" s="382" t="s">
        <v>725</v>
      </c>
      <c r="C9" s="376" t="s">
        <v>272</v>
      </c>
      <c r="D9" s="381">
        <v>500</v>
      </c>
      <c r="E9" s="381">
        <v>30</v>
      </c>
      <c r="F9" s="381">
        <v>0</v>
      </c>
      <c r="G9" s="381">
        <v>0</v>
      </c>
      <c r="H9" s="383">
        <f aca="true" t="shared" si="0" ref="H9:H40">E9*D9</f>
        <v>15000</v>
      </c>
      <c r="I9" s="378">
        <f aca="true" t="shared" si="1" ref="I9:I40">F9*D9</f>
        <v>0</v>
      </c>
      <c r="J9" s="381">
        <f aca="true" t="shared" si="2" ref="J9:J40">G9*D9</f>
        <v>0</v>
      </c>
    </row>
    <row r="10" spans="1:10" ht="15.75">
      <c r="A10" s="375"/>
      <c r="B10" s="382" t="s">
        <v>726</v>
      </c>
      <c r="C10" s="376" t="s">
        <v>272</v>
      </c>
      <c r="D10" s="381">
        <v>1000</v>
      </c>
      <c r="E10" s="381">
        <v>5</v>
      </c>
      <c r="F10" s="381">
        <v>0</v>
      </c>
      <c r="G10" s="381">
        <v>0</v>
      </c>
      <c r="H10" s="383">
        <f t="shared" si="0"/>
        <v>5000</v>
      </c>
      <c r="I10" s="378">
        <f t="shared" si="1"/>
        <v>0</v>
      </c>
      <c r="J10" s="381">
        <f t="shared" si="2"/>
        <v>0</v>
      </c>
    </row>
    <row r="11" spans="1:10" ht="15.75">
      <c r="A11" s="375"/>
      <c r="B11" s="382" t="s">
        <v>727</v>
      </c>
      <c r="C11" s="376" t="s">
        <v>272</v>
      </c>
      <c r="D11" s="381">
        <v>60</v>
      </c>
      <c r="E11" s="381">
        <v>30</v>
      </c>
      <c r="F11" s="381">
        <v>0</v>
      </c>
      <c r="G11" s="381">
        <v>0</v>
      </c>
      <c r="H11" s="383">
        <f t="shared" si="0"/>
        <v>1800</v>
      </c>
      <c r="I11" s="378">
        <f t="shared" si="1"/>
        <v>0</v>
      </c>
      <c r="J11" s="381">
        <f t="shared" si="2"/>
        <v>0</v>
      </c>
    </row>
    <row r="12" spans="1:10" ht="15.75">
      <c r="A12" s="375"/>
      <c r="B12" s="382" t="s">
        <v>728</v>
      </c>
      <c r="C12" s="376" t="s">
        <v>272</v>
      </c>
      <c r="D12" s="381">
        <v>50</v>
      </c>
      <c r="E12" s="381">
        <v>0</v>
      </c>
      <c r="F12" s="381">
        <v>2</v>
      </c>
      <c r="G12" s="381">
        <v>0</v>
      </c>
      <c r="H12" s="378">
        <f t="shared" si="0"/>
        <v>0</v>
      </c>
      <c r="I12" s="378">
        <f t="shared" si="1"/>
        <v>100</v>
      </c>
      <c r="J12" s="381">
        <f t="shared" si="2"/>
        <v>0</v>
      </c>
    </row>
    <row r="13" spans="1:10" ht="15.75">
      <c r="A13" s="375"/>
      <c r="B13" s="382" t="s">
        <v>729</v>
      </c>
      <c r="C13" s="376" t="s">
        <v>272</v>
      </c>
      <c r="D13" s="381">
        <v>30</v>
      </c>
      <c r="E13" s="381">
        <v>0</v>
      </c>
      <c r="F13" s="381">
        <v>3</v>
      </c>
      <c r="G13" s="384">
        <v>0</v>
      </c>
      <c r="H13" s="378">
        <f t="shared" si="0"/>
        <v>0</v>
      </c>
      <c r="I13" s="378">
        <f t="shared" si="1"/>
        <v>90</v>
      </c>
      <c r="J13" s="381">
        <f t="shared" si="2"/>
        <v>0</v>
      </c>
    </row>
    <row r="14" spans="1:10" ht="15.75">
      <c r="A14" s="375"/>
      <c r="B14" s="382" t="s">
        <v>730</v>
      </c>
      <c r="C14" s="376" t="s">
        <v>272</v>
      </c>
      <c r="D14" s="381">
        <v>20</v>
      </c>
      <c r="E14" s="381">
        <v>0</v>
      </c>
      <c r="F14" s="381">
        <v>0</v>
      </c>
      <c r="G14" s="381">
        <v>1</v>
      </c>
      <c r="H14" s="378">
        <f t="shared" si="0"/>
        <v>0</v>
      </c>
      <c r="I14" s="378">
        <f t="shared" si="1"/>
        <v>0</v>
      </c>
      <c r="J14" s="378">
        <f t="shared" si="2"/>
        <v>20</v>
      </c>
    </row>
    <row r="15" spans="1:10" ht="15.75">
      <c r="A15" s="375"/>
      <c r="B15" s="382" t="s">
        <v>731</v>
      </c>
      <c r="C15" s="376" t="s">
        <v>272</v>
      </c>
      <c r="D15" s="381">
        <v>50</v>
      </c>
      <c r="E15" s="381">
        <v>0</v>
      </c>
      <c r="F15" s="381">
        <v>1</v>
      </c>
      <c r="G15" s="381">
        <v>0</v>
      </c>
      <c r="H15" s="378">
        <f t="shared" si="0"/>
        <v>0</v>
      </c>
      <c r="I15" s="378">
        <f t="shared" si="1"/>
        <v>50</v>
      </c>
      <c r="J15" s="381">
        <f t="shared" si="2"/>
        <v>0</v>
      </c>
    </row>
    <row r="16" spans="1:10" ht="15.75">
      <c r="A16" s="375"/>
      <c r="B16" s="382" t="s">
        <v>732</v>
      </c>
      <c r="C16" s="376" t="s">
        <v>272</v>
      </c>
      <c r="D16" s="381">
        <v>100</v>
      </c>
      <c r="E16" s="381">
        <v>15</v>
      </c>
      <c r="F16" s="381">
        <v>0</v>
      </c>
      <c r="G16" s="381">
        <v>0</v>
      </c>
      <c r="H16" s="378">
        <f t="shared" si="0"/>
        <v>1500</v>
      </c>
      <c r="I16" s="378">
        <f t="shared" si="1"/>
        <v>0</v>
      </c>
      <c r="J16" s="381">
        <f t="shared" si="2"/>
        <v>0</v>
      </c>
    </row>
    <row r="17" spans="1:10" ht="15.75">
      <c r="A17" s="375"/>
      <c r="B17" s="382" t="s">
        <v>733</v>
      </c>
      <c r="C17" s="376" t="s">
        <v>272</v>
      </c>
      <c r="D17" s="381">
        <v>20</v>
      </c>
      <c r="E17" s="381">
        <v>0</v>
      </c>
      <c r="F17" s="381">
        <v>2</v>
      </c>
      <c r="G17" s="381">
        <v>0</v>
      </c>
      <c r="H17" s="378">
        <f t="shared" si="0"/>
        <v>0</v>
      </c>
      <c r="I17" s="378">
        <f t="shared" si="1"/>
        <v>40</v>
      </c>
      <c r="J17" s="378">
        <f t="shared" si="2"/>
        <v>0</v>
      </c>
    </row>
    <row r="18" spans="1:10" ht="15.75">
      <c r="A18" s="375"/>
      <c r="B18" s="375" t="s">
        <v>734</v>
      </c>
      <c r="C18" s="376" t="s">
        <v>364</v>
      </c>
      <c r="D18" s="381">
        <v>20</v>
      </c>
      <c r="E18" s="381">
        <v>0</v>
      </c>
      <c r="F18" s="381">
        <v>2</v>
      </c>
      <c r="G18" s="381">
        <v>0</v>
      </c>
      <c r="H18" s="381">
        <f t="shared" si="0"/>
        <v>0</v>
      </c>
      <c r="I18" s="381">
        <f t="shared" si="1"/>
        <v>40</v>
      </c>
      <c r="J18" s="381">
        <f t="shared" si="2"/>
        <v>0</v>
      </c>
    </row>
    <row r="19" spans="1:10" ht="15.75">
      <c r="A19" s="375"/>
      <c r="B19" s="375" t="s">
        <v>735</v>
      </c>
      <c r="C19" s="376" t="s">
        <v>364</v>
      </c>
      <c r="D19" s="381">
        <v>20</v>
      </c>
      <c r="E19" s="381">
        <v>30</v>
      </c>
      <c r="F19" s="381">
        <v>0</v>
      </c>
      <c r="G19" s="381">
        <v>0</v>
      </c>
      <c r="H19" s="381">
        <f t="shared" si="0"/>
        <v>600</v>
      </c>
      <c r="I19" s="381">
        <f t="shared" si="1"/>
        <v>0</v>
      </c>
      <c r="J19" s="381">
        <f t="shared" si="2"/>
        <v>0</v>
      </c>
    </row>
    <row r="20" spans="1:10" ht="15.75">
      <c r="A20" s="375"/>
      <c r="B20" s="375" t="s">
        <v>736</v>
      </c>
      <c r="C20" s="376" t="s">
        <v>364</v>
      </c>
      <c r="D20" s="381">
        <v>20</v>
      </c>
      <c r="E20" s="381">
        <v>30</v>
      </c>
      <c r="F20" s="381">
        <v>0</v>
      </c>
      <c r="G20" s="381">
        <v>0</v>
      </c>
      <c r="H20" s="381">
        <f t="shared" si="0"/>
        <v>600</v>
      </c>
      <c r="I20" s="381">
        <f t="shared" si="1"/>
        <v>0</v>
      </c>
      <c r="J20" s="381">
        <f t="shared" si="2"/>
        <v>0</v>
      </c>
    </row>
    <row r="21" spans="1:10" ht="15.75">
      <c r="A21" s="375"/>
      <c r="B21" s="375" t="s">
        <v>737</v>
      </c>
      <c r="C21" s="376" t="s">
        <v>272</v>
      </c>
      <c r="D21" s="381">
        <v>50</v>
      </c>
      <c r="E21" s="381">
        <v>30</v>
      </c>
      <c r="F21" s="381">
        <v>0</v>
      </c>
      <c r="G21" s="381">
        <v>0</v>
      </c>
      <c r="H21" s="381">
        <f t="shared" si="0"/>
        <v>1500</v>
      </c>
      <c r="I21" s="381">
        <f t="shared" si="1"/>
        <v>0</v>
      </c>
      <c r="J21" s="381">
        <f t="shared" si="2"/>
        <v>0</v>
      </c>
    </row>
    <row r="22" spans="1:10" ht="15.75">
      <c r="A22" s="385"/>
      <c r="B22" s="385" t="s">
        <v>738</v>
      </c>
      <c r="C22" s="386" t="s">
        <v>364</v>
      </c>
      <c r="D22" s="387">
        <v>50</v>
      </c>
      <c r="E22" s="387">
        <v>0</v>
      </c>
      <c r="F22" s="387">
        <v>0</v>
      </c>
      <c r="G22" s="387">
        <v>1</v>
      </c>
      <c r="H22" s="387">
        <f t="shared" si="0"/>
        <v>0</v>
      </c>
      <c r="I22" s="387">
        <f t="shared" si="1"/>
        <v>0</v>
      </c>
      <c r="J22" s="387">
        <f t="shared" si="2"/>
        <v>50</v>
      </c>
    </row>
    <row r="23" spans="1:10" ht="15.75">
      <c r="A23" s="388" t="s">
        <v>739</v>
      </c>
      <c r="B23" s="375"/>
      <c r="C23" s="376"/>
      <c r="D23" s="381"/>
      <c r="E23" s="381"/>
      <c r="F23" s="381"/>
      <c r="G23" s="381"/>
      <c r="H23" s="381">
        <f t="shared" si="0"/>
        <v>0</v>
      </c>
      <c r="I23" s="381">
        <f t="shared" si="1"/>
        <v>0</v>
      </c>
      <c r="J23" s="381">
        <f t="shared" si="2"/>
        <v>0</v>
      </c>
    </row>
    <row r="24" spans="1:10" ht="15.75">
      <c r="A24" s="375"/>
      <c r="B24" s="375" t="s">
        <v>740</v>
      </c>
      <c r="C24" s="376" t="s">
        <v>275</v>
      </c>
      <c r="D24" s="381">
        <v>500</v>
      </c>
      <c r="E24" s="381">
        <v>0</v>
      </c>
      <c r="F24" s="381">
        <v>0</v>
      </c>
      <c r="G24" s="381">
        <v>60</v>
      </c>
      <c r="H24" s="381">
        <f t="shared" si="0"/>
        <v>0</v>
      </c>
      <c r="I24" s="381">
        <f t="shared" si="1"/>
        <v>0</v>
      </c>
      <c r="J24" s="381">
        <f t="shared" si="2"/>
        <v>30000</v>
      </c>
    </row>
    <row r="25" spans="1:10" ht="15.75">
      <c r="A25" s="375"/>
      <c r="B25" s="375" t="s">
        <v>741</v>
      </c>
      <c r="C25" s="376" t="s">
        <v>275</v>
      </c>
      <c r="D25" s="381">
        <v>500</v>
      </c>
      <c r="E25" s="381">
        <v>0</v>
      </c>
      <c r="F25" s="381">
        <v>0</v>
      </c>
      <c r="G25" s="381">
        <v>60</v>
      </c>
      <c r="H25" s="381">
        <f t="shared" si="0"/>
        <v>0</v>
      </c>
      <c r="I25" s="381">
        <f t="shared" si="1"/>
        <v>0</v>
      </c>
      <c r="J25" s="381">
        <f t="shared" si="2"/>
        <v>30000</v>
      </c>
    </row>
    <row r="26" spans="1:10" ht="15.75">
      <c r="A26" s="375"/>
      <c r="B26" s="375" t="s">
        <v>742</v>
      </c>
      <c r="C26" s="376" t="s">
        <v>275</v>
      </c>
      <c r="D26" s="381">
        <v>500</v>
      </c>
      <c r="E26" s="381">
        <v>0</v>
      </c>
      <c r="F26" s="381">
        <v>0</v>
      </c>
      <c r="G26" s="381">
        <v>60</v>
      </c>
      <c r="H26" s="381">
        <f t="shared" si="0"/>
        <v>0</v>
      </c>
      <c r="I26" s="381">
        <f t="shared" si="1"/>
        <v>0</v>
      </c>
      <c r="J26" s="381">
        <f t="shared" si="2"/>
        <v>30000</v>
      </c>
    </row>
    <row r="27" spans="1:10" ht="15.75">
      <c r="A27" s="375"/>
      <c r="B27" s="375" t="s">
        <v>743</v>
      </c>
      <c r="C27" s="376" t="s">
        <v>275</v>
      </c>
      <c r="D27" s="381">
        <v>10</v>
      </c>
      <c r="E27" s="381">
        <v>0</v>
      </c>
      <c r="F27" s="381">
        <v>0</v>
      </c>
      <c r="G27" s="381">
        <v>15</v>
      </c>
      <c r="H27" s="381">
        <f t="shared" si="0"/>
        <v>0</v>
      </c>
      <c r="I27" s="381">
        <f t="shared" si="1"/>
        <v>0</v>
      </c>
      <c r="J27" s="381">
        <f t="shared" si="2"/>
        <v>150</v>
      </c>
    </row>
    <row r="28" spans="1:10" ht="15.75">
      <c r="A28" s="375"/>
      <c r="B28" s="375" t="s">
        <v>744</v>
      </c>
      <c r="C28" s="376" t="s">
        <v>275</v>
      </c>
      <c r="D28" s="381">
        <v>10</v>
      </c>
      <c r="E28" s="381">
        <v>0</v>
      </c>
      <c r="F28" s="381">
        <v>0</v>
      </c>
      <c r="G28" s="381">
        <v>10</v>
      </c>
      <c r="H28" s="381">
        <f t="shared" si="0"/>
        <v>0</v>
      </c>
      <c r="I28" s="381">
        <f t="shared" si="1"/>
        <v>0</v>
      </c>
      <c r="J28" s="381">
        <f t="shared" si="2"/>
        <v>100</v>
      </c>
    </row>
    <row r="29" spans="1:10" ht="15.75">
      <c r="A29" s="375"/>
      <c r="B29" s="375" t="s">
        <v>745</v>
      </c>
      <c r="C29" s="376" t="s">
        <v>275</v>
      </c>
      <c r="D29" s="381">
        <v>1000</v>
      </c>
      <c r="E29" s="381">
        <v>0</v>
      </c>
      <c r="F29" s="381">
        <v>0</v>
      </c>
      <c r="G29" s="381">
        <v>15</v>
      </c>
      <c r="H29" s="381">
        <f t="shared" si="0"/>
        <v>0</v>
      </c>
      <c r="I29" s="381">
        <f t="shared" si="1"/>
        <v>0</v>
      </c>
      <c r="J29" s="389">
        <f t="shared" si="2"/>
        <v>15000</v>
      </c>
    </row>
    <row r="30" spans="1:10" ht="15.75">
      <c r="A30" s="375"/>
      <c r="B30" s="375" t="s">
        <v>746</v>
      </c>
      <c r="C30" s="390"/>
      <c r="D30" s="381"/>
      <c r="E30" s="381">
        <v>0</v>
      </c>
      <c r="F30" s="381">
        <v>0</v>
      </c>
      <c r="G30" s="381"/>
      <c r="H30" s="381">
        <f t="shared" si="0"/>
        <v>0</v>
      </c>
      <c r="I30" s="381">
        <f t="shared" si="1"/>
        <v>0</v>
      </c>
      <c r="J30" s="389">
        <f t="shared" si="2"/>
        <v>0</v>
      </c>
    </row>
    <row r="31" spans="1:10" ht="15.75">
      <c r="A31" s="375"/>
      <c r="B31" s="375" t="s">
        <v>747</v>
      </c>
      <c r="C31" s="376" t="s">
        <v>275</v>
      </c>
      <c r="D31" s="381">
        <v>1000</v>
      </c>
      <c r="E31" s="381">
        <v>0</v>
      </c>
      <c r="F31" s="381">
        <v>0</v>
      </c>
      <c r="G31" s="381">
        <v>15</v>
      </c>
      <c r="H31" s="381">
        <f t="shared" si="0"/>
        <v>0</v>
      </c>
      <c r="I31" s="381">
        <f t="shared" si="1"/>
        <v>0</v>
      </c>
      <c r="J31" s="381">
        <f t="shared" si="2"/>
        <v>15000</v>
      </c>
    </row>
    <row r="32" spans="1:10" ht="15.75">
      <c r="A32" s="375"/>
      <c r="B32" s="375" t="s">
        <v>748</v>
      </c>
      <c r="C32" s="376" t="s">
        <v>364</v>
      </c>
      <c r="D32" s="381">
        <v>50</v>
      </c>
      <c r="E32" s="381">
        <v>0</v>
      </c>
      <c r="F32" s="381">
        <v>3</v>
      </c>
      <c r="G32" s="381">
        <v>0</v>
      </c>
      <c r="H32" s="381">
        <f t="shared" si="0"/>
        <v>0</v>
      </c>
      <c r="I32" s="381">
        <f t="shared" si="1"/>
        <v>150</v>
      </c>
      <c r="J32" s="381">
        <f t="shared" si="2"/>
        <v>0</v>
      </c>
    </row>
    <row r="33" spans="1:10" ht="15.75">
      <c r="A33" s="375"/>
      <c r="B33" s="375" t="s">
        <v>749</v>
      </c>
      <c r="C33" s="376"/>
      <c r="D33" s="381"/>
      <c r="E33" s="381"/>
      <c r="F33" s="381"/>
      <c r="G33" s="381"/>
      <c r="H33" s="381">
        <f t="shared" si="0"/>
        <v>0</v>
      </c>
      <c r="I33" s="381">
        <f t="shared" si="1"/>
        <v>0</v>
      </c>
      <c r="J33" s="381">
        <f t="shared" si="2"/>
        <v>0</v>
      </c>
    </row>
    <row r="34" spans="1:10" ht="15.75">
      <c r="A34" s="375"/>
      <c r="B34" s="375" t="s">
        <v>750</v>
      </c>
      <c r="C34" s="376" t="s">
        <v>272</v>
      </c>
      <c r="D34" s="381">
        <v>50</v>
      </c>
      <c r="E34" s="381">
        <v>30</v>
      </c>
      <c r="F34" s="381">
        <v>0</v>
      </c>
      <c r="G34" s="381">
        <f>-N10</f>
        <v>0</v>
      </c>
      <c r="H34" s="381">
        <f t="shared" si="0"/>
        <v>1500</v>
      </c>
      <c r="I34" s="381">
        <f t="shared" si="1"/>
        <v>0</v>
      </c>
      <c r="J34" s="381">
        <f t="shared" si="2"/>
        <v>0</v>
      </c>
    </row>
    <row r="35" spans="1:10" ht="15.75">
      <c r="A35" s="375"/>
      <c r="B35" s="375" t="s">
        <v>751</v>
      </c>
      <c r="C35" s="376" t="s">
        <v>272</v>
      </c>
      <c r="D35" s="381">
        <v>30</v>
      </c>
      <c r="E35" s="381">
        <v>0</v>
      </c>
      <c r="F35" s="381">
        <v>0</v>
      </c>
      <c r="G35" s="381">
        <v>10</v>
      </c>
      <c r="H35" s="381">
        <f t="shared" si="0"/>
        <v>0</v>
      </c>
      <c r="I35" s="381">
        <f t="shared" si="1"/>
        <v>0</v>
      </c>
      <c r="J35" s="381">
        <f t="shared" si="2"/>
        <v>300</v>
      </c>
    </row>
    <row r="36" spans="1:10" ht="15.75">
      <c r="A36" s="375"/>
      <c r="B36" s="375" t="s">
        <v>752</v>
      </c>
      <c r="C36" s="376" t="s">
        <v>272</v>
      </c>
      <c r="D36" s="381">
        <v>50</v>
      </c>
      <c r="E36" s="381">
        <v>0</v>
      </c>
      <c r="F36" s="381">
        <v>0</v>
      </c>
      <c r="G36" s="381">
        <v>15</v>
      </c>
      <c r="H36" s="381">
        <f t="shared" si="0"/>
        <v>0</v>
      </c>
      <c r="I36" s="381">
        <f t="shared" si="1"/>
        <v>0</v>
      </c>
      <c r="J36" s="381">
        <f t="shared" si="2"/>
        <v>750</v>
      </c>
    </row>
    <row r="37" spans="1:10" ht="15.75">
      <c r="A37" s="375"/>
      <c r="B37" s="375" t="s">
        <v>753</v>
      </c>
      <c r="C37" s="376" t="s">
        <v>272</v>
      </c>
      <c r="D37" s="381">
        <v>20</v>
      </c>
      <c r="E37" s="381">
        <v>0</v>
      </c>
      <c r="F37" s="381">
        <v>0</v>
      </c>
      <c r="G37" s="381">
        <v>10</v>
      </c>
      <c r="H37" s="381">
        <f t="shared" si="0"/>
        <v>0</v>
      </c>
      <c r="I37" s="381">
        <f t="shared" si="1"/>
        <v>0</v>
      </c>
      <c r="J37" s="381">
        <f t="shared" si="2"/>
        <v>200</v>
      </c>
    </row>
    <row r="38" spans="1:10" ht="15.75">
      <c r="A38" s="375"/>
      <c r="B38" s="375" t="s">
        <v>754</v>
      </c>
      <c r="C38" s="376"/>
      <c r="D38" s="381"/>
      <c r="E38" s="393"/>
      <c r="F38" s="381"/>
      <c r="G38" s="381"/>
      <c r="H38" s="381">
        <f t="shared" si="0"/>
        <v>0</v>
      </c>
      <c r="I38" s="381">
        <f t="shared" si="1"/>
        <v>0</v>
      </c>
      <c r="J38" s="381">
        <f t="shared" si="2"/>
        <v>0</v>
      </c>
    </row>
    <row r="39" spans="1:10" ht="15.75">
      <c r="A39" s="375"/>
      <c r="B39" s="375" t="s">
        <v>755</v>
      </c>
      <c r="C39" s="376" t="s">
        <v>272</v>
      </c>
      <c r="D39" s="381">
        <v>20</v>
      </c>
      <c r="E39" s="381">
        <v>45</v>
      </c>
      <c r="F39" s="381">
        <v>0</v>
      </c>
      <c r="G39" s="381">
        <v>0</v>
      </c>
      <c r="H39" s="381">
        <f t="shared" si="0"/>
        <v>900</v>
      </c>
      <c r="I39" s="381">
        <f t="shared" si="1"/>
        <v>0</v>
      </c>
      <c r="J39" s="381">
        <f t="shared" si="2"/>
        <v>0</v>
      </c>
    </row>
    <row r="40" spans="1:10" ht="15.75">
      <c r="A40" s="385"/>
      <c r="B40" s="385" t="s">
        <v>756</v>
      </c>
      <c r="C40" s="386" t="s">
        <v>272</v>
      </c>
      <c r="D40" s="387">
        <v>50</v>
      </c>
      <c r="E40" s="387">
        <v>15</v>
      </c>
      <c r="F40" s="387">
        <v>0</v>
      </c>
      <c r="G40" s="387">
        <v>0</v>
      </c>
      <c r="H40" s="387">
        <f t="shared" si="0"/>
        <v>750</v>
      </c>
      <c r="I40" s="387">
        <f t="shared" si="1"/>
        <v>0</v>
      </c>
      <c r="J40" s="387">
        <f t="shared" si="2"/>
        <v>0</v>
      </c>
    </row>
    <row r="41" spans="3:10" ht="15.75">
      <c r="C41" s="391"/>
      <c r="D41" s="1138" t="s">
        <v>290</v>
      </c>
      <c r="E41" s="1138"/>
      <c r="F41" s="1138"/>
      <c r="G41" s="422"/>
      <c r="H41" s="423">
        <f>SUM(H8:H40)</f>
        <v>29150</v>
      </c>
      <c r="I41" s="423">
        <f>SUM(I8:I40)</f>
        <v>2470</v>
      </c>
      <c r="J41" s="423">
        <f>SUM(J8:J40)</f>
        <v>121570</v>
      </c>
    </row>
    <row r="42" spans="3:10" ht="15.75">
      <c r="C42" s="391"/>
      <c r="D42" s="1138" t="s">
        <v>261</v>
      </c>
      <c r="E42" s="1138"/>
      <c r="F42" s="1138"/>
      <c r="G42" s="422"/>
      <c r="H42" s="424">
        <f>H41/60</f>
        <v>485.8333333333333</v>
      </c>
      <c r="I42" s="424">
        <f>I41/60</f>
        <v>41.166666666666664</v>
      </c>
      <c r="J42" s="424">
        <f>J41/60</f>
        <v>2026.1666666666667</v>
      </c>
    </row>
    <row r="43" spans="3:10" ht="15.75">
      <c r="C43" s="391"/>
      <c r="D43" s="1138" t="s">
        <v>266</v>
      </c>
      <c r="E43" s="1138"/>
      <c r="F43" s="1138"/>
      <c r="G43" s="421"/>
      <c r="H43" s="425">
        <f>H42/7</f>
        <v>69.4047619047619</v>
      </c>
      <c r="I43" s="425">
        <f>I42/7</f>
        <v>5.8809523809523805</v>
      </c>
      <c r="J43" s="425">
        <f>J42/7</f>
        <v>289.45238095238096</v>
      </c>
    </row>
    <row r="44" spans="3:10" ht="15.75">
      <c r="C44" s="391"/>
      <c r="D44" s="1138" t="s">
        <v>262</v>
      </c>
      <c r="E44" s="1138"/>
      <c r="F44" s="1138"/>
      <c r="G44" s="421"/>
      <c r="H44" s="426"/>
      <c r="I44" s="427">
        <f>(H43+I43+J43)/230</f>
        <v>1.5858178053830227</v>
      </c>
      <c r="J44" s="428"/>
    </row>
    <row r="45" spans="1:10" ht="15.75">
      <c r="A45" s="392" t="s">
        <v>263</v>
      </c>
      <c r="B45" s="391" t="s">
        <v>267</v>
      </c>
      <c r="C45" s="391"/>
      <c r="D45" s="391"/>
      <c r="E45" s="391"/>
      <c r="F45" s="391"/>
      <c r="G45" s="391"/>
      <c r="H45" s="391"/>
      <c r="I45" s="391"/>
      <c r="J45" s="391"/>
    </row>
    <row r="46" spans="1:10" ht="15.75">
      <c r="A46" s="391"/>
      <c r="B46" s="391" t="s">
        <v>268</v>
      </c>
      <c r="C46" s="391"/>
      <c r="D46" s="391"/>
      <c r="E46" s="391"/>
      <c r="F46" s="391"/>
      <c r="G46" s="391"/>
      <c r="H46" s="391"/>
      <c r="I46" s="391"/>
      <c r="J46" s="391"/>
    </row>
    <row r="47" spans="1:10" ht="15.75">
      <c r="A47" s="391"/>
      <c r="B47" s="391" t="s">
        <v>269</v>
      </c>
      <c r="C47" s="391"/>
      <c r="D47" s="391"/>
      <c r="E47" s="391"/>
      <c r="F47" s="391"/>
      <c r="G47" s="391"/>
      <c r="H47" s="391"/>
      <c r="I47" s="391"/>
      <c r="J47" s="391"/>
    </row>
    <row r="48" spans="1:10" ht="15.75">
      <c r="A48" s="391"/>
      <c r="B48" s="391" t="s">
        <v>757</v>
      </c>
      <c r="C48" s="1136" t="s">
        <v>271</v>
      </c>
      <c r="D48" s="1136"/>
      <c r="E48" s="1136"/>
      <c r="F48" s="1136"/>
      <c r="G48" s="1136"/>
      <c r="H48" s="1136"/>
      <c r="I48" s="391"/>
      <c r="J48" s="391"/>
    </row>
    <row r="49" spans="1:10" ht="15.75">
      <c r="A49" s="391"/>
      <c r="B49" s="391"/>
      <c r="C49" s="1137">
        <v>230</v>
      </c>
      <c r="D49" s="1137"/>
      <c r="E49" s="1137"/>
      <c r="F49" s="1137"/>
      <c r="G49" s="1137"/>
      <c r="H49" s="1137"/>
      <c r="I49" s="391"/>
      <c r="J49" s="391"/>
    </row>
  </sheetData>
  <sheetProtection/>
  <mergeCells count="14">
    <mergeCell ref="A1:J1"/>
    <mergeCell ref="A3:A5"/>
    <mergeCell ref="B3:B5"/>
    <mergeCell ref="C3:D4"/>
    <mergeCell ref="E3:G3"/>
    <mergeCell ref="H3:J3"/>
    <mergeCell ref="E4:G4"/>
    <mergeCell ref="H4:J4"/>
    <mergeCell ref="C48:H48"/>
    <mergeCell ref="C49:H49"/>
    <mergeCell ref="D41:F41"/>
    <mergeCell ref="D42:F42"/>
    <mergeCell ref="D43:F43"/>
    <mergeCell ref="D44:F44"/>
  </mergeCells>
  <printOptions/>
  <pageMargins left="0.25" right="0.54" top="1" bottom="1" header="0.5" footer="0.5"/>
  <pageSetup horizontalDpi="600" verticalDpi="600" orientation="portrait" paperSize="5" r:id="rId1"/>
</worksheet>
</file>

<file path=xl/worksheets/sheet36.xml><?xml version="1.0" encoding="utf-8"?>
<worksheet xmlns="http://schemas.openxmlformats.org/spreadsheetml/2006/main" xmlns:r="http://schemas.openxmlformats.org/officeDocument/2006/relationships">
  <dimension ref="A1:N23"/>
  <sheetViews>
    <sheetView view="pageBreakPreview" zoomScaleSheetLayoutView="100" zoomScalePageLayoutView="0" workbookViewId="0" topLeftCell="A1">
      <selection activeCell="N16" sqref="N16"/>
    </sheetView>
  </sheetViews>
  <sheetFormatPr defaultColWidth="9.140625" defaultRowHeight="21.75"/>
  <cols>
    <col min="1" max="1" width="34.421875" style="394" customWidth="1"/>
    <col min="2" max="2" width="12.140625" style="394" customWidth="1"/>
    <col min="3" max="3" width="9.28125" style="394" bestFit="1" customWidth="1"/>
    <col min="4" max="4" width="8.421875" style="394" customWidth="1"/>
    <col min="5" max="5" width="9.8515625" style="394" customWidth="1"/>
    <col min="6" max="6" width="9.140625" style="394" customWidth="1"/>
    <col min="7" max="7" width="9.00390625" style="394" customWidth="1"/>
    <col min="8" max="8" width="11.140625" style="394" customWidth="1"/>
    <col min="9" max="9" width="12.7109375" style="394" customWidth="1"/>
    <col min="10" max="16384" width="9.140625" style="394" customWidth="1"/>
  </cols>
  <sheetData>
    <row r="1" spans="1:9" ht="21">
      <c r="A1" s="954" t="s">
        <v>176</v>
      </c>
      <c r="B1" s="954"/>
      <c r="C1" s="954"/>
      <c r="D1" s="954"/>
      <c r="E1" s="954"/>
      <c r="F1" s="954"/>
      <c r="G1" s="954"/>
      <c r="H1" s="954"/>
      <c r="I1" s="954"/>
    </row>
    <row r="2" spans="1:9" ht="21">
      <c r="A2" s="954" t="s">
        <v>177</v>
      </c>
      <c r="B2" s="954"/>
      <c r="C2" s="954"/>
      <c r="D2" s="954"/>
      <c r="E2" s="954"/>
      <c r="F2" s="954"/>
      <c r="G2" s="954"/>
      <c r="H2" s="954"/>
      <c r="I2" s="954"/>
    </row>
    <row r="4" spans="1:9" s="397" customFormat="1" ht="21" customHeight="1">
      <c r="A4" s="1139" t="s">
        <v>180</v>
      </c>
      <c r="B4" s="395" t="s">
        <v>255</v>
      </c>
      <c r="C4" s="1142" t="s">
        <v>182</v>
      </c>
      <c r="D4" s="1144"/>
      <c r="E4" s="1144"/>
      <c r="F4" s="1144"/>
      <c r="G4" s="1143"/>
      <c r="H4" s="1139" t="s">
        <v>183</v>
      </c>
      <c r="I4" s="1139" t="s">
        <v>263</v>
      </c>
    </row>
    <row r="5" spans="1:9" ht="18.75">
      <c r="A5" s="1140"/>
      <c r="B5" s="398" t="s">
        <v>184</v>
      </c>
      <c r="C5" s="1142" t="s">
        <v>185</v>
      </c>
      <c r="D5" s="1143"/>
      <c r="E5" s="395" t="s">
        <v>186</v>
      </c>
      <c r="F5" s="395" t="s">
        <v>187</v>
      </c>
      <c r="G5" s="395" t="s">
        <v>187</v>
      </c>
      <c r="H5" s="1140"/>
      <c r="I5" s="1140"/>
    </row>
    <row r="6" spans="1:9" ht="18.75">
      <c r="A6" s="1141"/>
      <c r="B6" s="399" t="s">
        <v>188</v>
      </c>
      <c r="C6" s="400" t="s">
        <v>189</v>
      </c>
      <c r="D6" s="396" t="s">
        <v>190</v>
      </c>
      <c r="E6" s="399" t="s">
        <v>191</v>
      </c>
      <c r="F6" s="399" t="s">
        <v>192</v>
      </c>
      <c r="G6" s="399" t="s">
        <v>193</v>
      </c>
      <c r="H6" s="1141"/>
      <c r="I6" s="1141"/>
    </row>
    <row r="7" spans="1:9" ht="18.75">
      <c r="A7" s="401" t="s">
        <v>194</v>
      </c>
      <c r="B7" s="402">
        <v>1</v>
      </c>
      <c r="C7" s="402">
        <v>1</v>
      </c>
      <c r="D7" s="402"/>
      <c r="E7" s="402"/>
      <c r="F7" s="402"/>
      <c r="G7" s="402"/>
      <c r="H7" s="402">
        <v>1</v>
      </c>
      <c r="I7" s="403"/>
    </row>
    <row r="8" spans="1:9" ht="18.75">
      <c r="A8" s="404" t="s">
        <v>196</v>
      </c>
      <c r="B8" s="405">
        <v>1</v>
      </c>
      <c r="C8" s="405"/>
      <c r="D8" s="405">
        <v>1</v>
      </c>
      <c r="E8" s="405"/>
      <c r="F8" s="405"/>
      <c r="G8" s="405"/>
      <c r="H8" s="405" t="s">
        <v>297</v>
      </c>
      <c r="I8" s="406"/>
    </row>
    <row r="9" spans="1:9" ht="18.75">
      <c r="A9" s="407" t="s">
        <v>199</v>
      </c>
      <c r="B9" s="405">
        <f>SUM(ตำแหน่ง!E10:E12)</f>
        <v>7</v>
      </c>
      <c r="C9" s="408">
        <f>SUM(ตำแหน่ง!F10:F12)</f>
        <v>0</v>
      </c>
      <c r="D9" s="405">
        <f>SUM(ตำแหน่ง!G10:G12)</f>
        <v>1</v>
      </c>
      <c r="E9" s="405">
        <f>SUM(ตำแหน่ง!H10:H12)</f>
        <v>1</v>
      </c>
      <c r="F9" s="405">
        <f>SUM(ตำแหน่ง!I10:I12)</f>
        <v>1</v>
      </c>
      <c r="G9" s="405">
        <f>SUM(ตำแหน่ง!J10:J12)</f>
        <v>4</v>
      </c>
      <c r="H9" s="405">
        <f>SUM(ตำแหน่ง!K10:K12)</f>
        <v>5</v>
      </c>
      <c r="I9" s="406"/>
    </row>
    <row r="10" spans="1:9" ht="18.75">
      <c r="A10" s="407" t="s">
        <v>152</v>
      </c>
      <c r="B10" s="405">
        <f>SUM(ตำแหน่ง!E13:E15)</f>
        <v>5</v>
      </c>
      <c r="C10" s="408">
        <f>SUM(ตำแหน่ง!F13:F15)</f>
        <v>0</v>
      </c>
      <c r="D10" s="405">
        <f>SUM(ตำแหน่ง!G13:G15)</f>
        <v>1</v>
      </c>
      <c r="E10" s="408">
        <f>SUM(ตำแหน่ง!H13:H15)</f>
        <v>0</v>
      </c>
      <c r="F10" s="408">
        <f>SUM(ตำแหน่ง!I13:I15)</f>
        <v>0</v>
      </c>
      <c r="G10" s="405">
        <f>SUM(ตำแหน่ง!J13:J15)</f>
        <v>3</v>
      </c>
      <c r="H10" s="405">
        <f>SUM(ตำแหน่ง!K13:K15)</f>
        <v>4</v>
      </c>
      <c r="I10" s="406"/>
    </row>
    <row r="11" spans="1:9" ht="18.75">
      <c r="A11" s="407" t="s">
        <v>760</v>
      </c>
      <c r="B11" s="405">
        <f>SUM(ตำแหน่ง!E16:E19)</f>
        <v>9</v>
      </c>
      <c r="C11" s="408">
        <f>SUM(ตำแหน่ง!F16:F19)</f>
        <v>0</v>
      </c>
      <c r="D11" s="405">
        <f>SUM(ตำแหน่ง!G16:G19)</f>
        <v>1</v>
      </c>
      <c r="E11" s="408">
        <f>SUM(ตำแหน่ง!H16:H19)</f>
        <v>0</v>
      </c>
      <c r="F11" s="408">
        <f>SUM(ตำแหน่ง!I16:I19)</f>
        <v>0</v>
      </c>
      <c r="G11" s="408">
        <f>SUM(ตำแหน่ง!J16:J19)</f>
        <v>0</v>
      </c>
      <c r="H11" s="405">
        <f>SUM(ตำแหน่ง!K16:K19)</f>
        <v>8</v>
      </c>
      <c r="I11" s="406"/>
    </row>
    <row r="12" spans="1:9" ht="18.75">
      <c r="A12" s="407" t="s">
        <v>206</v>
      </c>
      <c r="B12" s="405">
        <f>SUM(ตำแหน่ง!E20:E22)</f>
        <v>3</v>
      </c>
      <c r="C12" s="408">
        <f>SUM(ตำแหน่ง!F20:F22)</f>
        <v>0</v>
      </c>
      <c r="D12" s="408">
        <f>SUM(ตำแหน่ง!G20:G22)</f>
        <v>0</v>
      </c>
      <c r="E12" s="408">
        <f>SUM(ตำแหน่ง!H20:H22)</f>
        <v>0</v>
      </c>
      <c r="F12" s="408">
        <f>SUM(ตำแหน่ง!I20:I22)</f>
        <v>0</v>
      </c>
      <c r="G12" s="405">
        <f>SUM(ตำแหน่ง!J20:J22)</f>
        <v>2</v>
      </c>
      <c r="H12" s="405">
        <f>SUM(ตำแหน่ง!K20:K22)</f>
        <v>3</v>
      </c>
      <c r="I12" s="406"/>
    </row>
    <row r="13" spans="1:9" ht="18.75">
      <c r="A13" s="407" t="s">
        <v>209</v>
      </c>
      <c r="B13" s="405">
        <f>SUM(ตำแหน่ง!E23:E26)</f>
        <v>15</v>
      </c>
      <c r="C13" s="408">
        <f>SUM(ตำแหน่ง!F23:F26)</f>
        <v>0</v>
      </c>
      <c r="D13" s="405">
        <f>SUM(ตำแหน่ง!G23:G26)</f>
        <v>1</v>
      </c>
      <c r="E13" s="405">
        <f>SUM(ตำแหน่ง!H23:H26)</f>
        <v>1</v>
      </c>
      <c r="F13" s="405">
        <f>SUM(ตำแหน่ง!I23:I26)</f>
        <v>1</v>
      </c>
      <c r="G13" s="405">
        <f>SUM(ตำแหน่ง!J23:J26)</f>
        <v>11</v>
      </c>
      <c r="H13" s="405">
        <f>SUM(ตำแหน่ง!K23:K26)</f>
        <v>13</v>
      </c>
      <c r="I13" s="406"/>
    </row>
    <row r="14" spans="1:9" ht="18.75">
      <c r="A14" s="407" t="s">
        <v>550</v>
      </c>
      <c r="B14" s="405">
        <f>SUM(ตำแหน่ง!E27:E28)</f>
        <v>7</v>
      </c>
      <c r="C14" s="408">
        <f>SUM(ตำแหน่ง!F27:F28)</f>
        <v>0</v>
      </c>
      <c r="D14" s="405">
        <f>SUM(ตำแหน่ง!G27:G28)</f>
        <v>1</v>
      </c>
      <c r="E14" s="408">
        <f>SUM(ตำแหน่ง!H27:H28)</f>
        <v>0</v>
      </c>
      <c r="F14" s="408">
        <f>SUM(ตำแหน่ง!I27:I28)</f>
        <v>0</v>
      </c>
      <c r="G14" s="405">
        <f>SUM(ตำแหน่ง!J27:J28)</f>
        <v>2</v>
      </c>
      <c r="H14" s="405">
        <f>SUM(ตำแหน่ง!K27:K28)</f>
        <v>6</v>
      </c>
      <c r="I14" s="406"/>
    </row>
    <row r="15" spans="1:9" ht="18.75">
      <c r="A15" s="407" t="s">
        <v>215</v>
      </c>
      <c r="B15" s="405">
        <f>SUM(ตำแหน่ง!E29:E31)</f>
        <v>4</v>
      </c>
      <c r="C15" s="408">
        <f>SUM(ตำแหน่ง!F29:F31)</f>
        <v>0</v>
      </c>
      <c r="D15" s="405">
        <f>SUM(ตำแหน่ง!G29:G31)</f>
        <v>1</v>
      </c>
      <c r="E15" s="408">
        <f>SUM(ตำแหน่ง!H29:H31)</f>
        <v>0</v>
      </c>
      <c r="F15" s="408">
        <f>SUM(ตำแหน่ง!I29:I31)</f>
        <v>0</v>
      </c>
      <c r="G15" s="405">
        <f>SUM(ตำแหน่ง!J29:J31)</f>
        <v>2</v>
      </c>
      <c r="H15" s="405">
        <f>SUM(ตำแหน่ง!K29:K31)</f>
        <v>3</v>
      </c>
      <c r="I15" s="406"/>
    </row>
    <row r="16" spans="1:14" ht="18.75">
      <c r="A16" s="407" t="s">
        <v>611</v>
      </c>
      <c r="B16" s="405">
        <f>SUM(ตำแหน่ง!E32:E33)</f>
        <v>7</v>
      </c>
      <c r="C16" s="408">
        <f>SUM(ตำแหน่ง!F32:F33)</f>
        <v>0</v>
      </c>
      <c r="D16" s="405">
        <f>SUM(ตำแหน่ง!G32:G33)</f>
        <v>1</v>
      </c>
      <c r="E16" s="408">
        <f>SUM(ตำแหน่ง!H32:H33)</f>
        <v>0</v>
      </c>
      <c r="F16" s="408">
        <f>SUM(ตำแหน่ง!I32:I33)</f>
        <v>0</v>
      </c>
      <c r="G16" s="405">
        <f>SUM(ตำแหน่ง!J32:J33)</f>
        <v>3</v>
      </c>
      <c r="H16" s="405">
        <f>SUM(ตำแหน่ง!K32:K33)</f>
        <v>6</v>
      </c>
      <c r="I16" s="406"/>
      <c r="N16" s="394" t="s">
        <v>1060</v>
      </c>
    </row>
    <row r="17" spans="1:9" ht="18.75">
      <c r="A17" s="407" t="s">
        <v>242</v>
      </c>
      <c r="B17" s="405">
        <f>SUM(ตำแหน่ง!E34:E39)</f>
        <v>10</v>
      </c>
      <c r="C17" s="408">
        <f>SUM(ตำแหน่ง!F34:F39)</f>
        <v>0</v>
      </c>
      <c r="D17" s="408">
        <f>SUM(ตำแหน่ง!G34:G39)</f>
        <v>0</v>
      </c>
      <c r="E17" s="408">
        <f>SUM(ตำแหน่ง!H34:H39)</f>
        <v>0</v>
      </c>
      <c r="F17" s="405">
        <f>SUM(ตำแหน่ง!I34:I39)</f>
        <v>1</v>
      </c>
      <c r="G17" s="405">
        <f>SUM(ตำแหน่ง!J34:J39)</f>
        <v>6</v>
      </c>
      <c r="H17" s="405">
        <f>SUM(ตำแหน่ง!K34:K39)</f>
        <v>10</v>
      </c>
      <c r="I17" s="406"/>
    </row>
    <row r="18" spans="1:9" ht="18.75">
      <c r="A18" s="407" t="s">
        <v>243</v>
      </c>
      <c r="B18" s="405">
        <f>SUM(ตำแหน่ง!E40:E49)</f>
        <v>85</v>
      </c>
      <c r="C18" s="408">
        <f>SUM(ตำแหน่ง!F40:F49)</f>
        <v>0</v>
      </c>
      <c r="D18" s="405">
        <f>SUM(ตำแหน่ง!G40:G49)</f>
        <v>1</v>
      </c>
      <c r="E18" s="405">
        <f>SUM(ตำแหน่ง!H40:H49)</f>
        <v>1</v>
      </c>
      <c r="F18" s="405">
        <f>SUM(ตำแหน่ง!I40:I49)</f>
        <v>15</v>
      </c>
      <c r="G18" s="405">
        <f>SUM(ตำแหน่ง!J40:J49)</f>
        <v>50</v>
      </c>
      <c r="H18" s="405">
        <f>SUM(ตำแหน่ง!K40:K49)</f>
        <v>82</v>
      </c>
      <c r="I18" s="406"/>
    </row>
    <row r="19" spans="1:9" ht="18.75">
      <c r="A19" s="409" t="s">
        <v>244</v>
      </c>
      <c r="B19" s="410">
        <f>SUM(ตำแหน่ง!E50:E51)</f>
        <v>2</v>
      </c>
      <c r="C19" s="411">
        <f>SUM(ตำแหน่ง!F50:F51)</f>
        <v>0</v>
      </c>
      <c r="D19" s="411">
        <f>SUM(ตำแหน่ง!G50:G51)</f>
        <v>0</v>
      </c>
      <c r="E19" s="411">
        <f>SUM(ตำแหน่ง!H50:H51)</f>
        <v>0</v>
      </c>
      <c r="F19" s="411">
        <f>SUM(ตำแหน่ง!I50:I51)</f>
        <v>0</v>
      </c>
      <c r="G19" s="410">
        <f>SUM(ตำแหน่ง!J50:J51)</f>
        <v>2</v>
      </c>
      <c r="H19" s="410">
        <f>SUM(ตำแหน่ง!K50:K51)</f>
        <v>2</v>
      </c>
      <c r="I19" s="412"/>
    </row>
    <row r="20" spans="1:9" ht="21">
      <c r="A20" s="413" t="s">
        <v>290</v>
      </c>
      <c r="B20" s="414">
        <f aca="true" t="shared" si="0" ref="B20:H20">SUM(B8:B19)</f>
        <v>155</v>
      </c>
      <c r="C20" s="415">
        <f t="shared" si="0"/>
        <v>0</v>
      </c>
      <c r="D20" s="414">
        <f t="shared" si="0"/>
        <v>9</v>
      </c>
      <c r="E20" s="414">
        <f t="shared" si="0"/>
        <v>3</v>
      </c>
      <c r="F20" s="414">
        <f t="shared" si="0"/>
        <v>18</v>
      </c>
      <c r="G20" s="414">
        <f t="shared" si="0"/>
        <v>85</v>
      </c>
      <c r="H20" s="414">
        <f t="shared" si="0"/>
        <v>142</v>
      </c>
      <c r="I20" s="416"/>
    </row>
    <row r="21" spans="1:9" ht="21">
      <c r="A21" s="413" t="s">
        <v>245</v>
      </c>
      <c r="B21" s="415">
        <v>0</v>
      </c>
      <c r="C21" s="415">
        <f>C20</f>
        <v>0</v>
      </c>
      <c r="D21" s="415">
        <v>0</v>
      </c>
      <c r="E21" s="415">
        <v>0</v>
      </c>
      <c r="F21" s="415">
        <v>0</v>
      </c>
      <c r="G21" s="415">
        <v>0</v>
      </c>
      <c r="H21" s="415">
        <v>0</v>
      </c>
      <c r="I21" s="416"/>
    </row>
    <row r="22" spans="1:9" ht="21">
      <c r="A22" s="413" t="s">
        <v>246</v>
      </c>
      <c r="B22" s="414">
        <f>B20</f>
        <v>155</v>
      </c>
      <c r="C22" s="415">
        <v>0</v>
      </c>
      <c r="D22" s="414">
        <f>D20</f>
        <v>9</v>
      </c>
      <c r="E22" s="414">
        <f>E20</f>
        <v>3</v>
      </c>
      <c r="F22" s="414">
        <f>F20</f>
        <v>18</v>
      </c>
      <c r="G22" s="414">
        <f>G20</f>
        <v>85</v>
      </c>
      <c r="H22" s="414">
        <f>H20</f>
        <v>142</v>
      </c>
      <c r="I22" s="416"/>
    </row>
    <row r="23" spans="1:9" ht="21">
      <c r="A23" s="417" t="s">
        <v>198</v>
      </c>
      <c r="B23" s="418">
        <f>SUM(B21:B22)</f>
        <v>155</v>
      </c>
      <c r="C23" s="419">
        <f aca="true" t="shared" si="1" ref="C23:H23">SUM(C21:C22)</f>
        <v>0</v>
      </c>
      <c r="D23" s="418">
        <f t="shared" si="1"/>
        <v>9</v>
      </c>
      <c r="E23" s="418">
        <f t="shared" si="1"/>
        <v>3</v>
      </c>
      <c r="F23" s="418">
        <f t="shared" si="1"/>
        <v>18</v>
      </c>
      <c r="G23" s="418">
        <f t="shared" si="1"/>
        <v>85</v>
      </c>
      <c r="H23" s="418">
        <f t="shared" si="1"/>
        <v>142</v>
      </c>
      <c r="I23" s="420"/>
    </row>
  </sheetData>
  <sheetProtection/>
  <mergeCells count="7">
    <mergeCell ref="A1:I1"/>
    <mergeCell ref="A2:I2"/>
    <mergeCell ref="I4:I6"/>
    <mergeCell ref="A4:A6"/>
    <mergeCell ref="H4:H6"/>
    <mergeCell ref="C5:D5"/>
    <mergeCell ref="C4:G4"/>
  </mergeCells>
  <printOptions horizontalCentered="1"/>
  <pageMargins left="0" right="0" top="0.7874015748031497" bottom="0.3937007874015748" header="0.5118110236220472" footer="0.31496062992125984"/>
  <pageSetup horizontalDpi="600" verticalDpi="600" orientation="portrait" paperSize="9" scale="95" r:id="rId1"/>
  <headerFooter alignWithMargins="0">
    <oddHeader>&amp;R&amp;"AngsanaUPC,ธรรมดา"&amp;16หน้า  &amp;P</oddHeader>
  </headerFooter>
</worksheet>
</file>

<file path=xl/worksheets/sheet37.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1">
      <selection activeCell="J25" sqref="J25"/>
    </sheetView>
  </sheetViews>
  <sheetFormatPr defaultColWidth="9.140625" defaultRowHeight="21.75"/>
  <cols>
    <col min="1" max="1" width="5.00390625" style="394" customWidth="1"/>
    <col min="2" max="2" width="18.7109375" style="394" customWidth="1"/>
    <col min="3" max="3" width="23.28125" style="394" customWidth="1"/>
    <col min="4" max="4" width="26.28125" style="447" customWidth="1"/>
    <col min="5" max="5" width="9.7109375" style="394" customWidth="1"/>
    <col min="6" max="6" width="10.28125" style="394" customWidth="1"/>
    <col min="7" max="7" width="7.140625" style="394" customWidth="1"/>
    <col min="8" max="8" width="9.140625" style="394" customWidth="1"/>
    <col min="9" max="9" width="7.421875" style="394" customWidth="1"/>
    <col min="10" max="10" width="8.421875" style="394" customWidth="1"/>
    <col min="11" max="11" width="9.8515625" style="394" customWidth="1"/>
    <col min="12" max="12" width="11.57421875" style="394" customWidth="1"/>
    <col min="13" max="16384" width="9.140625" style="394" customWidth="1"/>
  </cols>
  <sheetData>
    <row r="1" spans="1:12" ht="21">
      <c r="A1" s="954" t="s">
        <v>176</v>
      </c>
      <c r="B1" s="954"/>
      <c r="C1" s="954"/>
      <c r="D1" s="954"/>
      <c r="E1" s="954"/>
      <c r="F1" s="954"/>
      <c r="G1" s="954"/>
      <c r="H1" s="954"/>
      <c r="I1" s="954"/>
      <c r="J1" s="954"/>
      <c r="K1" s="954"/>
      <c r="L1" s="954"/>
    </row>
    <row r="2" spans="1:12" ht="21">
      <c r="A2" s="954" t="s">
        <v>177</v>
      </c>
      <c r="B2" s="954"/>
      <c r="C2" s="954"/>
      <c r="D2" s="954"/>
      <c r="E2" s="954"/>
      <c r="F2" s="954"/>
      <c r="G2" s="954"/>
      <c r="H2" s="954"/>
      <c r="I2" s="954"/>
      <c r="J2" s="954"/>
      <c r="K2" s="954"/>
      <c r="L2" s="954"/>
    </row>
    <row r="4" spans="1:12" s="397" customFormat="1" ht="21" customHeight="1">
      <c r="A4" s="1139" t="s">
        <v>178</v>
      </c>
      <c r="B4" s="1139" t="s">
        <v>179</v>
      </c>
      <c r="C4" s="1139" t="s">
        <v>180</v>
      </c>
      <c r="D4" s="1148" t="s">
        <v>181</v>
      </c>
      <c r="E4" s="395" t="s">
        <v>255</v>
      </c>
      <c r="F4" s="1142" t="s">
        <v>182</v>
      </c>
      <c r="G4" s="1144"/>
      <c r="H4" s="1144"/>
      <c r="I4" s="1144"/>
      <c r="J4" s="1143"/>
      <c r="K4" s="1139" t="s">
        <v>183</v>
      </c>
      <c r="L4" s="1139" t="s">
        <v>263</v>
      </c>
    </row>
    <row r="5" spans="1:12" ht="18.75">
      <c r="A5" s="1140"/>
      <c r="B5" s="1140"/>
      <c r="C5" s="1140"/>
      <c r="D5" s="1149"/>
      <c r="E5" s="398" t="s">
        <v>184</v>
      </c>
      <c r="F5" s="1142" t="s">
        <v>185</v>
      </c>
      <c r="G5" s="1143"/>
      <c r="H5" s="395" t="s">
        <v>186</v>
      </c>
      <c r="I5" s="395" t="s">
        <v>187</v>
      </c>
      <c r="J5" s="395" t="s">
        <v>187</v>
      </c>
      <c r="K5" s="1140"/>
      <c r="L5" s="1140"/>
    </row>
    <row r="6" spans="1:12" ht="18.75">
      <c r="A6" s="1141"/>
      <c r="B6" s="1141"/>
      <c r="C6" s="1141"/>
      <c r="D6" s="1150"/>
      <c r="E6" s="399" t="s">
        <v>188</v>
      </c>
      <c r="F6" s="400" t="s">
        <v>189</v>
      </c>
      <c r="G6" s="396" t="s">
        <v>190</v>
      </c>
      <c r="H6" s="399" t="s">
        <v>191</v>
      </c>
      <c r="I6" s="399" t="s">
        <v>192</v>
      </c>
      <c r="J6" s="399" t="s">
        <v>193</v>
      </c>
      <c r="K6" s="1141"/>
      <c r="L6" s="1141"/>
    </row>
    <row r="7" spans="1:12" ht="18.75">
      <c r="A7" s="402"/>
      <c r="B7" s="401" t="s">
        <v>194</v>
      </c>
      <c r="C7" s="403"/>
      <c r="D7" s="430" t="s">
        <v>195</v>
      </c>
      <c r="E7" s="431">
        <v>1</v>
      </c>
      <c r="F7" s="431">
        <v>1</v>
      </c>
      <c r="G7" s="431"/>
      <c r="H7" s="431"/>
      <c r="I7" s="431"/>
      <c r="J7" s="431"/>
      <c r="K7" s="431">
        <v>1</v>
      </c>
      <c r="L7" s="432"/>
    </row>
    <row r="8" spans="1:12" ht="18.75">
      <c r="A8" s="1142" t="s">
        <v>290</v>
      </c>
      <c r="B8" s="1144"/>
      <c r="C8" s="1144"/>
      <c r="D8" s="1143"/>
      <c r="E8" s="400">
        <f>SUM(E7)</f>
        <v>1</v>
      </c>
      <c r="F8" s="400">
        <f>SUM(F7)</f>
        <v>1</v>
      </c>
      <c r="G8" s="400"/>
      <c r="H8" s="400"/>
      <c r="I8" s="400"/>
      <c r="J8" s="400"/>
      <c r="K8" s="400">
        <v>1</v>
      </c>
      <c r="L8" s="433"/>
    </row>
    <row r="9" spans="1:12" ht="18.75">
      <c r="A9" s="434">
        <v>1</v>
      </c>
      <c r="B9" s="401" t="s">
        <v>196</v>
      </c>
      <c r="C9" s="403"/>
      <c r="D9" s="430" t="s">
        <v>197</v>
      </c>
      <c r="E9" s="402">
        <v>1</v>
      </c>
      <c r="F9" s="402"/>
      <c r="G9" s="402">
        <v>1</v>
      </c>
      <c r="H9" s="402"/>
      <c r="I9" s="402"/>
      <c r="J9" s="402"/>
      <c r="K9" s="402" t="s">
        <v>297</v>
      </c>
      <c r="L9" s="403"/>
    </row>
    <row r="10" spans="1:12" ht="18.75">
      <c r="A10" s="405"/>
      <c r="B10" s="406"/>
      <c r="C10" s="406" t="s">
        <v>199</v>
      </c>
      <c r="D10" s="435" t="s">
        <v>200</v>
      </c>
      <c r="E10" s="405">
        <v>1</v>
      </c>
      <c r="F10" s="405"/>
      <c r="G10" s="405"/>
      <c r="H10" s="405"/>
      <c r="I10" s="405"/>
      <c r="J10" s="405"/>
      <c r="K10" s="405">
        <v>1</v>
      </c>
      <c r="L10" s="406"/>
    </row>
    <row r="11" spans="1:12" ht="18.75">
      <c r="A11" s="405"/>
      <c r="B11" s="406"/>
      <c r="C11" s="406"/>
      <c r="D11" s="435" t="s">
        <v>201</v>
      </c>
      <c r="E11" s="405">
        <v>2</v>
      </c>
      <c r="F11" s="405"/>
      <c r="G11" s="405">
        <v>1</v>
      </c>
      <c r="H11" s="405">
        <v>1</v>
      </c>
      <c r="I11" s="405"/>
      <c r="J11" s="405"/>
      <c r="K11" s="405" t="s">
        <v>297</v>
      </c>
      <c r="L11" s="406"/>
    </row>
    <row r="12" spans="1:12" ht="18.75">
      <c r="A12" s="405"/>
      <c r="B12" s="406"/>
      <c r="C12" s="406"/>
      <c r="D12" s="435" t="s">
        <v>202</v>
      </c>
      <c r="E12" s="405">
        <v>4</v>
      </c>
      <c r="F12" s="405"/>
      <c r="G12" s="405"/>
      <c r="H12" s="405"/>
      <c r="I12" s="405">
        <v>1</v>
      </c>
      <c r="J12" s="405">
        <v>4</v>
      </c>
      <c r="K12" s="405">
        <v>4</v>
      </c>
      <c r="L12" s="406"/>
    </row>
    <row r="13" spans="1:12" ht="18.75">
      <c r="A13" s="405"/>
      <c r="B13" s="406"/>
      <c r="C13" s="406" t="s">
        <v>152</v>
      </c>
      <c r="D13" s="435" t="s">
        <v>200</v>
      </c>
      <c r="E13" s="405">
        <v>1</v>
      </c>
      <c r="F13" s="405"/>
      <c r="G13" s="405"/>
      <c r="H13" s="405"/>
      <c r="I13" s="405"/>
      <c r="J13" s="405"/>
      <c r="K13" s="405">
        <v>1</v>
      </c>
      <c r="L13" s="406"/>
    </row>
    <row r="14" spans="1:12" ht="18.75">
      <c r="A14" s="405"/>
      <c r="B14" s="406"/>
      <c r="C14" s="406"/>
      <c r="D14" s="435" t="s">
        <v>201</v>
      </c>
      <c r="E14" s="405">
        <v>1</v>
      </c>
      <c r="F14" s="405"/>
      <c r="G14" s="405">
        <v>1</v>
      </c>
      <c r="H14" s="405"/>
      <c r="I14" s="405"/>
      <c r="J14" s="405"/>
      <c r="K14" s="405" t="s">
        <v>297</v>
      </c>
      <c r="L14" s="406"/>
    </row>
    <row r="15" spans="1:12" ht="18.75">
      <c r="A15" s="405"/>
      <c r="B15" s="406"/>
      <c r="C15" s="406"/>
      <c r="D15" s="435" t="s">
        <v>202</v>
      </c>
      <c r="E15" s="405">
        <v>3</v>
      </c>
      <c r="F15" s="405"/>
      <c r="G15" s="405"/>
      <c r="H15" s="405"/>
      <c r="I15" s="405"/>
      <c r="J15" s="405">
        <v>3</v>
      </c>
      <c r="K15" s="405">
        <v>3</v>
      </c>
      <c r="L15" s="406"/>
    </row>
    <row r="16" spans="1:12" ht="18.75">
      <c r="A16" s="405"/>
      <c r="B16" s="406"/>
      <c r="C16" s="406" t="s">
        <v>760</v>
      </c>
      <c r="D16" s="435" t="s">
        <v>203</v>
      </c>
      <c r="E16" s="405">
        <v>1</v>
      </c>
      <c r="F16" s="405"/>
      <c r="G16" s="405"/>
      <c r="H16" s="405"/>
      <c r="I16" s="405"/>
      <c r="J16" s="405"/>
      <c r="K16" s="405">
        <v>1</v>
      </c>
      <c r="L16" s="406"/>
    </row>
    <row r="17" spans="1:12" ht="18.75">
      <c r="A17" s="405"/>
      <c r="B17" s="406"/>
      <c r="C17" s="406"/>
      <c r="D17" s="435" t="s">
        <v>204</v>
      </c>
      <c r="E17" s="405">
        <v>3</v>
      </c>
      <c r="F17" s="405"/>
      <c r="G17" s="405">
        <v>1</v>
      </c>
      <c r="H17" s="405"/>
      <c r="I17" s="405"/>
      <c r="J17" s="405"/>
      <c r="K17" s="405">
        <v>2</v>
      </c>
      <c r="L17" s="406"/>
    </row>
    <row r="18" spans="1:12" ht="18.75">
      <c r="A18" s="405"/>
      <c r="B18" s="406"/>
      <c r="C18" s="406"/>
      <c r="D18" s="435" t="s">
        <v>205</v>
      </c>
      <c r="E18" s="405">
        <v>3</v>
      </c>
      <c r="F18" s="405"/>
      <c r="G18" s="405"/>
      <c r="H18" s="405"/>
      <c r="I18" s="405"/>
      <c r="J18" s="405"/>
      <c r="K18" s="405">
        <v>3</v>
      </c>
      <c r="L18" s="406"/>
    </row>
    <row r="19" spans="1:12" ht="18.75">
      <c r="A19" s="405"/>
      <c r="B19" s="406"/>
      <c r="C19" s="406"/>
      <c r="D19" s="435" t="s">
        <v>239</v>
      </c>
      <c r="E19" s="405">
        <v>2</v>
      </c>
      <c r="F19" s="405"/>
      <c r="G19" s="405"/>
      <c r="H19" s="405"/>
      <c r="I19" s="405"/>
      <c r="J19" s="405"/>
      <c r="K19" s="405">
        <v>2</v>
      </c>
      <c r="L19" s="406"/>
    </row>
    <row r="20" spans="1:12" ht="18.75">
      <c r="A20" s="405"/>
      <c r="B20" s="406"/>
      <c r="C20" s="406" t="s">
        <v>206</v>
      </c>
      <c r="D20" s="435" t="s">
        <v>207</v>
      </c>
      <c r="E20" s="405">
        <v>1</v>
      </c>
      <c r="F20" s="405"/>
      <c r="G20" s="405"/>
      <c r="H20" s="405"/>
      <c r="I20" s="405"/>
      <c r="J20" s="405"/>
      <c r="K20" s="405">
        <v>1</v>
      </c>
      <c r="L20" s="406"/>
    </row>
    <row r="21" spans="1:12" ht="18.75">
      <c r="A21" s="405"/>
      <c r="B21" s="406"/>
      <c r="C21" s="406"/>
      <c r="D21" s="435" t="s">
        <v>208</v>
      </c>
      <c r="E21" s="405">
        <v>1</v>
      </c>
      <c r="F21" s="405"/>
      <c r="G21" s="405"/>
      <c r="H21" s="405"/>
      <c r="I21" s="405"/>
      <c r="J21" s="405">
        <v>1</v>
      </c>
      <c r="K21" s="405">
        <v>1</v>
      </c>
      <c r="L21" s="406"/>
    </row>
    <row r="22" spans="1:12" ht="18.75">
      <c r="A22" s="405"/>
      <c r="B22" s="406"/>
      <c r="C22" s="406"/>
      <c r="D22" s="435" t="s">
        <v>240</v>
      </c>
      <c r="E22" s="405">
        <v>1</v>
      </c>
      <c r="F22" s="405"/>
      <c r="G22" s="405"/>
      <c r="H22" s="405"/>
      <c r="I22" s="405"/>
      <c r="J22" s="405">
        <v>1</v>
      </c>
      <c r="K22" s="405">
        <v>1</v>
      </c>
      <c r="L22" s="406"/>
    </row>
    <row r="23" spans="1:12" ht="18.75">
      <c r="A23" s="405"/>
      <c r="B23" s="406"/>
      <c r="C23" s="406" t="s">
        <v>209</v>
      </c>
      <c r="D23" s="435" t="s">
        <v>210</v>
      </c>
      <c r="E23" s="405">
        <v>1</v>
      </c>
      <c r="F23" s="405"/>
      <c r="G23" s="405"/>
      <c r="H23" s="405"/>
      <c r="I23" s="405"/>
      <c r="J23" s="405"/>
      <c r="K23" s="405">
        <v>1</v>
      </c>
      <c r="L23" s="406"/>
    </row>
    <row r="24" spans="1:12" ht="18.75">
      <c r="A24" s="405"/>
      <c r="B24" s="406"/>
      <c r="C24" s="406"/>
      <c r="D24" s="435" t="s">
        <v>211</v>
      </c>
      <c r="E24" s="405">
        <v>3</v>
      </c>
      <c r="F24" s="405"/>
      <c r="G24" s="405">
        <v>1</v>
      </c>
      <c r="H24" s="405"/>
      <c r="I24" s="405">
        <v>1</v>
      </c>
      <c r="J24" s="405">
        <v>2</v>
      </c>
      <c r="K24" s="405">
        <v>2</v>
      </c>
      <c r="L24" s="406"/>
    </row>
    <row r="25" spans="1:12" ht="18.75">
      <c r="A25" s="405"/>
      <c r="B25" s="406"/>
      <c r="C25" s="406"/>
      <c r="D25" s="435" t="s">
        <v>205</v>
      </c>
      <c r="E25" s="405">
        <v>10</v>
      </c>
      <c r="F25" s="405"/>
      <c r="G25" s="405"/>
      <c r="H25" s="405">
        <v>1</v>
      </c>
      <c r="I25" s="405"/>
      <c r="J25" s="405">
        <v>9</v>
      </c>
      <c r="K25" s="405">
        <v>9</v>
      </c>
      <c r="L25" s="406"/>
    </row>
    <row r="26" spans="1:12" ht="18.75">
      <c r="A26" s="410"/>
      <c r="B26" s="412"/>
      <c r="C26" s="412"/>
      <c r="D26" s="451" t="s">
        <v>212</v>
      </c>
      <c r="E26" s="410">
        <v>1</v>
      </c>
      <c r="F26" s="410"/>
      <c r="G26" s="410"/>
      <c r="H26" s="410"/>
      <c r="I26" s="410"/>
      <c r="J26" s="410"/>
      <c r="K26" s="410">
        <v>1</v>
      </c>
      <c r="L26" s="412"/>
    </row>
    <row r="27" spans="1:12" ht="18.75">
      <c r="A27" s="448"/>
      <c r="B27" s="449"/>
      <c r="C27" s="449" t="s">
        <v>550</v>
      </c>
      <c r="D27" s="450" t="s">
        <v>213</v>
      </c>
      <c r="E27" s="448">
        <v>1</v>
      </c>
      <c r="F27" s="448"/>
      <c r="G27" s="448"/>
      <c r="H27" s="448"/>
      <c r="I27" s="448"/>
      <c r="J27" s="448"/>
      <c r="K27" s="448">
        <v>1</v>
      </c>
      <c r="L27" s="449"/>
    </row>
    <row r="28" spans="1:12" ht="18.75">
      <c r="A28" s="405"/>
      <c r="B28" s="406"/>
      <c r="C28" s="406"/>
      <c r="D28" s="435" t="s">
        <v>214</v>
      </c>
      <c r="E28" s="405">
        <v>6</v>
      </c>
      <c r="F28" s="405"/>
      <c r="G28" s="405">
        <v>1</v>
      </c>
      <c r="H28" s="405"/>
      <c r="I28" s="405"/>
      <c r="J28" s="405">
        <v>2</v>
      </c>
      <c r="K28" s="405">
        <v>5</v>
      </c>
      <c r="L28" s="406"/>
    </row>
    <row r="29" spans="1:12" ht="18.75">
      <c r="A29" s="405"/>
      <c r="B29" s="406"/>
      <c r="C29" s="406" t="s">
        <v>215</v>
      </c>
      <c r="D29" s="435" t="s">
        <v>210</v>
      </c>
      <c r="E29" s="405">
        <v>1</v>
      </c>
      <c r="F29" s="405"/>
      <c r="G29" s="405"/>
      <c r="H29" s="405"/>
      <c r="I29" s="405"/>
      <c r="J29" s="405"/>
      <c r="K29" s="405">
        <v>1</v>
      </c>
      <c r="L29" s="406"/>
    </row>
    <row r="30" spans="1:12" ht="18.75">
      <c r="A30" s="405"/>
      <c r="B30" s="406"/>
      <c r="C30" s="406"/>
      <c r="D30" s="435" t="s">
        <v>211</v>
      </c>
      <c r="E30" s="405">
        <v>2</v>
      </c>
      <c r="F30" s="405"/>
      <c r="G30" s="405">
        <v>1</v>
      </c>
      <c r="H30" s="405"/>
      <c r="I30" s="405"/>
      <c r="J30" s="405">
        <v>1</v>
      </c>
      <c r="K30" s="405">
        <v>1</v>
      </c>
      <c r="L30" s="406"/>
    </row>
    <row r="31" spans="1:12" ht="18.75">
      <c r="A31" s="405"/>
      <c r="B31" s="406"/>
      <c r="C31" s="406"/>
      <c r="D31" s="435" t="s">
        <v>205</v>
      </c>
      <c r="E31" s="405">
        <v>1</v>
      </c>
      <c r="F31" s="405"/>
      <c r="G31" s="405"/>
      <c r="H31" s="405"/>
      <c r="I31" s="405"/>
      <c r="J31" s="405">
        <v>1</v>
      </c>
      <c r="K31" s="405">
        <v>1</v>
      </c>
      <c r="L31" s="406"/>
    </row>
    <row r="32" spans="1:12" ht="18.75">
      <c r="A32" s="405"/>
      <c r="B32" s="406"/>
      <c r="C32" s="406" t="s">
        <v>611</v>
      </c>
      <c r="D32" s="435" t="s">
        <v>217</v>
      </c>
      <c r="E32" s="405">
        <v>1</v>
      </c>
      <c r="F32" s="405"/>
      <c r="G32" s="405"/>
      <c r="H32" s="405"/>
      <c r="I32" s="405"/>
      <c r="J32" s="405"/>
      <c r="K32" s="405">
        <v>1</v>
      </c>
      <c r="L32" s="406"/>
    </row>
    <row r="33" spans="1:12" ht="18.75">
      <c r="A33" s="405"/>
      <c r="B33" s="406"/>
      <c r="C33" s="406"/>
      <c r="D33" s="435" t="s">
        <v>218</v>
      </c>
      <c r="E33" s="405">
        <v>6</v>
      </c>
      <c r="F33" s="405"/>
      <c r="G33" s="405">
        <v>1</v>
      </c>
      <c r="H33" s="405"/>
      <c r="I33" s="405"/>
      <c r="J33" s="405">
        <v>3</v>
      </c>
      <c r="K33" s="405">
        <v>5</v>
      </c>
      <c r="L33" s="406"/>
    </row>
    <row r="34" spans="1:12" ht="18.75">
      <c r="A34" s="405"/>
      <c r="B34" s="406"/>
      <c r="C34" s="406" t="s">
        <v>219</v>
      </c>
      <c r="D34" s="435" t="s">
        <v>220</v>
      </c>
      <c r="E34" s="405">
        <v>1</v>
      </c>
      <c r="F34" s="405"/>
      <c r="G34" s="405"/>
      <c r="H34" s="405"/>
      <c r="I34" s="405"/>
      <c r="J34" s="405"/>
      <c r="K34" s="405">
        <v>1</v>
      </c>
      <c r="L34" s="406"/>
    </row>
    <row r="35" spans="1:12" ht="18.75">
      <c r="A35" s="405"/>
      <c r="B35" s="406"/>
      <c r="C35" s="406" t="s">
        <v>221</v>
      </c>
      <c r="D35" s="435" t="s">
        <v>222</v>
      </c>
      <c r="E35" s="405">
        <v>2</v>
      </c>
      <c r="F35" s="405"/>
      <c r="G35" s="405"/>
      <c r="H35" s="405"/>
      <c r="I35" s="405"/>
      <c r="J35" s="405">
        <v>2</v>
      </c>
      <c r="K35" s="405">
        <v>2</v>
      </c>
      <c r="L35" s="406"/>
    </row>
    <row r="36" spans="1:12" ht="18.75">
      <c r="A36" s="405"/>
      <c r="B36" s="406"/>
      <c r="C36" s="406"/>
      <c r="D36" s="435" t="s">
        <v>223</v>
      </c>
      <c r="E36" s="405">
        <v>1</v>
      </c>
      <c r="F36" s="405"/>
      <c r="G36" s="405"/>
      <c r="H36" s="405"/>
      <c r="I36" s="405">
        <v>1</v>
      </c>
      <c r="J36" s="405"/>
      <c r="K36" s="405">
        <v>1</v>
      </c>
      <c r="L36" s="406"/>
    </row>
    <row r="37" spans="1:12" ht="18.75">
      <c r="A37" s="405"/>
      <c r="B37" s="406"/>
      <c r="C37" s="406"/>
      <c r="D37" s="435" t="s">
        <v>224</v>
      </c>
      <c r="E37" s="405">
        <v>4</v>
      </c>
      <c r="F37" s="405"/>
      <c r="G37" s="405"/>
      <c r="H37" s="405"/>
      <c r="I37" s="405"/>
      <c r="J37" s="405">
        <v>3</v>
      </c>
      <c r="K37" s="405">
        <v>4</v>
      </c>
      <c r="L37" s="406"/>
    </row>
    <row r="38" spans="1:12" ht="18.75">
      <c r="A38" s="405"/>
      <c r="B38" s="406"/>
      <c r="C38" s="406"/>
      <c r="D38" s="435" t="s">
        <v>225</v>
      </c>
      <c r="E38" s="405">
        <v>1</v>
      </c>
      <c r="F38" s="405"/>
      <c r="G38" s="405"/>
      <c r="H38" s="405"/>
      <c r="I38" s="405"/>
      <c r="J38" s="405"/>
      <c r="K38" s="405">
        <v>1</v>
      </c>
      <c r="L38" s="406"/>
    </row>
    <row r="39" spans="1:12" ht="18.75">
      <c r="A39" s="405"/>
      <c r="B39" s="406"/>
      <c r="C39" s="406"/>
      <c r="D39" s="435" t="s">
        <v>226</v>
      </c>
      <c r="E39" s="405">
        <v>1</v>
      </c>
      <c r="F39" s="405"/>
      <c r="G39" s="405"/>
      <c r="H39" s="405"/>
      <c r="I39" s="405"/>
      <c r="J39" s="405">
        <v>1</v>
      </c>
      <c r="K39" s="405">
        <v>1</v>
      </c>
      <c r="L39" s="406"/>
    </row>
    <row r="40" spans="1:12" ht="18.75">
      <c r="A40" s="405"/>
      <c r="B40" s="406"/>
      <c r="C40" s="406" t="s">
        <v>227</v>
      </c>
      <c r="D40" s="435" t="s">
        <v>200</v>
      </c>
      <c r="E40" s="405">
        <v>3</v>
      </c>
      <c r="F40" s="405"/>
      <c r="G40" s="405">
        <v>1</v>
      </c>
      <c r="H40" s="405"/>
      <c r="I40" s="405"/>
      <c r="J40" s="405"/>
      <c r="K40" s="405">
        <v>2</v>
      </c>
      <c r="L40" s="406"/>
    </row>
    <row r="41" spans="1:12" ht="18.75">
      <c r="A41" s="405"/>
      <c r="B41" s="406"/>
      <c r="C41" s="406" t="s">
        <v>228</v>
      </c>
      <c r="D41" s="435" t="s">
        <v>214</v>
      </c>
      <c r="E41" s="405">
        <v>1</v>
      </c>
      <c r="F41" s="405"/>
      <c r="G41" s="405"/>
      <c r="H41" s="405"/>
      <c r="I41" s="405"/>
      <c r="J41" s="405"/>
      <c r="K41" s="405">
        <v>1</v>
      </c>
      <c r="L41" s="406"/>
    </row>
    <row r="42" spans="1:12" ht="18.75">
      <c r="A42" s="405"/>
      <c r="B42" s="406"/>
      <c r="C42" s="406"/>
      <c r="D42" s="435" t="s">
        <v>229</v>
      </c>
      <c r="E42" s="405">
        <v>1</v>
      </c>
      <c r="F42" s="405"/>
      <c r="G42" s="405"/>
      <c r="H42" s="405">
        <v>1</v>
      </c>
      <c r="I42" s="405"/>
      <c r="J42" s="405"/>
      <c r="K42" s="405" t="s">
        <v>297</v>
      </c>
      <c r="L42" s="406"/>
    </row>
    <row r="43" spans="1:12" ht="18.75">
      <c r="A43" s="405"/>
      <c r="B43" s="406"/>
      <c r="C43" s="406"/>
      <c r="D43" s="435" t="s">
        <v>230</v>
      </c>
      <c r="E43" s="405">
        <v>1</v>
      </c>
      <c r="F43" s="405"/>
      <c r="G43" s="405"/>
      <c r="H43" s="405"/>
      <c r="I43" s="405"/>
      <c r="J43" s="405">
        <v>1</v>
      </c>
      <c r="K43" s="405">
        <v>1</v>
      </c>
      <c r="L43" s="406"/>
    </row>
    <row r="44" spans="1:12" s="439" customFormat="1" ht="18.75">
      <c r="A44" s="436"/>
      <c r="B44" s="437"/>
      <c r="C44" s="437"/>
      <c r="D44" s="438" t="s">
        <v>231</v>
      </c>
      <c r="E44" s="436">
        <v>40</v>
      </c>
      <c r="F44" s="436"/>
      <c r="G44" s="436"/>
      <c r="H44" s="436"/>
      <c r="I44" s="436">
        <v>13</v>
      </c>
      <c r="J44" s="436">
        <v>27</v>
      </c>
      <c r="K44" s="436">
        <v>48</v>
      </c>
      <c r="L44" s="437"/>
    </row>
    <row r="45" spans="1:12" s="443" customFormat="1" ht="18.75">
      <c r="A45" s="440"/>
      <c r="B45" s="441"/>
      <c r="C45" s="441"/>
      <c r="D45" s="442" t="s">
        <v>232</v>
      </c>
      <c r="E45" s="440">
        <v>10</v>
      </c>
      <c r="F45" s="440"/>
      <c r="G45" s="440"/>
      <c r="H45" s="440"/>
      <c r="I45" s="440"/>
      <c r="J45" s="440">
        <v>3</v>
      </c>
      <c r="K45" s="440">
        <v>7</v>
      </c>
      <c r="L45" s="441"/>
    </row>
    <row r="46" spans="1:12" s="443" customFormat="1" ht="18.75">
      <c r="A46" s="440"/>
      <c r="B46" s="441"/>
      <c r="C46" s="441"/>
      <c r="D46" s="442" t="s">
        <v>233</v>
      </c>
      <c r="E46" s="440">
        <v>10</v>
      </c>
      <c r="F46" s="440"/>
      <c r="G46" s="440"/>
      <c r="H46" s="440"/>
      <c r="I46" s="440">
        <v>1</v>
      </c>
      <c r="J46" s="440">
        <v>2</v>
      </c>
      <c r="K46" s="440">
        <v>6</v>
      </c>
      <c r="L46" s="441"/>
    </row>
    <row r="47" spans="1:12" s="439" customFormat="1" ht="18.75">
      <c r="A47" s="436"/>
      <c r="B47" s="437"/>
      <c r="C47" s="437"/>
      <c r="D47" s="438" t="s">
        <v>234</v>
      </c>
      <c r="E47" s="436" t="s">
        <v>297</v>
      </c>
      <c r="F47" s="436"/>
      <c r="G47" s="436"/>
      <c r="H47" s="436"/>
      <c r="I47" s="436"/>
      <c r="J47" s="436"/>
      <c r="K47" s="436"/>
      <c r="L47" s="437"/>
    </row>
    <row r="48" spans="1:12" ht="18.75">
      <c r="A48" s="405"/>
      <c r="B48" s="406"/>
      <c r="C48" s="406"/>
      <c r="D48" s="435" t="s">
        <v>235</v>
      </c>
      <c r="E48" s="405">
        <v>2</v>
      </c>
      <c r="F48" s="405"/>
      <c r="G48" s="405"/>
      <c r="H48" s="405"/>
      <c r="I48" s="405"/>
      <c r="J48" s="405">
        <v>1</v>
      </c>
      <c r="K48" s="405">
        <v>1</v>
      </c>
      <c r="L48" s="406"/>
    </row>
    <row r="49" spans="1:12" s="444" customFormat="1" ht="18.75">
      <c r="A49" s="452"/>
      <c r="B49" s="453"/>
      <c r="C49" s="453"/>
      <c r="D49" s="454" t="s">
        <v>241</v>
      </c>
      <c r="E49" s="452">
        <v>17</v>
      </c>
      <c r="F49" s="452"/>
      <c r="G49" s="452"/>
      <c r="H49" s="452"/>
      <c r="I49" s="452">
        <v>1</v>
      </c>
      <c r="J49" s="452">
        <v>16</v>
      </c>
      <c r="K49" s="452">
        <v>16</v>
      </c>
      <c r="L49" s="453"/>
    </row>
    <row r="50" spans="1:12" ht="18.75">
      <c r="A50" s="448"/>
      <c r="B50" s="449"/>
      <c r="C50" s="449" t="s">
        <v>236</v>
      </c>
      <c r="D50" s="450" t="s">
        <v>237</v>
      </c>
      <c r="E50" s="448">
        <v>1</v>
      </c>
      <c r="F50" s="448"/>
      <c r="G50" s="448"/>
      <c r="H50" s="448"/>
      <c r="I50" s="448"/>
      <c r="J50" s="448"/>
      <c r="K50" s="448">
        <v>1</v>
      </c>
      <c r="L50" s="449"/>
    </row>
    <row r="51" spans="1:12" ht="18.75">
      <c r="A51" s="405"/>
      <c r="B51" s="406"/>
      <c r="C51" s="406" t="s">
        <v>238</v>
      </c>
      <c r="D51" s="435" t="s">
        <v>214</v>
      </c>
      <c r="E51" s="405">
        <v>1</v>
      </c>
      <c r="F51" s="405"/>
      <c r="G51" s="405"/>
      <c r="H51" s="405"/>
      <c r="I51" s="405"/>
      <c r="J51" s="405">
        <v>2</v>
      </c>
      <c r="K51" s="405">
        <v>1</v>
      </c>
      <c r="L51" s="406"/>
    </row>
    <row r="52" spans="1:12" ht="18.75">
      <c r="A52" s="1145" t="s">
        <v>290</v>
      </c>
      <c r="B52" s="1146"/>
      <c r="C52" s="1146"/>
      <c r="D52" s="1147"/>
      <c r="E52" s="445">
        <f>SUM(E9:E51)</f>
        <v>155</v>
      </c>
      <c r="F52" s="445">
        <f aca="true" t="shared" si="0" ref="F52:K52">SUM(F9:F51)</f>
        <v>0</v>
      </c>
      <c r="G52" s="445">
        <f t="shared" si="0"/>
        <v>9</v>
      </c>
      <c r="H52" s="445">
        <f t="shared" si="0"/>
        <v>3</v>
      </c>
      <c r="I52" s="445">
        <f t="shared" si="0"/>
        <v>18</v>
      </c>
      <c r="J52" s="445">
        <f t="shared" si="0"/>
        <v>85</v>
      </c>
      <c r="K52" s="445">
        <f t="shared" si="0"/>
        <v>142</v>
      </c>
      <c r="L52" s="446"/>
    </row>
  </sheetData>
  <sheetProtection/>
  <mergeCells count="12">
    <mergeCell ref="L4:L6"/>
    <mergeCell ref="D4:D6"/>
    <mergeCell ref="A52:D52"/>
    <mergeCell ref="C4:C6"/>
    <mergeCell ref="A4:A6"/>
    <mergeCell ref="B4:B6"/>
    <mergeCell ref="A8:D8"/>
    <mergeCell ref="A1:L1"/>
    <mergeCell ref="A2:L2"/>
    <mergeCell ref="K4:K6"/>
    <mergeCell ref="F5:G5"/>
    <mergeCell ref="F4:J4"/>
  </mergeCells>
  <printOptions horizontalCentered="1"/>
  <pageMargins left="0" right="0" top="0.5905511811023623" bottom="0.3937007874015748" header="0.5118110236220472" footer="0.5118110236220472"/>
  <pageSetup horizontalDpi="600" verticalDpi="600" orientation="landscape" paperSize="9" r:id="rId1"/>
  <headerFooter alignWithMargins="0">
    <oddHeader>&amp;R&amp;"AngsanaUPC,ธรรมดา"&amp;16หน้า  &amp;P</oddHeader>
  </headerFooter>
  <rowBreaks count="1" manualBreakCount="1">
    <brk id="26" max="255" man="1"/>
  </rowBreaks>
</worksheet>
</file>

<file path=xl/worksheets/sheet38.xml><?xml version="1.0" encoding="utf-8"?>
<worksheet xmlns="http://schemas.openxmlformats.org/spreadsheetml/2006/main" xmlns:r="http://schemas.openxmlformats.org/officeDocument/2006/relationships">
  <sheetPr>
    <tabColor indexed="14"/>
    <pageSetUpPr fitToPage="1"/>
  </sheetPr>
  <dimension ref="A1:R1"/>
  <sheetViews>
    <sheetView zoomScalePageLayoutView="0" workbookViewId="0" topLeftCell="A13">
      <selection activeCell="Q28" sqref="Q28"/>
    </sheetView>
  </sheetViews>
  <sheetFormatPr defaultColWidth="9.140625" defaultRowHeight="21.75"/>
  <sheetData>
    <row r="1" spans="1:18" ht="26.25">
      <c r="A1" s="1151" t="s">
        <v>216</v>
      </c>
      <c r="B1" s="1151"/>
      <c r="C1" s="1151"/>
      <c r="D1" s="1151"/>
      <c r="E1" s="1151"/>
      <c r="F1" s="1151"/>
      <c r="G1" s="1151"/>
      <c r="H1" s="1151"/>
      <c r="I1" s="1151"/>
      <c r="J1" s="1151"/>
      <c r="K1" s="1151"/>
      <c r="L1" s="1151"/>
      <c r="M1" s="1151"/>
      <c r="N1" s="1151"/>
      <c r="O1" s="1151"/>
      <c r="P1" s="1151"/>
      <c r="Q1" s="1151"/>
      <c r="R1" s="1151"/>
    </row>
  </sheetData>
  <sheetProtection/>
  <mergeCells count="1">
    <mergeCell ref="A1:R1"/>
  </mergeCells>
  <printOptions horizontalCentered="1"/>
  <pageMargins left="0" right="0" top="0.5905511811023623" bottom="0.3937007874015748" header="0.5118110236220472" footer="0.5118110236220472"/>
  <pageSetup fitToHeight="1" fitToWidth="1" horizontalDpi="600" verticalDpi="600" orientation="landscape" paperSize="9" scale="96" r:id="rId2"/>
  <drawing r:id="rId1"/>
</worksheet>
</file>

<file path=xl/worksheets/sheet39.xml><?xml version="1.0" encoding="utf-8"?>
<worksheet xmlns="http://schemas.openxmlformats.org/spreadsheetml/2006/main" xmlns:r="http://schemas.openxmlformats.org/officeDocument/2006/relationships">
  <sheetPr>
    <tabColor indexed="14"/>
    <pageSetUpPr fitToPage="1"/>
  </sheetPr>
  <dimension ref="A1:R25"/>
  <sheetViews>
    <sheetView zoomScalePageLayoutView="0" workbookViewId="0" topLeftCell="A7">
      <selection activeCell="Q25" sqref="Q25"/>
    </sheetView>
  </sheetViews>
  <sheetFormatPr defaultColWidth="9.140625" defaultRowHeight="21.75"/>
  <cols>
    <col min="1" max="16384" width="9.140625" style="41" customWidth="1"/>
  </cols>
  <sheetData>
    <row r="1" spans="1:18" ht="23.25">
      <c r="A1" s="1001" t="s">
        <v>521</v>
      </c>
      <c r="B1" s="1001"/>
      <c r="C1" s="1001"/>
      <c r="D1" s="1001"/>
      <c r="E1" s="1001"/>
      <c r="F1" s="1001"/>
      <c r="G1" s="1001"/>
      <c r="H1" s="1001"/>
      <c r="I1" s="1001"/>
      <c r="J1" s="1001"/>
      <c r="K1" s="1001"/>
      <c r="L1" s="1001"/>
      <c r="M1" s="1001"/>
      <c r="N1" s="1001"/>
      <c r="O1" s="1001"/>
      <c r="P1" s="1001"/>
      <c r="Q1" s="1001"/>
      <c r="R1" s="1001"/>
    </row>
    <row r="24" ht="18.75">
      <c r="P24" s="455">
        <f>17+2+10+10+48+2+1+1</f>
        <v>91</v>
      </c>
    </row>
    <row r="25" ht="18.75">
      <c r="P25" s="455">
        <f>1+3+1+1+3+4+3+2+3</f>
        <v>21</v>
      </c>
    </row>
  </sheetData>
  <sheetProtection/>
  <mergeCells count="1">
    <mergeCell ref="A1:R1"/>
  </mergeCells>
  <printOptions horizontalCentered="1"/>
  <pageMargins left="0" right="0" top="0.984251968503937" bottom="0.984251968503937" header="0.5118110236220472" footer="0.5118110236220472"/>
  <pageSetup fitToHeight="1" fitToWidth="1"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2:S2"/>
  <sheetViews>
    <sheetView zoomScale="70" zoomScaleNormal="70" zoomScalePageLayoutView="0" workbookViewId="0" topLeftCell="A1">
      <selection activeCell="W12" sqref="W12"/>
    </sheetView>
  </sheetViews>
  <sheetFormatPr defaultColWidth="9.140625" defaultRowHeight="21.75"/>
  <cols>
    <col min="1" max="1" width="3.28125" style="457" customWidth="1"/>
    <col min="2" max="2" width="7.00390625" style="457" customWidth="1"/>
    <col min="3" max="16384" width="9.140625" style="457" customWidth="1"/>
  </cols>
  <sheetData>
    <row r="1" ht="21.75"/>
    <row r="2" spans="1:19" s="456" customFormat="1" ht="27.75">
      <c r="A2" s="858" t="s">
        <v>1040</v>
      </c>
      <c r="B2" s="858"/>
      <c r="C2" s="858"/>
      <c r="D2" s="858"/>
      <c r="E2" s="858"/>
      <c r="F2" s="858"/>
      <c r="G2" s="858"/>
      <c r="H2" s="858"/>
      <c r="I2" s="858"/>
      <c r="J2" s="858"/>
      <c r="K2" s="858"/>
      <c r="L2" s="858"/>
      <c r="M2" s="858"/>
      <c r="N2" s="858"/>
      <c r="O2" s="858"/>
      <c r="P2" s="858"/>
      <c r="Q2" s="858"/>
      <c r="R2" s="858"/>
      <c r="S2" s="858"/>
    </row>
    <row r="7" ht="21.75"/>
  </sheetData>
  <sheetProtection/>
  <mergeCells count="1">
    <mergeCell ref="A2:S2"/>
  </mergeCells>
  <printOptions horizontalCentered="1"/>
  <pageMargins left="0" right="0" top="0.984251968503937" bottom="0.984251968503937" header="0.5118110236220472" footer="0.5118110236220472"/>
  <pageSetup fitToHeight="1" fitToWidth="1" horizontalDpi="600" verticalDpi="600" orientation="landscape" paperSize="9" scale="64" r:id="rId2"/>
  <drawing r:id="rId1"/>
</worksheet>
</file>

<file path=xl/worksheets/sheet40.xml><?xml version="1.0" encoding="utf-8"?>
<worksheet xmlns="http://schemas.openxmlformats.org/spreadsheetml/2006/main" xmlns:r="http://schemas.openxmlformats.org/officeDocument/2006/relationships">
  <sheetPr>
    <tabColor indexed="14"/>
  </sheetPr>
  <dimension ref="A1:G71"/>
  <sheetViews>
    <sheetView view="pageBreakPreview" zoomScale="85" zoomScaleSheetLayoutView="85" zoomScalePageLayoutView="0" workbookViewId="0" topLeftCell="A1">
      <selection activeCell="H27" sqref="H27"/>
    </sheetView>
  </sheetViews>
  <sheetFormatPr defaultColWidth="9.140625" defaultRowHeight="21.75"/>
  <cols>
    <col min="1" max="1" width="5.140625" style="40" customWidth="1"/>
    <col min="2" max="2" width="67.00390625" style="8" bestFit="1" customWidth="1"/>
    <col min="3" max="3" width="37.28125" style="8" bestFit="1" customWidth="1"/>
    <col min="4" max="4" width="33.00390625" style="8" customWidth="1"/>
    <col min="5" max="5" width="9.140625" style="7" customWidth="1"/>
    <col min="6" max="16384" width="9.140625" style="8" customWidth="1"/>
  </cols>
  <sheetData>
    <row r="1" spans="1:4" ht="21">
      <c r="A1" s="859" t="s">
        <v>503</v>
      </c>
      <c r="B1" s="859"/>
      <c r="C1" s="859"/>
      <c r="D1" s="859"/>
    </row>
    <row r="3" spans="1:4" ht="21">
      <c r="A3" s="9" t="s">
        <v>178</v>
      </c>
      <c r="B3" s="9" t="s">
        <v>500</v>
      </c>
      <c r="C3" s="9" t="s">
        <v>501</v>
      </c>
      <c r="D3" s="9" t="s">
        <v>502</v>
      </c>
    </row>
    <row r="4" spans="1:5" s="15" customFormat="1" ht="18.75">
      <c r="A4" s="10"/>
      <c r="B4" s="11"/>
      <c r="C4" s="12" t="s">
        <v>196</v>
      </c>
      <c r="D4" s="13" t="s">
        <v>194</v>
      </c>
      <c r="E4" s="14"/>
    </row>
    <row r="5" spans="1:5" s="15" customFormat="1" ht="18.75">
      <c r="A5" s="16">
        <v>1</v>
      </c>
      <c r="B5" s="17" t="s">
        <v>504</v>
      </c>
      <c r="C5" s="18" t="s">
        <v>46</v>
      </c>
      <c r="D5" s="19" t="s">
        <v>309</v>
      </c>
      <c r="E5" s="14"/>
    </row>
    <row r="6" spans="1:5" s="15" customFormat="1" ht="18.75">
      <c r="A6" s="16">
        <v>2</v>
      </c>
      <c r="B6" s="17" t="s">
        <v>519</v>
      </c>
      <c r="C6" s="18" t="s">
        <v>892</v>
      </c>
      <c r="D6" s="13" t="s">
        <v>196</v>
      </c>
      <c r="E6" s="14"/>
    </row>
    <row r="7" spans="1:6" s="15" customFormat="1" ht="18.75">
      <c r="A7" s="16"/>
      <c r="B7" s="17" t="s">
        <v>520</v>
      </c>
      <c r="C7" s="18" t="s">
        <v>48</v>
      </c>
      <c r="D7" s="19" t="s">
        <v>310</v>
      </c>
      <c r="E7" s="20">
        <v>1</v>
      </c>
      <c r="F7" s="15">
        <f>SUM(E7:E13)</f>
        <v>9</v>
      </c>
    </row>
    <row r="8" spans="1:5" s="15" customFormat="1" ht="18.75">
      <c r="A8" s="16">
        <v>3</v>
      </c>
      <c r="B8" s="17" t="s">
        <v>522</v>
      </c>
      <c r="C8" s="18" t="s">
        <v>49</v>
      </c>
      <c r="D8" s="19" t="s">
        <v>311</v>
      </c>
      <c r="E8" s="20">
        <v>2</v>
      </c>
    </row>
    <row r="9" spans="1:5" s="15" customFormat="1" ht="18.75">
      <c r="A9" s="16"/>
      <c r="B9" s="17" t="s">
        <v>523</v>
      </c>
      <c r="C9" s="18" t="s">
        <v>50</v>
      </c>
      <c r="D9" s="19" t="s">
        <v>607</v>
      </c>
      <c r="E9" s="20">
        <v>2</v>
      </c>
    </row>
    <row r="10" spans="1:5" s="15" customFormat="1" ht="18.75">
      <c r="A10" s="16">
        <v>4</v>
      </c>
      <c r="B10" s="17" t="s">
        <v>524</v>
      </c>
      <c r="C10" s="18" t="s">
        <v>51</v>
      </c>
      <c r="D10" s="19" t="s">
        <v>541</v>
      </c>
      <c r="E10" s="20">
        <v>1</v>
      </c>
    </row>
    <row r="11" spans="1:5" s="15" customFormat="1" ht="18.75">
      <c r="A11" s="16"/>
      <c r="B11" s="17" t="s">
        <v>525</v>
      </c>
      <c r="C11" s="18" t="s">
        <v>52</v>
      </c>
      <c r="D11" s="19" t="s">
        <v>542</v>
      </c>
      <c r="E11" s="20">
        <v>1</v>
      </c>
    </row>
    <row r="12" spans="1:5" s="15" customFormat="1" ht="18.75">
      <c r="A12" s="16">
        <v>5</v>
      </c>
      <c r="B12" s="17" t="s">
        <v>505</v>
      </c>
      <c r="C12" s="18" t="s">
        <v>53</v>
      </c>
      <c r="D12" s="21" t="s">
        <v>54</v>
      </c>
      <c r="E12" s="20">
        <v>1</v>
      </c>
    </row>
    <row r="13" spans="1:5" s="15" customFormat="1" ht="18.75">
      <c r="A13" s="16">
        <v>6</v>
      </c>
      <c r="B13" s="17" t="s">
        <v>526</v>
      </c>
      <c r="C13" s="18"/>
      <c r="D13" s="21" t="s">
        <v>55</v>
      </c>
      <c r="E13" s="20">
        <v>1</v>
      </c>
    </row>
    <row r="14" spans="1:7" s="15" customFormat="1" ht="18.75">
      <c r="A14" s="16"/>
      <c r="B14" s="17" t="s">
        <v>527</v>
      </c>
      <c r="C14" s="18"/>
      <c r="D14" s="19" t="s">
        <v>312</v>
      </c>
      <c r="E14" s="22">
        <v>12</v>
      </c>
      <c r="F14" s="23">
        <f>3+2+2+1+1+2+1</f>
        <v>12</v>
      </c>
      <c r="G14" s="23">
        <f>F14+F7</f>
        <v>21</v>
      </c>
    </row>
    <row r="15" spans="1:5" s="15" customFormat="1" ht="18.75">
      <c r="A15" s="16">
        <v>7</v>
      </c>
      <c r="B15" s="17" t="s">
        <v>506</v>
      </c>
      <c r="C15" s="18"/>
      <c r="D15" s="19" t="s">
        <v>313</v>
      </c>
      <c r="E15" s="24">
        <f>13-6</f>
        <v>7</v>
      </c>
    </row>
    <row r="16" spans="1:5" s="15" customFormat="1" ht="18.75">
      <c r="A16" s="16">
        <v>8</v>
      </c>
      <c r="B16" s="17" t="s">
        <v>507</v>
      </c>
      <c r="C16" s="18"/>
      <c r="D16" s="19" t="s">
        <v>314</v>
      </c>
      <c r="E16" s="20">
        <v>4</v>
      </c>
    </row>
    <row r="17" spans="1:5" s="15" customFormat="1" ht="18.75">
      <c r="A17" s="16">
        <v>9</v>
      </c>
      <c r="B17" s="17" t="s">
        <v>528</v>
      </c>
      <c r="C17" s="18"/>
      <c r="D17" s="19" t="s">
        <v>315</v>
      </c>
      <c r="E17" s="20">
        <v>1</v>
      </c>
    </row>
    <row r="18" spans="1:5" s="15" customFormat="1" ht="18.75">
      <c r="A18" s="16"/>
      <c r="B18" s="17" t="s">
        <v>529</v>
      </c>
      <c r="C18" s="18"/>
      <c r="D18" s="19" t="s">
        <v>316</v>
      </c>
      <c r="E18" s="22">
        <v>1</v>
      </c>
    </row>
    <row r="19" spans="1:5" s="15" customFormat="1" ht="18.75">
      <c r="A19" s="16"/>
      <c r="B19" s="17" t="s">
        <v>530</v>
      </c>
      <c r="C19" s="18"/>
      <c r="D19" s="19" t="s">
        <v>317</v>
      </c>
      <c r="E19" s="20">
        <v>1</v>
      </c>
    </row>
    <row r="20" spans="1:5" s="15" customFormat="1" ht="18.75">
      <c r="A20" s="16">
        <v>10</v>
      </c>
      <c r="B20" s="17" t="s">
        <v>508</v>
      </c>
      <c r="C20" s="18"/>
      <c r="D20" s="19" t="s">
        <v>318</v>
      </c>
      <c r="E20" s="20">
        <v>1</v>
      </c>
    </row>
    <row r="21" spans="1:5" s="15" customFormat="1" ht="18.75">
      <c r="A21" s="16">
        <v>11</v>
      </c>
      <c r="B21" s="17" t="s">
        <v>509</v>
      </c>
      <c r="C21" s="25"/>
      <c r="D21" s="21" t="s">
        <v>319</v>
      </c>
      <c r="E21" s="20">
        <v>2</v>
      </c>
    </row>
    <row r="22" spans="1:5" s="15" customFormat="1" ht="18.75">
      <c r="A22" s="16">
        <v>12</v>
      </c>
      <c r="B22" s="17" t="s">
        <v>510</v>
      </c>
      <c r="C22" s="21"/>
      <c r="D22" s="19" t="s">
        <v>320</v>
      </c>
      <c r="E22" s="24">
        <v>2</v>
      </c>
    </row>
    <row r="23" spans="1:6" s="15" customFormat="1" ht="18.75">
      <c r="A23" s="16">
        <v>13</v>
      </c>
      <c r="B23" s="17" t="s">
        <v>511</v>
      </c>
      <c r="C23" s="25"/>
      <c r="D23" s="19" t="s">
        <v>321</v>
      </c>
      <c r="E23" s="24">
        <v>16</v>
      </c>
      <c r="F23" s="15">
        <f>6+1+2+3+1+1+1+1</f>
        <v>16</v>
      </c>
    </row>
    <row r="24" spans="1:5" s="15" customFormat="1" ht="18.75">
      <c r="A24" s="16">
        <v>14</v>
      </c>
      <c r="B24" s="17" t="s">
        <v>512</v>
      </c>
      <c r="C24" s="21"/>
      <c r="D24" s="19" t="s">
        <v>322</v>
      </c>
      <c r="E24" s="20">
        <v>1</v>
      </c>
    </row>
    <row r="25" spans="1:5" s="15" customFormat="1" ht="18.75">
      <c r="A25" s="16">
        <v>15</v>
      </c>
      <c r="B25" s="17" t="s">
        <v>56</v>
      </c>
      <c r="C25" s="21"/>
      <c r="D25" s="19" t="s">
        <v>323</v>
      </c>
      <c r="E25" s="20">
        <v>1</v>
      </c>
    </row>
    <row r="26" spans="1:5" s="15" customFormat="1" ht="18.75">
      <c r="A26" s="26"/>
      <c r="B26" s="27" t="s">
        <v>57</v>
      </c>
      <c r="C26" s="28"/>
      <c r="D26" s="29" t="s">
        <v>324</v>
      </c>
      <c r="E26" s="20">
        <v>1</v>
      </c>
    </row>
    <row r="27" spans="1:5" s="15" customFormat="1" ht="18.75">
      <c r="A27" s="16">
        <v>16</v>
      </c>
      <c r="B27" s="17" t="s">
        <v>58</v>
      </c>
      <c r="C27" s="21"/>
      <c r="D27" s="19" t="s">
        <v>325</v>
      </c>
      <c r="E27" s="20">
        <v>2</v>
      </c>
    </row>
    <row r="28" spans="1:5" s="32" customFormat="1" ht="18.75">
      <c r="A28" s="30"/>
      <c r="B28" s="17" t="s">
        <v>59</v>
      </c>
      <c r="C28" s="31"/>
      <c r="D28" s="19" t="s">
        <v>326</v>
      </c>
      <c r="E28" s="20">
        <v>2</v>
      </c>
    </row>
    <row r="29" spans="1:5" s="32" customFormat="1" ht="18.75">
      <c r="A29" s="30">
        <v>17</v>
      </c>
      <c r="B29" s="17" t="s">
        <v>893</v>
      </c>
      <c r="C29" s="33"/>
      <c r="D29" s="19" t="s">
        <v>327</v>
      </c>
      <c r="E29" s="34">
        <v>2</v>
      </c>
    </row>
    <row r="30" spans="1:5" s="32" customFormat="1" ht="18.75">
      <c r="A30" s="30"/>
      <c r="B30" s="17" t="s">
        <v>894</v>
      </c>
      <c r="C30" s="33"/>
      <c r="D30" s="19" t="s">
        <v>328</v>
      </c>
      <c r="E30" s="34">
        <v>1</v>
      </c>
    </row>
    <row r="31" spans="1:5" s="32" customFormat="1" ht="18.75">
      <c r="A31" s="30">
        <v>18</v>
      </c>
      <c r="B31" s="17" t="s">
        <v>516</v>
      </c>
      <c r="C31" s="33"/>
      <c r="D31" s="33" t="s">
        <v>329</v>
      </c>
      <c r="E31" s="34">
        <v>2</v>
      </c>
    </row>
    <row r="32" spans="1:5" s="32" customFormat="1" ht="37.5">
      <c r="A32" s="30">
        <v>19</v>
      </c>
      <c r="B32" s="17" t="s">
        <v>531</v>
      </c>
      <c r="C32" s="33"/>
      <c r="D32" s="33"/>
      <c r="E32" s="34"/>
    </row>
    <row r="33" spans="1:6" s="32" customFormat="1" ht="21">
      <c r="A33" s="30">
        <v>20</v>
      </c>
      <c r="B33" s="17" t="s">
        <v>517</v>
      </c>
      <c r="C33" s="33"/>
      <c r="D33" s="35" t="s">
        <v>689</v>
      </c>
      <c r="E33" s="36">
        <f>SUM(E7:E32)</f>
        <v>68</v>
      </c>
      <c r="F33" s="32">
        <f>E33-70</f>
        <v>-2</v>
      </c>
    </row>
    <row r="34" spans="1:5" s="32" customFormat="1" ht="18.75">
      <c r="A34" s="37">
        <v>21</v>
      </c>
      <c r="B34" s="27" t="s">
        <v>518</v>
      </c>
      <c r="C34" s="38"/>
      <c r="D34" s="38"/>
      <c r="E34" s="36"/>
    </row>
    <row r="35" spans="1:5" s="15" customFormat="1" ht="18.75">
      <c r="A35" s="39"/>
      <c r="E35" s="14"/>
    </row>
    <row r="36" spans="1:5" s="15" customFormat="1" ht="18.75">
      <c r="A36" s="39"/>
      <c r="E36" s="14"/>
    </row>
    <row r="37" spans="1:5" s="15" customFormat="1" ht="18.75">
      <c r="A37" s="39"/>
      <c r="E37" s="14"/>
    </row>
    <row r="38" spans="1:5" s="15" customFormat="1" ht="18.75">
      <c r="A38" s="39"/>
      <c r="E38" s="14"/>
    </row>
    <row r="39" spans="1:5" s="15" customFormat="1" ht="18.75">
      <c r="A39" s="39"/>
      <c r="E39" s="14"/>
    </row>
    <row r="40" spans="1:5" s="15" customFormat="1" ht="18.75">
      <c r="A40" s="39"/>
      <c r="E40" s="14"/>
    </row>
    <row r="41" spans="1:5" s="15" customFormat="1" ht="18.75">
      <c r="A41" s="39"/>
      <c r="E41" s="14"/>
    </row>
    <row r="42" spans="1:5" s="15" customFormat="1" ht="18.75">
      <c r="A42" s="39"/>
      <c r="E42" s="14"/>
    </row>
    <row r="43" spans="1:5" s="15" customFormat="1" ht="18.75">
      <c r="A43" s="39"/>
      <c r="E43" s="14"/>
    </row>
    <row r="44" spans="1:5" s="15" customFormat="1" ht="18.75">
      <c r="A44" s="39"/>
      <c r="E44" s="14"/>
    </row>
    <row r="45" spans="1:5" s="15" customFormat="1" ht="18.75">
      <c r="A45" s="39"/>
      <c r="E45" s="14"/>
    </row>
    <row r="46" spans="1:5" s="15" customFormat="1" ht="18.75">
      <c r="A46" s="39"/>
      <c r="E46" s="14"/>
    </row>
    <row r="47" spans="1:5" s="15" customFormat="1" ht="18.75">
      <c r="A47" s="39"/>
      <c r="E47" s="14"/>
    </row>
    <row r="48" spans="1:5" s="15" customFormat="1" ht="18.75">
      <c r="A48" s="39"/>
      <c r="E48" s="14"/>
    </row>
    <row r="49" spans="1:5" s="15" customFormat="1" ht="18.75">
      <c r="A49" s="39"/>
      <c r="E49" s="14"/>
    </row>
    <row r="50" spans="1:5" s="15" customFormat="1" ht="18.75">
      <c r="A50" s="39"/>
      <c r="E50" s="14"/>
    </row>
    <row r="51" spans="1:5" s="15" customFormat="1" ht="18.75">
      <c r="A51" s="39"/>
      <c r="E51" s="14"/>
    </row>
    <row r="52" spans="1:5" s="15" customFormat="1" ht="18.75">
      <c r="A52" s="39"/>
      <c r="E52" s="14"/>
    </row>
    <row r="53" spans="1:5" s="15" customFormat="1" ht="18.75">
      <c r="A53" s="39"/>
      <c r="E53" s="14"/>
    </row>
    <row r="54" spans="1:5" s="15" customFormat="1" ht="18.75">
      <c r="A54" s="39"/>
      <c r="E54" s="14"/>
    </row>
    <row r="55" spans="1:5" s="15" customFormat="1" ht="18.75">
      <c r="A55" s="39"/>
      <c r="E55" s="14"/>
    </row>
    <row r="56" spans="1:5" s="15" customFormat="1" ht="18.75">
      <c r="A56" s="39"/>
      <c r="E56" s="14"/>
    </row>
    <row r="57" spans="1:5" s="15" customFormat="1" ht="18.75">
      <c r="A57" s="39"/>
      <c r="E57" s="14"/>
    </row>
    <row r="58" spans="1:5" s="15" customFormat="1" ht="18.75">
      <c r="A58" s="39"/>
      <c r="E58" s="14"/>
    </row>
    <row r="59" spans="1:5" s="15" customFormat="1" ht="18.75">
      <c r="A59" s="39"/>
      <c r="E59" s="14"/>
    </row>
    <row r="60" spans="1:5" s="15" customFormat="1" ht="18.75">
      <c r="A60" s="39"/>
      <c r="E60" s="14"/>
    </row>
    <row r="61" spans="1:5" s="15" customFormat="1" ht="18.75">
      <c r="A61" s="39"/>
      <c r="E61" s="14"/>
    </row>
    <row r="62" spans="1:5" s="15" customFormat="1" ht="18.75">
      <c r="A62" s="39"/>
      <c r="E62" s="14"/>
    </row>
    <row r="63" spans="1:5" s="15" customFormat="1" ht="18.75">
      <c r="A63" s="39"/>
      <c r="E63" s="14"/>
    </row>
    <row r="64" spans="1:5" s="15" customFormat="1" ht="18.75">
      <c r="A64" s="39"/>
      <c r="E64" s="14"/>
    </row>
    <row r="65" spans="1:5" s="15" customFormat="1" ht="18.75">
      <c r="A65" s="39"/>
      <c r="E65" s="14"/>
    </row>
    <row r="66" spans="1:5" s="15" customFormat="1" ht="18.75">
      <c r="A66" s="39"/>
      <c r="E66" s="14"/>
    </row>
    <row r="67" spans="1:5" s="15" customFormat="1" ht="18.75">
      <c r="A67" s="39"/>
      <c r="E67" s="14"/>
    </row>
    <row r="68" spans="1:5" s="15" customFormat="1" ht="18.75">
      <c r="A68" s="39"/>
      <c r="E68" s="14"/>
    </row>
    <row r="69" spans="1:5" s="15" customFormat="1" ht="18.75">
      <c r="A69" s="39"/>
      <c r="E69" s="14"/>
    </row>
    <row r="70" spans="1:5" s="15" customFormat="1" ht="18.75">
      <c r="A70" s="39"/>
      <c r="E70" s="14"/>
    </row>
    <row r="71" spans="1:5" s="15" customFormat="1" ht="18.75">
      <c r="A71" s="39"/>
      <c r="E71" s="14"/>
    </row>
  </sheetData>
  <sheetProtection/>
  <mergeCells count="1">
    <mergeCell ref="A1:D1"/>
  </mergeCells>
  <printOptions horizontalCentered="1"/>
  <pageMargins left="0" right="0.3937007874015748" top="0.5905511811023623" bottom="0.3937007874015748" header="0.5118110236220472" footer="0.5118110236220472"/>
  <pageSetup horizontalDpi="600" verticalDpi="600" orientation="landscape" paperSize="9" r:id="rId1"/>
  <rowBreaks count="1" manualBreakCount="1">
    <brk id="26" max="255" man="1"/>
  </rowBreaks>
</worksheet>
</file>

<file path=xl/worksheets/sheet5.xml><?xml version="1.0" encoding="utf-8"?>
<worksheet xmlns="http://schemas.openxmlformats.org/spreadsheetml/2006/main" xmlns:r="http://schemas.openxmlformats.org/officeDocument/2006/relationships">
  <sheetPr>
    <tabColor theme="7" tint="-0.24997000396251678"/>
    <pageSetUpPr fitToPage="1"/>
  </sheetPr>
  <dimension ref="A2:T32"/>
  <sheetViews>
    <sheetView zoomScale="80" zoomScaleNormal="80" zoomScaleSheetLayoutView="85" workbookViewId="0" topLeftCell="A1">
      <selection activeCell="K28" sqref="K28"/>
    </sheetView>
  </sheetViews>
  <sheetFormatPr defaultColWidth="9.140625" defaultRowHeight="21.75"/>
  <cols>
    <col min="1" max="1" width="3.28125" style="457" customWidth="1"/>
    <col min="2" max="2" width="7.00390625" style="457" customWidth="1"/>
    <col min="3" max="17" width="9.140625" style="457" customWidth="1"/>
    <col min="18" max="18" width="3.421875" style="457" customWidth="1"/>
    <col min="19" max="16384" width="9.140625" style="457" customWidth="1"/>
  </cols>
  <sheetData>
    <row r="1" ht="21.75"/>
    <row r="2" spans="1:20" s="456" customFormat="1" ht="27.75">
      <c r="A2" s="858" t="s">
        <v>1043</v>
      </c>
      <c r="B2" s="858"/>
      <c r="C2" s="858"/>
      <c r="D2" s="858"/>
      <c r="E2" s="858"/>
      <c r="F2" s="858"/>
      <c r="G2" s="858"/>
      <c r="H2" s="858"/>
      <c r="I2" s="858"/>
      <c r="J2" s="858"/>
      <c r="K2" s="858"/>
      <c r="L2" s="858"/>
      <c r="M2" s="858"/>
      <c r="N2" s="858"/>
      <c r="O2" s="858"/>
      <c r="P2" s="858"/>
      <c r="Q2" s="858"/>
      <c r="R2" s="858"/>
      <c r="S2" s="858"/>
      <c r="T2" s="858"/>
    </row>
    <row r="3" ht="21.75"/>
    <row r="6" ht="21.75"/>
    <row r="7" ht="21.75"/>
    <row r="8" ht="21.75"/>
    <row r="9" ht="21.75"/>
    <row r="10" ht="21.75"/>
    <row r="11" ht="21.75"/>
    <row r="12" ht="21.75"/>
    <row r="13" ht="21.75"/>
    <row r="14" ht="21.75"/>
    <row r="15" ht="21.75"/>
    <row r="16" ht="21.75"/>
    <row r="17" spans="2:18" s="465" customFormat="1" ht="24" customHeight="1">
      <c r="B17" s="465" t="s">
        <v>1044</v>
      </c>
      <c r="F17" s="465" t="s">
        <v>1044</v>
      </c>
      <c r="J17" s="465" t="s">
        <v>1044</v>
      </c>
      <c r="N17" s="465" t="s">
        <v>1044</v>
      </c>
      <c r="R17" s="465" t="s">
        <v>1044</v>
      </c>
    </row>
    <row r="18" spans="2:18" s="465" customFormat="1" ht="24" customHeight="1">
      <c r="B18" s="465" t="s">
        <v>1044</v>
      </c>
      <c r="F18" s="465" t="s">
        <v>1044</v>
      </c>
      <c r="J18" s="465" t="s">
        <v>1044</v>
      </c>
      <c r="N18" s="465" t="s">
        <v>1044</v>
      </c>
      <c r="R18" s="465" t="s">
        <v>1044</v>
      </c>
    </row>
    <row r="19" spans="2:18" s="465" customFormat="1" ht="24" customHeight="1">
      <c r="B19" s="465" t="s">
        <v>1044</v>
      </c>
      <c r="F19" s="465" t="s">
        <v>1044</v>
      </c>
      <c r="J19" s="465" t="s">
        <v>1044</v>
      </c>
      <c r="N19" s="465" t="s">
        <v>1044</v>
      </c>
      <c r="R19" s="465" t="s">
        <v>1044</v>
      </c>
    </row>
    <row r="20" spans="2:18" s="465" customFormat="1" ht="24" customHeight="1">
      <c r="B20" s="465" t="s">
        <v>1044</v>
      </c>
      <c r="F20" s="465" t="s">
        <v>1044</v>
      </c>
      <c r="J20" s="465" t="s">
        <v>1044</v>
      </c>
      <c r="N20" s="465" t="s">
        <v>1044</v>
      </c>
      <c r="R20" s="465" t="s">
        <v>1044</v>
      </c>
    </row>
    <row r="21" spans="2:18" s="465" customFormat="1" ht="24" customHeight="1">
      <c r="B21" s="465" t="s">
        <v>1044</v>
      </c>
      <c r="F21" s="465" t="s">
        <v>1044</v>
      </c>
      <c r="J21" s="465" t="s">
        <v>1044</v>
      </c>
      <c r="N21" s="465" t="s">
        <v>1044</v>
      </c>
      <c r="R21" s="465" t="s">
        <v>1044</v>
      </c>
    </row>
    <row r="22" spans="2:18" s="465" customFormat="1" ht="24" customHeight="1">
      <c r="B22" s="465" t="s">
        <v>1044</v>
      </c>
      <c r="F22" s="465" t="s">
        <v>1044</v>
      </c>
      <c r="J22" s="465" t="s">
        <v>1044</v>
      </c>
      <c r="N22" s="465" t="s">
        <v>1044</v>
      </c>
      <c r="R22" s="465" t="s">
        <v>1044</v>
      </c>
    </row>
    <row r="23" s="465" customFormat="1" ht="24" customHeight="1"/>
    <row r="24" s="465" customFormat="1" ht="24" customHeight="1"/>
    <row r="25" s="465" customFormat="1" ht="24" customHeight="1"/>
    <row r="26" s="465" customFormat="1" ht="13.5" customHeight="1"/>
    <row r="27" spans="4:16" s="465" customFormat="1" ht="24" customHeight="1">
      <c r="D27" s="465" t="s">
        <v>1044</v>
      </c>
      <c r="H27" s="465" t="s">
        <v>1044</v>
      </c>
      <c r="L27" s="465" t="s">
        <v>1044</v>
      </c>
      <c r="P27" s="465" t="s">
        <v>1044</v>
      </c>
    </row>
    <row r="28" spans="4:16" s="465" customFormat="1" ht="24" customHeight="1">
      <c r="D28" s="465" t="s">
        <v>1044</v>
      </c>
      <c r="H28" s="465" t="s">
        <v>1044</v>
      </c>
      <c r="L28" s="465" t="s">
        <v>1044</v>
      </c>
      <c r="P28" s="465" t="s">
        <v>1044</v>
      </c>
    </row>
    <row r="29" spans="4:16" s="465" customFormat="1" ht="24" customHeight="1">
      <c r="D29" s="465" t="s">
        <v>1044</v>
      </c>
      <c r="H29" s="465" t="s">
        <v>1044</v>
      </c>
      <c r="L29" s="465" t="s">
        <v>1044</v>
      </c>
      <c r="P29" s="465" t="s">
        <v>1044</v>
      </c>
    </row>
    <row r="30" spans="4:16" s="465" customFormat="1" ht="24" customHeight="1">
      <c r="D30" s="465" t="s">
        <v>1044</v>
      </c>
      <c r="H30" s="465" t="s">
        <v>1044</v>
      </c>
      <c r="L30" s="465" t="s">
        <v>1044</v>
      </c>
      <c r="P30" s="465" t="s">
        <v>1044</v>
      </c>
    </row>
    <row r="31" spans="4:16" s="465" customFormat="1" ht="24" customHeight="1">
      <c r="D31" s="465" t="s">
        <v>1044</v>
      </c>
      <c r="H31" s="465" t="s">
        <v>1044</v>
      </c>
      <c r="L31" s="465" t="s">
        <v>1044</v>
      </c>
      <c r="P31" s="465" t="s">
        <v>1044</v>
      </c>
    </row>
    <row r="32" spans="4:16" s="465" customFormat="1" ht="24" customHeight="1">
      <c r="D32" s="465" t="s">
        <v>1044</v>
      </c>
      <c r="H32" s="465" t="s">
        <v>1044</v>
      </c>
      <c r="L32" s="465" t="s">
        <v>1044</v>
      </c>
      <c r="P32" s="465" t="s">
        <v>1044</v>
      </c>
    </row>
  </sheetData>
  <sheetProtection/>
  <mergeCells count="1">
    <mergeCell ref="A2:T2"/>
  </mergeCells>
  <printOptions horizontalCentered="1"/>
  <pageMargins left="0" right="0" top="0.7874015748031497" bottom="0.7874015748031497" header="0.5118110236220472" footer="0.5118110236220472"/>
  <pageSetup fitToHeight="1" fitToWidth="1" horizontalDpi="600" verticalDpi="600" orientation="landscape" paperSize="9" scale="62" r:id="rId2"/>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2:T32"/>
  <sheetViews>
    <sheetView zoomScale="80" zoomScaleNormal="80" zoomScaleSheetLayoutView="85" zoomScalePageLayoutView="0" workbookViewId="0" topLeftCell="A1">
      <selection activeCell="N21" sqref="N21"/>
    </sheetView>
  </sheetViews>
  <sheetFormatPr defaultColWidth="9.140625" defaultRowHeight="21.75"/>
  <cols>
    <col min="1" max="1" width="3.28125" style="457" customWidth="1"/>
    <col min="2" max="2" width="7.00390625" style="457" customWidth="1"/>
    <col min="3" max="17" width="9.140625" style="457" customWidth="1"/>
    <col min="18" max="18" width="3.421875" style="457" customWidth="1"/>
    <col min="19" max="16384" width="9.140625" style="457" customWidth="1"/>
  </cols>
  <sheetData>
    <row r="1" ht="21.75"/>
    <row r="2" spans="1:20" s="456" customFormat="1" ht="27.75">
      <c r="A2" s="858" t="s">
        <v>1053</v>
      </c>
      <c r="B2" s="858"/>
      <c r="C2" s="858"/>
      <c r="D2" s="858"/>
      <c r="E2" s="858"/>
      <c r="F2" s="858"/>
      <c r="G2" s="858"/>
      <c r="H2" s="858"/>
      <c r="I2" s="858"/>
      <c r="J2" s="858"/>
      <c r="K2" s="858"/>
      <c r="L2" s="858"/>
      <c r="M2" s="858"/>
      <c r="N2" s="858"/>
      <c r="O2" s="858"/>
      <c r="P2" s="858"/>
      <c r="Q2" s="858"/>
      <c r="R2" s="858"/>
      <c r="S2" s="858"/>
      <c r="T2" s="858"/>
    </row>
    <row r="6" ht="21.75"/>
    <row r="7" ht="21.75"/>
    <row r="8" ht="21.75"/>
    <row r="17" spans="2:18" s="465" customFormat="1" ht="24" customHeight="1">
      <c r="B17" s="465" t="s">
        <v>1088</v>
      </c>
      <c r="F17" s="465" t="s">
        <v>1088</v>
      </c>
      <c r="J17" s="465" t="s">
        <v>1089</v>
      </c>
      <c r="N17" s="465" t="s">
        <v>1090</v>
      </c>
      <c r="R17" s="465" t="s">
        <v>1089</v>
      </c>
    </row>
    <row r="18" spans="2:18" s="465" customFormat="1" ht="24" customHeight="1">
      <c r="B18" s="465" t="s">
        <v>1054</v>
      </c>
      <c r="F18" s="465" t="s">
        <v>1054</v>
      </c>
      <c r="J18" s="465" t="s">
        <v>1054</v>
      </c>
      <c r="N18" s="465" t="s">
        <v>1054</v>
      </c>
      <c r="R18" s="465" t="s">
        <v>1054</v>
      </c>
    </row>
    <row r="19" spans="2:18" s="465" customFormat="1" ht="24" customHeight="1">
      <c r="B19" s="465" t="s">
        <v>1054</v>
      </c>
      <c r="F19" s="465" t="s">
        <v>1054</v>
      </c>
      <c r="J19" s="465" t="s">
        <v>1054</v>
      </c>
      <c r="N19" s="465" t="s">
        <v>1054</v>
      </c>
      <c r="R19" s="465" t="s">
        <v>1054</v>
      </c>
    </row>
    <row r="20" spans="2:18" s="465" customFormat="1" ht="24" customHeight="1">
      <c r="B20" s="465" t="s">
        <v>1054</v>
      </c>
      <c r="F20" s="465" t="s">
        <v>1054</v>
      </c>
      <c r="J20" s="465" t="s">
        <v>1054</v>
      </c>
      <c r="N20" s="465" t="s">
        <v>1054</v>
      </c>
      <c r="R20" s="465" t="s">
        <v>1054</v>
      </c>
    </row>
    <row r="21" spans="2:18" s="465" customFormat="1" ht="24" customHeight="1">
      <c r="B21" s="465" t="s">
        <v>1054</v>
      </c>
      <c r="F21" s="465" t="s">
        <v>1054</v>
      </c>
      <c r="J21" s="465" t="s">
        <v>1054</v>
      </c>
      <c r="N21" s="465" t="s">
        <v>1054</v>
      </c>
      <c r="R21" s="465" t="s">
        <v>1054</v>
      </c>
    </row>
    <row r="22" spans="2:18" s="465" customFormat="1" ht="24" customHeight="1">
      <c r="B22" s="465" t="s">
        <v>1054</v>
      </c>
      <c r="F22" s="465" t="s">
        <v>1054</v>
      </c>
      <c r="J22" s="465" t="s">
        <v>1054</v>
      </c>
      <c r="N22" s="465" t="s">
        <v>1054</v>
      </c>
      <c r="R22" s="465" t="s">
        <v>1054</v>
      </c>
    </row>
    <row r="23" s="465" customFormat="1" ht="24" customHeight="1"/>
    <row r="24" s="465" customFormat="1" ht="24" customHeight="1"/>
    <row r="25" s="465" customFormat="1" ht="24" customHeight="1"/>
    <row r="26" s="465" customFormat="1" ht="13.5" customHeight="1"/>
    <row r="27" spans="4:16" s="465" customFormat="1" ht="24" customHeight="1">
      <c r="D27" s="465" t="s">
        <v>1091</v>
      </c>
      <c r="H27" s="465" t="s">
        <v>1092</v>
      </c>
      <c r="L27" s="465" t="s">
        <v>1093</v>
      </c>
      <c r="P27" s="465" t="s">
        <v>1094</v>
      </c>
    </row>
    <row r="28" spans="4:16" s="465" customFormat="1" ht="24" customHeight="1">
      <c r="D28" s="465" t="s">
        <v>1054</v>
      </c>
      <c r="H28" s="465" t="s">
        <v>1054</v>
      </c>
      <c r="L28" s="465" t="s">
        <v>1054</v>
      </c>
      <c r="P28" s="465" t="s">
        <v>1054</v>
      </c>
    </row>
    <row r="29" spans="4:16" s="465" customFormat="1" ht="24" customHeight="1">
      <c r="D29" s="465" t="s">
        <v>1054</v>
      </c>
      <c r="H29" s="465" t="s">
        <v>1054</v>
      </c>
      <c r="L29" s="465" t="s">
        <v>1054</v>
      </c>
      <c r="P29" s="465" t="s">
        <v>1054</v>
      </c>
    </row>
    <row r="30" spans="4:16" s="465" customFormat="1" ht="24" customHeight="1">
      <c r="D30" s="465" t="s">
        <v>1054</v>
      </c>
      <c r="H30" s="465" t="s">
        <v>1054</v>
      </c>
      <c r="L30" s="465" t="s">
        <v>1054</v>
      </c>
      <c r="P30" s="465" t="s">
        <v>1054</v>
      </c>
    </row>
    <row r="31" spans="4:16" s="465" customFormat="1" ht="24" customHeight="1">
      <c r="D31" s="465" t="s">
        <v>1054</v>
      </c>
      <c r="H31" s="465" t="s">
        <v>1054</v>
      </c>
      <c r="L31" s="465" t="s">
        <v>1054</v>
      </c>
      <c r="P31" s="465" t="s">
        <v>1054</v>
      </c>
    </row>
    <row r="32" spans="4:16" s="465" customFormat="1" ht="24" customHeight="1">
      <c r="D32" s="465" t="s">
        <v>1054</v>
      </c>
      <c r="H32" s="465" t="s">
        <v>1054</v>
      </c>
      <c r="L32" s="465" t="s">
        <v>1054</v>
      </c>
      <c r="P32" s="465" t="s">
        <v>1054</v>
      </c>
    </row>
  </sheetData>
  <sheetProtection/>
  <mergeCells count="1">
    <mergeCell ref="A2:T2"/>
  </mergeCells>
  <printOptions horizontalCentered="1"/>
  <pageMargins left="0" right="0" top="0.7874015748031497" bottom="0.7874015748031497" header="0.5118110236220472" footer="0.5118110236220472"/>
  <pageSetup fitToHeight="1" fitToWidth="1" horizontalDpi="600" verticalDpi="600" orientation="landscape" paperSize="9" scale="62" r:id="rId2"/>
  <drawing r:id="rId1"/>
</worksheet>
</file>

<file path=xl/worksheets/sheet7.xml><?xml version="1.0" encoding="utf-8"?>
<worksheet xmlns="http://schemas.openxmlformats.org/spreadsheetml/2006/main" xmlns:r="http://schemas.openxmlformats.org/officeDocument/2006/relationships">
  <sheetPr>
    <tabColor rgb="FF7030A0"/>
  </sheetPr>
  <dimension ref="A2:H25"/>
  <sheetViews>
    <sheetView view="pageBreakPreview" zoomScale="85" zoomScaleSheetLayoutView="85" zoomScalePageLayoutView="0" workbookViewId="0" topLeftCell="A1">
      <selection activeCell="B20" sqref="B20"/>
    </sheetView>
  </sheetViews>
  <sheetFormatPr defaultColWidth="9.140625" defaultRowHeight="21.75"/>
  <cols>
    <col min="1" max="1" width="8.00390625" style="40" customWidth="1"/>
    <col min="2" max="2" width="60.421875" style="8" customWidth="1"/>
    <col min="3" max="3" width="30.28125" style="8" customWidth="1"/>
    <col min="4" max="4" width="28.28125" style="8" customWidth="1"/>
    <col min="5" max="16384" width="9.140625" style="8" customWidth="1"/>
  </cols>
  <sheetData>
    <row r="1" ht="24"/>
    <row r="2" spans="1:4" ht="24">
      <c r="A2" s="859" t="s">
        <v>1041</v>
      </c>
      <c r="B2" s="859"/>
      <c r="C2" s="859"/>
      <c r="D2" s="859"/>
    </row>
    <row r="4" spans="1:4" ht="21">
      <c r="A4" s="9" t="s">
        <v>1042</v>
      </c>
      <c r="B4" s="9" t="s">
        <v>500</v>
      </c>
      <c r="C4" s="9" t="s">
        <v>501</v>
      </c>
      <c r="D4" s="9" t="s">
        <v>1055</v>
      </c>
    </row>
    <row r="5" spans="1:4" ht="21">
      <c r="A5" s="42"/>
      <c r="B5" s="458" t="s">
        <v>1263</v>
      </c>
      <c r="C5" s="458" t="s">
        <v>1263</v>
      </c>
      <c r="D5" s="776" t="s">
        <v>1264</v>
      </c>
    </row>
    <row r="6" spans="1:4" ht="21">
      <c r="A6" s="46"/>
      <c r="B6" s="777" t="s">
        <v>1266</v>
      </c>
      <c r="C6" s="461"/>
      <c r="D6" s="49"/>
    </row>
    <row r="7" spans="1:4" ht="21">
      <c r="A7" s="46"/>
      <c r="B7" s="777" t="s">
        <v>1267</v>
      </c>
      <c r="C7" s="461"/>
      <c r="D7" s="49"/>
    </row>
    <row r="8" spans="1:4" ht="21">
      <c r="A8" s="46"/>
      <c r="B8" s="777" t="s">
        <v>1268</v>
      </c>
      <c r="C8" s="461"/>
      <c r="D8" s="49"/>
    </row>
    <row r="9" spans="1:4" ht="21">
      <c r="A9" s="46"/>
      <c r="B9" s="777" t="s">
        <v>1269</v>
      </c>
      <c r="C9" s="461"/>
      <c r="D9" s="49"/>
    </row>
    <row r="10" spans="1:4" ht="21">
      <c r="A10" s="46"/>
      <c r="B10" s="777" t="s">
        <v>1270</v>
      </c>
      <c r="C10" s="461"/>
      <c r="D10" s="49"/>
    </row>
    <row r="11" spans="1:4" ht="21">
      <c r="A11" s="46"/>
      <c r="B11" s="777" t="s">
        <v>1271</v>
      </c>
      <c r="C11" s="461"/>
      <c r="D11" s="49"/>
    </row>
    <row r="12" spans="1:4" ht="21">
      <c r="A12" s="46"/>
      <c r="B12" s="777" t="s">
        <v>1272</v>
      </c>
      <c r="C12" s="461"/>
      <c r="D12" s="49"/>
    </row>
    <row r="13" spans="1:4" ht="21">
      <c r="A13" s="46"/>
      <c r="B13" s="777" t="s">
        <v>1273</v>
      </c>
      <c r="C13" s="461"/>
      <c r="D13" s="49"/>
    </row>
    <row r="14" spans="1:4" ht="21">
      <c r="A14" s="46"/>
      <c r="B14" s="777" t="s">
        <v>1274</v>
      </c>
      <c r="C14" s="461"/>
      <c r="D14" s="49"/>
    </row>
    <row r="15" spans="1:4" ht="21">
      <c r="A15" s="46"/>
      <c r="B15" s="777" t="s">
        <v>1275</v>
      </c>
      <c r="C15" s="461"/>
      <c r="D15" s="49"/>
    </row>
    <row r="16" spans="1:8" ht="21">
      <c r="A16" s="46"/>
      <c r="B16" s="777" t="s">
        <v>1276</v>
      </c>
      <c r="C16" s="461"/>
      <c r="D16" s="49"/>
      <c r="H16" s="8" t="s">
        <v>1265</v>
      </c>
    </row>
    <row r="17" spans="1:4" ht="21">
      <c r="A17" s="46"/>
      <c r="B17" s="777" t="s">
        <v>1277</v>
      </c>
      <c r="C17" s="461"/>
      <c r="D17" s="49"/>
    </row>
    <row r="18" spans="1:4" ht="21">
      <c r="A18" s="46"/>
      <c r="B18" s="460" t="s">
        <v>1278</v>
      </c>
      <c r="C18" s="461"/>
      <c r="D18" s="49"/>
    </row>
    <row r="19" spans="1:4" ht="21">
      <c r="A19" s="46"/>
      <c r="B19" s="460" t="s">
        <v>1279</v>
      </c>
      <c r="C19" s="461"/>
      <c r="D19" s="49"/>
    </row>
    <row r="20" spans="1:4" ht="21">
      <c r="A20" s="46"/>
      <c r="B20" s="460"/>
      <c r="C20" s="461"/>
      <c r="D20" s="49"/>
    </row>
    <row r="21" spans="1:4" ht="21">
      <c r="A21" s="46"/>
      <c r="B21" s="460"/>
      <c r="C21" s="461"/>
      <c r="D21" s="49"/>
    </row>
    <row r="22" spans="1:4" ht="21">
      <c r="A22" s="46"/>
      <c r="B22" s="460"/>
      <c r="C22" s="50"/>
      <c r="D22" s="49"/>
    </row>
    <row r="23" spans="1:4" ht="23.25">
      <c r="A23" s="46"/>
      <c r="B23" s="460"/>
      <c r="C23" s="49"/>
      <c r="D23" s="509" t="s">
        <v>1056</v>
      </c>
    </row>
    <row r="24" spans="1:4" ht="21">
      <c r="A24" s="46"/>
      <c r="B24" s="460"/>
      <c r="C24" s="50"/>
      <c r="D24" s="49"/>
    </row>
    <row r="25" spans="1:4" ht="21">
      <c r="A25" s="462"/>
      <c r="B25" s="463"/>
      <c r="C25" s="464"/>
      <c r="D25" s="464"/>
    </row>
  </sheetData>
  <sheetProtection/>
  <mergeCells count="1">
    <mergeCell ref="A2:D2"/>
  </mergeCells>
  <printOptions horizontalCentered="1"/>
  <pageMargins left="0.3937007874015748" right="0.3937007874015748" top="0.5905511811023623" bottom="0.3937007874015748" header="0.5118110236220472" footer="0.5118110236220472"/>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C11" sqref="C11"/>
    </sheetView>
  </sheetViews>
  <sheetFormatPr defaultColWidth="9.140625" defaultRowHeight="21.75"/>
  <cols>
    <col min="1" max="1" width="6.421875" style="559" customWidth="1"/>
    <col min="2" max="2" width="9.8515625" style="559" customWidth="1"/>
    <col min="3" max="3" width="43.7109375" style="53" customWidth="1"/>
    <col min="4" max="4" width="14.140625" style="53" customWidth="1"/>
    <col min="5" max="5" width="30.421875" style="53" customWidth="1"/>
    <col min="6" max="6" width="12.28125" style="53" customWidth="1"/>
    <col min="7" max="16384" width="9.140625" style="53" customWidth="1"/>
  </cols>
  <sheetData>
    <row r="1" spans="1:6" ht="21">
      <c r="A1" s="865" t="s">
        <v>1041</v>
      </c>
      <c r="B1" s="865"/>
      <c r="C1" s="865"/>
      <c r="D1" s="865"/>
      <c r="E1" s="865"/>
      <c r="F1" s="865"/>
    </row>
    <row r="2" ht="12.75" customHeight="1"/>
    <row r="3" spans="1:6" ht="21">
      <c r="A3" s="864" t="s">
        <v>1042</v>
      </c>
      <c r="B3" s="866" t="s">
        <v>1119</v>
      </c>
      <c r="C3" s="862" t="s">
        <v>1117</v>
      </c>
      <c r="D3" s="862"/>
      <c r="E3" s="863" t="s">
        <v>1118</v>
      </c>
      <c r="F3" s="863"/>
    </row>
    <row r="4" spans="1:6" ht="21">
      <c r="A4" s="864"/>
      <c r="B4" s="867"/>
      <c r="C4" s="569" t="s">
        <v>500</v>
      </c>
      <c r="D4" s="569" t="s">
        <v>501</v>
      </c>
      <c r="E4" s="569" t="s">
        <v>500</v>
      </c>
      <c r="F4" s="569" t="s">
        <v>501</v>
      </c>
    </row>
    <row r="5" spans="1:6" ht="21">
      <c r="A5" s="570">
        <v>1</v>
      </c>
      <c r="B5" s="571" t="s">
        <v>194</v>
      </c>
      <c r="C5" s="560"/>
      <c r="D5" s="561"/>
      <c r="E5" s="562"/>
      <c r="F5" s="563"/>
    </row>
    <row r="6" spans="1:6" ht="358.5" customHeight="1">
      <c r="A6" s="860">
        <v>1.1</v>
      </c>
      <c r="B6" s="861" t="s">
        <v>196</v>
      </c>
      <c r="C6" s="564" t="s">
        <v>1121</v>
      </c>
      <c r="D6" s="568" t="s">
        <v>1123</v>
      </c>
      <c r="E6" s="566"/>
      <c r="F6" s="563"/>
    </row>
    <row r="7" spans="1:6" ht="404.25" customHeight="1">
      <c r="A7" s="860"/>
      <c r="B7" s="861"/>
      <c r="C7" s="564" t="s">
        <v>1122</v>
      </c>
      <c r="D7" s="565"/>
      <c r="E7" s="566"/>
      <c r="F7" s="563"/>
    </row>
    <row r="8" spans="1:5" ht="403.5" customHeight="1">
      <c r="A8" s="860">
        <v>1.2</v>
      </c>
      <c r="B8" s="861" t="s">
        <v>1113</v>
      </c>
      <c r="C8" s="564" t="s">
        <v>1125</v>
      </c>
      <c r="D8" s="568" t="s">
        <v>1124</v>
      </c>
      <c r="E8" s="566"/>
    </row>
    <row r="9" spans="1:5" ht="342" customHeight="1">
      <c r="A9" s="860"/>
      <c r="B9" s="861"/>
      <c r="C9" s="564" t="s">
        <v>1126</v>
      </c>
      <c r="D9" s="568"/>
      <c r="E9" s="566"/>
    </row>
    <row r="10" spans="1:5" ht="409.5" customHeight="1">
      <c r="A10" s="572">
        <v>1.3</v>
      </c>
      <c r="B10" s="573" t="s">
        <v>1120</v>
      </c>
      <c r="C10" s="564" t="s">
        <v>1128</v>
      </c>
      <c r="D10" s="568" t="s">
        <v>1127</v>
      </c>
      <c r="E10" s="566"/>
    </row>
    <row r="11" spans="1:5" ht="409.5" customHeight="1">
      <c r="A11" s="567"/>
      <c r="B11" s="567"/>
      <c r="C11" s="564" t="s">
        <v>1129</v>
      </c>
      <c r="D11" s="565"/>
      <c r="E11" s="566"/>
    </row>
    <row r="12" spans="1:5" ht="21">
      <c r="A12" s="567"/>
      <c r="B12" s="567"/>
      <c r="C12" s="564"/>
      <c r="D12" s="565"/>
      <c r="E12" s="566"/>
    </row>
    <row r="13" spans="1:5" ht="21">
      <c r="A13" s="567"/>
      <c r="B13" s="567"/>
      <c r="C13" s="564"/>
      <c r="D13" s="565"/>
      <c r="E13" s="566"/>
    </row>
    <row r="14" spans="1:5" ht="21">
      <c r="A14" s="567"/>
      <c r="B14" s="567"/>
      <c r="C14" s="564"/>
      <c r="D14" s="565"/>
      <c r="E14" s="566"/>
    </row>
    <row r="15" spans="1:5" ht="21">
      <c r="A15" s="567"/>
      <c r="B15" s="567"/>
      <c r="C15" s="564"/>
      <c r="D15" s="565"/>
      <c r="E15" s="566"/>
    </row>
    <row r="16" spans="1:5" ht="21">
      <c r="A16" s="567"/>
      <c r="B16" s="567"/>
      <c r="C16" s="564"/>
      <c r="D16" s="565"/>
      <c r="E16" s="566"/>
    </row>
    <row r="17" spans="1:5" ht="21">
      <c r="A17" s="567"/>
      <c r="B17" s="567"/>
      <c r="C17" s="564"/>
      <c r="D17" s="565"/>
      <c r="E17" s="566"/>
    </row>
    <row r="18" spans="1:5" ht="21">
      <c r="A18" s="567"/>
      <c r="B18" s="567"/>
      <c r="C18" s="564"/>
      <c r="D18" s="565"/>
      <c r="E18" s="566"/>
    </row>
    <row r="19" spans="1:5" ht="21">
      <c r="A19" s="567"/>
      <c r="B19" s="567"/>
      <c r="C19" s="564"/>
      <c r="D19" s="565"/>
      <c r="E19" s="566"/>
    </row>
    <row r="20" spans="1:5" ht="21">
      <c r="A20" s="567"/>
      <c r="B20" s="567"/>
      <c r="C20" s="564"/>
      <c r="D20" s="565"/>
      <c r="E20" s="566"/>
    </row>
    <row r="21" spans="1:5" ht="21">
      <c r="A21" s="567"/>
      <c r="B21" s="567"/>
      <c r="C21" s="564"/>
      <c r="D21" s="565"/>
      <c r="E21" s="566"/>
    </row>
    <row r="22" spans="1:5" ht="21">
      <c r="A22" s="567"/>
      <c r="B22" s="567"/>
      <c r="C22" s="564"/>
      <c r="D22" s="565"/>
      <c r="E22" s="566"/>
    </row>
    <row r="23" spans="1:5" ht="21">
      <c r="A23" s="567"/>
      <c r="B23" s="567"/>
      <c r="C23" s="564"/>
      <c r="D23" s="565"/>
      <c r="E23" s="566"/>
    </row>
    <row r="24" spans="1:5" ht="21">
      <c r="A24" s="567"/>
      <c r="B24" s="567"/>
      <c r="C24" s="564"/>
      <c r="D24" s="574"/>
      <c r="E24" s="566"/>
    </row>
    <row r="25" spans="1:5" ht="21">
      <c r="A25" s="567"/>
      <c r="B25" s="567"/>
      <c r="C25" s="564"/>
      <c r="D25" s="566"/>
      <c r="E25" s="575" t="s">
        <v>1056</v>
      </c>
    </row>
    <row r="26" spans="1:5" ht="21">
      <c r="A26" s="567"/>
      <c r="B26" s="567"/>
      <c r="C26" s="564"/>
      <c r="D26" s="574"/>
      <c r="E26" s="566"/>
    </row>
    <row r="27" spans="1:5" ht="21">
      <c r="A27" s="576"/>
      <c r="B27" s="576"/>
      <c r="C27" s="577"/>
      <c r="D27" s="578"/>
      <c r="E27" s="578"/>
    </row>
  </sheetData>
  <sheetProtection/>
  <mergeCells count="9">
    <mergeCell ref="A8:A9"/>
    <mergeCell ref="B8:B9"/>
    <mergeCell ref="C3:D3"/>
    <mergeCell ref="E3:F3"/>
    <mergeCell ref="A3:A4"/>
    <mergeCell ref="A1:F1"/>
    <mergeCell ref="B3:B4"/>
    <mergeCell ref="B6:B7"/>
    <mergeCell ref="A6:A7"/>
  </mergeCells>
  <printOptions/>
  <pageMargins left="0.7" right="0.7" top="0.75" bottom="0.75" header="0.3" footer="0.3"/>
  <pageSetup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tabColor rgb="FF7030A0"/>
  </sheetPr>
  <dimension ref="A1:D24"/>
  <sheetViews>
    <sheetView view="pageBreakPreview" zoomScaleSheetLayoutView="100" zoomScalePageLayoutView="0" workbookViewId="0" topLeftCell="A4">
      <selection activeCell="J15" sqref="J15"/>
    </sheetView>
  </sheetViews>
  <sheetFormatPr defaultColWidth="9.140625" defaultRowHeight="21.75"/>
  <cols>
    <col min="1" max="1" width="8.00390625" style="40" customWidth="1"/>
    <col min="2" max="2" width="69.57421875" style="8" customWidth="1"/>
    <col min="3" max="3" width="36.140625" style="8" customWidth="1"/>
    <col min="4" max="4" width="38.140625" style="8" customWidth="1"/>
    <col min="5" max="16384" width="9.140625" style="8" customWidth="1"/>
  </cols>
  <sheetData>
    <row r="1" spans="1:4" ht="21">
      <c r="A1" s="859" t="s">
        <v>1041</v>
      </c>
      <c r="B1" s="859"/>
      <c r="C1" s="859"/>
      <c r="D1" s="859"/>
    </row>
    <row r="3" spans="1:4" ht="21">
      <c r="A3" s="9" t="s">
        <v>1042</v>
      </c>
      <c r="B3" s="9" t="s">
        <v>500</v>
      </c>
      <c r="C3" s="9" t="s">
        <v>501</v>
      </c>
      <c r="D3" s="9" t="s">
        <v>502</v>
      </c>
    </row>
    <row r="4" spans="1:4" ht="21">
      <c r="A4" s="42"/>
      <c r="B4" s="458"/>
      <c r="C4" s="459"/>
      <c r="D4" s="45"/>
    </row>
    <row r="5" spans="1:4" ht="21">
      <c r="A5" s="46"/>
      <c r="B5" s="460"/>
      <c r="C5" s="461"/>
      <c r="D5" s="49"/>
    </row>
    <row r="6" spans="1:4" ht="21">
      <c r="A6" s="46"/>
      <c r="B6" s="460"/>
      <c r="C6" s="461"/>
      <c r="D6" s="49"/>
    </row>
    <row r="7" spans="1:4" ht="21">
      <c r="A7" s="46"/>
      <c r="B7" s="460"/>
      <c r="C7" s="461"/>
      <c r="D7" s="49"/>
    </row>
    <row r="8" spans="1:4" ht="21">
      <c r="A8" s="46"/>
      <c r="B8" s="460"/>
      <c r="C8" s="461"/>
      <c r="D8" s="49"/>
    </row>
    <row r="9" spans="1:4" ht="21">
      <c r="A9" s="46"/>
      <c r="B9" s="460"/>
      <c r="C9" s="461"/>
      <c r="D9" s="49"/>
    </row>
    <row r="10" spans="1:4" ht="21">
      <c r="A10" s="46"/>
      <c r="B10" s="460"/>
      <c r="C10" s="461"/>
      <c r="D10" s="49"/>
    </row>
    <row r="11" spans="1:4" ht="21">
      <c r="A11" s="46"/>
      <c r="B11" s="460"/>
      <c r="C11" s="461"/>
      <c r="D11" s="49"/>
    </row>
    <row r="12" spans="1:4" ht="21">
      <c r="A12" s="46"/>
      <c r="B12" s="460"/>
      <c r="C12" s="461"/>
      <c r="D12" s="49"/>
    </row>
    <row r="13" spans="1:4" ht="21">
      <c r="A13" s="46"/>
      <c r="B13" s="460"/>
      <c r="C13" s="461"/>
      <c r="D13" s="49"/>
    </row>
    <row r="14" spans="1:4" ht="21">
      <c r="A14" s="46"/>
      <c r="B14" s="460"/>
      <c r="C14" s="461"/>
      <c r="D14" s="49"/>
    </row>
    <row r="15" spans="1:4" ht="21">
      <c r="A15" s="46"/>
      <c r="B15" s="460"/>
      <c r="C15" s="461"/>
      <c r="D15" s="49"/>
    </row>
    <row r="16" spans="1:4" ht="21">
      <c r="A16" s="46"/>
      <c r="B16" s="460"/>
      <c r="C16" s="461"/>
      <c r="D16" s="49"/>
    </row>
    <row r="17" spans="1:4" ht="21">
      <c r="A17" s="46"/>
      <c r="B17" s="460"/>
      <c r="C17" s="461"/>
      <c r="D17" s="49"/>
    </row>
    <row r="18" spans="1:4" ht="21">
      <c r="A18" s="46"/>
      <c r="B18" s="460"/>
      <c r="C18" s="461"/>
      <c r="D18" s="49"/>
    </row>
    <row r="19" spans="1:4" ht="21">
      <c r="A19" s="46"/>
      <c r="B19" s="460"/>
      <c r="C19" s="461"/>
      <c r="D19" s="49"/>
    </row>
    <row r="20" spans="1:4" ht="21">
      <c r="A20" s="46"/>
      <c r="B20" s="460"/>
      <c r="C20" s="461"/>
      <c r="D20" s="49"/>
    </row>
    <row r="21" spans="1:4" ht="21">
      <c r="A21" s="46"/>
      <c r="B21" s="460"/>
      <c r="C21" s="50"/>
      <c r="D21" s="49"/>
    </row>
    <row r="22" spans="1:4" ht="21">
      <c r="A22" s="46"/>
      <c r="B22" s="460"/>
      <c r="C22" s="49"/>
      <c r="D22" s="49"/>
    </row>
    <row r="23" spans="1:4" ht="21">
      <c r="A23" s="46"/>
      <c r="B23" s="460"/>
      <c r="C23" s="50"/>
      <c r="D23" s="49"/>
    </row>
    <row r="24" spans="1:4" ht="21">
      <c r="A24" s="462"/>
      <c r="B24" s="463"/>
      <c r="C24" s="464"/>
      <c r="D24" s="464"/>
    </row>
  </sheetData>
  <sheetProtection/>
  <mergeCells count="1">
    <mergeCell ref="A1:D1"/>
  </mergeCells>
  <printOptions horizontalCentered="1"/>
  <pageMargins left="0.3937007874015748"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chompu</cp:lastModifiedBy>
  <cp:lastPrinted>2023-01-10T11:12:10Z</cp:lastPrinted>
  <dcterms:created xsi:type="dcterms:W3CDTF">2005-10-11T04:21:54Z</dcterms:created>
  <dcterms:modified xsi:type="dcterms:W3CDTF">2023-01-11T06:50:36Z</dcterms:modified>
  <cp:category/>
  <cp:version/>
  <cp:contentType/>
  <cp:contentStatus/>
</cp:coreProperties>
</file>