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255" tabRatio="931" firstSheet="2" activeTab="2"/>
  </bookViews>
  <sheets>
    <sheet name="สารบัญ" sheetId="1" state="hidden" r:id="rId1"/>
    <sheet name="การจัดหน้าที่" sheetId="2" state="hidden" r:id="rId2"/>
    <sheet name="6-ข้อมูลเกษียณ" sheetId="3" r:id="rId3"/>
    <sheet name="รายชื่อ" sheetId="4" r:id="rId4"/>
    <sheet name="สรุปกรอบอัตรากำลังฯ (ปรับ)" sheetId="5" state="hidden" r:id="rId5"/>
    <sheet name="สรุปกรอบอัตรากำลังและตำแหน่ง2" sheetId="6" state="hidden" r:id="rId6"/>
    <sheet name="Sheet1" sheetId="7" state="hidden" r:id="rId7"/>
    <sheet name="โครงสร้างใหญ(เดิม)" sheetId="8" state="hidden" r:id="rId8"/>
    <sheet name="02ภาระกิจ (เดิม)" sheetId="9" state="hidden" r:id="rId9"/>
    <sheet name="01-งานบริหารทั่วไป" sheetId="10" state="hidden" r:id="rId10"/>
    <sheet name="02-ประชุม" sheetId="11" state="hidden" r:id="rId11"/>
    <sheet name="03-งานบุคคล" sheetId="12" state="hidden" r:id="rId12"/>
    <sheet name="04-งานวิจัย" sheetId="13" state="hidden" r:id="rId13"/>
    <sheet name="05-งานการเงิน" sheetId="14" state="hidden" r:id="rId14"/>
    <sheet name="06-บัญชีงบประมาณ" sheetId="15" state="hidden" r:id="rId15"/>
    <sheet name="07-ทรัพย์สิน" sheetId="16" state="hidden" r:id="rId16"/>
    <sheet name="08-พัสดุ" sheetId="17" state="hidden" r:id="rId17"/>
    <sheet name="09-งานอาคารสถานที่" sheetId="18" state="hidden" r:id="rId18"/>
    <sheet name="09-งานอาคารสถานที่ (2)ปรับใหม่" sheetId="19" state="hidden" r:id="rId19"/>
    <sheet name="10-งานประกันคุณภาพ" sheetId="20" state="hidden" r:id="rId20"/>
    <sheet name="ตำแหน่ง (2)" sheetId="21" state="hidden" r:id="rId21"/>
    <sheet name="ตำแหน่ง" sheetId="22" state="hidden" r:id="rId22"/>
    <sheet name="แบ่งงาน" sheetId="23" state="hidden" r:id="rId23"/>
    <sheet name="กำหนดคน" sheetId="24" state="hidden" r:id="rId24"/>
    <sheet name="02ภาระกิจ (2)" sheetId="25" state="hidden" r:id="rId25"/>
  </sheets>
  <definedNames>
    <definedName name="_xlnm.Print_Area" localSheetId="9">'01-งานบริหารทั่วไป'!$A$1:$J$75</definedName>
    <definedName name="_xlnm.Print_Area" localSheetId="10">'02-ประชุม'!$A$1:$J$45</definedName>
    <definedName name="_xlnm.Print_Area" localSheetId="24">'02ภาระกิจ (2)'!$A$1:$D$34</definedName>
    <definedName name="_xlnm.Print_Area" localSheetId="8">'02ภาระกิจ (เดิม)'!$A$1:$D$31</definedName>
    <definedName name="_xlnm.Print_Area" localSheetId="11">'03-งานบุคคล'!$A$1:$J$303</definedName>
    <definedName name="_xlnm.Print_Area" localSheetId="13">'05-งานการเงิน'!$A$1:$J$108</definedName>
    <definedName name="_xlnm.Print_Area" localSheetId="14">'06-บัญชีงบประมาณ'!$A$1:$J$73</definedName>
    <definedName name="_xlnm.Print_Area" localSheetId="15">'07-ทรัพย์สิน'!$A$1:$J$83</definedName>
    <definedName name="_xlnm.Print_Area" localSheetId="16">'08-พัสดุ'!$A$1:$J$73</definedName>
    <definedName name="_xlnm.Print_Area" localSheetId="17">'09-งานอาคารสถานที่'!$A$1:$J$79</definedName>
    <definedName name="_xlnm.Print_Area" localSheetId="18">'09-งานอาคารสถานที่ (2)ปรับใหม่'!$A$1:$J$64</definedName>
    <definedName name="_xlnm.Print_Area" localSheetId="1">'การจัดหน้าที่'!$A$1:$D$24</definedName>
    <definedName name="_xlnm.Print_Area" localSheetId="23">'กำหนดคน'!$A$1:$R$25</definedName>
    <definedName name="_xlnm.Print_Area" localSheetId="22">'แบ่งงาน'!$A$1:$R$23</definedName>
    <definedName name="_xlnm.Print_Area" localSheetId="0">'สารบัญ'!$A$1:$C$13</definedName>
    <definedName name="_xlnm.Print_Titles" localSheetId="9">'01-งานบริหารทั่วไป'!$3:$5</definedName>
    <definedName name="_xlnm.Print_Titles" localSheetId="10">'02-ประชุม'!$3:$5</definedName>
    <definedName name="_xlnm.Print_Titles" localSheetId="24">'02ภาระกิจ (2)'!$1:$3</definedName>
    <definedName name="_xlnm.Print_Titles" localSheetId="8">'02ภาระกิจ (เดิม)'!$1:$3</definedName>
    <definedName name="_xlnm.Print_Titles" localSheetId="11">'03-งานบุคคล'!$1:$5</definedName>
    <definedName name="_xlnm.Print_Titles" localSheetId="12">'04-งานวิจัย'!$1:$6</definedName>
    <definedName name="_xlnm.Print_Titles" localSheetId="13">'05-งานการเงิน'!$3:$5</definedName>
    <definedName name="_xlnm.Print_Titles" localSheetId="14">'06-บัญชีงบประมาณ'!$3:$5</definedName>
    <definedName name="_xlnm.Print_Titles" localSheetId="15">'07-ทรัพย์สิน'!$3:$5</definedName>
    <definedName name="_xlnm.Print_Titles" localSheetId="16">'08-พัสดุ'!$3:$5</definedName>
    <definedName name="_xlnm.Print_Titles" localSheetId="17">'09-งานอาคารสถานที่'!$4:$6</definedName>
    <definedName name="_xlnm.Print_Titles" localSheetId="18">'09-งานอาคารสถานที่ (2)ปรับใหม่'!$4:$6</definedName>
    <definedName name="_xlnm.Print_Titles" localSheetId="1">'การจัดหน้าที่'!$1:$3</definedName>
    <definedName name="_xlnm.Print_Titles" localSheetId="21">'ตำแหน่ง'!$1:$6</definedName>
    <definedName name="_xlnm.Print_Titles" localSheetId="20">'ตำแหน่ง (2)'!$1:$6</definedName>
    <definedName name="_xlnm.Print_Titles" localSheetId="3">'รายชื่อ'!$3:$3</definedName>
    <definedName name="_xlnm.Print_Titles" localSheetId="5">'สรุปกรอบอัตรากำลังและตำแหน่ง2'!$1:$6</definedName>
    <definedName name="_xlnm.Print_Titles" localSheetId="4">'สรุปกรอบอัตรากำลังฯ (ปรับ)'!$1:$6</definedName>
  </definedNames>
  <calcPr fullCalcOnLoad="1"/>
</workbook>
</file>

<file path=xl/comments3.xml><?xml version="1.0" encoding="utf-8"?>
<comments xmlns="http://schemas.openxmlformats.org/spreadsheetml/2006/main">
  <authors>
    <author>M</author>
  </authors>
  <commentList>
    <comment ref="J9" authorId="0">
      <text>
        <r>
          <rPr>
            <b/>
            <sz val="9"/>
            <rFont val="Tahoma"/>
            <family val="2"/>
          </rPr>
          <t>นางกิ่งเดือน มิเถาวัลย์</t>
        </r>
        <r>
          <rPr>
            <sz val="9"/>
            <rFont val="Tahoma"/>
            <family val="2"/>
          </rPr>
          <t xml:space="preserve">
เกษียณ 30 ก.ย.68</t>
        </r>
      </text>
    </comment>
    <comment ref="R9" authorId="0">
      <text>
        <r>
          <rPr>
            <b/>
            <sz val="9"/>
            <rFont val="Tahoma"/>
            <family val="2"/>
          </rPr>
          <t>1.นายอรรถพงศ์ แซมรัมย์
2.นางพันนิภา ชลอาวาส
3.นางสมหมาย หงษ์สา
4.นางสาวสมจิต โคตรวิชัย
5.นายดลใจ ยางธิสาร
6.นายชัยชนะ วะชุม
เกษียณ 30 ก.ย.69</t>
        </r>
      </text>
    </comment>
    <comment ref="F9" authorId="0">
      <text>
        <r>
          <rPr>
            <b/>
            <sz val="9"/>
            <rFont val="Tahoma"/>
            <family val="2"/>
          </rPr>
          <t>1.นายเวส ฤาไกร
2.นางสาวธนิดา จันทร์ใด
3.นายประไพ ทีสุกะ</t>
        </r>
        <r>
          <rPr>
            <sz val="9"/>
            <rFont val="Tahoma"/>
            <family val="2"/>
          </rPr>
          <t xml:space="preserve">
เกษียณ 30 ก.ย. 67
</t>
        </r>
      </text>
    </comment>
    <comment ref="V9" authorId="0">
      <text>
        <r>
          <rPr>
            <b/>
            <sz val="9"/>
            <rFont val="Tahoma"/>
            <family val="2"/>
          </rPr>
          <t>นายวิทยา ลูกอินทร์</t>
        </r>
        <r>
          <rPr>
            <sz val="9"/>
            <rFont val="Tahoma"/>
            <family val="2"/>
          </rPr>
          <t xml:space="preserve">
เกษียณ 30 ก.ย.70</t>
        </r>
      </text>
    </comment>
    <comment ref="L9" authorId="0">
      <text>
        <r>
          <rPr>
            <b/>
            <sz val="9"/>
            <rFont val="Tahoma"/>
            <family val="2"/>
          </rPr>
          <t>1.นายทองหล่อ แก้วบุดดี
2.นายพรสถิตย์ ศรีจำปา
3.นายถาวร สุริวรรณ์
4.นายมานิตย์ กงลีมา
เกษียณ 30 ก.ย.68</t>
        </r>
        <r>
          <rPr>
            <sz val="9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9"/>
            <rFont val="Tahoma"/>
            <family val="2"/>
          </rPr>
          <t>นายสมศักดิ์ การสมบัติ</t>
        </r>
        <r>
          <rPr>
            <sz val="9"/>
            <rFont val="Tahoma"/>
            <family val="2"/>
          </rPr>
          <t xml:space="preserve">
เกษียณ 30 ก.ย.69</t>
        </r>
      </text>
    </comment>
    <comment ref="E10" authorId="0">
      <text>
        <r>
          <rPr>
            <b/>
            <sz val="9"/>
            <rFont val="Tahoma"/>
            <family val="2"/>
          </rPr>
          <t>นางสาวอ่อนศรี ฝ่ายเทศ</t>
        </r>
        <r>
          <rPr>
            <sz val="9"/>
            <rFont val="Tahoma"/>
            <family val="2"/>
          </rPr>
          <t xml:space="preserve">
เกษียณ 30 ก.ย.67</t>
        </r>
      </text>
    </comment>
    <comment ref="W10" authorId="0">
      <text>
        <r>
          <rPr>
            <sz val="9"/>
            <rFont val="Tahoma"/>
            <family val="2"/>
          </rPr>
          <t>นางสาวบุษกร ถานทองดี
เกษียณ 30 ก.ย.70</t>
        </r>
      </text>
    </comment>
    <comment ref="X10" authorId="0">
      <text>
        <r>
          <rPr>
            <sz val="9"/>
            <rFont val="Tahoma"/>
            <family val="2"/>
          </rPr>
          <t xml:space="preserve">นางวันเพ็ญ ด่านลาพล
เกษียณ 30 ก.ย.70
</t>
        </r>
      </text>
    </comment>
    <comment ref="I11" authorId="0">
      <text>
        <r>
          <rPr>
            <b/>
            <sz val="9"/>
            <rFont val="Tahoma"/>
            <family val="2"/>
          </rPr>
          <t>นายปรีชา ศรีวิไล</t>
        </r>
        <r>
          <rPr>
            <sz val="9"/>
            <rFont val="Tahoma"/>
            <family val="2"/>
          </rPr>
          <t xml:space="preserve">
เกษียณ 30 ก.ย.68</t>
        </r>
      </text>
    </comment>
    <comment ref="E13" authorId="0">
      <text>
        <r>
          <rPr>
            <b/>
            <sz val="9"/>
            <rFont val="Tahoma"/>
            <family val="2"/>
          </rPr>
          <t>นางสาวศุวนันท์ กันเสนา</t>
        </r>
        <r>
          <rPr>
            <sz val="9"/>
            <rFont val="Tahoma"/>
            <family val="2"/>
          </rPr>
          <t xml:space="preserve">
เกษียณ 30 ก.ย.67</t>
        </r>
      </text>
    </comment>
    <comment ref="T15" authorId="0">
      <text>
        <r>
          <rPr>
            <sz val="9"/>
            <rFont val="Tahoma"/>
            <family val="2"/>
          </rPr>
          <t>นางสุพัตรา หล้าชาญ
เกษียณ 30 ก.ย.70</t>
        </r>
      </text>
    </comment>
    <comment ref="T17" authorId="0">
      <text>
        <r>
          <rPr>
            <b/>
            <sz val="9"/>
            <rFont val="Tahoma"/>
            <family val="2"/>
          </rPr>
          <t>นายสมบัติ บุญกอง</t>
        </r>
        <r>
          <rPr>
            <sz val="9"/>
            <rFont val="Tahoma"/>
            <family val="2"/>
          </rPr>
          <t xml:space="preserve">
เกษียณ 30 ก.ย.70</t>
        </r>
      </text>
    </comment>
    <comment ref="C18" authorId="0">
      <text>
        <r>
          <rPr>
            <b/>
            <sz val="9"/>
            <rFont val="Tahoma"/>
            <family val="2"/>
          </rPr>
          <t>นายไวรพจน์ ศิริโสม</t>
        </r>
        <r>
          <rPr>
            <sz val="9"/>
            <rFont val="Tahoma"/>
            <family val="2"/>
          </rPr>
          <t xml:space="preserve">
เกษียณ 30 ก.ย.67</t>
        </r>
      </text>
    </comment>
    <comment ref="X17" authorId="0">
      <text>
        <r>
          <rPr>
            <b/>
            <sz val="9"/>
            <rFont val="Tahoma"/>
            <family val="2"/>
          </rPr>
          <t>1.นายไพบูลย์ สุมังคะ
2.างสุพัตรา พิลาทา
เกษียณ 30 ก.ย.70</t>
        </r>
        <r>
          <rPr>
            <sz val="9"/>
            <rFont val="Tahoma"/>
            <family val="2"/>
          </rPr>
          <t xml:space="preserve">
</t>
        </r>
      </text>
    </comment>
    <comment ref="O17" authorId="0">
      <text>
        <r>
          <rPr>
            <sz val="9"/>
            <rFont val="Tahoma"/>
            <family val="2"/>
          </rPr>
          <t>นายมิตรชัย นามโคตร
เกษียณ 30 ก.ย.69</t>
        </r>
      </text>
    </comment>
    <comment ref="X19" authorId="0">
      <text>
        <r>
          <rPr>
            <sz val="9"/>
            <rFont val="Tahoma"/>
            <family val="2"/>
          </rPr>
          <t>นางสุจิตรา จักษุมาตร
เกษียณ 30 ก.ย.70</t>
        </r>
      </text>
    </comment>
    <comment ref="N20" authorId="0">
      <text>
        <r>
          <rPr>
            <b/>
            <sz val="9"/>
            <rFont val="Tahoma"/>
            <family val="2"/>
          </rPr>
          <t>นายศักดิ์ชัย ฟองอ่อน</t>
        </r>
        <r>
          <rPr>
            <sz val="9"/>
            <rFont val="Tahoma"/>
            <family val="2"/>
          </rPr>
          <t xml:space="preserve">
เกษียณ 30 ก.ย.69</t>
        </r>
      </text>
    </comment>
  </commentList>
</comments>
</file>

<file path=xl/sharedStrings.xml><?xml version="1.0" encoding="utf-8"?>
<sst xmlns="http://schemas.openxmlformats.org/spreadsheetml/2006/main" count="2357" uniqueCount="1165">
  <si>
    <t>- ปรับปรุงแก้ไขข้อมูลในระบบ</t>
  </si>
  <si>
    <t>- จัดทำข้อมูลสถิติของบุคลากร</t>
  </si>
  <si>
    <t>8) งานบันทึกข้อมูลบุคลากร(โปรแกรมบุคลากร)</t>
  </si>
  <si>
    <t xml:space="preserve">- บันทึกข้อมูลในระบบ </t>
  </si>
  <si>
    <t xml:space="preserve">4. อัตรากำลังที่พึงมี               =  </t>
  </si>
  <si>
    <t>=</t>
  </si>
  <si>
    <t>การคิดภาระงานของ  งานวินัยและนิติการ</t>
  </si>
  <si>
    <t>4. งานวินัยและนิติการ</t>
  </si>
  <si>
    <t xml:space="preserve">    4.1 หน่วยธุรการ</t>
  </si>
  <si>
    <t>- งานธุรการ/สารบรรณ</t>
  </si>
  <si>
    <t>- งานพิมพ์ร่างข้อกฎหมายต่าง ๆ</t>
  </si>
  <si>
    <t>- งานบริการทั่วไป</t>
  </si>
  <si>
    <t>- งานประกันคุณภาพ</t>
  </si>
  <si>
    <t>- งานตรวจสอบภายใน</t>
  </si>
  <si>
    <t>- งานเบิกจ่ายค่าตอบแทนการปฏิบัติงาน</t>
  </si>
  <si>
    <t xml:space="preserve">   นอกเวลา</t>
  </si>
  <si>
    <t>- งานเบิกจ่ายค่าตอบแทนกรรมการ</t>
  </si>
  <si>
    <t>4.2 หน่วยวินัยและนิติการ</t>
  </si>
  <si>
    <t>- งานวินิจฉับปัญหาและข้อกฎหมาย</t>
  </si>
  <si>
    <t>- งานจัดทำนิติกรรมต่าง ๆ</t>
  </si>
  <si>
    <t>-  การตรวจสอบเอกสารหรือข้อหารือ</t>
  </si>
  <si>
    <t xml:space="preserve">- ให้คำปรึกษาด้านกฎหมาย </t>
  </si>
  <si>
    <t>- งานรวบรวมข้อเท็จริงและหลักฐานทางคดี</t>
  </si>
  <si>
    <t>- งานดำเนินการบังคับคดี</t>
  </si>
  <si>
    <t>- งานสอบสวนคดีรวบรวมเอกสารหลักฐาน</t>
  </si>
  <si>
    <t>- งานดำเนินการเกี่ยวกับวินัยข้าราชการ</t>
  </si>
  <si>
    <t xml:space="preserve">   และลูกจ้างประจำ ลูกจ้างชั่วคราว</t>
  </si>
  <si>
    <t>- งานพิจารณาการร้องทุกข์หรืออุทธรณ์</t>
  </si>
  <si>
    <t xml:space="preserve">   ของข้าราชการและลูกจ้าง</t>
  </si>
  <si>
    <t>- งานดำเนินการสอบข้อเท็จจริงและหาผู้</t>
  </si>
  <si>
    <t xml:space="preserve">   รับผิดทางละเมิด</t>
  </si>
  <si>
    <t>- งานตรวจติดตามที่ราชพัสดุ</t>
  </si>
  <si>
    <t>4.3 หน่วยพิจารณาร่างกฎหมาย</t>
  </si>
  <si>
    <t>- งานพิจารณาตรวจร่างข้อกฎหมาย</t>
  </si>
  <si>
    <t xml:space="preserve">   กฎ ระเบียบ ข้อบังคับ</t>
  </si>
  <si>
    <t>- งานพิจารณาร่างสัญญากู้ยืมเงินกองทุนฯ</t>
  </si>
  <si>
    <t>- งานพิจารณาร่างสัญญาศึกษาฝึกอบรม</t>
  </si>
  <si>
    <t>- งานพิจารณาร่างสัญญาจ้างงานต่าง ๆ</t>
  </si>
  <si>
    <t>- งานพิจารณาร่างสัญญาอื่น ๆ ที่นอกเหนือ</t>
  </si>
  <si>
    <t>- งานดำเนินการที่ข้าราชการผิดสัญญา</t>
  </si>
  <si>
    <t xml:space="preserve">   ลาศึกษาต่อ ฝึกอบรม</t>
  </si>
  <si>
    <t>- งานดำเนินการเกี่ยวกับการคิดหนี้ทุนฯ</t>
  </si>
  <si>
    <t>- งานดำเนินตรวจสอบระยะเวลาการขอ</t>
  </si>
  <si>
    <t xml:space="preserve">    กำหนดตำแหน่งทางบริหาร</t>
  </si>
  <si>
    <t>- งานดำเนินตรวจสอบระยะเวลาการ</t>
  </si>
  <si>
    <t xml:space="preserve">   ขอกำหนดตำแหน่งทางวิชาการ</t>
  </si>
  <si>
    <t>1. งานบริหารทั่วไป</t>
  </si>
  <si>
    <t>2. งานบริหารบุคคลลและะนิติการ</t>
  </si>
  <si>
    <t>3. งานคลัง</t>
  </si>
  <si>
    <t>4. งานทรัพย์สินและรายได้</t>
  </si>
  <si>
    <t>5. งานพัสดุ</t>
  </si>
  <si>
    <t>6. งานประชาสัมพันธ์และโสตทัศนูปกรณ์</t>
  </si>
  <si>
    <t>7. งานอาคาร สถานที่ และยานพาหนะ</t>
  </si>
  <si>
    <t>8. งานประกันคุณภาพการศึกษา</t>
  </si>
  <si>
    <t>6.  บุคลากร 7 (1)</t>
  </si>
  <si>
    <t>7. นักวิชาการศึกษา 7 (1)</t>
  </si>
  <si>
    <t>ควบคุม และดำเนินการเกี่ยวกับการเงินของมหาวิทยาลัย ทั้งเงินงบประมาณและ</t>
  </si>
  <si>
    <t>เงินรายได้ให้เป็นไปตามระเบียบและสามารถตรวจสอบได้</t>
  </si>
  <si>
    <t>ควบคุม และดำเนินการเกี่ยวกับระบบการบัญชีเงินงบประมาณและเงินรายได้</t>
  </si>
  <si>
    <t>ให้เป็นไปตามระเบียบ และสามารถตรวจสอบได้</t>
  </si>
  <si>
    <t>การคิดภาระงานของ งานทรัพย์สินและรายได้ กอง/สำนักงาน  กองกลาง  คณะ/สำนัก/สถาบัน  สำนักงานอธิการบดี</t>
  </si>
  <si>
    <t>7. ทรัพย์สินและรายได้</t>
  </si>
  <si>
    <t>7.1  หน่วยธุรการ</t>
  </si>
  <si>
    <t>6.1.1  การรับหนังสือราชการภายใน-ภายนอก</t>
  </si>
  <si>
    <t>6.1.2  การร่างและพิมพ์หนังสือราชการภายใน-ภายนอก</t>
  </si>
  <si>
    <t>6.1.3  การจัดส่งเอกสารภายในและภายนอก</t>
  </si>
  <si>
    <t>6.1.4  จัดเก็บเอกสารและหนังสือราชการให้สะดวกในการค้นหา</t>
  </si>
  <si>
    <t>6.1.5  จัดและดำเนินการประชุม จัดทำเอกสารการประชุม</t>
  </si>
  <si>
    <t xml:space="preserve">       บันทึกและรายงาน  ประสานการไปราชการและจัดทำ</t>
  </si>
  <si>
    <t xml:space="preserve">       รายงานการเดินทางไปราชการ</t>
  </si>
  <si>
    <t>6.1.6  จัดทำคำขอตั้งงบประมาณ</t>
  </si>
  <si>
    <t>6.1.7  จัดทำหลักฐาน(ชุดเบิก)</t>
  </si>
  <si>
    <t>6.1.8  ควบคุมและตัดยอดงบประมาณ</t>
  </si>
  <si>
    <t>6.1.9  สรุปและรายงาน</t>
  </si>
  <si>
    <t>6.1.10 ควบคุมดูแลและจัดหาวัสดุและครุภัณฑ์ สำนักงาน</t>
  </si>
  <si>
    <t>6.1.11 ประกันคุณภาพ</t>
  </si>
  <si>
    <t>7.2.  หน่วยทรัพย์สิน</t>
  </si>
  <si>
    <t>หมายถึง  หน่วยที่ให้การสนับสนุนและร่วมกับ</t>
  </si>
  <si>
    <t>ส่วนราชการต่าง ๆ ภายในมหาวิทยาลัยจัดทำโครงการ</t>
  </si>
  <si>
    <t>เพื่อจัดหารายได้ เน้นลักษณะการฝึกประสบการณ์วิชาชีพ</t>
  </si>
  <si>
    <t>ของนักศึกษา มิได้มุ่งเน้นกำไรสูงสุด โดยบริหารจัดการ</t>
  </si>
  <si>
    <t>เป็นลักษณะเชิงบริการวิชาการ ผู้มาใช้บริการเป็นบุคคล</t>
  </si>
  <si>
    <t>ทั้งภายในและภายนอกมหาวิทยาลัย  ดังนี้</t>
  </si>
  <si>
    <t>6.2.1  ศูนย์ฝึกประสบการณ์วิชาชีพธุรกิจโรงแรม ภูพานเพลซ</t>
  </si>
  <si>
    <t xml:space="preserve">     -  บันทึกทะเบียนรายได้</t>
  </si>
  <si>
    <t xml:space="preserve">     -  บันทึกทะเบียนค่าใช้จ่าย</t>
  </si>
  <si>
    <t xml:space="preserve">     -  บันทึกตัดยอดงบประมาณ</t>
  </si>
  <si>
    <t xml:space="preserve">     -  รายงานผลการดำเนินงาน รอบ 1 เดือน</t>
  </si>
  <si>
    <t xml:space="preserve">        รอบ 3 เดือน รอบ 12 เดือน</t>
  </si>
  <si>
    <t>6.2.2  ศูนย์ฝึกประสบการณ์วิชาชีพ โรงผลิตน้ำดื่มราชพฤกษ์</t>
  </si>
  <si>
    <t xml:space="preserve">     -  ตรวจสอบเจ้าหนี้และลูกหนี้</t>
  </si>
  <si>
    <t xml:space="preserve">     -  ควบคุมการผลิตและการจำหน่ายสินค้า</t>
  </si>
  <si>
    <t xml:space="preserve">     -  รายงานงบกำไรขาดทุน งบต้นทุนการผลิต ,รายงาน</t>
  </si>
  <si>
    <t xml:space="preserve">         ผลการดำเนินงานและวิเคราะห์  รอบ 1 เดือน</t>
  </si>
  <si>
    <t xml:space="preserve">         รอบ 4 เดือน รอบ 12 เดือน</t>
  </si>
  <si>
    <t>7.3. หน่วยรายได้</t>
  </si>
  <si>
    <t>หมายถึง  การนำทรัพย์สินไปใช้และจัดหาผลประโยชน์</t>
  </si>
  <si>
    <t>เงินผลประโยชน์และค่าธรรมเนียมต่าง ๆ ใช้ประโยชน์เพื่อ</t>
  </si>
  <si>
    <t>การดำเนินกิจการของมหาวิทยาลัย  ดังนี้</t>
  </si>
  <si>
    <t>6.3.1  จัดหารายได้</t>
  </si>
  <si>
    <t xml:space="preserve">     -  บริการสาธารณะ (การเช่าอาคาร พื้นที่)</t>
  </si>
  <si>
    <t xml:space="preserve">     -  บริการสาธารณูปโภค(น้ำประปา ไฟฟ้า)</t>
  </si>
  <si>
    <t xml:space="preserve">     -  บริการรถยนต์สำหรับการเช่าเหมา</t>
  </si>
  <si>
    <t xml:space="preserve">     -  การบริการตามภาระกิจของศูนย์,สถาบัน,สำนัก  เช่น</t>
  </si>
  <si>
    <t xml:space="preserve">        เงินลงทะเบียนบัณฑิต , สำนักส่งเสริมวิชาการ,</t>
  </si>
  <si>
    <t xml:space="preserve">        ศูนย์วิทยบริการ,ศูนย์คอมพิวเตอร์,ศูนย์วิทยาศาสตร์</t>
  </si>
  <si>
    <t xml:space="preserve">        เงินสนับสนุนมหาวิทยาลัย(วิจัย)</t>
  </si>
  <si>
    <t xml:space="preserve">     -  โครงการเฉพาะกิจต่าง ๆ</t>
  </si>
  <si>
    <t>6.3.2  จัดเก็บรายได้</t>
  </si>
  <si>
    <t xml:space="preserve">     -  จัดทำสัญญาเช่า</t>
  </si>
  <si>
    <t xml:space="preserve">     - จัดเก็บเงินรายได้</t>
  </si>
  <si>
    <t xml:space="preserve">    -  บันทึกทะเบียนรายได้</t>
  </si>
  <si>
    <t xml:space="preserve">    -  บันทึกทะเบียนค่าใช้จ่าย</t>
  </si>
  <si>
    <t xml:space="preserve">    -  ควบคุมการเบิกจ่ายรายได้</t>
  </si>
  <si>
    <t xml:space="preserve">    -  สรุปรายงาน</t>
  </si>
  <si>
    <t>7.4. หน่วยกิจการพิเศษ/</t>
  </si>
  <si>
    <t>จัดทำโครงการ จัดตั้งงบประมาณ ดำเนินการจัดโครงการตามที่</t>
  </si>
  <si>
    <t xml:space="preserve">    เฉพาะกิจ</t>
  </si>
  <si>
    <t>ได้รับอนุมัติ พร้อมกับ ประสานงานและร่วมงานกับ</t>
  </si>
  <si>
    <t>หน่วยงานอื่น ๆ  ตามที่ได้รับมอบหมาย  ดังนี้</t>
  </si>
  <si>
    <t xml:space="preserve">6.4.1  งานพิธีพระราชทานปริญญาบัตร </t>
  </si>
  <si>
    <t>6.4.2  โครงการเฉลิมพระเกียรติ</t>
  </si>
  <si>
    <t xml:space="preserve">      -งานวันเฉลิมพระชนมพรรษาพระบาทสมเด็จพระเจ้า</t>
  </si>
  <si>
    <t xml:space="preserve">        อยู่หัว</t>
  </si>
  <si>
    <t xml:space="preserve">      -งานวันเฉลิมพระชนมพรรษาสมเด็จพระนางเจ้าพระ</t>
  </si>
  <si>
    <t xml:space="preserve">        บรมราชินีนาถ</t>
  </si>
  <si>
    <t>6.4.3  โครงการร่วมกับจังหวัด (งานกาชาด)</t>
  </si>
  <si>
    <t>6.4.4  โครงการที่ได้รับมอบหมายให้ร่วมดำเนินการจัดทำโครงการ</t>
  </si>
  <si>
    <t xml:space="preserve">      เช่น  โครงการราชภัฎวิชาการ  โครงการอนุรักษ์พันธุ</t>
  </si>
  <si>
    <t xml:space="preserve">      กรรมพืช  โครงการเฉลิมฉลองครองสิริราชสมบัติครบ 60 ปี</t>
  </si>
  <si>
    <t xml:space="preserve">      โครงการวิจัยผักพื้นบ้าน ต.กุดแฮด อ. กุดบาก จ.สกลนคร</t>
  </si>
  <si>
    <t xml:space="preserve">      และอื่น ๆ</t>
  </si>
  <si>
    <t>5. งานการเงิน</t>
  </si>
  <si>
    <t xml:space="preserve">    5.1 หน่วยธุรการ</t>
  </si>
  <si>
    <t>4. ร่างพิมพ์หนังสือและเสนอเซ็น</t>
  </si>
  <si>
    <t>11.จัดแฟ้มเสนอผู้บริหารพิจารณาสั่งการ</t>
  </si>
  <si>
    <t>12.รับโทรศัพท์ภายนอก-ภายใน</t>
  </si>
  <si>
    <t xml:space="preserve">    5.2 หน่วยรับเงิน</t>
  </si>
  <si>
    <t xml:space="preserve">    ออกใบเสร็จรับเงิน (กศ.ป.)</t>
  </si>
  <si>
    <t>8.รับเงินนักศึกษาลงทะเบียน(รปบ.)</t>
  </si>
  <si>
    <t>9.ตรวจนับเงินสดประจำวัน</t>
  </si>
  <si>
    <t xml:space="preserve">   5.3 หน่วยเบิกเงิน</t>
  </si>
  <si>
    <t>2. ตรวจสอบหลักฐานการเบิกจ่าย</t>
  </si>
  <si>
    <t>9. เบิกจ่ายเงินนอกงบประมาณ</t>
  </si>
  <si>
    <t>10.เบิกจ่ายเงินงบประมาณ</t>
  </si>
  <si>
    <t xml:space="preserve">  5.4 หน่วยจ่ายเงิน</t>
  </si>
  <si>
    <t>3. จ่ายเงินค่าจ้างชั่วคราวจากเงินนอกงบ</t>
  </si>
  <si>
    <t>9.จ่ายค่าตอบแทนการดำเนินงานโครงการ</t>
  </si>
  <si>
    <t xml:space="preserve">   กศ.ป.,กศ.ปท.,รปบ.</t>
  </si>
  <si>
    <t>10.จ่ายค่าสอนทุกโครงการ</t>
  </si>
  <si>
    <t xml:space="preserve">  5.5 งานอื่น ๆ</t>
  </si>
  <si>
    <t xml:space="preserve">การคิดภาระงานของงาน     งานประชุมและพิธีการ       กอง/สำนักงาน   อธิการบดี      คณะ/สำนัก/สถาบัน   มหาวิทยาลัยราชภัฏสกลนคร    </t>
  </si>
  <si>
    <t>2.  งานประชุมและพิธีการ</t>
  </si>
  <si>
    <t>-ร่าง- พิมพ์  โต้ตอบหนังสือราชการ    หนังสือเชิญประชุม</t>
  </si>
  <si>
    <t xml:space="preserve">-จัดระเบียบวาระการประชุมผู้บริหาร  </t>
  </si>
  <si>
    <t>-ดำเนินการจัดทำเอกสารเข้าเล่มและเอกสารนอกเล่ม</t>
  </si>
  <si>
    <t>ประกอบวาระการประชุม</t>
  </si>
  <si>
    <t>-บันทึกการประชุม ถอดเทป  และจัดทำรายงานการประชุม</t>
  </si>
  <si>
    <t>-อำนวยความสะดวกในการดำเนินการประชุม  ดูแลความ</t>
  </si>
  <si>
    <t>เรียบร้อยทั่วไป</t>
  </si>
  <si>
    <t xml:space="preserve">-จัดระเบียบวาระการประชุมสภามหาวิทยาลัย </t>
  </si>
  <si>
    <t>-ดำเนินการขออนุมัติเงินยืมเพื่อจ่ายค่าเบี้ยประชุม ค่าที่พัก</t>
  </si>
  <si>
    <t xml:space="preserve">ค่าพาหนะ </t>
  </si>
  <si>
    <t>-ดำเนินการจัดทำรายงานการเดินทางไปราชการ</t>
  </si>
  <si>
    <t>-จัดระเบียบวาระการประชุมกองกลาง และประชุมอื่น ๆ</t>
  </si>
  <si>
    <t>-ให้บริการอำนวยความสะดวกเกี่ยวกับการใช้ห้องประชุม</t>
  </si>
  <si>
    <t>และรับจอง</t>
  </si>
  <si>
    <t>-ดำเนินการเกี่ยวกับการประกันคุณภาพของหน่วย</t>
  </si>
  <si>
    <t>ยานพาหนะ</t>
  </si>
  <si>
    <t>นักศึกษาไม่ถึง</t>
  </si>
  <si>
    <t>จบไม่มากขนาดนี้</t>
  </si>
  <si>
    <t>ซ้ำกับทรัพย์สิน</t>
  </si>
  <si>
    <t>ลงทะเบียน 5 นาที</t>
  </si>
  <si>
    <t>นานไป</t>
  </si>
  <si>
    <t>การเงิน</t>
  </si>
  <si>
    <t>บัญชี</t>
  </si>
  <si>
    <t>ตารางสรุปการกำหนดกรอบอัตรากำลังและตำแหน่งเพิ่มใหม่  ประจำปีงบประมาณ พ.ศ.2549 - 2552</t>
  </si>
  <si>
    <t>มหาวิทยาลัยราชภัฏสกลนคร</t>
  </si>
  <si>
    <t>ที่</t>
  </si>
  <si>
    <t>กอง/สำนัก/สถาบัน/คณะ</t>
  </si>
  <si>
    <t>กลุ่มงาน/งาน</t>
  </si>
  <si>
    <t>ตำแหน่ง</t>
  </si>
  <si>
    <t>บุคลากรที่มีอยู่ปัจจุบัน</t>
  </si>
  <si>
    <t>อัตรากำลังที่ขอเพิ่ม</t>
  </si>
  <si>
    <t>บุคลากร</t>
  </si>
  <si>
    <t>ข้าราชการ</t>
  </si>
  <si>
    <t>พนักงาน</t>
  </si>
  <si>
    <t>ลูกจ้าง</t>
  </si>
  <si>
    <t>ที่พึงมี</t>
  </si>
  <si>
    <t>สายผู้สอน</t>
  </si>
  <si>
    <t>P.C.</t>
  </si>
  <si>
    <t>ราชการ</t>
  </si>
  <si>
    <t>ประจำ</t>
  </si>
  <si>
    <t>ชั่วคราว</t>
  </si>
  <si>
    <t>สำนักงานอธิการบดี</t>
  </si>
  <si>
    <t xml:space="preserve">นักบริหารงานทั่วไป 8,9 </t>
  </si>
  <si>
    <t>กองกลาง</t>
  </si>
  <si>
    <t xml:space="preserve">นักบริหารงานทั่วไป 7 - 8 </t>
  </si>
  <si>
    <t>รวมทั้งสิ้น</t>
  </si>
  <si>
    <t>1.  งานบริหารทั่วไป</t>
  </si>
  <si>
    <t>1.  นักบริหารงานทั่วไป 7</t>
  </si>
  <si>
    <t>2.  นักบริหารงานทั่วไป 3 - 6</t>
  </si>
  <si>
    <t>3.  ผู้ปฏิบัติงานบริหาร 2 – 4,5,6</t>
  </si>
  <si>
    <t>1.  บุคลากร 5 – 6,7</t>
  </si>
  <si>
    <t>2.  บุคลากร 3 - 6</t>
  </si>
  <si>
    <t>3.  นักบริหารงานทั่วไป 3 - 6</t>
  </si>
  <si>
    <t>4.  งานวินัยและนิติกร</t>
  </si>
  <si>
    <t>1.  นิติกร 7 - 8</t>
  </si>
  <si>
    <t>2.  นิติกร 3 – 6,7</t>
  </si>
  <si>
    <t>5.  งานการเงิน</t>
  </si>
  <si>
    <t>1.  นักวิชาการเงินและบัญชี 7</t>
  </si>
  <si>
    <t>2.  นักวิชาการเงินและบัญชี 3 - 6</t>
  </si>
  <si>
    <t>4.  นักวิชาการคอมพิวเตอร์ 3 - 6</t>
  </si>
  <si>
    <t>1.  นักวิชาการและบัญชี 7</t>
  </si>
  <si>
    <t xml:space="preserve">2.  นักบริหารงานทั่วไป 3 – 6 </t>
  </si>
  <si>
    <t>7.  งานทรัพย์สินและรายได้</t>
  </si>
  <si>
    <t>โครงสร้างการแบ่งส่วน  หน่วยงานในกองกลาง สำนักงานอธิการบดี มหาวิทยาลัยราชภัฏสกลนคร</t>
  </si>
  <si>
    <t>1.  นักวิชาการพัสดุ 7</t>
  </si>
  <si>
    <t>2.  นักวิชาการพัสดุ 3 - 6</t>
  </si>
  <si>
    <t>9.  งานประชาสัมพันธ์และ</t>
  </si>
  <si>
    <t>1.  นักประชาสัมพันธ์ 7</t>
  </si>
  <si>
    <t xml:space="preserve">    โสตทัศนูปกรณ์</t>
  </si>
  <si>
    <t xml:space="preserve">2.  นักประชาสัมพันธ์ 3 – 6 </t>
  </si>
  <si>
    <t xml:space="preserve">3.  นักบริหารงานทั่วไป 3 – 6 </t>
  </si>
  <si>
    <t xml:space="preserve">4.  นักวิชาการโสตทัศนศึกษา 3 – 6 </t>
  </si>
  <si>
    <t>5.  นักวิชาการคอมพิวเตอร์ 3 - 6</t>
  </si>
  <si>
    <t>6.  ช่างศิลป์ 2 - ,5,6</t>
  </si>
  <si>
    <t>10.  งานอาคาร สถานที่</t>
  </si>
  <si>
    <t xml:space="preserve">       และยานพาหนะ</t>
  </si>
  <si>
    <t xml:space="preserve">3.  วิศวกรรม 3 – 6 </t>
  </si>
  <si>
    <t xml:space="preserve">4.  สถาปนิก 3 – 6 </t>
  </si>
  <si>
    <t>5.  ผู้ปฏิบัติงานเกษตร 2 – 4,5 - 6</t>
  </si>
  <si>
    <t>6.  ช่างเทคนิค 2 – 4,5 - 6</t>
  </si>
  <si>
    <t>7.  ช่างไฟฟ้า 2 – 4,5 - 6</t>
  </si>
  <si>
    <t>8.  ช่างเครื่องยนต์ 2 – 4,5 - 6</t>
  </si>
  <si>
    <t>9.  ช่างเขียนแบบ 2 – 4,5 - 6</t>
  </si>
  <si>
    <t>11.  งานประกันคุณภาพ</t>
  </si>
  <si>
    <t>1.  นักวิชาการศึกษา 7</t>
  </si>
  <si>
    <t xml:space="preserve">        การศึกษา</t>
  </si>
  <si>
    <t>4.  ผู้ปฏิบัติงานบริหารทั่วไป 2–4,5,6</t>
  </si>
  <si>
    <t>3.  ผู้ปฏิบัติงานบริหารทั่วไป 2 – 4,5,6</t>
  </si>
  <si>
    <t>10.  ผู้ปฏิบัติงานบริหารทั่วไป 2–4,5,6</t>
  </si>
  <si>
    <t>9.  งานประชาสัมพันธ์และโสตทัศนูปกรณ์</t>
  </si>
  <si>
    <t>10.  งานอาคาร สถานที่และยานพาหนะ</t>
  </si>
  <si>
    <t>11.  งานประกันคุณภาพการศึกษา</t>
  </si>
  <si>
    <t>รวมอัตรากำลังสายอาจารย์</t>
  </si>
  <si>
    <t>รวมอัตรากำลังสายสนับสนุน</t>
  </si>
  <si>
    <t xml:space="preserve">        แลกเปลี่ยน/เช่า</t>
  </si>
  <si>
    <t>1.  การเก็บรักษาพัสดุ</t>
  </si>
  <si>
    <t>1.  งานสารบรรณ</t>
  </si>
  <si>
    <t>การคิดภาระงานของงานสารบรรณ กองกลาง  สำนักงานอธิการบดี</t>
  </si>
  <si>
    <t>ฐานข้อมูล</t>
  </si>
  <si>
    <t>งาน</t>
  </si>
  <si>
    <t>รายละเอียดการปฏิบัติงาน</t>
  </si>
  <si>
    <t>หน่วยนับ</t>
  </si>
  <si>
    <t>จำนวน</t>
  </si>
  <si>
    <t>นาที</t>
  </si>
  <si>
    <t>ชั่วโมง</t>
  </si>
  <si>
    <t>ระยะเวลาที่ใช้</t>
  </si>
  <si>
    <t>ปฏิบัติงานรวม</t>
  </si>
  <si>
    <t>ปฏิบัติงาน/หน่วย</t>
  </si>
  <si>
    <t>แปลงนาทีเป็นชั่วโมง</t>
  </si>
  <si>
    <t>จำนวนอัตรากำลังที่พึงมี</t>
  </si>
  <si>
    <t>หมายเหตุ</t>
  </si>
  <si>
    <t>วัน</t>
  </si>
  <si>
    <t>ปริมาณงาน/ปี</t>
  </si>
  <si>
    <t>แปลงชั่วโมงเป็นวัน</t>
  </si>
  <si>
    <t>1.  การคิดปริมาณงาน คิดปริมาณงานรวมใน 1 ปี</t>
  </si>
  <si>
    <t>2.  กำหนดให้ 1 วัน = 7  ชั่วโมงทำการ</t>
  </si>
  <si>
    <t>3.  กำหนดให้ 1 คน ทำงาน 230 วัน/ปี</t>
  </si>
  <si>
    <t xml:space="preserve">4.  อัตรากำลังที่พึงมี       =  </t>
  </si>
  <si>
    <t>ระยะเวลาที่ใช้ในการปฏิบัติงานรวมทั้งหมด (วัน)</t>
  </si>
  <si>
    <t>ครั้ง</t>
  </si>
  <si>
    <t>ระบบ</t>
  </si>
  <si>
    <t>ฉบับ</t>
  </si>
  <si>
    <t>เล่ม</t>
  </si>
  <si>
    <t xml:space="preserve">    ระเบียบข้อบังคับทางราชการ</t>
  </si>
  <si>
    <t xml:space="preserve">   ในระบบ  GFMIS  ติดตามทวงถาม</t>
  </si>
  <si>
    <t xml:space="preserve">   ใบเสร็จรับเงินจากการจ่ายตรง</t>
  </si>
  <si>
    <t xml:space="preserve">    ใบแบบ บค. บจ. </t>
  </si>
  <si>
    <t xml:space="preserve">    งบประมาณ</t>
  </si>
  <si>
    <t>ราย</t>
  </si>
  <si>
    <t>ชุด</t>
  </si>
  <si>
    <t xml:space="preserve">    ทุกงบประมาณ ทุกแผนงาน</t>
  </si>
  <si>
    <t xml:space="preserve">    ออกใบเสร็จรับเงิน (บ.กศ.)</t>
  </si>
  <si>
    <t xml:space="preserve">    ออกใบเสร็จรับเงิน (บัณฑิตศึกษา)</t>
  </si>
  <si>
    <t xml:space="preserve"> </t>
  </si>
  <si>
    <t xml:space="preserve">    1.1  หน่วยรับ-ส่ง</t>
  </si>
  <si>
    <t xml:space="preserve">    1.2  หน่วยร่าง - โต้ตอบ</t>
  </si>
  <si>
    <t xml:space="preserve">    1.4  หน่วยพิมพ์เอกสาร</t>
  </si>
  <si>
    <t>รวม</t>
  </si>
  <si>
    <t>รายละเอียดของการปฏิบัติงาน</t>
  </si>
  <si>
    <t xml:space="preserve"> - จัดระเบียบวาระการประชุมสภาฯ</t>
  </si>
  <si>
    <t xml:space="preserve"> - ร่าง พิมพ์โต้ตอบหนังสือเชิญประชุม</t>
  </si>
  <si>
    <t xml:space="preserve"> - บันทึกการประชุม ถอดเทป</t>
  </si>
  <si>
    <t xml:space="preserve"> - ให้บริการอำนวยความสะอดกเกี่ยวกับการใช้</t>
  </si>
  <si>
    <t>ห้องประชุม และรับจอง</t>
  </si>
  <si>
    <t>-</t>
  </si>
  <si>
    <t xml:space="preserve"> - งานเกษียณอายุราชการ</t>
  </si>
  <si>
    <t xml:space="preserve"> - งานอื่น ๆ </t>
  </si>
  <si>
    <t xml:space="preserve"> - .งานครบรอบวันสถาปนามหาวิทยาลัย</t>
  </si>
  <si>
    <t>หน่วยประชุมและติดต่อประสานงานพิธีการ</t>
  </si>
  <si>
    <t xml:space="preserve"> - ประสานกรรมการสภามหาวิทยาลัยผู้ทรงคุณวุฒิ</t>
  </si>
  <si>
    <t xml:space="preserve"> - ประสานกรรมการส่งเสริมกิจการมหาวิทยาลัย</t>
  </si>
  <si>
    <t xml:space="preserve"> - ประสานคณะ/หน่วยงานในมหาวิทยาลัยใน</t>
  </si>
  <si>
    <t xml:space="preserve"> - ประสานผู้บริหารมหาวิทยาลัย</t>
  </si>
  <si>
    <t xml:space="preserve"> - ประสานท่าอากาศยานสกลนคร นครพนม</t>
  </si>
  <si>
    <t xml:space="preserve"> - ประสานโรงแรมต่าง ๆ ในจังหวัดสกลนคร</t>
  </si>
  <si>
    <t xml:space="preserve"> - ประสานบริษัทการบิน</t>
  </si>
  <si>
    <t>1.  เจ้าหน้าที่บริหารงานทั่วไป  8, 9 (1)</t>
  </si>
  <si>
    <t xml:space="preserve">1.  เจ้าหน้าที่บริหารงานทั่วไป  7 - 8 (1)  </t>
  </si>
  <si>
    <t>2.  เจ้าหน้าที่บริหารงานทั่วไป 7 (2)</t>
  </si>
  <si>
    <t>8.  เจ้าหน้าที่บริหารงานทั่วไป 3 – 6  (12)</t>
  </si>
  <si>
    <t>9.  นักวิชาการเงินและบัญชี  3 – 6  (7)</t>
  </si>
  <si>
    <t>10.  นักวิชาการพัสดุ  3 – 6  (4)</t>
  </si>
  <si>
    <t>11.  นักวิชาการโสตทัศนศึกษา  3 – 6  (1)</t>
  </si>
  <si>
    <t>12.  นักประชาสัมพันธ์  3 – 6  (1)</t>
  </si>
  <si>
    <t>13. วิศวกร 3 - 6 (1)</t>
  </si>
  <si>
    <t>14. สถาปนิก 3 - 6 (1)</t>
  </si>
  <si>
    <t>15. นิติกร 3 - 6 (2)</t>
  </si>
  <si>
    <t>16. บุคลากร 3 - 6 (2)</t>
  </si>
  <si>
    <t>17. ผู้ปฏิบัติงานบริหาร 2-4,5,6 (16)</t>
  </si>
  <si>
    <t>18. ผู้ปฏิบัติงานโสตทัศนศึกษา2-4,5,6 (1)</t>
  </si>
  <si>
    <t>19. ช่างเครื่องคอมพิวเตอร์ 2-4,5,6 (1)</t>
  </si>
  <si>
    <t>20. ช่างศิลป์ 2-4,5,6 (1)</t>
  </si>
  <si>
    <t>21. ผู้ปฏิบัติเกษตร 2-4,5,6 (2)</t>
  </si>
  <si>
    <t>22. ช่างเทคนิค 2-4,5,6 (2)</t>
  </si>
  <si>
    <t>23. ช่างไฟฟ้า 2-4,5,6 (2)</t>
  </si>
  <si>
    <t>24. ช่างเครื่องยนต์ 2-4,5,6 (1)</t>
  </si>
  <si>
    <t>25. ช่างเขียนแบบ 2-4,5,6 (2)</t>
  </si>
  <si>
    <t xml:space="preserve"> - ประสานบุคคลทั้งภายนอกและภายใน</t>
  </si>
  <si>
    <t xml:space="preserve"> - การออกเลขหนังสือภายนอก/ คำส</t>
  </si>
  <si>
    <t xml:space="preserve"> - รวบรวมเอกสารรายงานประจำปีแผนพัฒนา/</t>
  </si>
  <si>
    <t xml:space="preserve"> - จัดทำคู่มือประกันคุณภาพการศึกษา</t>
  </si>
  <si>
    <t xml:space="preserve"> - จัดทำรายงานการประเมินตนเอง (SAR)</t>
  </si>
  <si>
    <t xml:space="preserve"> - จัดเก็บเอกสารประกอบตัวบ่งชี้</t>
  </si>
  <si>
    <t xml:space="preserve"> - รับหนังสือราชการทั้งภายนอก / ภายใน /</t>
  </si>
  <si>
    <t xml:space="preserve"> -</t>
  </si>
  <si>
    <t xml:space="preserve"> - </t>
  </si>
  <si>
    <t xml:space="preserve"> - ลงทะเบียนคุมพัสดุภัณฑ์และไปรษณีย์</t>
  </si>
  <si>
    <t xml:space="preserve"> - ติดต่อประสานงาน ติดตามและเร่งรัดเรื่องต่าง ๆ</t>
  </si>
  <si>
    <t xml:space="preserve"> - คัดเลือกแลแยกประเภทหนังสือจัดเข้าแฟ้ม</t>
  </si>
  <si>
    <t xml:space="preserve"> - ลงรับหนังสือภายนอก/ ภายใน /โทรสาร</t>
  </si>
  <si>
    <t xml:space="preserve"> - ลงทะเบียนรับ - ส่ง โทรสาร</t>
  </si>
  <si>
    <t xml:space="preserve"> - ทำหน้าที่เบิกพัสดุในงานบริหารทั่วไป</t>
  </si>
  <si>
    <t xml:space="preserve"> - ร่าง-โต้ตอบหนังสือราชการทุกชนิด</t>
  </si>
  <si>
    <t xml:space="preserve"> - ตรวจสอบการพิมพ์ที่เสนอให้ลงนาม</t>
  </si>
  <si>
    <t xml:space="preserve"> - ทำหนังสือเชิญประชุม</t>
  </si>
  <si>
    <t>แฟ้ม</t>
  </si>
  <si>
    <t xml:space="preserve">1. การคิดคำนวณงาน คิดเป็นปริมาณงานรวมใน 1 ปี </t>
  </si>
  <si>
    <t>2. กำหนดให้ 1 วัน = 7 ชั่วโมงทำการ</t>
  </si>
  <si>
    <t>3. กำหนดให้ 1 คน ทำงาน 230 วัน/ปี</t>
  </si>
  <si>
    <t>3.  พิจารณาวิธีการจัดหา</t>
  </si>
  <si>
    <t>4.  คัดเลือกผู้ขาย/ผู้รับจ้าง</t>
  </si>
  <si>
    <t>5.  แจ้ง/ทำความตกลงหรือทำสัญญา</t>
  </si>
  <si>
    <t>6.  ควบคุมการปฏิบัติตามสัญญา</t>
  </si>
  <si>
    <t>3.  การตรวจสอบพัสดุประจำปี</t>
  </si>
  <si>
    <t xml:space="preserve"> - เปิดผนึกซองหนังสือเข้า</t>
  </si>
  <si>
    <t xml:space="preserve"> - ตรวจสอบหนังสือที่ส่งมาด้วย</t>
  </si>
  <si>
    <t xml:space="preserve"> - สำเนาเอกสาร</t>
  </si>
  <si>
    <t xml:space="preserve"> - จัดเก็บข้อมูลในระบบฐานข้อมูล</t>
  </si>
  <si>
    <t xml:space="preserve"> - จัดส่งทางไปรษณีย์ /โดยตรง</t>
  </si>
  <si>
    <t xml:space="preserve"> - การแจ้งเวียนเอกสาร</t>
  </si>
  <si>
    <t xml:space="preserve"> - คัดแยกเอกสาร</t>
  </si>
  <si>
    <t>เรื่อง</t>
  </si>
  <si>
    <t xml:space="preserve"> - ลงรหัสเอกสาร</t>
  </si>
  <si>
    <t xml:space="preserve"> - จัดเก็บเข้าแฟ้ม</t>
  </si>
  <si>
    <t xml:space="preserve"> - ตรวจสอบอายุการจัดเก็บของหนังสือ</t>
  </si>
  <si>
    <t xml:space="preserve"> - ทำสถิติการจัดเก็บ</t>
  </si>
  <si>
    <t xml:space="preserve"> - สืบค้นข้อมูลในระบบจัดเก็บ</t>
  </si>
  <si>
    <t xml:space="preserve"> - ทำลายเอกสาร</t>
  </si>
  <si>
    <t xml:space="preserve"> - ประกาศ</t>
  </si>
  <si>
    <t xml:space="preserve"> - คำสั่ง</t>
  </si>
  <si>
    <t xml:space="preserve"> - บันทึกข้อความ</t>
  </si>
  <si>
    <t xml:space="preserve"> - หนังสือราชการออก</t>
  </si>
  <si>
    <t xml:space="preserve"> - ระเบียบ</t>
  </si>
  <si>
    <t xml:space="preserve"> - ข้อบังคับ</t>
  </si>
  <si>
    <t xml:space="preserve"> - รายงาน</t>
  </si>
  <si>
    <t xml:space="preserve"> - อื่น ๆ เอกสารงานพิธีการ</t>
  </si>
  <si>
    <t xml:space="preserve"> - ทำรายงานประจำปี</t>
  </si>
  <si>
    <t xml:space="preserve"> - งานประกันคุณภาพ</t>
  </si>
  <si>
    <t xml:space="preserve"> - งานอื่น ๆ ที่คณะ สำนัก สถาบัน</t>
  </si>
  <si>
    <t xml:space="preserve"> - การประชุมผู้บริหาร</t>
  </si>
  <si>
    <t xml:space="preserve"> - การประชุมกรรมการสภามหาวิทยาลัย</t>
  </si>
  <si>
    <t xml:space="preserve"> - การประชุมกรรมการส่งเสริมฯ</t>
  </si>
  <si>
    <t xml:space="preserve"> - การประชุมอื่น ๆ ที่ได้รับมอบหมาย</t>
  </si>
  <si>
    <t xml:space="preserve"> - ขอวาระการประชุมจากผู้บริหาร</t>
  </si>
  <si>
    <t>วาระ</t>
  </si>
  <si>
    <t xml:space="preserve"> - พิมพ์รายงานการประชุม</t>
  </si>
  <si>
    <t xml:space="preserve"> - สำเนา/เข้าเล่มเอกสารประกอบฯ</t>
  </si>
  <si>
    <t xml:space="preserve"> - เตรียมห้องประชุม</t>
  </si>
  <si>
    <t xml:space="preserve"> - ดูแลความเรียบร้อยระหว่างประชุม</t>
  </si>
  <si>
    <t xml:space="preserve"> - ส่งรายงานการประชุมผู้ไม่มาประชุม</t>
  </si>
  <si>
    <t xml:space="preserve"> - จดบันทึกรายงานการประชุม</t>
  </si>
  <si>
    <t xml:space="preserve"> - เขียนรายงานการประชุม</t>
  </si>
  <si>
    <t xml:space="preserve"> - จัดเก็บวาระการประชุม</t>
  </si>
  <si>
    <t xml:space="preserve"> - กำกับติดตามรายงานผล</t>
  </si>
  <si>
    <t xml:space="preserve"> - แจ้งมติการประชุม</t>
  </si>
  <si>
    <t xml:space="preserve"> - สืบค้นวาระการประชุม</t>
  </si>
  <si>
    <t xml:space="preserve"> - เวียนรายงานการประชุม</t>
  </si>
  <si>
    <t xml:space="preserve"> - จัดซื้อบัตรโดยสารเครื่องบินให้</t>
  </si>
  <si>
    <t xml:space="preserve">   กรรมการสภาฯ ผู้ทรงคุณวุฒิ</t>
  </si>
  <si>
    <t xml:space="preserve"> - จัดส่งบัตรโดยสารเครื่องบินให้</t>
  </si>
  <si>
    <t xml:space="preserve"> - ติดตามทวงถามสำเนาบัตรไว้</t>
  </si>
  <si>
    <t xml:space="preserve">   ประกอบการเบิกจ่าย</t>
  </si>
  <si>
    <t xml:space="preserve"> - ดำเนินการในการขออนุมัติหลักการ</t>
  </si>
  <si>
    <t xml:space="preserve"> - เบิกจ่ายเงินค่าเดินทางมาราชการ</t>
  </si>
  <si>
    <t xml:space="preserve"> - ดำเนินการในการขออนุมัติและ</t>
  </si>
  <si>
    <t xml:space="preserve">   เบิกจ่ายเงินค่าเบี้ยประชุมกรรมการ</t>
  </si>
  <si>
    <t xml:space="preserve">   ชุดต่าง ๆ</t>
  </si>
  <si>
    <t xml:space="preserve"> - จัดหาวัสดุอุปกรณ์เพื่อใช้ในการดำเนิน</t>
  </si>
  <si>
    <t xml:space="preserve">   การงานประชุม</t>
  </si>
  <si>
    <t xml:space="preserve"> - บำรุงรักษา วัสดุ อุปกรณ์สำนักงาน</t>
  </si>
  <si>
    <t xml:space="preserve">   ให้สามารถใช้งานได้ตลอดเวลา</t>
  </si>
  <si>
    <t xml:space="preserve"> - สรุปผลการใช้เงินดำเนินการในแต่ละปี</t>
  </si>
  <si>
    <t xml:space="preserve">   เรื่องการประชุม</t>
  </si>
  <si>
    <t xml:space="preserve">   อุดรธานี</t>
  </si>
  <si>
    <t xml:space="preserve"> - งานประสานงานมหาวิทยาลัย</t>
  </si>
  <si>
    <t xml:space="preserve">   มหาวิทยาลัยกรณีกรรมการสภาฯ</t>
  </si>
  <si>
    <t xml:space="preserve">   กรรมการส่งเสริมขอให้ประสาน</t>
  </si>
  <si>
    <t xml:space="preserve"> - กรองแฟ้มงาน</t>
  </si>
  <si>
    <t xml:space="preserve"> - จัดทำกำหนดการของผู้บริหาร</t>
  </si>
  <si>
    <t xml:space="preserve"> - ประสานหน่วยงาน</t>
  </si>
  <si>
    <t xml:space="preserve"> - จัดการระบบฐานข้อมูลปฏิทินงานผู้บริหาร</t>
  </si>
  <si>
    <t xml:space="preserve"> - งานอำนวยความสะดวกแก่ผู้บริหาร</t>
  </si>
  <si>
    <t xml:space="preserve"> - งานสร้างภาพลักษณ์</t>
  </si>
  <si>
    <t>งานธุรการ</t>
  </si>
  <si>
    <t>งานซ่อมบำรุง</t>
  </si>
  <si>
    <t>สถานที่</t>
  </si>
  <si>
    <t xml:space="preserve">    คืนเงินประกันของเสียหาย</t>
  </si>
  <si>
    <t xml:space="preserve">      งานและหมวดรายจ่าย</t>
  </si>
  <si>
    <t xml:space="preserve">    ข้าราชการและลูกจ้างประจำ</t>
  </si>
  <si>
    <t xml:space="preserve">    งบกลาง</t>
  </si>
  <si>
    <t xml:space="preserve"> - นำเสนอผู้บริหาร</t>
  </si>
  <si>
    <t>การคิดภาระงานของงานการเงิน กองกลาง  สำนักงานอธิการบดี</t>
  </si>
  <si>
    <t xml:space="preserve">      มหาวิทยาลัยราชภัฏสกลนคร</t>
  </si>
  <si>
    <t xml:space="preserve">       วิจัยมหาวิทยาลัยราชภัฏสกลนคร</t>
  </si>
  <si>
    <t>1. ลงรับเอกสารหลักฐานการเบิกจ่าย</t>
  </si>
  <si>
    <t>2. ลงทะเบียนคืนเอกสาร</t>
  </si>
  <si>
    <t>3. รับหนังสือจากหน่วยงานภายนอก</t>
  </si>
  <si>
    <t>5. การออกเลขหนังสือภายใน</t>
  </si>
  <si>
    <t>6. รับ-ส่งโทรสาร</t>
  </si>
  <si>
    <t xml:space="preserve">7. แนะนำตอบคำถามผู้มาติดต่อ </t>
  </si>
  <si>
    <t xml:space="preserve">8. เก็บรวบรวมเอกสาร </t>
  </si>
  <si>
    <t xml:space="preserve">9. บันทึกการประชุม </t>
  </si>
  <si>
    <t>10. ติดต่อประสานงานโดยทั่วไป</t>
  </si>
  <si>
    <t>1. รับเงินนักศึกษาลงทะเบียนพร้อม</t>
  </si>
  <si>
    <t>2. รับเงินนักศึกษาลงทะเบียนพร้อม</t>
  </si>
  <si>
    <t>3. รับเงินนักศึกษาลงทะเบียนพร้อม</t>
  </si>
  <si>
    <t xml:space="preserve">    ออกใบเสร็จรับเงิน ( กศ.ปท.)</t>
  </si>
  <si>
    <t>4. รับเงินนักศึกษาลงทะเบียนพร้อม</t>
  </si>
  <si>
    <t>5. รับเงินขึ้นทะเบียนบัณฑิต</t>
  </si>
  <si>
    <t>6. รับเงินโครงการต่าง ๆ</t>
  </si>
  <si>
    <t>7. รับเงินอื่นๆ  เช่น ค่าเช่าทุกประเภท</t>
  </si>
  <si>
    <t xml:space="preserve">    ค่าน้ำ-ค่าไฟ ฯลฯ</t>
  </si>
  <si>
    <t>1. ตรวจสอบเอกสารหลักฐานชุดเบิก</t>
  </si>
  <si>
    <t xml:space="preserve">    ทุกหมวดรายจ่าย  ให้เป็นไปตาม</t>
  </si>
  <si>
    <t xml:space="preserve">    ตามแผนงาน งานและโครงการ</t>
  </si>
  <si>
    <t>3. กรณีที่ใช้งบประมาณแผ่นดิน  ต้อง</t>
  </si>
  <si>
    <t xml:space="preserve">    รวบรวมเรื่องจัดทำ ขบ 01  ขบ 02</t>
  </si>
  <si>
    <t xml:space="preserve">    และ บช  เพื่อตั้งฎีกาเบิกจ่ายใน</t>
  </si>
  <si>
    <t xml:space="preserve">    ระบบ  GFMIS</t>
  </si>
  <si>
    <t>4. เขียนเช็ค คุมทะเบียนเช็ค เสนอเซ็น</t>
  </si>
  <si>
    <t>5. ตรวจสอบบัญชีโครงการจ่ายตรง</t>
  </si>
  <si>
    <t>6. บันทึกทะเบียนคุมฎีกาที่ได้รับอนุมัติ</t>
  </si>
  <si>
    <t>7. จัดทำรายงานและงบเดือน</t>
  </si>
  <si>
    <t>8. ลูกหนี้เงินยืม</t>
  </si>
  <si>
    <t>11. ดำเนินการเบิกจ่าย โดยจัดทำทะเบียน</t>
  </si>
  <si>
    <t xml:space="preserve">      สรุปการเบิก-จ่ายเงินประจำวันแยก</t>
  </si>
  <si>
    <t xml:space="preserve">      ตามประเภทงบประมาณ ตามแผน</t>
  </si>
  <si>
    <t>12. ถอนเงินจากธนาคารนำเข้าบัญชี</t>
  </si>
  <si>
    <t xml:space="preserve">13. นำส่งภาษีเงินได้ หัก ณ ที่จ่าย </t>
  </si>
  <si>
    <t xml:space="preserve">     ไม่เกินวันที่ 7 ของเดือนถัดไป</t>
  </si>
  <si>
    <t>14. นำส่งเงินประกันสังคม ไม่เกินวัน</t>
  </si>
  <si>
    <t xml:space="preserve">      ที่15ของเดือนถัดไป</t>
  </si>
  <si>
    <t>1. จ่ายเงินเดือนและค่าจ้างประจำ</t>
  </si>
  <si>
    <t>2. จ่ายเงินประจำตำแหน่ง</t>
  </si>
  <si>
    <t>4. ตรวจสอบและจ่ายเงิน กบข.</t>
  </si>
  <si>
    <t>5. ตรวจสอบและจ่ายเงิน กสจ.</t>
  </si>
  <si>
    <t>6. ตรวจสอบและจ่ายเงิน ช.พ.ค.</t>
  </si>
  <si>
    <t>7. จ่ายเงินค่ารักษาพยาบาลทั้งไข้ใน</t>
  </si>
  <si>
    <t xml:space="preserve">    และไข้นอก</t>
  </si>
  <si>
    <t>8. จ่ายค่าเล่าเรียนบุตรข้าราชการและ</t>
  </si>
  <si>
    <t xml:space="preserve">    ลูกจ้าง</t>
  </si>
  <si>
    <t>1. จัดทำบัตรตรวจจ่ายเงินเดือน</t>
  </si>
  <si>
    <t>2. จัดทำฎีกาเบิกเกินส่งคืนโดยผ่าน</t>
  </si>
  <si>
    <t xml:space="preserve">    ระบบ GFMIS</t>
  </si>
  <si>
    <t>3. นำส่งเงินรายได้แผ่นดินในส่วน</t>
  </si>
  <si>
    <t>4. นำส่งเงินบูรณะทรัพย์สิน</t>
  </si>
  <si>
    <t>5. ตรวจสอบการใช้ใบเสร็จทุกประเภท</t>
  </si>
  <si>
    <t>6. งานกองทุนพัฒนาบุคลากร</t>
  </si>
  <si>
    <t>7. งานกองทุนฉุกเฉินไทยช่วยไทย</t>
  </si>
  <si>
    <t>8. งานกองทุนการศึกษามหาราษฎร</t>
  </si>
  <si>
    <t>9. งานกองทุนกู้ยืมเงินเพื่อการศึกษา</t>
  </si>
  <si>
    <t>10. งานบัญชีเงินกองทุนอุดหนุน</t>
  </si>
  <si>
    <t xml:space="preserve">       (เงินในงบประมาณ)</t>
  </si>
  <si>
    <t>11. งานวิจัยเงินนอก</t>
  </si>
  <si>
    <t>12. งานบัญชีกองทุนสวัสดิการ 6 กองทุน</t>
  </si>
  <si>
    <t>13. งานการบริหารจัดการและพัฒนา</t>
  </si>
  <si>
    <t>โครงสร้างการแบ่งส่วนราชการในกองกลาง สำนักงานอธิการบดี มหาวิทยาลัยราชภัฎสกลนคร</t>
  </si>
  <si>
    <t>หน้าที่ความรับผิดชอบ</t>
  </si>
  <si>
    <t>การแบ่งงานภายใน</t>
  </si>
  <si>
    <t>การกำหนดกลุ่มตำแหน่ง</t>
  </si>
  <si>
    <t>การจัดหน้าที่ความรับผิดชอบ  การแบ่งงานและการกำหนดตำแหน่งในกองกลาง   สำนักงานอธิการบดี  มหาวิทยาลัยราชภัฏสกลนคร</t>
  </si>
  <si>
    <t>ปฏิบัติงานสารบรรณของมหาวิทยาลัย</t>
  </si>
  <si>
    <t>ดำเนินงานการประกันคุณภาพภายในของกองกลาง</t>
  </si>
  <si>
    <t>รับผิดชอบด้านการประสานงานมหาวิทยาลัย</t>
  </si>
  <si>
    <t>ดำเนินการเกี่ยวกับงานอาคารสถานที่และยานพาหนะ</t>
  </si>
  <si>
    <t>พัฒนาระบบการบริหารงานบุคคลภายในมหาวิทยาลัย</t>
  </si>
  <si>
    <t>ดำเนินการเกี่ยวกับวินัยและนิติการ</t>
  </si>
  <si>
    <t>ดำเนินการเกี่ยวกับสวัสดิการ บำเหน็จบำนาญ และเครื่องราชอิสริยาภรณ์</t>
  </si>
  <si>
    <t>ดำเนินการเกี่ยวกับการฝึกอบรมและพัฒนาข้าราชการ</t>
  </si>
  <si>
    <t>จัดทำทะเบียนประวัติและข้อมูลบุคลากรในมหาวิทยาลัย</t>
  </si>
  <si>
    <t>ควบคุม และดำเนินการเกี่ยวกับการเงินของมหาวิทยาลัย ทั้งเงินงบประมาณและเงินรายได้ ให้เป็นไปตามระเบียบและสามารถตรวจสอบได้</t>
  </si>
  <si>
    <t>ควบคุม และดำเนินการเกี่ยวกับระบบการบัญชีเงินงบประมาณและเงินรายได้ให้เป็นไปตามระเบียบ และสามารถตรวจสอบได้</t>
  </si>
  <si>
    <t>ควบคุม และจัดวางระบบการบริหารงบประมาณให้สอดคล้องกับแผนการปฏิบัติงานต่างๆ ที่วางไว้</t>
  </si>
  <si>
    <t>ควบคุม ดำเนินการ และให้บริการด้านการพัสดุแก่มหาวิทยาลัย</t>
  </si>
  <si>
    <t>พัฒนาระบบการคลังให้สามารถตรวจสอบการปฏิบัติงานของทุกหน่วยงานในมหาวิทยาลัยได้</t>
  </si>
  <si>
    <t>ปฏิบัติงานร่วมกัน หรือสนับสนุนการปฏิบัติงานของหน่วยงานอื่นๆ ที่เกี่ยวข้องหรือได้รับมอบหมาย</t>
  </si>
  <si>
    <t>ดำเนินการเกี่ยวกับงานช่วยอำนวยการและงานเลขานุการของ</t>
  </si>
  <si>
    <t>มหาวิทยาลัย</t>
  </si>
  <si>
    <t>โครงสร้างอัตรากำลัง / ตำแหน่งในกองกลาง สำนักงานอธิการบดี มหาวิทยาลัยราชภัฏสกลนคร</t>
  </si>
  <si>
    <t>เป็นหน่วยงานประชาสัมพันธ์ของมหาวิทยาลัย รวมทั้งเผยแพร่</t>
  </si>
  <si>
    <t>กิจกรรมความรู้ ความก้าวหน้า และผลงานของมหาวิทยาลัย</t>
  </si>
  <si>
    <t xml:space="preserve">บริหารงานทั่วไปของมหาวิทยาลัย ซึ่งมิได้เป็นอำนาจหน้าที่ของ         </t>
  </si>
  <si>
    <t xml:space="preserve"> ส่วนราชการ ใดโดยเฉพาะ</t>
  </si>
  <si>
    <t>ดำเนินการตอบสนองคำรับรองการปฏิบัติราชการและการประเมินผล</t>
  </si>
  <si>
    <t>การปฏิบัติราชการของกองกลาง</t>
  </si>
  <si>
    <t xml:space="preserve">ดำเนินการเกี่ยวกับการบริหารงานบุคคลในมหาวิทยาลัย ได้แก่ </t>
  </si>
  <si>
    <t>การสรรหา บรรจุ แต่งตั้ง เลื่อนระดับตำแหน่ง การประเมินผล</t>
  </si>
  <si>
    <t>การปฏิบัติงาน ฯลฯ</t>
  </si>
  <si>
    <t>ประสานงานด้านการเงิน การบัญชี การงบประมาณและการพัสดุกับ
หน่วยงานต่างๆ ในมหาวิทยาลัย</t>
  </si>
  <si>
    <t>สารบัญ</t>
  </si>
  <si>
    <t>หน้า</t>
  </si>
  <si>
    <t>โครงสร้างการแบ่งส่วน</t>
  </si>
  <si>
    <t>การกำหนดที่ความรับผิดชอบ การแบ่งงานและการกำหนดตำแหน่ง</t>
  </si>
  <si>
    <t>โครงสร้างการแบ่งส่วน หน่วยงานใน</t>
  </si>
  <si>
    <t>การคิดภาระงานของแต่ละงาน</t>
  </si>
  <si>
    <t>ตารางสรุปการกำหนดกรอบอัตรากำลังและตำแหน่งเพิ่มใหม่ ประจำปีงบประมาณ พ.ศ. 2549</t>
  </si>
  <si>
    <t>ตารางสรุปการกรอบอัตรากำลังและตำแหน่งเพิ่มใหม่</t>
  </si>
  <si>
    <t>โครงสร้างอัตรากำลัง/ตำแหน่ง</t>
  </si>
  <si>
    <t>4.  นักวิชาการพัสดุ 7  (1)</t>
  </si>
  <si>
    <t>5.  นักประชาสัมพันธ์ 7 (1)</t>
  </si>
  <si>
    <t xml:space="preserve">   โทรสาร</t>
  </si>
  <si>
    <t xml:space="preserve">   เสนอผู้บังคับบัญชา</t>
  </si>
  <si>
    <t xml:space="preserve">   ที่ลงทะเบียน</t>
  </si>
  <si>
    <t xml:space="preserve">   ให้ส่งภายในกำหนดเวลา</t>
  </si>
  <si>
    <t xml:space="preserve"> - ให้บริการส่งโทรสารให้แก่หน่วยงานต่าง ๆ </t>
  </si>
  <si>
    <t xml:space="preserve">   โครงการและกิจกรรมต่าง ๆ</t>
  </si>
  <si>
    <t>การคิดภาระงานของงานบัญชีและงบประมาณ     กองกลาง   สำนักงานอธิการบดี</t>
  </si>
  <si>
    <t>6.  งานบัญชีและงบประมาณ</t>
  </si>
  <si>
    <t xml:space="preserve">     6.1  หน่วยบัญชี</t>
  </si>
  <si>
    <t>1.  บันทึกบัญชีเงินสด</t>
  </si>
  <si>
    <t xml:space="preserve">     1.1  งบประมาณแผ่นดิน</t>
  </si>
  <si>
    <t xml:space="preserve">    1.2  งบ  บ.กศ.</t>
  </si>
  <si>
    <t xml:space="preserve">    1.3  งบ กศ.ป.</t>
  </si>
  <si>
    <t xml:space="preserve">    1.4  งบ  กศ.ปท.</t>
  </si>
  <si>
    <t xml:space="preserve">    1.5  งบบัณฑิตศึกษา  (ป.โท)</t>
  </si>
  <si>
    <t xml:space="preserve">    1.6  งบรายได้จากการบริการ,  เงินรับฝากต่าง ๆ  </t>
  </si>
  <si>
    <t xml:space="preserve">           และเงินประกันของเสียหาย</t>
  </si>
  <si>
    <t xml:space="preserve">    1.7  เงินรับฝาก   ฯลฯ</t>
  </si>
  <si>
    <t>2.  บันทึกบัญชีในสมุดเงินฝากธนาคาร</t>
  </si>
  <si>
    <t>3.  บันทึกบัญชีในสมุดรายวันทั่วไป    ฯลฯ</t>
  </si>
  <si>
    <t>4.  บันทึกบัญชีย่อย</t>
  </si>
  <si>
    <t>5.  บันทึกรายการหักล้างทางบัญชีในระบบ  GFMIS</t>
  </si>
  <si>
    <t>6.  บันทึกบัญชีการตั้งยอดการจ่ายเงิน</t>
  </si>
  <si>
    <t>7.  บันทึกบัญชีการจ่ายเงินร้านค้า</t>
  </si>
  <si>
    <t>8.  บันทึกบัญชีเงินรับฝาก</t>
  </si>
  <si>
    <t>9. ลงบัญชีแยกประเภท</t>
  </si>
  <si>
    <t>10.  ลงทะเบียนคุมลูกหนี้เงินนอกงบประมาณ</t>
  </si>
  <si>
    <t>11.  จัดทำงบกระทบยอดเงินฝากธนาคาร</t>
  </si>
  <si>
    <t>12.  จัดเก็บเอกสารการบันทึกบัญชี</t>
  </si>
  <si>
    <t>13.  จัดทำรายงานการรับจริง-จ่ายจริงประจำเดือน</t>
  </si>
  <si>
    <t>14.  จัดทำทะเบียนคุมเงินจัดสรร</t>
  </si>
  <si>
    <t>15.  จัดทำรายงานงบแสดงสถานะทางการเงินประจำปี</t>
  </si>
  <si>
    <t xml:space="preserve">       ส่ง  สตง.</t>
  </si>
  <si>
    <t>16.  จัดทำรายงานการตรวจสอบยอดเงิน  GFMIS</t>
  </si>
  <si>
    <t>17.  จัดทำการขอจ่ายในระบบ  GFMIS</t>
  </si>
  <si>
    <t>18.  จัดทำรายงานงบทดลองในระบบ  GFMIS  นำส่ง สตง</t>
  </si>
  <si>
    <t xml:space="preserve">        และคลังจังหวัด</t>
  </si>
  <si>
    <t>19.  จัดทำรายงานงบประมาณประจำเดือน</t>
  </si>
  <si>
    <t>20.  จัดทำรายงานทางการเงินประจำเดือน</t>
  </si>
  <si>
    <t>21.  จัดทำรายงานงบเดือน</t>
  </si>
  <si>
    <t>22.  จัดทำรายงานประจำปี</t>
  </si>
  <si>
    <t>23.  ติดต่อประสานงานกับหน่วยงานและส่วนราชการที่</t>
  </si>
  <si>
    <t xml:space="preserve">      เกี่ยวข้อง</t>
  </si>
  <si>
    <t>24.  ปฏิบัติงานในวันเสาร์-อาทิตย์ ตามโครงการ กศ.ป.</t>
  </si>
  <si>
    <t>25.  ปฏิบัติงานรับ-จ่ายเงินประจำวัน หน้าเคาน์เตอร์ใน</t>
  </si>
  <si>
    <t xml:space="preserve">       วันอังคาร  , วันศุกร์</t>
  </si>
  <si>
    <t>26.  งานอื่นที่ได้รับมอบหมาย</t>
  </si>
  <si>
    <t xml:space="preserve">     6.2 หน่วยงบประมาณ</t>
  </si>
  <si>
    <t>1.  ตรวจสอบเอกสารขอเบิกเงินงบประมาณทุกหมวดราย</t>
  </si>
  <si>
    <t xml:space="preserve">     รายจ่ายจำแนกตามแผนงาน   งาน/โครงการ</t>
  </si>
  <si>
    <t>2.  จัดทำรายละเอียดประกอบการขอตั้งเงินงบประมาณ</t>
  </si>
  <si>
    <t xml:space="preserve">    เงินนอกงบประมาณ  ในส่วนสำนักงานอธิการบดี</t>
  </si>
  <si>
    <t>3.  จัดทำรายงานงบประมาณ โดยแยกตามงบจัดสรรงบ</t>
  </si>
  <si>
    <t xml:space="preserve">    ประมาณรายจ่ายดังต่อไปนี้</t>
  </si>
  <si>
    <t xml:space="preserve">    3.1  งบประมาณแผ่นดิน</t>
  </si>
  <si>
    <t xml:space="preserve">    3.2  งบ  บ.กศ.</t>
  </si>
  <si>
    <t xml:space="preserve">    3.3  งบ กศ.ป.</t>
  </si>
  <si>
    <t xml:space="preserve">    3.4  งบ  กศ.ปท.</t>
  </si>
  <si>
    <t xml:space="preserve">    3.5  งบบัณฑิตศึกษา  (ป.โท)</t>
  </si>
  <si>
    <t xml:space="preserve">    3.6  งบรายได้จากการบริการ,  เงินรับฝากต่าง ๆ  และเงิน</t>
  </si>
  <si>
    <t xml:space="preserve">          ประกันของเสียหาย</t>
  </si>
  <si>
    <t xml:space="preserve">    3.7  เงินรับฝาก</t>
  </si>
  <si>
    <t xml:space="preserve">    3.8  เงินลงทะเบียนบัณฑิต</t>
  </si>
  <si>
    <t xml:space="preserve">    3.9  ปฏิบัติงานในวันเสาร์-อาทิตย์ ตามโครงการ กศ.ป.</t>
  </si>
  <si>
    <t>3.  นักวิชาการเงินและบัญชี 7 (2)</t>
  </si>
  <si>
    <t xml:space="preserve">    3.10  ปฏิบัติงานรับ-จ่ายเงินประจำวัน หน้าเคาน์เตอร์ใน</t>
  </si>
  <si>
    <t xml:space="preserve">             วันอังคาร  , วันศุกร์</t>
  </si>
  <si>
    <t xml:space="preserve">    3.11  งานอื่นที่ได้รับมอบหมาย</t>
  </si>
  <si>
    <t>8.  งานพัสดุ</t>
  </si>
  <si>
    <t xml:space="preserve">     8.1  หน่วยจัดหาพัสดุ</t>
  </si>
  <si>
    <t>1.  พิจารณาความจำเป็น/ความต้องการ</t>
  </si>
  <si>
    <t>ในการใช้งาน</t>
  </si>
  <si>
    <t>2.  พิจารณากำหนดคุณลักษณะ/รูปแบบ/รายละเอียด</t>
  </si>
  <si>
    <t xml:space="preserve">     -  จัดซื้อจัดจ้างโดยวิธีตกลงราคา</t>
  </si>
  <si>
    <t xml:space="preserve">     -  จัดซื้อจัดจ้างโดยวิธีสอบราคา/ประกวดราคา/</t>
  </si>
  <si>
    <t xml:space="preserve">     -  โดยวิธีตกลงราคา</t>
  </si>
  <si>
    <t xml:space="preserve">     -  โดยวิธีสอบราคา/ประกวดราคา/แลกเปลี่ยน/เช่า</t>
  </si>
  <si>
    <t xml:space="preserve">    -  โดยวิธีสอบราคา/ประกวดราคา/แลกเปลี่ยน/เช่า</t>
  </si>
  <si>
    <t xml:space="preserve">     8.2  หน่วยควบคุมพัสดุ</t>
  </si>
  <si>
    <t>การควบคุมพัสดุแบ่งเป็น  3 ส่วนได้แก่</t>
  </si>
  <si>
    <t xml:space="preserve">     1.1  เมื่อได้รับพัสดุแล้วต้องลงบัญชีหรือทะเบียน</t>
  </si>
  <si>
    <t xml:space="preserve">     1.2  เก็บรักษาให้เป็นระเบียบเรียบร้อยปลอดภัย</t>
  </si>
  <si>
    <t xml:space="preserve">            ครบถ้วนถูกต้องตรงตามบัญชีหรือทะเบียน</t>
  </si>
  <si>
    <t>2.  การเบิก - จ่ายพัสดุ</t>
  </si>
  <si>
    <t xml:space="preserve">     2.1  ตรวจสอบใบเบิก-เอกสารประกอบ</t>
  </si>
  <si>
    <t xml:space="preserve">            ไว้เป็นหลักฐาน</t>
  </si>
  <si>
    <t xml:space="preserve">    2.2  ลงบัญชีหรือทะเบียนทุกครั้งที่มีการจ่าย</t>
  </si>
  <si>
    <t xml:space="preserve">     3.1  ก่อนสิ้นเดือนกันยายนทุกปี ออกคำสั่งแต่งตั้ง</t>
  </si>
  <si>
    <t xml:space="preserve">           กรรมการตรวจสอบพัสดุ ซึ่งไม่ใช่เจ้าหน้าที่พัสดุ</t>
  </si>
  <si>
    <t xml:space="preserve">     3.2  ขั้นตอนการตรวจสอบ ตั้งแต่ 1 ต.ค. ปีก่อนจนถึง</t>
  </si>
  <si>
    <t xml:space="preserve">            30 ก.ย. ปีปัจจุบันโดยเริ่มตรวจสอบในวันเปิด</t>
  </si>
  <si>
    <t xml:space="preserve">            ทำการแรกของเดือน ต.ค. ปีปัจจุบัน</t>
  </si>
  <si>
    <t xml:space="preserve">     3.3  เสนอรายงานผลการตรวจสอบต่อหัวหน้า</t>
  </si>
  <si>
    <t xml:space="preserve">            ส่วนราชการภายใน    30 วันทำการ</t>
  </si>
  <si>
    <t xml:space="preserve">            เริ่มนับแต่วันตรวจสอบ</t>
  </si>
  <si>
    <t xml:space="preserve">     3.4  ส่งรายงานผลการตรวจสอบถึงหัวหน้าส่วนราชการ</t>
  </si>
  <si>
    <t xml:space="preserve">             และ สตง. อย่างละ  1  ชุด</t>
  </si>
  <si>
    <t xml:space="preserve">    8.3  หน่วยจำหน่ายพัสดุ</t>
  </si>
  <si>
    <t>1.  หน่วยงาน/ศูนย์/สำนัก ขออนุมัติหัวหน้าส่วนราชการ</t>
  </si>
  <si>
    <t xml:space="preserve">     เพื่อจำหน่ายพัสดุ</t>
  </si>
  <si>
    <t>2.  ส่วนราชการออกคำสั่งแต่งตั้งกรรมการจำหน่ายพัสดุ</t>
  </si>
  <si>
    <t>3.  คณะกรรมการตรวจสอบรายงานผลการจำหน่ายพัสดุ</t>
  </si>
  <si>
    <t xml:space="preserve">4.  เจ้าหน้าที่พัสดุลงจ่ายพัสดุออกจากบัญชี </t>
  </si>
  <si>
    <t xml:space="preserve">     หรือทะเบียนทันที</t>
  </si>
  <si>
    <t>5.  แจ้ง สตง. ภายใน 30 วัน นับจากวันลงจ่ายจากบัญชี</t>
  </si>
  <si>
    <t xml:space="preserve">     หรือทะเบียน</t>
  </si>
  <si>
    <t>6.  กรณีมีเงินที่ได้จากการจำหน่ายให้ปฏิบัติตามกฏหมาย</t>
  </si>
  <si>
    <t xml:space="preserve">     ว่าด้วยวิธีงบประมาณ</t>
  </si>
  <si>
    <t xml:space="preserve">    8.4  หน่วยยืมพัสดุ</t>
  </si>
  <si>
    <t>1.  ตรวจสอบบันทึก/หนังสือจากหน่วยงาน</t>
  </si>
  <si>
    <t xml:space="preserve">     หรือบุคคลภายนอก ที่ขออนุมัติยืมพัสดุ</t>
  </si>
  <si>
    <t>2.  เจ้าหน้าที่พัสดุทำหลักฐานการยืมเป็นลายลักษณ์อักษร</t>
  </si>
  <si>
    <t xml:space="preserve">     เพื่อการตรวจสอบในภายหลัง</t>
  </si>
  <si>
    <t>3.  เมื่อมีการส่งคืนเจ้าหน้าที่พัสดุต้องตรวจสอบพัสดุ</t>
  </si>
  <si>
    <t xml:space="preserve">     อยู่ในสภาพใช้การได้เรียบร้อย ไม่มีการชำรุดเสียหาย</t>
  </si>
  <si>
    <t xml:space="preserve">     หากมีการชำรุดหรือเสียหายผู้ยืมต้องเป็นผู้ชดใช้</t>
  </si>
  <si>
    <t xml:space="preserve">     ผู้ชดใช้ให้ใช้งานได้อย่างเดิม</t>
  </si>
  <si>
    <t>4.  ปฏิบัติงานอื่น ๆ ที่ได้รับมอบหมาย</t>
  </si>
  <si>
    <t>การคิดภาระงานของงานอาคาร สถานที่และยานพาหนะ</t>
  </si>
  <si>
    <t>หน่วย</t>
  </si>
  <si>
    <t>9.3  หน่วยรักษาความปลอดภัย</t>
  </si>
  <si>
    <t>ชุดเวรประตู</t>
  </si>
  <si>
    <t>ชุดเวรสายตรวจ</t>
  </si>
  <si>
    <t>ชุดเวรศูนย์วิทยุ</t>
  </si>
  <si>
    <t>ชุดจราจร</t>
  </si>
  <si>
    <t>ชุดเฉพาะกิจ</t>
  </si>
  <si>
    <t>9.1  หน่วยอาคารสถานที่</t>
  </si>
  <si>
    <t>งานเก็บขยะ</t>
  </si>
  <si>
    <t>งานตัดหญ้า</t>
  </si>
  <si>
    <t>งานสวนหย่อม</t>
  </si>
  <si>
    <t>งานทำความสะอาดอาคารเรียนและอาคารประกอบ</t>
  </si>
  <si>
    <t>งานซ่อมแซมบำรุงเครื่องยนต์ (เครื่องตัดหญ้า)</t>
  </si>
  <si>
    <t>งานตัดแต่งกิ่งไม้</t>
  </si>
  <si>
    <t>งานทำเวทีและกางเต้นท์และเก็บ</t>
  </si>
  <si>
    <t>งานดูดสิ่งปฏิกูล</t>
  </si>
  <si>
    <t>งานซ่อมแซมบ้านพัก อาคารเรียนและอาคารประกอบ</t>
  </si>
  <si>
    <t xml:space="preserve">9.4  หน่วยสาธารณูปโภค </t>
  </si>
  <si>
    <t xml:space="preserve">       9.4.1 ไฟฟ้า</t>
  </si>
  <si>
    <t>เปลี่ยน ซ่อมบำรุง อุปกรณ์ไฟฟ้า ภายในอาคาร</t>
  </si>
  <si>
    <t>เปลี่ยน ซ่อมบำรุง อุปกรณ์ไฟฟ้า ภายนอกอาคาร</t>
  </si>
  <si>
    <t>บำรุงรักษาสายส่งและหม้อแปลงไฟฟ้า</t>
  </si>
  <si>
    <t>งานติดตั้ง เครื่องปรับอากาศ</t>
  </si>
  <si>
    <t>งานบำรุงรักษาเครื่องปรับอากาศ</t>
  </si>
  <si>
    <t>งานซ่อมบำรุง ล้างเครื่องปรับอากาศขนาดใหญ่</t>
  </si>
  <si>
    <t>งานซ่อมระบบโทรศัพท์ภายใน</t>
  </si>
  <si>
    <t>งานติดตั้งระบบโทรศัพท์</t>
  </si>
  <si>
    <t>รวมทั้งสิ้น  68  อัตรา</t>
  </si>
  <si>
    <t>งานบำรุงรักษาสายโทรศัพท์</t>
  </si>
  <si>
    <t>งานร่วมซ่อมระบบโทรศพท์สายนอก ภายในมหาวิทยาลัย</t>
  </si>
  <si>
    <t xml:space="preserve">      9.4.2  ประปา</t>
  </si>
  <si>
    <t>ควบคุมระบบผลิตน้ำ</t>
  </si>
  <si>
    <t>ซ่อมระบบส่งน้ำ</t>
  </si>
  <si>
    <t>ซ่อมเปลี่ยนอุปกรณ์ สุขภัณฑ์</t>
  </si>
  <si>
    <t>ติดตั้งมิเตอร์</t>
  </si>
  <si>
    <t>ตรวจวัดวัดปริมาณการใช้น้ำ</t>
  </si>
  <si>
    <t>ออกใบสำคัญรับเงิน</t>
  </si>
  <si>
    <t>ตรวจระบบส่งน้ำ</t>
  </si>
  <si>
    <t>ล้างทำความถังในระบบการผลิต</t>
  </si>
  <si>
    <t>ซ่อมดูแลเครื่องสูบน้ำตมแหล่งน้ำ/ตามอาคาร</t>
  </si>
  <si>
    <t>9.5  หน่วยออกแบบและตรวจสอบงานก่อสร้าง</t>
  </si>
  <si>
    <t>ออกแบบ</t>
  </si>
  <si>
    <t>งานเขียนแบบ</t>
  </si>
  <si>
    <t>ประมาณราคา</t>
  </si>
  <si>
    <t>เปิดซองประกวดราคา</t>
  </si>
  <si>
    <t>ควบคุมงานก่อสร้าง</t>
  </si>
  <si>
    <t>ตรวจรับงานก่อสร้าง</t>
  </si>
  <si>
    <t>งานวางผังอาคาร</t>
  </si>
  <si>
    <t>9.2  หน่วยยานพาหนะ</t>
  </si>
  <si>
    <t>รับหนังสือขอใช้รถ</t>
  </si>
  <si>
    <t>จัดรถตามผู้ขอใช้รถ</t>
  </si>
  <si>
    <t>เขียนบิลเบิกน้ำมัน</t>
  </si>
  <si>
    <t>สรุปการใช้รถประจำสัปดาห์</t>
  </si>
  <si>
    <t>สรุปการซ่อมบำรุงรถประจำเดือน</t>
  </si>
  <si>
    <t>สรุปการใช้น้ำมันประจำเดือน</t>
  </si>
  <si>
    <t>ทำชุดเบิกค่าซ่อมรถ</t>
  </si>
  <si>
    <t>ทำความสะอาดสำนักงานงานบริการ</t>
  </si>
  <si>
    <t>ทำความสะอาดสำนักงานในมหาวิทยาลัย</t>
  </si>
  <si>
    <t>ให้บริการหน่วยงานนอกมหาวิทยาลัย</t>
  </si>
  <si>
    <t>บริการรับส่งนัเรียน</t>
  </si>
  <si>
    <t>11. งานประกันคุณภาพฯ</t>
  </si>
  <si>
    <t xml:space="preserve">        11.1หน่วยงานบริหารทั่วไป</t>
  </si>
  <si>
    <t>1.  งานทะเบียน รับ-ส่ง หนังสือ</t>
  </si>
  <si>
    <t>2.  งานจัดทำหนังสือออกภายใน-ภายนอก</t>
  </si>
  <si>
    <t>3.  จัดเก็บเอกสาร</t>
  </si>
  <si>
    <t>4.  จัดทำหนังสือเชิญประชุม</t>
  </si>
  <si>
    <t>5.  เดินหนังสือเชิญประชุม</t>
  </si>
  <si>
    <t>6.  จัดประชุม</t>
  </si>
  <si>
    <t>7.  สรุปและรายงานการประชุม</t>
  </si>
  <si>
    <t>8.  ทำเอกสารที่ได้รับมอบหมาย</t>
  </si>
  <si>
    <t>9.  ติดต่อประสานงานกับหน่วยงานอื่น</t>
  </si>
  <si>
    <t>10.  งานบริการสารสนเทศ</t>
  </si>
  <si>
    <t>11.  จัดทำหลักผู้ขาย</t>
  </si>
  <si>
    <t>12.  จัดทำรายงานการนำส่ง GFMIS</t>
  </si>
  <si>
    <t>13.  นำส่งรายงาน GFMIS</t>
  </si>
  <si>
    <t>14.  งานทะเบียนงบประมาณ</t>
  </si>
  <si>
    <t>15.  จัดทำเอกสารประกอบการประชุม</t>
  </si>
  <si>
    <t>11.2 หน่วยงานมาตรฐานและประกันคุณภาพการศึกษา</t>
  </si>
  <si>
    <t>1.  จัดทำรายงานประจำปี</t>
  </si>
  <si>
    <t>2.  จัดทำคู่มือการประกันคุณภาพ</t>
  </si>
  <si>
    <t>3.  จัดทำคู่มือรายงานการประเมินตนเอง</t>
  </si>
  <si>
    <t>4.  จัดพิมพ์และจัดทำต้นฉบับให้หัวหน้าตรวจสอบ</t>
  </si>
  <si>
    <t>5.  การปรับปรุงแก้ไขข้อมูล</t>
  </si>
  <si>
    <t>6.  จัดส่งโรงพิมพ์เพื่อจัดทำการพิมพ์</t>
  </si>
  <si>
    <t>7.  ส่งเผยแพร่ให้หน่วยงานต่างๆในมหาวิทยาลัยและ</t>
  </si>
  <si>
    <t xml:space="preserve">    หน่วยงานภายนอกของมหาวิทยาลัย</t>
  </si>
  <si>
    <t>8.  การประชาสัมพันธ์ข้อมูล</t>
  </si>
  <si>
    <t>9.  ประสานงานกับคณะและหน่วยงาน</t>
  </si>
  <si>
    <t xml:space="preserve">     ทั้งในและนอกมหาวิทยาลัย</t>
  </si>
  <si>
    <t>10.  จัดทำเอกสาร  ก.พ.ร.</t>
  </si>
  <si>
    <t>11.  จัดทำเอกสาร  ส.ม.ศ.</t>
  </si>
  <si>
    <t>12.  เบิกจ่ายค่าตอบแทนวิทยากร</t>
  </si>
  <si>
    <t xml:space="preserve">13.  จัดซื้อ-จัดหาบัตรโดยสารเครื่องบินให้กับวิทยากร </t>
  </si>
  <si>
    <t xml:space="preserve">     (ค่าเดินทาง)</t>
  </si>
  <si>
    <t>14.  รับส่ง-โทรสาร</t>
  </si>
  <si>
    <t>4.  อัตรากำลังที่พึงมี       =   29.91</t>
  </si>
  <si>
    <t>การคิดภาระงานประกันคุณภาพการศึกษา    กองกลาง</t>
  </si>
  <si>
    <t>กองกลาง  สำนักงานอธิการบดี  มหาวิทยาลัยราชภัฏสกลนคร</t>
  </si>
  <si>
    <t>3.  งานบริหารบุคคล</t>
  </si>
  <si>
    <t xml:space="preserve">      3.1 หน่วยบริหารบุคคล</t>
  </si>
  <si>
    <t>1) งานอัตรากำลัง</t>
  </si>
  <si>
    <t xml:space="preserve"> - จัดทำบัญชียุบเลิกอัตราข้าราชการ</t>
  </si>
  <si>
    <t xml:space="preserve">     เกษียณ/ลูกจ้างประจำ</t>
  </si>
  <si>
    <t>- จัดทำบัญชีอัตรากำลังข้าราชการ</t>
  </si>
  <si>
    <t xml:space="preserve">   /ลูกจ้างประจำ</t>
  </si>
  <si>
    <t>- จัดทำกรอบอัตรากำลังโครงสร้าง</t>
  </si>
  <si>
    <t xml:space="preserve">   การแบ่งส่วนราชการภายใน</t>
  </si>
  <si>
    <t>- จัดทำบัญชีถือจ่ายเงินเดือน/ค่าจ้าง</t>
  </si>
  <si>
    <t xml:space="preserve">   (หมายเลข 1-4)</t>
  </si>
  <si>
    <t>- จัดทำบัญชียืนยัดยอดงบประมาณ</t>
  </si>
  <si>
    <t xml:space="preserve">   ขอเงินงบประมาณเพิ่มเติม</t>
  </si>
  <si>
    <t>- การยืนยัดยอดงบประมาณค่าจ้าง</t>
  </si>
  <si>
    <t xml:space="preserve">   ชั่วคราว(หมวดวิทย์/ทดแทนเกษียณ)</t>
  </si>
  <si>
    <t>2) งานกำหนดตำแหน่งและทะเบียนประจำตำแหน่ง</t>
  </si>
  <si>
    <t>- กำหนดตำแหน่งข้าราชการให้สูงขึ้น</t>
  </si>
  <si>
    <t xml:space="preserve">  (ตามเกณฑ์ กพอ. สายสนับสนุนวิชาการ)</t>
  </si>
  <si>
    <t>-  จัดทำเบียนตำแหน่งสายวิชาการ/</t>
  </si>
  <si>
    <t xml:space="preserve">    สายบริหาร/สายวิชาชีพ/เชี่ยวชาญ</t>
  </si>
  <si>
    <t>- ขอกำหนดตำแหน่งให้ดำรงตำแหน่ง</t>
  </si>
  <si>
    <t xml:space="preserve">   อาจารย์ 3 ระดับ 8</t>
  </si>
  <si>
    <t>- ขอกำหนดตำแหน่งทางวิชาการ/ผศ./</t>
  </si>
  <si>
    <t xml:space="preserve">   รศ./ศ.</t>
  </si>
  <si>
    <t>- การปรับปรุงกำหนดตำแหน่งลูกจ้าง</t>
  </si>
  <si>
    <t xml:space="preserve">   ประจำ</t>
  </si>
  <si>
    <t>3) งานสรรหาและบรรจุแต่งตั้งข้าราชการพลเรือนในสถาบันฯ</t>
  </si>
  <si>
    <t>- คัดเลือบุคคลเข้ารับราชการ (ว. 1)</t>
  </si>
  <si>
    <t>- คัดเลือกบุคคลเข้ารับราชการสาขาขาดแคลน</t>
  </si>
  <si>
    <t>- คัดเลือนนักเรียนทุนเข้ารับราชการ</t>
  </si>
  <si>
    <t>- รับโอน-ให้โอนบุคคลเข้ารับราชการ</t>
  </si>
  <si>
    <t>- ทดลองปฏิบัติหน้าที่ราชการ</t>
  </si>
  <si>
    <t>- ปรับวุฒิ/เพิ่มวุฒิ ให้สูงขึ้น</t>
  </si>
  <si>
    <t>- ย้ายสับเปลี่ยนตำแหน่งของข้าราชการ</t>
  </si>
  <si>
    <t>- ลาออกจากราชการ</t>
  </si>
  <si>
    <t>- บรรจุกลับเข้ารับราชการ</t>
  </si>
  <si>
    <t>- ขอไป-มา ช่วยราชการ</t>
  </si>
  <si>
    <t>- การย้ายเข้า-ออกของข้าราชการ</t>
  </si>
  <si>
    <t>- การลาไปปฏิบัติงานในองค์กรระหว่างประเทศ</t>
  </si>
  <si>
    <t>4) งานสรรหาและบรรจุแต่งตั้งลูกจ้างประจำ</t>
  </si>
  <si>
    <t>- การบรรจุและแต่งตั้งลูกจ้างประจำ</t>
  </si>
  <si>
    <t>- การปรับเปลี่ยนตำแหน่งลูกจ้างประจำ</t>
  </si>
  <si>
    <t>- การทดลองปฏิบัติหน้าที่ราชการ</t>
  </si>
  <si>
    <t>- การแต่งตั้งลูกจ้างประจำ</t>
  </si>
  <si>
    <t>- การลาออกของลูกจ้างประจำ</t>
  </si>
  <si>
    <t>- การบรรจุกลับเข้าปฏิบัติราชการ</t>
  </si>
  <si>
    <t>5) งานสรรหาและบรรจุลูกจ้างชั่วคราว</t>
  </si>
  <si>
    <t>- การสอบคัดเลือกลูกจ้างรายเดือน/</t>
  </si>
  <si>
    <t xml:space="preserve">   รายวัน</t>
  </si>
  <si>
    <t>- การสอบคัดเลือกอาจารย์พิเศษ</t>
  </si>
  <si>
    <t>- การสอบคัดเลือกพนักงานราชการ</t>
  </si>
  <si>
    <t>- การสอบคัดเลือกลูกจ้างต่างประเทศ</t>
  </si>
  <si>
    <t>- การต่อวีซ่า/ใบอนุญาตทำงาน</t>
  </si>
  <si>
    <t>- การแต่งตั้งลูกจ้างชั่วคราว</t>
  </si>
  <si>
    <t>- การทำสัญญาจ้างลูกจ้างชั่วคราว</t>
  </si>
  <si>
    <t>- การทดลองปฏิบัติงานของลูกจ้าง</t>
  </si>
  <si>
    <t>- การอนุญาตให้ลูกจ้างลาออก</t>
  </si>
  <si>
    <t>- การประเมินผลการปฏิบัติงาน</t>
  </si>
  <si>
    <t>- การปรับอัตราขั้นค่าจ้าง</t>
  </si>
  <si>
    <t>6) งาน ก.พ.ร.</t>
  </si>
  <si>
    <t>- รวบรวมข้อมูลที่เกี่ยวข้องตามตัวชี้วัด</t>
  </si>
  <si>
    <t>- บันทึกเก็บข้อมูลประมวลผลตามตัวชี้วัด</t>
  </si>
  <si>
    <t>- กำกับตัวชี้วัด</t>
  </si>
  <si>
    <t>7) งานจ่ายตรงเงินเดือน</t>
  </si>
  <si>
    <t>- จัดทำฐานข้อมูลจ่ายตรงเงินเดือน</t>
  </si>
  <si>
    <t>- บันทึกการเปลี่ยนแปลงในระบบ</t>
  </si>
  <si>
    <t>- บันทึกรายการขอเบิกและหักหนี้</t>
  </si>
  <si>
    <t>- ติดตาม ประสาน ปรับปรุง ข้อมูลในระบบ</t>
  </si>
  <si>
    <t>- ประมวลผลออกรายงานส่งเอกสาร</t>
  </si>
  <si>
    <t xml:space="preserve">  ขอเบิกเงินเดือนกับกรมบัญชีกลาง</t>
  </si>
  <si>
    <t>3.2 หน่วยงานพัฒนาบุคลากรและฝึกอบรม</t>
  </si>
  <si>
    <t>1) งานศึกษาต่อในประเทศและต่างประเทศ</t>
  </si>
  <si>
    <t>- งานขอนุญาตศึกษาต่อในประเทศและ</t>
  </si>
  <si>
    <t xml:space="preserve">   ต่างประเทศ (ด้วยทุนประเภท 1ก,ข,2)</t>
  </si>
  <si>
    <t>- งานสัญญาศึกษาต่อ</t>
  </si>
  <si>
    <t>- งานสัญญารับทุนศึกษาต่อ</t>
  </si>
  <si>
    <t>- งานตรวจสอบหนี้ทุนศึกษา</t>
  </si>
  <si>
    <t>- งานรายงานผลการเรียน</t>
  </si>
  <si>
    <t>- งานจัดทำข้อมูลการลาศึกษา</t>
  </si>
  <si>
    <t>2)  งานฝึกอบรมในประเทศและต่างประเทศ</t>
  </si>
  <si>
    <t>- งานขออนุญาตไปฝึกอบรมในประเทศ</t>
  </si>
  <si>
    <t xml:space="preserve">   และต่างประเทศ</t>
  </si>
  <si>
    <t>- งานสัญญาไปฝึกอบรมต่างประเทศ</t>
  </si>
  <si>
    <t>- งานสัญญารับทุนไปฝึกอบรมต่างประเทศ</t>
  </si>
  <si>
    <t>- งานตรวจสอบหนี้ทุนไปฝึกอบรม</t>
  </si>
  <si>
    <t>3)  งานไปปฏิบัติภารกิจต่างประเทศ</t>
  </si>
  <si>
    <t>- งานขออนุญาตเดินทางไปต่างประเทศ</t>
  </si>
  <si>
    <t xml:space="preserve">   กรณีไปเยี่ยมญาติ</t>
  </si>
  <si>
    <t xml:space="preserve">   กรณีไปศึกษาดูงาน</t>
  </si>
  <si>
    <t xml:space="preserve">   กรณีไปนำเสนองานวิจัย</t>
  </si>
  <si>
    <t xml:space="preserve">   กรณีไปประชุมสัมมนาวิชาการ</t>
  </si>
  <si>
    <t>4)  งานพัฒนาคุณธรรมจริยธรรมข้าราชการและลูกจ้างประจำ</t>
  </si>
  <si>
    <t>- งานจัดทำมาตรฐานคุณธรรมจิรยธรรม</t>
  </si>
  <si>
    <t xml:space="preserve">  ข้าราชการและลูกจ้างประจำ</t>
  </si>
  <si>
    <t>- งานคัดเลือกข้าราชการและลูกจ้าง</t>
  </si>
  <si>
    <t xml:space="preserve">   ประจำดีเด่น</t>
  </si>
  <si>
    <t xml:space="preserve">   ตัวอย่าง</t>
  </si>
  <si>
    <t>- งานส่งเสริมพัฒนาศักยภาพบุคลากร</t>
  </si>
  <si>
    <t>5) งานกองทุนพัฒนาบุคลากร</t>
  </si>
  <si>
    <t>- จัดทำข้อมูลเอกสารที่เกี่ยวข้องกับกอง</t>
  </si>
  <si>
    <t xml:space="preserve">   ทุนพัฒนาบุคลากร</t>
  </si>
  <si>
    <t>- จัดทำรายงานการประชุมฯ</t>
  </si>
  <si>
    <t>- จัดทำใบเบิกเงินกองทุนฯ (เงินสนับสนุน</t>
  </si>
  <si>
    <t xml:space="preserve">   เงินยืม)</t>
  </si>
  <si>
    <t>- จัดทำทะเบียควบคุมการเบิกเงินฯ</t>
  </si>
  <si>
    <t>- สรุปข้อมูลบุคลากรที่เบิกเงินจากกองทุน</t>
  </si>
  <si>
    <t>- สรุปข้อมูลบุคลากรที่กลับจากศึกษา</t>
  </si>
  <si>
    <t xml:space="preserve">   กรณียืมเงินกองทุนฯ</t>
  </si>
  <si>
    <t>6)  งานกำหนดตำแหน่งทางวิชาการ</t>
  </si>
  <si>
    <t>- ตรวจสอบคุณสมบัติผู้ขอกำหนดตำแหน่ง</t>
  </si>
  <si>
    <t xml:space="preserve"> สรุปรายละเอียดการขอกำหนดตำแหน่ง</t>
  </si>
  <si>
    <t>- จัดทำคำสั่งแต่งตั้งให้ดำรงตำแหน่ง</t>
  </si>
  <si>
    <t>- จัดทำสถิติข้อมูลผู้ดรำงตำแหน่ง</t>
  </si>
  <si>
    <t>7) งานทุนศึกษา/ฝึกอบรม</t>
  </si>
  <si>
    <t>- ประชาสัมพันธ์แหล่งทุนทุกส่วนราชการ</t>
  </si>
  <si>
    <t>- ประสานข้อมูลไปยังแหล่งทุน</t>
  </si>
  <si>
    <t>- จัดส่งข้อมูลกรณีมีผู้ได้รับทุน</t>
  </si>
  <si>
    <t>8) งานโครงการฝึกอบรม</t>
  </si>
  <si>
    <t>- จัดทำงบประมาณจัดการฝึกอบรม</t>
  </si>
  <si>
    <t>- ดำเนินการขออนุมัติโครงการฝึกอบรม</t>
  </si>
  <si>
    <t>- ประเมินวัดผลโครงการฝึกอบรม</t>
  </si>
  <si>
    <t>3.3 หน่วยทะเบียนประวัติและบำเหน็จความชอบ</t>
  </si>
  <si>
    <t>1) งานบันทึกทะเบียนประวัติ</t>
  </si>
  <si>
    <t>- จัดทำทะเบียนประวัติข้าราชการ</t>
  </si>
  <si>
    <t xml:space="preserve">   ลูกจ้างประจำ พนักงานราชการ</t>
  </si>
  <si>
    <t>- ดำเนินการเปลี่ยนแปลงประวัติ</t>
  </si>
  <si>
    <t xml:space="preserve">   ส่วนตัว การศึกษา การทำงน</t>
  </si>
  <si>
    <t>- ดำเนินการแก้ไขข้อมูลวันเดือนปีเกิด</t>
  </si>
  <si>
    <t xml:space="preserve">   ของบุคลากรให้ถูกต้อง</t>
  </si>
  <si>
    <t>- เปลี่ยนแปลงชื่อ-สกุล สถานภาพ</t>
  </si>
  <si>
    <t>- การขอพระราชทานเพลิงศพ</t>
  </si>
  <si>
    <t>- การลาไปประกอบพิธีฮัจย์</t>
  </si>
  <si>
    <t>2. งานบริหารบุคคลและะนิติการ</t>
  </si>
  <si>
    <t>ควบคุม และจัดวางระบบการบริหารงบประมาณให้สอดคล้องกับแผนการปฏิบัติงาน</t>
  </si>
  <si>
    <t>ต่างๆ ที่วางไว้</t>
  </si>
  <si>
    <t>2) งานขอพระราชทานเครื่องราชอิสริยาภรณ์</t>
  </si>
  <si>
    <t>- จัดทำทะเบียนผู้ได้รับเครื่องราชฯ</t>
  </si>
  <si>
    <t>- สำรวจตรวจสอบคุณสมบัติผู้มีสิทธิ</t>
  </si>
  <si>
    <t xml:space="preserve">   ขอเครื่องราชฯ</t>
  </si>
  <si>
    <t>- แจ้งเวียนส่วนราชการเพื่อเสนอขอ</t>
  </si>
  <si>
    <t xml:space="preserve">   เครื่องราชฯ</t>
  </si>
  <si>
    <t>- จัดทำบัญชีผู้ได้รับ-ส่งคืนเครื่องราชฯ</t>
  </si>
  <si>
    <t>- แต่งตั้งกรรมการพิจารณาคุณสมบัติ</t>
  </si>
  <si>
    <t xml:space="preserve">   ผู้ขอเครื่องราชฯ</t>
  </si>
  <si>
    <t>- บันทึกประวัติผู้ได้รับเครื่องราชฯ</t>
  </si>
  <si>
    <t>3) งานพิจารณาความดีความชอบ</t>
  </si>
  <si>
    <t>- จัดทำแบบประเมินผลการปฏิบัติงาน</t>
  </si>
  <si>
    <t xml:space="preserve">   ของข้าราชการ/ลูกจ้างประจำ</t>
  </si>
  <si>
    <t>- จัดทำสถิติข้อมูลการเลื่อนขั้น</t>
  </si>
  <si>
    <t xml:space="preserve">   ย้อนหลัง 10 ปี</t>
  </si>
  <si>
    <t>- จัดเก็บข้อมูลการประเมินผลการปฏิบัติ</t>
  </si>
  <si>
    <t xml:space="preserve">   งานปีละ 2 ครั้ง</t>
  </si>
  <si>
    <t>4) งานเลื่อนขั้นเงินเดือน</t>
  </si>
  <si>
    <t>- การเลื่อนขั้นเงินเดือนข้าราชการ/</t>
  </si>
  <si>
    <t>- การเลื่อนค่าตอบแทนนอกเหนือเงินเดือน</t>
  </si>
  <si>
    <t>- การเลื่อนขั้นเงินเดือนเป็นกรณีพิเศษ</t>
  </si>
  <si>
    <t>5) งานเลื่อนระดับ</t>
  </si>
  <si>
    <t>- การเลื่อนขั้นเงินเดือนที่ถึงขึ้นต่ำของ</t>
  </si>
  <si>
    <t xml:space="preserve">   ระดับถัดไป</t>
  </si>
  <si>
    <t>- การเลื่อนขั้นเงินให้และแต่งตั้งให้ดำรง</t>
  </si>
  <si>
    <t xml:space="preserve">   ตำแหน่งสูงขึ้น</t>
  </si>
  <si>
    <t>- การแก้ไขเงินเดือนกรณีผู้ที่ได้เลื่อนระดับ</t>
  </si>
  <si>
    <t xml:space="preserve">   หรือเลื่อนตำแหน่งสูงขึ้น</t>
  </si>
  <si>
    <t>3.4 หน่วยสวัสดิการบุคลากร</t>
  </si>
  <si>
    <t>1) งานดำเนินการขอรับบำเหน็จบำนาญปกติ</t>
  </si>
  <si>
    <t>- ตรวจสอบข้าราชการ/ลูกจ้างประจำที่</t>
  </si>
  <si>
    <t xml:space="preserve">   เกษียณอายุราชการ</t>
  </si>
  <si>
    <t>- จัดทำประกาศเกษียณอายุราชการ</t>
  </si>
  <si>
    <t>- จัดทำคำสั่งเลื่อนขั้นเงินเดือนเกษียณฯ</t>
  </si>
  <si>
    <t>- จัดทำแบบขอรับเงินบำเหน็จบำนาญ</t>
  </si>
  <si>
    <t>- ดำเนินการ ติดตาม ตรวจสอบการ</t>
  </si>
  <si>
    <t xml:space="preserve">   ขอรับบำเหน็จบำนาญปกติ</t>
  </si>
  <si>
    <t>2) งานดำเนินการขอรับบำเหน็จดำรงชีพ</t>
  </si>
  <si>
    <t>- ตรวจสอบข้าราชการที่เกษียณฯ</t>
  </si>
  <si>
    <t xml:space="preserve">   ขอรับบำเหน็จดำรงชีพ</t>
  </si>
  <si>
    <t>- จัดทำแบบขอรับบำเหน็จดำรงชีพ</t>
  </si>
  <si>
    <t>- ให้ความรู้เกี่ยวกับการขอรับบำเหน็จ</t>
  </si>
  <si>
    <t xml:space="preserve">   ดำรงชีพแก่ข้าราชการเกษียณฯ</t>
  </si>
  <si>
    <t>3) งานดำเนินการขอรับบำเหน็จตกทอด</t>
  </si>
  <si>
    <t>- ตรวจสอบสิทธิทายาทของข้าราชการ</t>
  </si>
  <si>
    <t xml:space="preserve">   ผู้ที่เสียชีวิต</t>
  </si>
  <si>
    <t>- จัดทำแบบขอรับบำเหน็จตกทอด</t>
  </si>
  <si>
    <t xml:space="preserve">   แก่ทายาทผู้รับผลประโยชน์</t>
  </si>
  <si>
    <t xml:space="preserve">   ขอรับบำเหน็จตกทอดแก่ทายาท</t>
  </si>
  <si>
    <t>4) งานดำเนินการขอรับเงินกองทุน กบข./กสจ.</t>
  </si>
  <si>
    <t>- ตรวจสอบข้าราชการ/ลูกจ้างที่เป็น</t>
  </si>
  <si>
    <t xml:space="preserve">   สมาชิกกองทุน กบข./กสจ.</t>
  </si>
  <si>
    <t>- จัดทำหนังสือรับการเป็นสมาชิก</t>
  </si>
  <si>
    <t xml:space="preserve">   กองทุน กบข./กสจ.</t>
  </si>
  <si>
    <t>- จัดทำแบบขอรับเงินจากกองทุน กบข.</t>
  </si>
  <si>
    <t xml:space="preserve">    กสจ.</t>
  </si>
  <si>
    <t xml:space="preserve">   ขอรับเงินจากกองทุน กบข./กสจ.</t>
  </si>
  <si>
    <t>5) งานกองทุนประกันสังคม</t>
  </si>
  <si>
    <t>-ขึ้นทะเบียนผู้ประกันตน</t>
  </si>
  <si>
    <t>- ขอมีบัตรประกันสังคม/บัตรรรับรองสิทธิ</t>
  </si>
  <si>
    <t>- แจ้งประชาสัมพันธ์ข้อมูลข่าวสาร</t>
  </si>
  <si>
    <t>- ขอรับสิทธิประโยชน์จากประกันสังคม</t>
  </si>
  <si>
    <t>- ดำเนินการเปลี่ยนแปลงข้อมูลผู้ประกันตน</t>
  </si>
  <si>
    <t>- ส่งข้อมูลหักเงินประกันสังคนของผู้ประกันตน</t>
  </si>
  <si>
    <t>6) งานดำเนินการ ชพค ขพส. คุรุสภา</t>
  </si>
  <si>
    <t>- จัดทำทะเบียน ชพค. ชพส. คุรุสภา</t>
  </si>
  <si>
    <t>- ติดต่อประสานงาน ชพค. ชพส คุรุสภา</t>
  </si>
  <si>
    <t>- ประชาสัมพันธ์ข้อมูลข่าวสาร</t>
  </si>
  <si>
    <t>- ประสานการขอกู้เงิน ชพค.</t>
  </si>
  <si>
    <t>- ติดตามตรวจสอบปรับปรุงข้อมูลสมาชิก</t>
  </si>
  <si>
    <t>7) งานดำเนินงานโครงการประกันอุบัติเหตุ</t>
  </si>
  <si>
    <t>- จัดทำประกันอุบัติเหตุ</t>
  </si>
  <si>
    <t>- จัดทำทะเบียนผู้ประกัน/บัตรประจำตัว</t>
  </si>
  <si>
    <t>- ติดตามตรวจสอบเกี่ยวกับการประกัน</t>
  </si>
  <si>
    <t>8) งานเบิกจ่ายค่าตอบแทน กศ.ป.</t>
  </si>
  <si>
    <t>- จัดทำคำสั่งปฏิบัติงาน กศ.ป.</t>
  </si>
  <si>
    <t>- ตรวจสอบการลงเวลาปฏิบัติงาน</t>
  </si>
  <si>
    <t>- แก้ไขเปลี่ยนแปลงคำสั่ง กศ.ป.</t>
  </si>
  <si>
    <t>- เบิกจ่ายเงิน กศ.ป.</t>
  </si>
  <si>
    <t>9) งานจ่ายตรงค่ารักษาพยาบาล</t>
  </si>
  <si>
    <t>- ตรวจสอบค้นหาสิทธิเพื่อยืนยันสิทธิ</t>
  </si>
  <si>
    <t>- จัดทำฐานข้อมูลบุคลากรภาครัฐฯ</t>
  </si>
  <si>
    <t>- ปฏิบัติงานในฐานะนายทะเบียนหน่วย</t>
  </si>
  <si>
    <t xml:space="preserve">   เบิกเข้าสู่ระบบ</t>
  </si>
  <si>
    <t>- ประชาสัมพันธ์ความเข้าใจแก่บุคลากร</t>
  </si>
  <si>
    <t>10)  งานจ่ายตรงบำเหน็จบำนาญ</t>
  </si>
  <si>
    <t>- ตรวจสอบแบบขอรับบำเหน็จบำนาญ</t>
  </si>
  <si>
    <t>- แจ้งรายชื่อการจ่ายตรงเพื่อหักลดหย่อน</t>
  </si>
  <si>
    <t>- จัดทำแบบ สบง.1</t>
  </si>
  <si>
    <t>- จัดทำไปยังกรมบัญชีกลางเพื่อหัก</t>
  </si>
  <si>
    <t xml:space="preserve">    เงินให้บุคคลที่สาม</t>
  </si>
  <si>
    <t>- แสดงตนยืนยันสิทธิทางเว็บไซด์</t>
  </si>
  <si>
    <t>3.5 หน่วยงานธุรการ</t>
  </si>
  <si>
    <t>1) งานธุรการ</t>
  </si>
  <si>
    <t>- รับ-ส่งหนังสือทางราชการ</t>
  </si>
  <si>
    <t>- นำเสนอหนังสือ</t>
  </si>
  <si>
    <t>- จัดพิมพ์หนังสือราชการ</t>
  </si>
  <si>
    <t>- สำเนา แจ้งเวียนหนังสือทุกประเภท</t>
  </si>
  <si>
    <t>- สรุปข้อมูลสถิติวันปฏิบัติงานของบุคลากร</t>
  </si>
  <si>
    <t>- จัดทำบัญชีลงเวลาปฏิบัติงาน</t>
  </si>
  <si>
    <t>- จัดทำแบบฟอร์มต่าง ๆ</t>
  </si>
  <si>
    <t>- จัดทำบัตรประจำตัวบุคลากร</t>
  </si>
  <si>
    <t>- เบิกจ่ายวัสดุอุปกรณ์สำนักงาน</t>
  </si>
  <si>
    <t>- บำรุงรักษาวัสดุอุปกรณ์สำนักงาน</t>
  </si>
  <si>
    <t>- จัดทำบัญชีควบคุมครุภัณฑ์</t>
  </si>
  <si>
    <t>- เบิกจ่ายการปฏิบัติงานนอกเวลา</t>
  </si>
  <si>
    <t>- เบิกจ่ายเงินรางวัลแก่กรรมการฯ</t>
  </si>
  <si>
    <t>2) งานสารบรรณ</t>
  </si>
  <si>
    <t>- จัดเก็บ/รวบรวม/สืบคืน หนังสือราชการ</t>
  </si>
  <si>
    <t>- จัดเก็บระเบียบ ข้อบังคับของราชการ</t>
  </si>
  <si>
    <t>- จัดทำทะเบียนควบคุมเอกสารที่จัดเก็บ</t>
  </si>
  <si>
    <t>- จัดทำเบียนเอกสารรอทำลาย</t>
  </si>
  <si>
    <t>- จัดทำสำเนาเอกสารของทางราชการ</t>
  </si>
  <si>
    <t>3) งานสถิติข้อมูล</t>
  </si>
  <si>
    <t>- จัดเก็บข้อมูลสถิติบุคลากรทุกประเภท</t>
  </si>
  <si>
    <t>- จัดทำข้อมูสารสนเทศ</t>
  </si>
  <si>
    <t>- จัดทำรายงานประจำปี</t>
  </si>
  <si>
    <t>4) งานประกันคุณภาพ</t>
  </si>
  <si>
    <t>- จัดทำรายงานประกันคุณภาพ</t>
  </si>
  <si>
    <t>- จัดเก็บเอกสารที่อ้างอิงในงานประกัน</t>
  </si>
  <si>
    <t>- ติดตามประเมินผลปรับปรุงงานประกัน</t>
  </si>
  <si>
    <t>5) งานควบคุมและตรวจสอบภายใน</t>
  </si>
  <si>
    <t>- จัดทำรายงานการควบคุมตรวจสอบ</t>
  </si>
  <si>
    <t xml:space="preserve">   ภายใน</t>
  </si>
  <si>
    <t>- วิเคราะห์ ตรวจสอบ ติดตาม และ</t>
  </si>
  <si>
    <t xml:space="preserve">   ดำเนินการในงานตรวจสอบภายใน</t>
  </si>
  <si>
    <t>- เข้าร่วมประชุมรับทราบนโยบายฯ</t>
  </si>
  <si>
    <t>6) งานเงินกู้ทุกประเภท</t>
  </si>
  <si>
    <t>- ตรวจสอบคุณสมบัติผู้กู้ตามโครงการฯ</t>
  </si>
  <si>
    <t>- จัดทำหนังสือรับรองการกู้เงินฯ</t>
  </si>
  <si>
    <t>- นำส่งแบบคำขอกู้ไปยังสถาบันการเงิน</t>
  </si>
  <si>
    <t>- ประชาสัมพันธ์ข้อมูลข่าวสารการกู้เงิน</t>
  </si>
  <si>
    <t>7) งานบันทึกข้อมูลสารสนเทศ (MIS)</t>
  </si>
  <si>
    <t>- รวบรวมข้อมูลบุคลากร</t>
  </si>
  <si>
    <t>- บันทึกข้อมูลในระบบ MIS ของมหาวิทยาลัย</t>
  </si>
  <si>
    <t xml:space="preserve">    1.3  หน่วยจัดเก็บเอกสาร</t>
  </si>
  <si>
    <t>สืบค้นและทำลาย</t>
  </si>
  <si>
    <t xml:space="preserve">   </t>
  </si>
  <si>
    <t xml:space="preserve">    1.5  หน่วยประสานงาน</t>
  </si>
  <si>
    <t>ประกันคุณภาพ</t>
  </si>
  <si>
    <t xml:space="preserve">   1.6  หน่วยเลขานุการ</t>
  </si>
  <si>
    <t>ผู้บริหาร</t>
  </si>
  <si>
    <t xml:space="preserve"> - งานครบรอบวันสถาปนามหาวิทยาลัย</t>
  </si>
  <si>
    <r>
      <t xml:space="preserve">การคิดภาระงานของ </t>
    </r>
    <r>
      <rPr>
        <b/>
        <u val="single"/>
        <sz val="14"/>
        <rFont val="TH SarabunPSK"/>
        <family val="2"/>
      </rPr>
      <t xml:space="preserve"> งานบริหารบุคคล</t>
    </r>
  </si>
  <si>
    <r>
      <t>การคิดภาระงานของงาน</t>
    </r>
    <r>
      <rPr>
        <b/>
        <u val="single"/>
        <sz val="16"/>
        <rFont val="TH SarabunPSK"/>
        <family val="2"/>
      </rPr>
      <t xml:space="preserve">     งานพัสดุ     </t>
    </r>
    <r>
      <rPr>
        <b/>
        <sz val="16"/>
        <rFont val="TH SarabunPSK"/>
        <family val="2"/>
      </rPr>
      <t xml:space="preserve">  กอง/สำนักงาน</t>
    </r>
    <r>
      <rPr>
        <b/>
        <u val="single"/>
        <sz val="16"/>
        <rFont val="TH SarabunPSK"/>
        <family val="2"/>
      </rPr>
      <t xml:space="preserve">   อธิการบดี    </t>
    </r>
    <r>
      <rPr>
        <b/>
        <sz val="16"/>
        <rFont val="TH SarabunPSK"/>
        <family val="2"/>
      </rPr>
      <t xml:space="preserve">  คณะ/สำนัก/สถาบัน</t>
    </r>
    <r>
      <rPr>
        <b/>
        <u val="single"/>
        <sz val="16"/>
        <rFont val="TH SarabunPSK"/>
        <family val="2"/>
      </rPr>
      <t xml:space="preserve">   มหาวิทยาลัยราชภัฏสกลนคร    </t>
    </r>
  </si>
  <si>
    <t>การจัดหน้าที่ความรับผิดชอบ  การแบ่งงานและการกำหนดตำแหน่งในหน่วยงาน....................................................................มหาวิทยาลัยราชภัฏสกลนคร</t>
  </si>
  <si>
    <t>ลำดับที่</t>
  </si>
  <si>
    <t>ตารางสรุปการกำหนดกรอบอัตรากำลังและตำแหน่งเพิ่มใหม่  ประจำปีงบประมาณ พ.ศ. 2556 - 2559</t>
  </si>
  <si>
    <t>หน่วยงาน..............................................................</t>
  </si>
  <si>
    <t>1. งาน..................................</t>
  </si>
  <si>
    <t>2. งาน..................................</t>
  </si>
  <si>
    <t>3. งาน..................................</t>
  </si>
  <si>
    <t>4. งาน..................................</t>
  </si>
  <si>
    <t xml:space="preserve">m </t>
  </si>
  <si>
    <t>ลูกจ้างชั่วคราว</t>
  </si>
  <si>
    <t>วิชาการ</t>
  </si>
  <si>
    <t>ลูกจ้างประจำ</t>
  </si>
  <si>
    <t>พนักงานมหาวิทยาลัย</t>
  </si>
  <si>
    <t>5. งาน..................................</t>
  </si>
  <si>
    <t>6. งาน..................................</t>
  </si>
  <si>
    <t>(สนับสนุน)</t>
  </si>
  <si>
    <t>จำนวนบุคลากรที่พึงมี</t>
  </si>
  <si>
    <t>กอง/สำนัก/สถาบัน/คณะ.............</t>
  </si>
  <si>
    <t>ภาคผนวก</t>
  </si>
  <si>
    <t>บุคลากรที่มีอยุ่ปัจจุบัน</t>
  </si>
  <si>
    <t>จำนวนบุคลากร
ที่พึงมี</t>
  </si>
  <si>
    <r>
      <t>ตารางสรุปการกำหนดกรอบอัตรากำลังและตำแหน่งเพิ่มใหม่  ประจำปีงบประมาณ พ.ศ. 2560 - 2563</t>
    </r>
    <r>
      <rPr>
        <b/>
        <sz val="16"/>
        <color indexed="10"/>
        <rFont val="TH SarabunPSK"/>
        <family val="2"/>
      </rPr>
      <t xml:space="preserve"> (สายสนับสนุนวิชาการ)</t>
    </r>
  </si>
  <si>
    <t>กองนโยบายและแผน</t>
  </si>
  <si>
    <t>หน่วยงาน</t>
  </si>
  <si>
    <t>กองพัฒนานักศึกษา</t>
  </si>
  <si>
    <t>ข้อมูลการเกษียณอายุและการลาศึกษาต่อของบุคลากรสายสนับสนุน</t>
  </si>
  <si>
    <t>เอกสารหมายเลข ส6</t>
  </si>
  <si>
    <t>สำนักงานคณบดี</t>
  </si>
  <si>
    <t>คณะครุศาสตร์</t>
  </si>
  <si>
    <t>คณะวิทยาศาสตร์และเทคโนโลยี</t>
  </si>
  <si>
    <t>สำนักส่งเสริมวิชาการและงานทะเบียน</t>
  </si>
  <si>
    <t>ปีงบประมาณ 2566</t>
  </si>
  <si>
    <t>ปีงบประมาณ 2567</t>
  </si>
  <si>
    <t>ปีงบประมาณ 2568</t>
  </si>
  <si>
    <t>ปีงบประมาณ 2569</t>
  </si>
  <si>
    <t>* ใช้ข้อมูลเกษียณปีงบประมาณก่อนหน้า</t>
  </si>
  <si>
    <t>** ข้อมูลการลาศึกษาต่อแบบเต็มเวลา</t>
  </si>
  <si>
    <t>มหาวิทยาลัยวิทยาลัยราชภัฏสกลนคร</t>
  </si>
  <si>
    <t>สาขาวิชาชีววิทยา</t>
  </si>
  <si>
    <t>เกษียณอายุ*</t>
  </si>
  <si>
    <t>ขรก.</t>
  </si>
  <si>
    <t>ลจป.</t>
  </si>
  <si>
    <t>พรก.</t>
  </si>
  <si>
    <t>พส.</t>
  </si>
  <si>
    <t>ลจค.</t>
  </si>
  <si>
    <t>ลาศึกษาต่อ**</t>
  </si>
  <si>
    <t>- ขรก. = ข้าราชการพลเรือนในสถาบันอุดมศึกษา</t>
  </si>
  <si>
    <t>- ลจป. = ลูกจ้างประจำ</t>
  </si>
  <si>
    <t>- พรก. = พนักงานราชการ</t>
  </si>
  <si>
    <t>- พส. = พนักงานในสถาบันอุดมศึกษา</t>
  </si>
  <si>
    <t>- ลจค. = ลูกจ้างชั่วคราวรายเดือน</t>
  </si>
  <si>
    <t>คณะเทคโนโลยีการเกษตร</t>
  </si>
  <si>
    <t>สถาบันวิจัยและพัฒนา</t>
  </si>
  <si>
    <t>หน่วยงานหลัก</t>
  </si>
  <si>
    <t>หน่วยงานย่อย</t>
  </si>
  <si>
    <t>สำนักงานอธิการบดี กองกลาง</t>
  </si>
  <si>
    <t>พนักงานราชการ</t>
  </si>
  <si>
    <t>เจ้าหน้าที่บริหารงานทั่วไป</t>
  </si>
  <si>
    <t>นางกิ่งเดือน มิเถาวัลย์</t>
  </si>
  <si>
    <t>ลูกจ้างชั่วคราวรายเดือน</t>
  </si>
  <si>
    <t>คนงาน</t>
  </si>
  <si>
    <t>นายอรรถพงศ์ แซมรัมย์</t>
  </si>
  <si>
    <t>พนักงานขับรถยนต์/เบลลล์บอย</t>
  </si>
  <si>
    <t>นายเวส ฤาไกร</t>
  </si>
  <si>
    <t>พนักงานทำความสะอาด</t>
  </si>
  <si>
    <t>นางพันนิภา ชลอาวาส</t>
  </si>
  <si>
    <t>พนักงานแม่บ้านห้องพัก</t>
  </si>
  <si>
    <t>นางสมหมาย หงษ์สา</t>
  </si>
  <si>
    <t>เจ้าพนักงานธุรการ</t>
  </si>
  <si>
    <t>นายวิทยา ลูกอินทร์</t>
  </si>
  <si>
    <t>นางสาวสมจิต โคตรวิชัย</t>
  </si>
  <si>
    <t>นายดลใจ ยางธิสาร</t>
  </si>
  <si>
    <t>นายชัยชนะ วะชุม</t>
  </si>
  <si>
    <t>นายทองหล่อ แก้วบุดดี</t>
  </si>
  <si>
    <t>นางสาวธนิดา จันทร์ใด</t>
  </si>
  <si>
    <t>พนักงานขับรถยนต์</t>
  </si>
  <si>
    <t>นายพรสถิตย์ ศรีจำปา</t>
  </si>
  <si>
    <t>ช่างเครื่องยนต์ ช 2</t>
  </si>
  <si>
    <t>นายสมศักดิ์ การสมบัติ</t>
  </si>
  <si>
    <t>นายประไพ ทีสุกะ</t>
  </si>
  <si>
    <t>ช่างซ่อมบำรุง (ประปา)</t>
  </si>
  <si>
    <t>นายถาวร สุริวรรณ์</t>
  </si>
  <si>
    <t>เจ้าหน้าที่รักษาความปลอดภัย</t>
  </si>
  <si>
    <t>นายมานิตย์ กงลีมา</t>
  </si>
  <si>
    <t>สำนักงานอธิการบดี กองพัฒนานักศึกษา</t>
  </si>
  <si>
    <t>งานบริหารทั่วไป</t>
  </si>
  <si>
    <t>นางวันเพ็ญ ด่านลาพล</t>
  </si>
  <si>
    <t>งานแนะแนวและศิษย์เก่าสัมพันธ์</t>
  </si>
  <si>
    <t>พนักงานในสถาบันอุดมศึกษา</t>
  </si>
  <si>
    <t>นักแนะแนวการศึกษาและอาชีพชำนาญการ</t>
  </si>
  <si>
    <t>นางสาวบุษกร ถานทองดี</t>
  </si>
  <si>
    <t>งานสวัสดิการนักศึกษาและทุนการศึกษา</t>
  </si>
  <si>
    <t>นักวิชาการศึกษาชำนาญการ</t>
  </si>
  <si>
    <t>นางสาวอ่อนศรี ฝ่ายเทศ</t>
  </si>
  <si>
    <t>สำนักงานอธิการบดี กองนโยบายและแผน</t>
  </si>
  <si>
    <t>พนักงานธุรการ ส 4</t>
  </si>
  <si>
    <t>นายปรีชา ศรีวิไล</t>
  </si>
  <si>
    <t>เจ้าหน้าที่บริหารงานทั่วไปปฏิบัติการ</t>
  </si>
  <si>
    <t>นางสาวศุวนันท์ กันเสนา</t>
  </si>
  <si>
    <t>หัวหน้าสำนักงานคณบดี</t>
  </si>
  <si>
    <t>นางสุพัตรา หล้าชาญ</t>
  </si>
  <si>
    <t>นายสมบัติ บุญกอง</t>
  </si>
  <si>
    <t>นายไพบูลย์ สุมังคะ</t>
  </si>
  <si>
    <t>พนักงานห้องปฏิบัติการ ส 4</t>
  </si>
  <si>
    <t>นายไวรพจน์ ศิริโสม</t>
  </si>
  <si>
    <t>งานศูนย์วิทยาศาสตร์</t>
  </si>
  <si>
    <t>นางสุพัตรา พิลาทา</t>
  </si>
  <si>
    <t>พนักงานห้องปฏิบัติการ ส 2</t>
  </si>
  <si>
    <t>นายมิตรชัย นามโคตร</t>
  </si>
  <si>
    <t>หัวหน้าสำนักงานผู้อำนวยการ</t>
  </si>
  <si>
    <t>นางสุจิตรา จักษุมาตร</t>
  </si>
  <si>
    <t>นายศักดิ์ชัย ฟองอ่อน</t>
  </si>
  <si>
    <t>ประเภทบุคลากร</t>
  </si>
  <si>
    <t>ชื่อ-สกุล</t>
  </si>
  <si>
    <t>วันเดือนปีที่เกษียณ</t>
  </si>
  <si>
    <t>งานทรัพย์สินและรายได้</t>
  </si>
  <si>
    <t>งานอาคารสถานที่และยานพาหนะ (หน่วยอาคารสถานที่)</t>
  </si>
  <si>
    <t>งานอาคารสถานที่และยานพาหนะ (หน่วยพัฒนาภูมิทัศน์)</t>
  </si>
  <si>
    <t>งานอาคารสถานที่และยานพาหนะ (หน่วยแม่บ้าน)</t>
  </si>
  <si>
    <t>งานอาคารสถานที่และยานพาหนะ (หน่วยยานพาหนะ)</t>
  </si>
  <si>
    <t>งานอาคารสถานที่และยานพาหนะ (หน่วยประปา)</t>
  </si>
  <si>
    <t>งานอาคารสถานที่และยานพาหนะ (หน่วยรักษาความปลอดภัย)</t>
  </si>
  <si>
    <t>ข้าราชการพลเรือนในสถาบันอุดมศึกษา</t>
  </si>
  <si>
    <t>ข้อมูลโดย : งานบริหารบุคคลและนิติการ กองกลาง สำนักงานอธิการบดี มหาวิทยาลัยราชภัฏสกลนคร</t>
  </si>
  <si>
    <t>บัญชีรายชื่อผู้เกษียณอายุราชการตามปีงบประมาณ ประเภท สายสนับสนุนวิชาการ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</si>
</sst>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0.000000000"/>
    <numFmt numFmtId="195" formatCode="0.0000000000"/>
    <numFmt numFmtId="196" formatCode="0.00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d\ ดดดด\ bbbb"/>
    <numFmt numFmtId="205" formatCode="#,##0.00_ ;\-#,##0.00\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-* #,##0.0_-;\-* #,##0.0_-;_-* &quot;-&quot;_-;_-@_-"/>
    <numFmt numFmtId="219" formatCode="_-* #,##0.00_-;\-* #,##0.00_-;_-* &quot;-&quot;_-;_-@_-"/>
    <numFmt numFmtId="220" formatCode="#,##0.000"/>
    <numFmt numFmtId="221" formatCode="#,##0.0000"/>
    <numFmt numFmtId="222" formatCode="0_ ;\-0\ "/>
    <numFmt numFmtId="223" formatCode="#,###"/>
    <numFmt numFmtId="224" formatCode="mmm\-yyyy"/>
  </numFmts>
  <fonts count="96">
    <font>
      <sz val="14"/>
      <name val="Cordia New"/>
      <family val="0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sz val="10"/>
      <name val="Arial"/>
      <family val="2"/>
    </font>
    <font>
      <sz val="8"/>
      <name val="Cordia New"/>
      <family val="2"/>
    </font>
    <font>
      <b/>
      <sz val="18"/>
      <name val="BrowalliaUPC"/>
      <family val="2"/>
    </font>
    <font>
      <sz val="10"/>
      <name val="BrowalliaUPC"/>
      <family val="2"/>
    </font>
    <font>
      <sz val="8"/>
      <name val="Arial"/>
      <family val="2"/>
    </font>
    <font>
      <b/>
      <sz val="16"/>
      <name val="BrowalliaUPC"/>
      <family val="2"/>
    </font>
    <font>
      <sz val="16"/>
      <name val="BrowalliaUPC"/>
      <family val="2"/>
    </font>
    <font>
      <b/>
      <sz val="20"/>
      <name val="Browall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u val="single"/>
      <sz val="15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4"/>
      <color indexed="14"/>
      <name val="TH SarabunPSK"/>
      <family val="2"/>
    </font>
    <font>
      <b/>
      <u val="single"/>
      <sz val="12"/>
      <name val="TH SarabunPSK"/>
      <family val="2"/>
    </font>
    <font>
      <b/>
      <sz val="14"/>
      <color indexed="14"/>
      <name val="TH SarabunPSK"/>
      <family val="2"/>
    </font>
    <font>
      <b/>
      <sz val="14"/>
      <name val="Cordia New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"/>
      <color indexed="14"/>
      <name val="TH SarabunPSK"/>
      <family val="2"/>
    </font>
    <font>
      <sz val="14"/>
      <color indexed="9"/>
      <name val="TH SarabunPSK"/>
      <family val="2"/>
    </font>
    <font>
      <sz val="40"/>
      <name val="TH SarabunPSK"/>
      <family val="2"/>
    </font>
    <font>
      <b/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20"/>
      <color indexed="8"/>
      <name val="TH SarabunPSK"/>
      <family val="0"/>
    </font>
    <font>
      <b/>
      <sz val="18"/>
      <color indexed="8"/>
      <name val="TH SarabunPSK"/>
      <family val="0"/>
    </font>
    <font>
      <sz val="28"/>
      <color indexed="8"/>
      <name val="Tahoma"/>
      <family val="0"/>
    </font>
    <font>
      <sz val="13"/>
      <color indexed="8"/>
      <name val="TH SarabunPSK"/>
      <family val="0"/>
    </font>
    <font>
      <b/>
      <sz val="22"/>
      <color indexed="8"/>
      <name val="TH SarabunPSK"/>
      <family val="0"/>
    </font>
    <font>
      <b/>
      <sz val="11"/>
      <color indexed="8"/>
      <name val="TH SarabunPSK"/>
      <family val="0"/>
    </font>
    <font>
      <b/>
      <sz val="28"/>
      <color indexed="8"/>
      <name val="TH SarabunPSK"/>
      <family val="0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1"/>
      <color indexed="8"/>
      <name val="TH SarabunPSK"/>
      <family val="0"/>
    </font>
    <font>
      <sz val="2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7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8"/>
      <name val="Cord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1" borderId="2" applyNumberFormat="0" applyAlignment="0" applyProtection="0"/>
    <xf numFmtId="0" fontId="80" fillId="0" borderId="3" applyNumberFormat="0" applyFill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23" borderId="1" applyNumberFormat="0" applyAlignment="0" applyProtection="0"/>
    <xf numFmtId="0" fontId="83" fillId="24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4" applyNumberFormat="0" applyFill="0" applyAlignment="0" applyProtection="0"/>
    <xf numFmtId="0" fontId="8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86" fillId="20" borderId="5" applyNumberFormat="0" applyAlignment="0" applyProtection="0"/>
    <xf numFmtId="0" fontId="0" fillId="32" borderId="6" applyNumberFormat="0" applyFont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0" fontId="9" fillId="0" borderId="0" xfId="50" applyFont="1">
      <alignment/>
      <protection/>
    </xf>
    <xf numFmtId="0" fontId="9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5" fillId="0" borderId="0" xfId="50" applyFont="1" applyAlignment="1">
      <alignment horizontal="left" indent="1"/>
      <protection/>
    </xf>
    <xf numFmtId="0" fontId="8" fillId="0" borderId="0" xfId="50" applyFont="1" applyAlignment="1">
      <alignment horizontal="left" indent="1"/>
      <protection/>
    </xf>
    <xf numFmtId="0" fontId="9" fillId="0" borderId="0" xfId="50" applyFont="1" applyAlignment="1">
      <alignment horizontal="left" indent="1"/>
      <protection/>
    </xf>
    <xf numFmtId="192" fontId="12" fillId="0" borderId="0" xfId="42" applyNumberFormat="1" applyFont="1" applyAlignment="1">
      <alignment/>
    </xf>
    <xf numFmtId="0" fontId="12" fillId="0" borderId="0" xfId="50" applyFont="1">
      <alignment/>
      <protection/>
    </xf>
    <xf numFmtId="0" fontId="11" fillId="0" borderId="10" xfId="50" applyFont="1" applyBorder="1" applyAlignment="1">
      <alignment horizontal="center"/>
      <protection/>
    </xf>
    <xf numFmtId="0" fontId="13" fillId="0" borderId="11" xfId="50" applyFont="1" applyBorder="1" applyAlignment="1">
      <alignment horizontal="center"/>
      <protection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92" fontId="13" fillId="0" borderId="0" xfId="42" applyNumberFormat="1" applyFont="1" applyAlignment="1">
      <alignment/>
    </xf>
    <xf numFmtId="0" fontId="13" fillId="0" borderId="0" xfId="50" applyFont="1">
      <alignment/>
      <protection/>
    </xf>
    <xf numFmtId="0" fontId="13" fillId="0" borderId="12" xfId="50" applyFont="1" applyBorder="1" applyAlignment="1">
      <alignment horizontal="center"/>
      <protection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left" indent="1"/>
    </xf>
    <xf numFmtId="0" fontId="13" fillId="0" borderId="12" xfId="0" applyFont="1" applyBorder="1" applyAlignment="1">
      <alignment/>
    </xf>
    <xf numFmtId="192" fontId="15" fillId="0" borderId="0" xfId="42" applyNumberFormat="1" applyFont="1" applyAlignment="1">
      <alignment/>
    </xf>
    <xf numFmtId="0" fontId="13" fillId="0" borderId="12" xfId="50" applyFont="1" applyBorder="1">
      <alignment/>
      <protection/>
    </xf>
    <xf numFmtId="192" fontId="15" fillId="33" borderId="0" xfId="42" applyNumberFormat="1" applyFont="1" applyFill="1" applyAlignment="1">
      <alignment/>
    </xf>
    <xf numFmtId="192" fontId="13" fillId="0" borderId="0" xfId="50" applyNumberFormat="1" applyFont="1">
      <alignment/>
      <protection/>
    </xf>
    <xf numFmtId="192" fontId="15" fillId="34" borderId="0" xfId="42" applyNumberFormat="1" applyFont="1" applyFill="1" applyAlignment="1">
      <alignment/>
    </xf>
    <xf numFmtId="0" fontId="14" fillId="0" borderId="12" xfId="50" applyFont="1" applyBorder="1">
      <alignment/>
      <protection/>
    </xf>
    <xf numFmtId="0" fontId="13" fillId="0" borderId="13" xfId="50" applyFont="1" applyBorder="1" applyAlignment="1">
      <alignment horizontal="center"/>
      <protection/>
    </xf>
    <xf numFmtId="0" fontId="13" fillId="0" borderId="13" xfId="0" applyFont="1" applyBorder="1" applyAlignment="1">
      <alignment vertical="top" wrapText="1"/>
    </xf>
    <xf numFmtId="0" fontId="13" fillId="0" borderId="13" xfId="50" applyFont="1" applyBorder="1">
      <alignment/>
      <protection/>
    </xf>
    <xf numFmtId="0" fontId="13" fillId="0" borderId="13" xfId="0" applyFont="1" applyBorder="1" applyAlignment="1">
      <alignment/>
    </xf>
    <xf numFmtId="0" fontId="13" fillId="0" borderId="12" xfId="50" applyFont="1" applyBorder="1" applyAlignment="1">
      <alignment horizontal="center" vertical="top"/>
      <protection/>
    </xf>
    <xf numFmtId="0" fontId="14" fillId="0" borderId="12" xfId="50" applyFont="1" applyBorder="1" applyAlignment="1">
      <alignment vertical="top"/>
      <protection/>
    </xf>
    <xf numFmtId="0" fontId="13" fillId="0" borderId="0" xfId="50" applyFont="1" applyAlignment="1">
      <alignment vertical="top"/>
      <protection/>
    </xf>
    <xf numFmtId="0" fontId="13" fillId="0" borderId="12" xfId="50" applyFont="1" applyBorder="1" applyAlignment="1">
      <alignment vertical="top"/>
      <protection/>
    </xf>
    <xf numFmtId="192" fontId="15" fillId="0" borderId="0" xfId="42" applyNumberFormat="1" applyFont="1" applyAlignment="1">
      <alignment vertical="top"/>
    </xf>
    <xf numFmtId="0" fontId="11" fillId="0" borderId="12" xfId="0" applyFont="1" applyBorder="1" applyAlignment="1">
      <alignment horizontal="center"/>
    </xf>
    <xf numFmtId="192" fontId="13" fillId="0" borderId="0" xfId="42" applyNumberFormat="1" applyFont="1" applyAlignment="1">
      <alignment vertical="top"/>
    </xf>
    <xf numFmtId="0" fontId="13" fillId="0" borderId="13" xfId="50" applyFont="1" applyBorder="1" applyAlignment="1">
      <alignment horizontal="center" vertical="top"/>
      <protection/>
    </xf>
    <xf numFmtId="0" fontId="13" fillId="0" borderId="13" xfId="50" applyFont="1" applyBorder="1" applyAlignment="1">
      <alignment vertical="top"/>
      <protection/>
    </xf>
    <xf numFmtId="0" fontId="13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0" fontId="13" fillId="0" borderId="0" xfId="0" applyFont="1" applyAlignment="1">
      <alignment/>
    </xf>
    <xf numFmtId="0" fontId="12" fillId="0" borderId="11" xfId="50" applyFont="1" applyBorder="1" applyAlignment="1">
      <alignment horizontal="center"/>
      <protection/>
    </xf>
    <xf numFmtId="0" fontId="1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indent="1"/>
    </xf>
    <xf numFmtId="0" fontId="12" fillId="0" borderId="11" xfId="50" applyFont="1" applyBorder="1">
      <alignment/>
      <protection/>
    </xf>
    <xf numFmtId="0" fontId="12" fillId="0" borderId="12" xfId="50" applyFont="1" applyBorder="1" applyAlignment="1">
      <alignment horizontal="center"/>
      <protection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indent="1"/>
    </xf>
    <xf numFmtId="0" fontId="12" fillId="0" borderId="12" xfId="50" applyFont="1" applyBorder="1">
      <alignment/>
      <protection/>
    </xf>
    <xf numFmtId="0" fontId="11" fillId="0" borderId="12" xfId="50" applyFont="1" applyBorder="1">
      <alignment/>
      <protection/>
    </xf>
    <xf numFmtId="0" fontId="12" fillId="0" borderId="12" xfId="50" applyFont="1" applyBorder="1" applyAlignment="1">
      <alignment horizontal="center" vertical="top"/>
      <protection/>
    </xf>
    <xf numFmtId="0" fontId="12" fillId="0" borderId="12" xfId="50" applyFont="1" applyBorder="1" applyAlignment="1">
      <alignment vertical="top"/>
      <protection/>
    </xf>
    <xf numFmtId="0" fontId="12" fillId="0" borderId="0" xfId="50" applyFont="1" applyAlignment="1">
      <alignment vertical="top"/>
      <protection/>
    </xf>
    <xf numFmtId="0" fontId="11" fillId="0" borderId="12" xfId="50" applyFont="1" applyBorder="1" applyAlignment="1">
      <alignment vertical="top"/>
      <protection/>
    </xf>
    <xf numFmtId="0" fontId="11" fillId="0" borderId="12" xfId="50" applyFont="1" applyBorder="1" applyAlignment="1">
      <alignment horizontal="center" vertical="top"/>
      <protection/>
    </xf>
    <xf numFmtId="0" fontId="12" fillId="0" borderId="13" xfId="50" applyFont="1" applyBorder="1" applyAlignment="1">
      <alignment horizontal="center" vertical="top"/>
      <protection/>
    </xf>
    <xf numFmtId="0" fontId="12" fillId="0" borderId="13" xfId="0" applyFont="1" applyBorder="1" applyAlignment="1">
      <alignment vertical="top" wrapText="1"/>
    </xf>
    <xf numFmtId="0" fontId="12" fillId="0" borderId="13" xfId="50" applyFont="1" applyBorder="1" applyAlignment="1">
      <alignment vertical="top"/>
      <protection/>
    </xf>
    <xf numFmtId="43" fontId="13" fillId="35" borderId="0" xfId="42" applyFont="1" applyFill="1" applyAlignment="1">
      <alignment/>
    </xf>
    <xf numFmtId="0" fontId="13" fillId="35" borderId="0" xfId="0" applyFont="1" applyFill="1" applyAlignment="1">
      <alignment/>
    </xf>
    <xf numFmtId="0" fontId="17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4" xfId="0" applyFont="1" applyFill="1" applyBorder="1" applyAlignment="1">
      <alignment horizontal="center"/>
    </xf>
    <xf numFmtId="0" fontId="14" fillId="35" borderId="16" xfId="0" applyFont="1" applyFill="1" applyBorder="1" applyAlignment="1">
      <alignment/>
    </xf>
    <xf numFmtId="0" fontId="13" fillId="35" borderId="16" xfId="0" applyFont="1" applyFill="1" applyBorder="1" applyAlignment="1">
      <alignment/>
    </xf>
    <xf numFmtId="0" fontId="13" fillId="35" borderId="16" xfId="0" applyFont="1" applyFill="1" applyBorder="1" applyAlignment="1">
      <alignment horizontal="center"/>
    </xf>
    <xf numFmtId="192" fontId="13" fillId="0" borderId="16" xfId="42" applyNumberFormat="1" applyFont="1" applyBorder="1" applyAlignment="1">
      <alignment vertical="top"/>
    </xf>
    <xf numFmtId="0" fontId="14" fillId="35" borderId="17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41" fontId="13" fillId="35" borderId="16" xfId="0" applyNumberFormat="1" applyFont="1" applyFill="1" applyBorder="1" applyAlignment="1">
      <alignment horizontal="right"/>
    </xf>
    <xf numFmtId="192" fontId="13" fillId="35" borderId="16" xfId="42" applyNumberFormat="1" applyFont="1" applyFill="1" applyBorder="1" applyAlignment="1">
      <alignment horizontal="right"/>
    </xf>
    <xf numFmtId="43" fontId="14" fillId="35" borderId="0" xfId="0" applyNumberFormat="1" applyFont="1" applyFill="1" applyAlignment="1">
      <alignment/>
    </xf>
    <xf numFmtId="0" fontId="13" fillId="35" borderId="18" xfId="0" applyFont="1" applyFill="1" applyBorder="1" applyAlignment="1">
      <alignment/>
    </xf>
    <xf numFmtId="0" fontId="13" fillId="35" borderId="19" xfId="0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18" fillId="35" borderId="0" xfId="0" applyFont="1" applyFill="1" applyAlignment="1">
      <alignment/>
    </xf>
    <xf numFmtId="0" fontId="14" fillId="35" borderId="0" xfId="0" applyFont="1" applyFill="1" applyAlignment="1">
      <alignment/>
    </xf>
    <xf numFmtId="43" fontId="14" fillId="35" borderId="10" xfId="42" applyFont="1" applyFill="1" applyBorder="1" applyAlignment="1">
      <alignment horizontal="center"/>
    </xf>
    <xf numFmtId="0" fontId="19" fillId="35" borderId="0" xfId="0" applyFont="1" applyFill="1" applyAlignment="1">
      <alignment horizontal="center"/>
    </xf>
    <xf numFmtId="192" fontId="13" fillId="0" borderId="16" xfId="42" applyNumberFormat="1" applyFont="1" applyBorder="1" applyAlignment="1">
      <alignment horizontal="right" vertical="top"/>
    </xf>
    <xf numFmtId="0" fontId="13" fillId="35" borderId="16" xfId="0" applyFont="1" applyFill="1" applyBorder="1" applyAlignment="1">
      <alignment horizontal="left"/>
    </xf>
    <xf numFmtId="43" fontId="13" fillId="35" borderId="0" xfId="42" applyFont="1" applyFill="1" applyAlignment="1">
      <alignment horizontal="center"/>
    </xf>
    <xf numFmtId="43" fontId="14" fillId="35" borderId="0" xfId="0" applyNumberFormat="1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35" borderId="16" xfId="0" applyFont="1" applyFill="1" applyBorder="1" applyAlignment="1">
      <alignment vertical="top" wrapText="1"/>
    </xf>
    <xf numFmtId="192" fontId="13" fillId="35" borderId="16" xfId="42" applyNumberFormat="1" applyFont="1" applyFill="1" applyBorder="1" applyAlignment="1">
      <alignment/>
    </xf>
    <xf numFmtId="192" fontId="13" fillId="35" borderId="0" xfId="42" applyNumberFormat="1" applyFont="1" applyFill="1" applyAlignment="1">
      <alignment horizontal="right"/>
    </xf>
    <xf numFmtId="192" fontId="13" fillId="35" borderId="0" xfId="42" applyNumberFormat="1" applyFont="1" applyFill="1" applyAlignment="1">
      <alignment/>
    </xf>
    <xf numFmtId="192" fontId="17" fillId="35" borderId="13" xfId="42" applyNumberFormat="1" applyFont="1" applyFill="1" applyBorder="1" applyAlignment="1">
      <alignment horizontal="center"/>
    </xf>
    <xf numFmtId="192" fontId="17" fillId="35" borderId="13" xfId="42" applyNumberFormat="1" applyFont="1" applyFill="1" applyBorder="1" applyAlignment="1">
      <alignment/>
    </xf>
    <xf numFmtId="192" fontId="13" fillId="35" borderId="14" xfId="42" applyNumberFormat="1" applyFont="1" applyFill="1" applyBorder="1" applyAlignment="1">
      <alignment horizontal="right"/>
    </xf>
    <xf numFmtId="192" fontId="13" fillId="35" borderId="14" xfId="42" applyNumberFormat="1" applyFont="1" applyFill="1" applyBorder="1" applyAlignment="1">
      <alignment/>
    </xf>
    <xf numFmtId="192" fontId="13" fillId="35" borderId="19" xfId="42" applyNumberFormat="1" applyFont="1" applyFill="1" applyBorder="1" applyAlignment="1">
      <alignment horizontal="right"/>
    </xf>
    <xf numFmtId="192" fontId="14" fillId="35" borderId="13" xfId="42" applyNumberFormat="1" applyFont="1" applyFill="1" applyBorder="1" applyAlignment="1">
      <alignment/>
    </xf>
    <xf numFmtId="192" fontId="14" fillId="35" borderId="10" xfId="42" applyNumberFormat="1" applyFont="1" applyFill="1" applyBorder="1" applyAlignment="1">
      <alignment/>
    </xf>
    <xf numFmtId="192" fontId="14" fillId="35" borderId="11" xfId="42" applyNumberFormat="1" applyFont="1" applyFill="1" applyBorder="1" applyAlignment="1">
      <alignment/>
    </xf>
    <xf numFmtId="192" fontId="18" fillId="35" borderId="0" xfId="42" applyNumberFormat="1" applyFont="1" applyFill="1" applyAlignment="1">
      <alignment horizontal="right"/>
    </xf>
    <xf numFmtId="192" fontId="15" fillId="35" borderId="0" xfId="42" applyNumberFormat="1" applyFont="1" applyFill="1" applyAlignment="1">
      <alignment/>
    </xf>
    <xf numFmtId="192" fontId="13" fillId="35" borderId="18" xfId="42" applyNumberFormat="1" applyFont="1" applyFill="1" applyBorder="1" applyAlignment="1">
      <alignment horizontal="right"/>
    </xf>
    <xf numFmtId="192" fontId="12" fillId="35" borderId="16" xfId="42" applyNumberFormat="1" applyFont="1" applyFill="1" applyBorder="1" applyAlignment="1">
      <alignment horizontal="right"/>
    </xf>
    <xf numFmtId="0" fontId="11" fillId="0" borderId="0" xfId="49" applyFont="1" applyAlignment="1">
      <alignment horizontal="center"/>
      <protection/>
    </xf>
    <xf numFmtId="0" fontId="12" fillId="0" borderId="0" xfId="49" applyFont="1">
      <alignment/>
      <protection/>
    </xf>
    <xf numFmtId="0" fontId="14" fillId="0" borderId="13" xfId="49" applyFont="1" applyBorder="1" applyAlignment="1">
      <alignment horizontal="center"/>
      <protection/>
    </xf>
    <xf numFmtId="0" fontId="11" fillId="0" borderId="20" xfId="49" applyFont="1" applyBorder="1" applyAlignment="1">
      <alignment horizontal="left" vertical="center"/>
      <protection/>
    </xf>
    <xf numFmtId="0" fontId="11" fillId="0" borderId="0" xfId="49" applyFont="1" applyBorder="1" applyAlignment="1">
      <alignment horizontal="left" vertical="center"/>
      <protection/>
    </xf>
    <xf numFmtId="0" fontId="14" fillId="0" borderId="21" xfId="49" applyFont="1" applyBorder="1" applyAlignment="1">
      <alignment/>
      <protection/>
    </xf>
    <xf numFmtId="0" fontId="13" fillId="0" borderId="16" xfId="49" applyFont="1" applyBorder="1" quotePrefix="1">
      <alignment/>
      <protection/>
    </xf>
    <xf numFmtId="0" fontId="13" fillId="0" borderId="16" xfId="49" applyFont="1" applyBorder="1" applyAlignment="1">
      <alignment horizontal="center"/>
      <protection/>
    </xf>
    <xf numFmtId="41" fontId="13" fillId="0" borderId="16" xfId="49" applyNumberFormat="1" applyFont="1" applyBorder="1" applyAlignment="1">
      <alignment horizontal="center"/>
      <protection/>
    </xf>
    <xf numFmtId="0" fontId="14" fillId="0" borderId="16" xfId="49" applyFont="1" applyBorder="1">
      <alignment/>
      <protection/>
    </xf>
    <xf numFmtId="0" fontId="13" fillId="0" borderId="16" xfId="49" applyFont="1" applyBorder="1">
      <alignment/>
      <protection/>
    </xf>
    <xf numFmtId="0" fontId="13" fillId="0" borderId="22" xfId="49" applyFont="1" applyBorder="1">
      <alignment/>
      <protection/>
    </xf>
    <xf numFmtId="41" fontId="13" fillId="0" borderId="14" xfId="49" applyNumberFormat="1" applyFont="1" applyBorder="1" applyAlignment="1">
      <alignment horizontal="center"/>
      <protection/>
    </xf>
    <xf numFmtId="0" fontId="13" fillId="0" borderId="14" xfId="49" applyFont="1" applyBorder="1" applyAlignment="1">
      <alignment horizontal="center"/>
      <protection/>
    </xf>
    <xf numFmtId="0" fontId="13" fillId="0" borderId="0" xfId="49" applyFont="1">
      <alignment/>
      <protection/>
    </xf>
    <xf numFmtId="0" fontId="13" fillId="0" borderId="23" xfId="49" applyFont="1" applyBorder="1" applyAlignment="1">
      <alignment horizontal="center"/>
      <protection/>
    </xf>
    <xf numFmtId="4" fontId="14" fillId="35" borderId="10" xfId="42" applyNumberFormat="1" applyFont="1" applyFill="1" applyBorder="1" applyAlignment="1">
      <alignment horizontal="center"/>
    </xf>
    <xf numFmtId="0" fontId="13" fillId="0" borderId="0" xfId="49" applyFont="1" applyBorder="1" applyAlignment="1">
      <alignment horizontal="center"/>
      <protection/>
    </xf>
    <xf numFmtId="0" fontId="21" fillId="0" borderId="0" xfId="49" applyFont="1" applyAlignment="1">
      <alignment horizontal="center"/>
      <protection/>
    </xf>
    <xf numFmtId="0" fontId="13" fillId="0" borderId="24" xfId="49" applyFont="1" applyBorder="1" quotePrefix="1">
      <alignment/>
      <protection/>
    </xf>
    <xf numFmtId="0" fontId="13" fillId="0" borderId="24" xfId="49" applyFont="1" applyBorder="1" applyAlignment="1">
      <alignment horizontal="center"/>
      <protection/>
    </xf>
    <xf numFmtId="41" fontId="13" fillId="0" borderId="24" xfId="49" applyNumberFormat="1" applyFont="1" applyBorder="1" applyAlignment="1">
      <alignment horizontal="center"/>
      <protection/>
    </xf>
    <xf numFmtId="192" fontId="13" fillId="0" borderId="24" xfId="42" applyNumberFormat="1" applyFont="1" applyBorder="1" applyAlignment="1">
      <alignment vertical="top"/>
    </xf>
    <xf numFmtId="43" fontId="14" fillId="35" borderId="13" xfId="42" applyFont="1" applyFill="1" applyBorder="1" applyAlignment="1">
      <alignment horizontal="center"/>
    </xf>
    <xf numFmtId="4" fontId="14" fillId="35" borderId="13" xfId="42" applyNumberFormat="1" applyFont="1" applyFill="1" applyBorder="1" applyAlignment="1">
      <alignment horizontal="center"/>
    </xf>
    <xf numFmtId="0" fontId="13" fillId="0" borderId="19" xfId="49" applyFont="1" applyBorder="1">
      <alignment/>
      <protection/>
    </xf>
    <xf numFmtId="0" fontId="13" fillId="0" borderId="19" xfId="49" applyFont="1" applyBorder="1" quotePrefix="1">
      <alignment/>
      <protection/>
    </xf>
    <xf numFmtId="0" fontId="13" fillId="0" borderId="19" xfId="49" applyFont="1" applyBorder="1" applyAlignment="1">
      <alignment horizontal="center"/>
      <protection/>
    </xf>
    <xf numFmtId="41" fontId="13" fillId="0" borderId="19" xfId="49" applyNumberFormat="1" applyFont="1" applyBorder="1" applyAlignment="1">
      <alignment horizontal="center"/>
      <protection/>
    </xf>
    <xf numFmtId="192" fontId="13" fillId="0" borderId="19" xfId="42" applyNumberFormat="1" applyFont="1" applyBorder="1" applyAlignment="1">
      <alignment vertical="top"/>
    </xf>
    <xf numFmtId="0" fontId="11" fillId="0" borderId="25" xfId="49" applyFont="1" applyBorder="1" applyAlignment="1">
      <alignment horizontal="left" vertical="center"/>
      <protection/>
    </xf>
    <xf numFmtId="0" fontId="13" fillId="35" borderId="14" xfId="0" applyFont="1" applyFill="1" applyBorder="1" applyAlignment="1">
      <alignment/>
    </xf>
    <xf numFmtId="192" fontId="13" fillId="0" borderId="14" xfId="42" applyNumberFormat="1" applyFont="1" applyBorder="1" applyAlignment="1">
      <alignment vertical="top"/>
    </xf>
    <xf numFmtId="0" fontId="17" fillId="35" borderId="0" xfId="0" applyFont="1" applyFill="1" applyAlignment="1">
      <alignment horizontal="right"/>
    </xf>
    <xf numFmtId="0" fontId="13" fillId="0" borderId="0" xfId="51" applyFont="1" applyBorder="1">
      <alignment/>
      <protection/>
    </xf>
    <xf numFmtId="0" fontId="13" fillId="0" borderId="0" xfId="51" applyFont="1">
      <alignment/>
      <protection/>
    </xf>
    <xf numFmtId="0" fontId="13" fillId="0" borderId="0" xfId="51" applyFont="1" applyAlignment="1">
      <alignment horizontal="center"/>
      <protection/>
    </xf>
    <xf numFmtId="0" fontId="23" fillId="0" borderId="26" xfId="51" applyFont="1" applyBorder="1" applyAlignment="1">
      <alignment horizontal="center"/>
      <protection/>
    </xf>
    <xf numFmtId="0" fontId="23" fillId="0" borderId="11" xfId="51" applyFont="1" applyBorder="1" applyAlignment="1">
      <alignment horizontal="center"/>
      <protection/>
    </xf>
    <xf numFmtId="0" fontId="23" fillId="0" borderId="20" xfId="51" applyFont="1" applyBorder="1" applyAlignment="1">
      <alignment horizontal="center"/>
      <protection/>
    </xf>
    <xf numFmtId="0" fontId="23" fillId="0" borderId="12" xfId="51" applyFont="1" applyBorder="1" applyAlignment="1">
      <alignment horizontal="center"/>
      <protection/>
    </xf>
    <xf numFmtId="0" fontId="23" fillId="0" borderId="27" xfId="51" applyFont="1" applyBorder="1" applyAlignment="1">
      <alignment horizontal="center"/>
      <protection/>
    </xf>
    <xf numFmtId="0" fontId="23" fillId="0" borderId="28" xfId="51" applyFont="1" applyBorder="1" applyAlignment="1">
      <alignment horizontal="center"/>
      <protection/>
    </xf>
    <xf numFmtId="0" fontId="23" fillId="0" borderId="29" xfId="51" applyFont="1" applyBorder="1" applyAlignment="1">
      <alignment horizontal="center"/>
      <protection/>
    </xf>
    <xf numFmtId="0" fontId="23" fillId="0" borderId="13" xfId="51" applyFont="1" applyBorder="1" applyAlignment="1">
      <alignment horizontal="center"/>
      <protection/>
    </xf>
    <xf numFmtId="0" fontId="23" fillId="0" borderId="10" xfId="51" applyFont="1" applyBorder="1" applyAlignment="1">
      <alignment horizontal="center"/>
      <protection/>
    </xf>
    <xf numFmtId="0" fontId="23" fillId="0" borderId="10" xfId="51" applyFont="1" applyFill="1" applyBorder="1" applyAlignment="1">
      <alignment horizontal="center"/>
      <protection/>
    </xf>
    <xf numFmtId="0" fontId="23" fillId="0" borderId="24" xfId="51" applyFont="1" applyBorder="1" applyAlignment="1">
      <alignment horizontal="center"/>
      <protection/>
    </xf>
    <xf numFmtId="0" fontId="23" fillId="0" borderId="24" xfId="51" applyFont="1" applyFill="1" applyBorder="1" applyAlignment="1">
      <alignment horizontal="center"/>
      <protection/>
    </xf>
    <xf numFmtId="0" fontId="14" fillId="0" borderId="16" xfId="51" applyFont="1" applyBorder="1">
      <alignment/>
      <protection/>
    </xf>
    <xf numFmtId="0" fontId="24" fillId="0" borderId="16" xfId="51" applyFont="1" applyBorder="1">
      <alignment/>
      <protection/>
    </xf>
    <xf numFmtId="0" fontId="23" fillId="0" borderId="16" xfId="51" applyFont="1" applyBorder="1" applyAlignment="1">
      <alignment horizontal="center"/>
      <protection/>
    </xf>
    <xf numFmtId="0" fontId="23" fillId="0" borderId="16" xfId="51" applyFont="1" applyFill="1" applyBorder="1" applyAlignment="1">
      <alignment horizontal="center"/>
      <protection/>
    </xf>
    <xf numFmtId="0" fontId="14" fillId="0" borderId="18" xfId="51" applyFont="1" applyBorder="1">
      <alignment/>
      <protection/>
    </xf>
    <xf numFmtId="0" fontId="25" fillId="0" borderId="30" xfId="51" applyFont="1" applyBorder="1">
      <alignment/>
      <protection/>
    </xf>
    <xf numFmtId="0" fontId="23" fillId="0" borderId="16" xfId="51" applyFont="1" applyBorder="1">
      <alignment/>
      <protection/>
    </xf>
    <xf numFmtId="3" fontId="23" fillId="0" borderId="16" xfId="51" applyNumberFormat="1" applyFont="1" applyFill="1" applyBorder="1" applyAlignment="1">
      <alignment horizontal="center"/>
      <protection/>
    </xf>
    <xf numFmtId="4" fontId="23" fillId="0" borderId="16" xfId="51" applyNumberFormat="1" applyFont="1" applyFill="1" applyBorder="1" applyAlignment="1">
      <alignment horizontal="center"/>
      <protection/>
    </xf>
    <xf numFmtId="0" fontId="23" fillId="0" borderId="16" xfId="51" applyFont="1" applyBorder="1" quotePrefix="1">
      <alignment/>
      <protection/>
    </xf>
    <xf numFmtId="0" fontId="25" fillId="0" borderId="16" xfId="51" applyFont="1" applyBorder="1">
      <alignment/>
      <protection/>
    </xf>
    <xf numFmtId="0" fontId="23" fillId="0" borderId="18" xfId="51" applyFont="1" applyBorder="1">
      <alignment/>
      <protection/>
    </xf>
    <xf numFmtId="0" fontId="23" fillId="0" borderId="18" xfId="51" applyFont="1" applyBorder="1" quotePrefix="1">
      <alignment/>
      <protection/>
    </xf>
    <xf numFmtId="0" fontId="23" fillId="0" borderId="18" xfId="51" applyFont="1" applyBorder="1" applyAlignment="1">
      <alignment horizontal="center"/>
      <protection/>
    </xf>
    <xf numFmtId="3" fontId="23" fillId="0" borderId="18" xfId="51" applyNumberFormat="1" applyFont="1" applyFill="1" applyBorder="1" applyAlignment="1">
      <alignment horizontal="center"/>
      <protection/>
    </xf>
    <xf numFmtId="4" fontId="23" fillId="0" borderId="18" xfId="51" applyNumberFormat="1" applyFont="1" applyFill="1" applyBorder="1" applyAlignment="1">
      <alignment horizontal="center"/>
      <protection/>
    </xf>
    <xf numFmtId="0" fontId="13" fillId="0" borderId="31" xfId="51" applyFont="1" applyBorder="1">
      <alignment/>
      <protection/>
    </xf>
    <xf numFmtId="0" fontId="15" fillId="0" borderId="0" xfId="51" applyFont="1" applyBorder="1">
      <alignment/>
      <protection/>
    </xf>
    <xf numFmtId="0" fontId="15" fillId="0" borderId="0" xfId="51" applyFont="1">
      <alignment/>
      <protection/>
    </xf>
    <xf numFmtId="0" fontId="26" fillId="0" borderId="0" xfId="51" applyFont="1" applyBorder="1">
      <alignment/>
      <protection/>
    </xf>
    <xf numFmtId="0" fontId="26" fillId="0" borderId="0" xfId="51" applyFont="1">
      <alignment/>
      <protection/>
    </xf>
    <xf numFmtId="0" fontId="26" fillId="0" borderId="31" xfId="51" applyFont="1" applyBorder="1">
      <alignment/>
      <protection/>
    </xf>
    <xf numFmtId="0" fontId="25" fillId="0" borderId="16" xfId="51" applyFont="1" applyBorder="1" quotePrefix="1">
      <alignment/>
      <protection/>
    </xf>
    <xf numFmtId="0" fontId="25" fillId="0" borderId="16" xfId="51" applyFont="1" applyBorder="1" applyAlignment="1">
      <alignment horizontal="center"/>
      <protection/>
    </xf>
    <xf numFmtId="3" fontId="25" fillId="0" borderId="16" xfId="51" applyNumberFormat="1" applyFont="1" applyFill="1" applyBorder="1" applyAlignment="1">
      <alignment horizontal="center"/>
      <protection/>
    </xf>
    <xf numFmtId="4" fontId="25" fillId="0" borderId="16" xfId="51" applyNumberFormat="1" applyFont="1" applyFill="1" applyBorder="1" applyAlignment="1">
      <alignment horizontal="center"/>
      <protection/>
    </xf>
    <xf numFmtId="0" fontId="14" fillId="0" borderId="0" xfId="51" applyFont="1" applyBorder="1">
      <alignment/>
      <protection/>
    </xf>
    <xf numFmtId="0" fontId="14" fillId="0" borderId="0" xfId="51" applyFont="1">
      <alignment/>
      <protection/>
    </xf>
    <xf numFmtId="0" fontId="13" fillId="0" borderId="20" xfId="51" applyFont="1" applyBorder="1" applyAlignment="1">
      <alignment horizontal="center"/>
      <protection/>
    </xf>
    <xf numFmtId="3" fontId="23" fillId="0" borderId="16" xfId="51" applyNumberFormat="1" applyFont="1" applyBorder="1" applyAlignment="1">
      <alignment horizontal="center"/>
      <protection/>
    </xf>
    <xf numFmtId="4" fontId="23" fillId="0" borderId="16" xfId="51" applyNumberFormat="1" applyFont="1" applyBorder="1" applyAlignment="1">
      <alignment horizontal="center"/>
      <protection/>
    </xf>
    <xf numFmtId="0" fontId="11" fillId="0" borderId="16" xfId="51" applyFont="1" applyBorder="1">
      <alignment/>
      <protection/>
    </xf>
    <xf numFmtId="0" fontId="23" fillId="0" borderId="19" xfId="51" applyFont="1" applyBorder="1">
      <alignment/>
      <protection/>
    </xf>
    <xf numFmtId="0" fontId="23" fillId="0" borderId="19" xfId="51" applyFont="1" applyBorder="1" quotePrefix="1">
      <alignment/>
      <protection/>
    </xf>
    <xf numFmtId="0" fontId="23" fillId="0" borderId="19" xfId="51" applyFont="1" applyBorder="1" applyAlignment="1">
      <alignment horizontal="center"/>
      <protection/>
    </xf>
    <xf numFmtId="3" fontId="23" fillId="0" borderId="22" xfId="51" applyNumberFormat="1" applyFont="1" applyFill="1" applyBorder="1" applyAlignment="1">
      <alignment horizontal="center"/>
      <protection/>
    </xf>
    <xf numFmtId="4" fontId="23" fillId="0" borderId="22" xfId="51" applyNumberFormat="1" applyFont="1" applyFill="1" applyBorder="1" applyAlignment="1">
      <alignment horizontal="center"/>
      <protection/>
    </xf>
    <xf numFmtId="0" fontId="23" fillId="0" borderId="0" xfId="51" applyFont="1">
      <alignment/>
      <protection/>
    </xf>
    <xf numFmtId="0" fontId="23" fillId="0" borderId="31" xfId="51" applyFont="1" applyBorder="1">
      <alignment/>
      <protection/>
    </xf>
    <xf numFmtId="3" fontId="23" fillId="0" borderId="32" xfId="51" applyNumberFormat="1" applyFont="1" applyFill="1" applyBorder="1" applyAlignment="1">
      <alignment horizontal="center"/>
      <protection/>
    </xf>
    <xf numFmtId="3" fontId="23" fillId="0" borderId="33" xfId="51" applyNumberFormat="1" applyFont="1" applyFill="1" applyBorder="1" applyAlignment="1">
      <alignment horizontal="center"/>
      <protection/>
    </xf>
    <xf numFmtId="3" fontId="23" fillId="0" borderId="34" xfId="51" applyNumberFormat="1" applyFont="1" applyFill="1" applyBorder="1" applyAlignment="1">
      <alignment horizontal="center"/>
      <protection/>
    </xf>
    <xf numFmtId="0" fontId="23" fillId="0" borderId="0" xfId="51" applyFont="1" applyBorder="1">
      <alignment/>
      <protection/>
    </xf>
    <xf numFmtId="0" fontId="27" fillId="0" borderId="0" xfId="51" applyFont="1" applyAlignment="1">
      <alignment horizontal="center"/>
      <protection/>
    </xf>
    <xf numFmtId="0" fontId="23" fillId="0" borderId="0" xfId="51" applyFont="1" applyAlignment="1">
      <alignment horizontal="center"/>
      <protection/>
    </xf>
    <xf numFmtId="0" fontId="23" fillId="0" borderId="0" xfId="51" applyFont="1" applyFill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0" fontId="13" fillId="0" borderId="0" xfId="51" applyFont="1" applyFill="1" applyAlignment="1">
      <alignment horizontal="center"/>
      <protection/>
    </xf>
    <xf numFmtId="0" fontId="14" fillId="0" borderId="17" xfId="51" applyFont="1" applyBorder="1">
      <alignment/>
      <protection/>
    </xf>
    <xf numFmtId="0" fontId="23" fillId="0" borderId="14" xfId="51" applyFont="1" applyBorder="1">
      <alignment/>
      <protection/>
    </xf>
    <xf numFmtId="0" fontId="23" fillId="0" borderId="14" xfId="51" applyFont="1" applyBorder="1" quotePrefix="1">
      <alignment/>
      <protection/>
    </xf>
    <xf numFmtId="0" fontId="23" fillId="0" borderId="14" xfId="51" applyFont="1" applyBorder="1" applyAlignment="1">
      <alignment horizontal="center"/>
      <protection/>
    </xf>
    <xf numFmtId="3" fontId="23" fillId="0" borderId="14" xfId="51" applyNumberFormat="1" applyFont="1" applyFill="1" applyBorder="1" applyAlignment="1">
      <alignment horizontal="center"/>
      <protection/>
    </xf>
    <xf numFmtId="4" fontId="23" fillId="0" borderId="14" xfId="51" applyNumberFormat="1" applyFont="1" applyFill="1" applyBorder="1" applyAlignment="1">
      <alignment horizontal="center"/>
      <protection/>
    </xf>
    <xf numFmtId="0" fontId="25" fillId="0" borderId="19" xfId="51" applyFont="1" applyBorder="1">
      <alignment/>
      <protection/>
    </xf>
    <xf numFmtId="3" fontId="23" fillId="0" borderId="19" xfId="51" applyNumberFormat="1" applyFont="1" applyFill="1" applyBorder="1" applyAlignment="1">
      <alignment horizontal="center"/>
      <protection/>
    </xf>
    <xf numFmtId="4" fontId="23" fillId="0" borderId="19" xfId="51" applyNumberFormat="1" applyFont="1" applyFill="1" applyBorder="1" applyAlignment="1">
      <alignment horizontal="center"/>
      <protection/>
    </xf>
    <xf numFmtId="0" fontId="25" fillId="0" borderId="14" xfId="51" applyFont="1" applyBorder="1">
      <alignment/>
      <protection/>
    </xf>
    <xf numFmtId="0" fontId="23" fillId="0" borderId="17" xfId="51" applyFont="1" applyBorder="1">
      <alignment/>
      <protection/>
    </xf>
    <xf numFmtId="0" fontId="13" fillId="0" borderId="20" xfId="51" applyFont="1" applyBorder="1">
      <alignment/>
      <protection/>
    </xf>
    <xf numFmtId="0" fontId="27" fillId="0" borderId="0" xfId="51" applyFont="1" applyBorder="1" applyAlignment="1">
      <alignment horizontal="center"/>
      <protection/>
    </xf>
    <xf numFmtId="0" fontId="11" fillId="0" borderId="24" xfId="51" applyFont="1" applyBorder="1">
      <alignment/>
      <protection/>
    </xf>
    <xf numFmtId="0" fontId="23" fillId="0" borderId="24" xfId="51" applyFont="1" applyBorder="1">
      <alignment/>
      <protection/>
    </xf>
    <xf numFmtId="0" fontId="23" fillId="0" borderId="30" xfId="51" applyFont="1" applyBorder="1" applyAlignment="1">
      <alignment horizontal="center"/>
      <protection/>
    </xf>
    <xf numFmtId="2" fontId="23" fillId="0" borderId="10" xfId="51" applyNumberFormat="1" applyFont="1" applyBorder="1" applyAlignment="1">
      <alignment horizontal="center"/>
      <protection/>
    </xf>
    <xf numFmtId="2" fontId="23" fillId="0" borderId="0" xfId="51" applyNumberFormat="1" applyFont="1" applyBorder="1" applyAlignment="1">
      <alignment horizontal="right"/>
      <protection/>
    </xf>
    <xf numFmtId="2" fontId="23" fillId="0" borderId="0" xfId="51" applyNumberFormat="1" applyFont="1" applyAlignment="1">
      <alignment horizontal="right"/>
      <protection/>
    </xf>
    <xf numFmtId="2" fontId="23" fillId="0" borderId="28" xfId="51" applyNumberFormat="1" applyFont="1" applyBorder="1" applyAlignment="1">
      <alignment horizontal="right"/>
      <protection/>
    </xf>
    <xf numFmtId="2" fontId="23" fillId="0" borderId="24" xfId="51" applyNumberFormat="1" applyFont="1" applyBorder="1" applyAlignment="1">
      <alignment horizontal="right"/>
      <protection/>
    </xf>
    <xf numFmtId="2" fontId="23" fillId="0" borderId="16" xfId="51" applyNumberFormat="1" applyFont="1" applyBorder="1" applyAlignment="1">
      <alignment horizontal="right"/>
      <protection/>
    </xf>
    <xf numFmtId="2" fontId="23" fillId="0" borderId="19" xfId="51" applyNumberFormat="1" applyFont="1" applyBorder="1" applyAlignment="1">
      <alignment horizontal="right"/>
      <protection/>
    </xf>
    <xf numFmtId="4" fontId="23" fillId="0" borderId="0" xfId="51" applyNumberFormat="1" applyFont="1" applyAlignment="1">
      <alignment horizontal="right"/>
      <protection/>
    </xf>
    <xf numFmtId="4" fontId="23" fillId="0" borderId="10" xfId="51" applyNumberFormat="1" applyFont="1" applyBorder="1" applyAlignment="1">
      <alignment horizontal="center"/>
      <protection/>
    </xf>
    <xf numFmtId="4" fontId="23" fillId="0" borderId="24" xfId="51" applyNumberFormat="1" applyFont="1" applyBorder="1" applyAlignment="1">
      <alignment horizontal="right"/>
      <protection/>
    </xf>
    <xf numFmtId="4" fontId="23" fillId="0" borderId="16" xfId="51" applyNumberFormat="1" applyFont="1" applyBorder="1" applyAlignment="1">
      <alignment horizontal="right"/>
      <protection/>
    </xf>
    <xf numFmtId="4" fontId="23" fillId="0" borderId="19" xfId="51" applyNumberFormat="1" applyFont="1" applyBorder="1" applyAlignment="1">
      <alignment horizontal="right"/>
      <protection/>
    </xf>
    <xf numFmtId="4" fontId="23" fillId="0" borderId="0" xfId="51" applyNumberFormat="1" applyFont="1" applyBorder="1" applyAlignment="1">
      <alignment horizontal="right"/>
      <protection/>
    </xf>
    <xf numFmtId="4" fontId="25" fillId="0" borderId="0" xfId="51" applyNumberFormat="1" applyFont="1" applyBorder="1" applyAlignment="1">
      <alignment horizontal="right"/>
      <protection/>
    </xf>
    <xf numFmtId="4" fontId="25" fillId="0" borderId="10" xfId="51" applyNumberFormat="1" applyFont="1" applyBorder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3" fontId="13" fillId="0" borderId="24" xfId="0" applyNumberFormat="1" applyFont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4" xfId="0" applyFont="1" applyFill="1" applyBorder="1" applyAlignment="1">
      <alignment/>
    </xf>
    <xf numFmtId="3" fontId="13" fillId="0" borderId="24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41" fontId="13" fillId="0" borderId="16" xfId="0" applyNumberFormat="1" applyFont="1" applyBorder="1" applyAlignment="1">
      <alignment horizontal="right"/>
    </xf>
    <xf numFmtId="41" fontId="13" fillId="0" borderId="16" xfId="0" applyNumberFormat="1" applyFont="1" applyBorder="1" applyAlignment="1">
      <alignment/>
    </xf>
    <xf numFmtId="41" fontId="13" fillId="0" borderId="16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219" fontId="13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35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41" fontId="13" fillId="35" borderId="16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43" fontId="14" fillId="0" borderId="10" xfId="42" applyNumberFormat="1" applyFont="1" applyBorder="1" applyAlignment="1">
      <alignment/>
    </xf>
    <xf numFmtId="0" fontId="21" fillId="0" borderId="0" xfId="0" applyFont="1" applyAlignment="1">
      <alignment horizontal="center"/>
    </xf>
    <xf numFmtId="43" fontId="14" fillId="0" borderId="11" xfId="42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43" fontId="13" fillId="0" borderId="0" xfId="42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/>
    </xf>
    <xf numFmtId="41" fontId="13" fillId="0" borderId="19" xfId="0" applyNumberFormat="1" applyFont="1" applyBorder="1" applyAlignment="1">
      <alignment horizontal="right"/>
    </xf>
    <xf numFmtId="41" fontId="13" fillId="0" borderId="19" xfId="0" applyNumberFormat="1" applyFont="1" applyBorder="1" applyAlignment="1">
      <alignment/>
    </xf>
    <xf numFmtId="41" fontId="13" fillId="0" borderId="19" xfId="0" applyNumberFormat="1" applyFont="1" applyFill="1" applyBorder="1" applyAlignment="1">
      <alignment/>
    </xf>
    <xf numFmtId="41" fontId="13" fillId="0" borderId="35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right"/>
    </xf>
    <xf numFmtId="192" fontId="13" fillId="0" borderId="19" xfId="42" applyNumberFormat="1" applyFont="1" applyBorder="1" applyAlignment="1">
      <alignment horizontal="right" vertical="top"/>
    </xf>
    <xf numFmtId="43" fontId="14" fillId="0" borderId="10" xfId="42" applyNumberFormat="1" applyFont="1" applyBorder="1" applyAlignment="1">
      <alignment horizontal="right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41" fontId="13" fillId="0" borderId="14" xfId="0" applyNumberFormat="1" applyFont="1" applyBorder="1" applyAlignment="1">
      <alignment horizontal="right"/>
    </xf>
    <xf numFmtId="41" fontId="13" fillId="0" borderId="14" xfId="0" applyNumberFormat="1" applyFont="1" applyBorder="1" applyAlignment="1">
      <alignment/>
    </xf>
    <xf numFmtId="41" fontId="13" fillId="0" borderId="14" xfId="0" applyNumberFormat="1" applyFont="1" applyFill="1" applyBorder="1" applyAlignment="1">
      <alignment/>
    </xf>
    <xf numFmtId="192" fontId="13" fillId="0" borderId="14" xfId="42" applyNumberFormat="1" applyFont="1" applyBorder="1" applyAlignment="1">
      <alignment horizontal="right" vertical="top"/>
    </xf>
    <xf numFmtId="0" fontId="11" fillId="0" borderId="13" xfId="49" applyFont="1" applyBorder="1" applyAlignment="1">
      <alignment horizontal="center"/>
      <protection/>
    </xf>
    <xf numFmtId="192" fontId="11" fillId="0" borderId="13" xfId="42" applyNumberFormat="1" applyFont="1" applyBorder="1" applyAlignment="1">
      <alignment horizontal="center"/>
    </xf>
    <xf numFmtId="0" fontId="11" fillId="0" borderId="21" xfId="49" applyFont="1" applyBorder="1" applyAlignment="1">
      <alignment/>
      <protection/>
    </xf>
    <xf numFmtId="0" fontId="11" fillId="0" borderId="16" xfId="49" applyFont="1" applyBorder="1">
      <alignment/>
      <protection/>
    </xf>
    <xf numFmtId="0" fontId="12" fillId="0" borderId="16" xfId="49" applyFont="1" applyBorder="1" applyAlignment="1">
      <alignment horizontal="center"/>
      <protection/>
    </xf>
    <xf numFmtId="41" fontId="12" fillId="0" borderId="16" xfId="49" applyNumberFormat="1" applyFont="1" applyBorder="1" applyAlignment="1">
      <alignment horizontal="center"/>
      <protection/>
    </xf>
    <xf numFmtId="192" fontId="12" fillId="0" borderId="16" xfId="42" applyNumberFormat="1" applyFont="1" applyBorder="1" applyAlignment="1">
      <alignment vertical="top"/>
    </xf>
    <xf numFmtId="0" fontId="12" fillId="0" borderId="16" xfId="49" applyFont="1" applyBorder="1">
      <alignment/>
      <protection/>
    </xf>
    <xf numFmtId="41" fontId="12" fillId="0" borderId="16" xfId="49" applyNumberFormat="1" applyFont="1" applyBorder="1" applyAlignment="1">
      <alignment horizontal="right"/>
      <protection/>
    </xf>
    <xf numFmtId="0" fontId="12" fillId="0" borderId="22" xfId="49" applyFont="1" applyBorder="1">
      <alignment/>
      <protection/>
    </xf>
    <xf numFmtId="192" fontId="12" fillId="0" borderId="16" xfId="42" applyNumberFormat="1" applyFont="1" applyBorder="1" applyAlignment="1">
      <alignment horizontal="right" vertical="top"/>
    </xf>
    <xf numFmtId="192" fontId="12" fillId="0" borderId="16" xfId="42" applyNumberFormat="1" applyFont="1" applyBorder="1" applyAlignment="1">
      <alignment horizontal="right"/>
    </xf>
    <xf numFmtId="0" fontId="12" fillId="0" borderId="16" xfId="49" applyFont="1" applyBorder="1" applyAlignment="1">
      <alignment horizontal="right"/>
      <protection/>
    </xf>
    <xf numFmtId="0" fontId="12" fillId="0" borderId="22" xfId="49" applyFont="1" applyBorder="1" applyAlignment="1">
      <alignment horizontal="center"/>
      <protection/>
    </xf>
    <xf numFmtId="41" fontId="12" fillId="0" borderId="22" xfId="49" applyNumberFormat="1" applyFont="1" applyBorder="1" applyAlignment="1">
      <alignment horizontal="right"/>
      <protection/>
    </xf>
    <xf numFmtId="192" fontId="12" fillId="0" borderId="22" xfId="42" applyNumberFormat="1" applyFont="1" applyBorder="1" applyAlignment="1">
      <alignment horizontal="right" vertical="top"/>
    </xf>
    <xf numFmtId="0" fontId="12" fillId="0" borderId="0" xfId="49" applyFont="1" applyBorder="1">
      <alignment/>
      <protection/>
    </xf>
    <xf numFmtId="0" fontId="12" fillId="0" borderId="20" xfId="49" applyFont="1" applyBorder="1">
      <alignment/>
      <protection/>
    </xf>
    <xf numFmtId="0" fontId="12" fillId="0" borderId="20" xfId="49" applyFont="1" applyBorder="1" applyAlignment="1">
      <alignment horizontal="center"/>
      <protection/>
    </xf>
    <xf numFmtId="41" fontId="12" fillId="0" borderId="20" xfId="49" applyNumberFormat="1" applyFont="1" applyBorder="1" applyAlignment="1">
      <alignment horizontal="right"/>
      <protection/>
    </xf>
    <xf numFmtId="0" fontId="12" fillId="0" borderId="12" xfId="49" applyFont="1" applyBorder="1">
      <alignment/>
      <protection/>
    </xf>
    <xf numFmtId="0" fontId="12" fillId="0" borderId="12" xfId="49" applyFont="1" applyBorder="1" applyAlignment="1">
      <alignment horizontal="center"/>
      <protection/>
    </xf>
    <xf numFmtId="41" fontId="12" fillId="0" borderId="12" xfId="49" applyNumberFormat="1" applyFont="1" applyBorder="1" applyAlignment="1">
      <alignment horizontal="right"/>
      <protection/>
    </xf>
    <xf numFmtId="0" fontId="12" fillId="0" borderId="19" xfId="49" applyFont="1" applyBorder="1">
      <alignment/>
      <protection/>
    </xf>
    <xf numFmtId="0" fontId="12" fillId="0" borderId="19" xfId="49" applyFont="1" applyBorder="1" applyAlignment="1">
      <alignment horizontal="center"/>
      <protection/>
    </xf>
    <xf numFmtId="41" fontId="12" fillId="0" borderId="19" xfId="49" applyNumberFormat="1" applyFont="1" applyBorder="1" applyAlignment="1">
      <alignment horizontal="right"/>
      <protection/>
    </xf>
    <xf numFmtId="192" fontId="12" fillId="0" borderId="19" xfId="42" applyNumberFormat="1" applyFont="1" applyBorder="1" applyAlignment="1">
      <alignment horizontal="right" vertical="top"/>
    </xf>
    <xf numFmtId="0" fontId="11" fillId="0" borderId="12" xfId="49" applyFont="1" applyBorder="1">
      <alignment/>
      <protection/>
    </xf>
    <xf numFmtId="192" fontId="12" fillId="0" borderId="14" xfId="42" applyNumberFormat="1" applyFont="1" applyBorder="1" applyAlignment="1">
      <alignment horizontal="right" vertical="top"/>
    </xf>
    <xf numFmtId="41" fontId="12" fillId="0" borderId="19" xfId="49" applyNumberFormat="1" applyFont="1" applyBorder="1" applyAlignment="1">
      <alignment horizontal="center"/>
      <protection/>
    </xf>
    <xf numFmtId="192" fontId="12" fillId="0" borderId="19" xfId="42" applyNumberFormat="1" applyFont="1" applyBorder="1" applyAlignment="1">
      <alignment vertical="top"/>
    </xf>
    <xf numFmtId="0" fontId="12" fillId="0" borderId="23" xfId="49" applyFont="1" applyBorder="1" applyAlignment="1">
      <alignment horizontal="center"/>
      <protection/>
    </xf>
    <xf numFmtId="43" fontId="14" fillId="0" borderId="13" xfId="42" applyNumberFormat="1" applyFont="1" applyBorder="1" applyAlignment="1">
      <alignment/>
    </xf>
    <xf numFmtId="0" fontId="12" fillId="0" borderId="0" xfId="49" applyFont="1" applyBorder="1" applyAlignment="1">
      <alignment horizontal="center"/>
      <protection/>
    </xf>
    <xf numFmtId="0" fontId="30" fillId="0" borderId="0" xfId="49" applyFont="1" applyAlignment="1">
      <alignment horizontal="center"/>
      <protection/>
    </xf>
    <xf numFmtId="0" fontId="14" fillId="0" borderId="16" xfId="49" applyFont="1" applyBorder="1" applyAlignment="1">
      <alignment horizontal="center"/>
      <protection/>
    </xf>
    <xf numFmtId="0" fontId="13" fillId="0" borderId="16" xfId="49" applyFont="1" applyBorder="1" applyAlignment="1">
      <alignment horizontal="left"/>
      <protection/>
    </xf>
    <xf numFmtId="0" fontId="13" fillId="0" borderId="16" xfId="49" applyFont="1" applyBorder="1" applyAlignment="1">
      <alignment/>
      <protection/>
    </xf>
    <xf numFmtId="0" fontId="13" fillId="0" borderId="14" xfId="49" applyFont="1" applyBorder="1">
      <alignment/>
      <protection/>
    </xf>
    <xf numFmtId="3" fontId="14" fillId="35" borderId="13" xfId="42" applyNumberFormat="1" applyFont="1" applyFill="1" applyBorder="1" applyAlignment="1">
      <alignment horizontal="center"/>
    </xf>
    <xf numFmtId="3" fontId="14" fillId="35" borderId="10" xfId="42" applyNumberFormat="1" applyFont="1" applyFill="1" applyBorder="1" applyAlignment="1">
      <alignment horizontal="center"/>
    </xf>
    <xf numFmtId="3" fontId="14" fillId="35" borderId="11" xfId="42" applyNumberFormat="1" applyFont="1" applyFill="1" applyBorder="1" applyAlignment="1">
      <alignment horizontal="center"/>
    </xf>
    <xf numFmtId="0" fontId="14" fillId="0" borderId="12" xfId="49" applyFont="1" applyBorder="1" applyAlignment="1">
      <alignment horizontal="center"/>
      <protection/>
    </xf>
    <xf numFmtId="0" fontId="13" fillId="0" borderId="21" xfId="49" applyFont="1" applyBorder="1" applyAlignment="1">
      <alignment/>
      <protection/>
    </xf>
    <xf numFmtId="41" fontId="13" fillId="0" borderId="16" xfId="42" applyNumberFormat="1" applyFont="1" applyBorder="1" applyAlignment="1">
      <alignment vertical="top"/>
    </xf>
    <xf numFmtId="0" fontId="13" fillId="0" borderId="22" xfId="49" applyFont="1" applyBorder="1" applyAlignment="1">
      <alignment horizontal="center"/>
      <protection/>
    </xf>
    <xf numFmtId="41" fontId="13" fillId="0" borderId="22" xfId="49" applyNumberFormat="1" applyFont="1" applyBorder="1" applyAlignment="1">
      <alignment horizontal="center"/>
      <protection/>
    </xf>
    <xf numFmtId="0" fontId="11" fillId="0" borderId="23" xfId="49" applyFont="1" applyBorder="1" applyAlignment="1">
      <alignment horizontal="center"/>
      <protection/>
    </xf>
    <xf numFmtId="0" fontId="11" fillId="0" borderId="12" xfId="49" applyFont="1" applyBorder="1" applyAlignment="1">
      <alignment horizontal="center"/>
      <protection/>
    </xf>
    <xf numFmtId="41" fontId="12" fillId="0" borderId="16" xfId="42" applyNumberFormat="1" applyFont="1" applyBorder="1" applyAlignment="1">
      <alignment vertical="top"/>
    </xf>
    <xf numFmtId="41" fontId="12" fillId="0" borderId="22" xfId="49" applyNumberFormat="1" applyFont="1" applyBorder="1" applyAlignment="1">
      <alignment horizontal="center"/>
      <protection/>
    </xf>
    <xf numFmtId="43" fontId="11" fillId="0" borderId="10" xfId="42" applyFont="1" applyBorder="1" applyAlignment="1">
      <alignment/>
    </xf>
    <xf numFmtId="43" fontId="11" fillId="0" borderId="11" xfId="42" applyFont="1" applyBorder="1" applyAlignment="1">
      <alignment/>
    </xf>
    <xf numFmtId="43" fontId="12" fillId="0" borderId="36" xfId="42" applyFont="1" applyBorder="1" applyAlignment="1">
      <alignment/>
    </xf>
    <xf numFmtId="43" fontId="11" fillId="0" borderId="37" xfId="42" applyFont="1" applyBorder="1" applyAlignment="1">
      <alignment/>
    </xf>
    <xf numFmtId="43" fontId="12" fillId="0" borderId="25" xfId="42" applyFont="1" applyBorder="1" applyAlignment="1">
      <alignment/>
    </xf>
    <xf numFmtId="0" fontId="12" fillId="0" borderId="38" xfId="49" applyFont="1" applyBorder="1" applyAlignment="1">
      <alignment/>
      <protection/>
    </xf>
    <xf numFmtId="0" fontId="12" fillId="0" borderId="14" xfId="49" applyFont="1" applyBorder="1">
      <alignment/>
      <protection/>
    </xf>
    <xf numFmtId="0" fontId="12" fillId="0" borderId="14" xfId="49" applyFont="1" applyBorder="1" applyAlignment="1">
      <alignment horizontal="center"/>
      <protection/>
    </xf>
    <xf numFmtId="41" fontId="12" fillId="0" borderId="14" xfId="49" applyNumberFormat="1" applyFont="1" applyBorder="1" applyAlignment="1">
      <alignment horizontal="center"/>
      <protection/>
    </xf>
    <xf numFmtId="41" fontId="12" fillId="0" borderId="14" xfId="42" applyNumberFormat="1" applyFont="1" applyBorder="1" applyAlignment="1">
      <alignment vertical="top"/>
    </xf>
    <xf numFmtId="0" fontId="11" fillId="0" borderId="39" xfId="49" applyFont="1" applyBorder="1" applyAlignment="1">
      <alignment horizontal="left" vertical="center"/>
      <protection/>
    </xf>
    <xf numFmtId="0" fontId="11" fillId="0" borderId="11" xfId="49" applyFont="1" applyBorder="1" applyAlignment="1">
      <alignment horizontal="center"/>
      <protection/>
    </xf>
    <xf numFmtId="0" fontId="11" fillId="0" borderId="21" xfId="49" applyFont="1" applyBorder="1" applyAlignment="1">
      <alignment horizontal="left" vertical="center"/>
      <protection/>
    </xf>
    <xf numFmtId="41" fontId="13" fillId="0" borderId="30" xfId="49" applyNumberFormat="1" applyFont="1" applyBorder="1" applyAlignment="1">
      <alignment horizontal="center"/>
      <protection/>
    </xf>
    <xf numFmtId="41" fontId="13" fillId="0" borderId="40" xfId="49" applyNumberFormat="1" applyFont="1" applyBorder="1" applyAlignment="1">
      <alignment horizontal="center"/>
      <protection/>
    </xf>
    <xf numFmtId="41" fontId="13" fillId="0" borderId="22" xfId="42" applyNumberFormat="1" applyFont="1" applyBorder="1" applyAlignment="1">
      <alignment vertical="top"/>
    </xf>
    <xf numFmtId="0" fontId="13" fillId="0" borderId="0" xfId="49" applyFont="1" applyBorder="1">
      <alignment/>
      <protection/>
    </xf>
    <xf numFmtId="0" fontId="13" fillId="0" borderId="0" xfId="49" applyFont="1" applyAlignment="1">
      <alignment horizontal="center"/>
      <protection/>
    </xf>
    <xf numFmtId="41" fontId="11" fillId="0" borderId="0" xfId="49" applyNumberFormat="1" applyFont="1">
      <alignment/>
      <protection/>
    </xf>
    <xf numFmtId="41" fontId="13" fillId="0" borderId="14" xfId="42" applyNumberFormat="1" applyFont="1" applyBorder="1" applyAlignment="1">
      <alignment vertical="top"/>
    </xf>
    <xf numFmtId="41" fontId="13" fillId="0" borderId="19" xfId="42" applyNumberFormat="1" applyFont="1" applyBorder="1" applyAlignment="1">
      <alignment vertical="top"/>
    </xf>
    <xf numFmtId="0" fontId="13" fillId="0" borderId="24" xfId="49" applyFont="1" applyBorder="1">
      <alignment/>
      <protection/>
    </xf>
    <xf numFmtId="41" fontId="13" fillId="0" borderId="24" xfId="42" applyNumberFormat="1" applyFont="1" applyBorder="1" applyAlignment="1">
      <alignment vertical="top"/>
    </xf>
    <xf numFmtId="0" fontId="14" fillId="0" borderId="38" xfId="49" applyFont="1" applyBorder="1" applyAlignment="1">
      <alignment/>
      <protection/>
    </xf>
    <xf numFmtId="0" fontId="14" fillId="0" borderId="36" xfId="49" applyFont="1" applyBorder="1" applyAlignment="1">
      <alignment/>
      <protection/>
    </xf>
    <xf numFmtId="0" fontId="14" fillId="0" borderId="25" xfId="49" applyFont="1" applyBorder="1" applyAlignment="1">
      <alignment horizontal="left" vertical="center"/>
      <protection/>
    </xf>
    <xf numFmtId="0" fontId="14" fillId="0" borderId="10" xfId="49" applyFont="1" applyBorder="1" applyAlignment="1">
      <alignment horizontal="center"/>
      <protection/>
    </xf>
    <xf numFmtId="0" fontId="13" fillId="0" borderId="38" xfId="49" applyFont="1" applyBorder="1" applyAlignment="1">
      <alignment/>
      <protection/>
    </xf>
    <xf numFmtId="3" fontId="14" fillId="0" borderId="13" xfId="42" applyNumberFormat="1" applyFont="1" applyBorder="1" applyAlignment="1">
      <alignment horizontal="center"/>
    </xf>
    <xf numFmtId="0" fontId="15" fillId="0" borderId="0" xfId="49" applyFont="1" applyAlignment="1">
      <alignment horizontal="center"/>
      <protection/>
    </xf>
    <xf numFmtId="0" fontId="13" fillId="0" borderId="20" xfId="49" applyFont="1" applyBorder="1" applyAlignment="1">
      <alignment/>
      <protection/>
    </xf>
    <xf numFmtId="0" fontId="13" fillId="0" borderId="12" xfId="49" applyFont="1" applyBorder="1">
      <alignment/>
      <protection/>
    </xf>
    <xf numFmtId="0" fontId="13" fillId="0" borderId="12" xfId="49" applyFont="1" applyBorder="1" applyAlignment="1">
      <alignment horizontal="center"/>
      <protection/>
    </xf>
    <xf numFmtId="41" fontId="13" fillId="0" borderId="12" xfId="49" applyNumberFormat="1" applyFont="1" applyBorder="1" applyAlignment="1">
      <alignment horizontal="center"/>
      <protection/>
    </xf>
    <xf numFmtId="41" fontId="13" fillId="0" borderId="12" xfId="42" applyNumberFormat="1" applyFont="1" applyBorder="1" applyAlignment="1">
      <alignment vertical="top"/>
    </xf>
    <xf numFmtId="0" fontId="32" fillId="0" borderId="0" xfId="52" applyFont="1">
      <alignment/>
      <protection/>
    </xf>
    <xf numFmtId="0" fontId="14" fillId="0" borderId="0" xfId="49" applyFont="1" applyAlignment="1">
      <alignment horizontal="center"/>
      <protection/>
    </xf>
    <xf numFmtId="0" fontId="25" fillId="0" borderId="21" xfId="49" applyFont="1" applyBorder="1" applyAlignment="1">
      <alignment horizontal="left"/>
      <protection/>
    </xf>
    <xf numFmtId="0" fontId="23" fillId="0" borderId="16" xfId="49" applyFont="1" applyBorder="1">
      <alignment/>
      <protection/>
    </xf>
    <xf numFmtId="0" fontId="23" fillId="0" borderId="16" xfId="49" applyFont="1" applyBorder="1" applyAlignment="1">
      <alignment horizontal="center"/>
      <protection/>
    </xf>
    <xf numFmtId="41" fontId="23" fillId="0" borderId="16" xfId="49" applyNumberFormat="1" applyFont="1" applyBorder="1" applyAlignment="1">
      <alignment horizontal="right"/>
      <protection/>
    </xf>
    <xf numFmtId="192" fontId="23" fillId="0" borderId="16" xfId="42" applyNumberFormat="1" applyFont="1" applyBorder="1" applyAlignment="1">
      <alignment horizontal="right" vertical="top"/>
    </xf>
    <xf numFmtId="0" fontId="25" fillId="0" borderId="16" xfId="49" applyFont="1" applyBorder="1" applyAlignment="1">
      <alignment horizontal="center"/>
      <protection/>
    </xf>
    <xf numFmtId="0" fontId="23" fillId="0" borderId="41" xfId="49" applyFont="1" applyBorder="1">
      <alignment/>
      <protection/>
    </xf>
    <xf numFmtId="192" fontId="23" fillId="0" borderId="16" xfId="42" applyNumberFormat="1" applyFont="1" applyBorder="1" applyAlignment="1">
      <alignment horizontal="right"/>
    </xf>
    <xf numFmtId="0" fontId="23" fillId="0" borderId="22" xfId="49" applyFont="1" applyBorder="1">
      <alignment/>
      <protection/>
    </xf>
    <xf numFmtId="192" fontId="32" fillId="0" borderId="16" xfId="42" applyNumberFormat="1" applyFont="1" applyBorder="1" applyAlignment="1">
      <alignment horizontal="right" vertical="top"/>
    </xf>
    <xf numFmtId="192" fontId="23" fillId="0" borderId="12" xfId="42" applyNumberFormat="1" applyFont="1" applyFill="1" applyBorder="1" applyAlignment="1">
      <alignment horizontal="right"/>
    </xf>
    <xf numFmtId="0" fontId="23" fillId="0" borderId="13" xfId="49" applyFont="1" applyBorder="1">
      <alignment/>
      <protection/>
    </xf>
    <xf numFmtId="0" fontId="23" fillId="0" borderId="13" xfId="49" applyFont="1" applyBorder="1" applyAlignment="1">
      <alignment horizontal="center"/>
      <protection/>
    </xf>
    <xf numFmtId="192" fontId="23" fillId="0" borderId="13" xfId="42" applyNumberFormat="1" applyFont="1" applyBorder="1" applyAlignment="1">
      <alignment horizontal="right"/>
    </xf>
    <xf numFmtId="0" fontId="25" fillId="0" borderId="20" xfId="49" applyFont="1" applyBorder="1" applyAlignment="1">
      <alignment horizontal="left"/>
      <protection/>
    </xf>
    <xf numFmtId="192" fontId="32" fillId="0" borderId="16" xfId="42" applyNumberFormat="1" applyFont="1" applyBorder="1" applyAlignment="1">
      <alignment horizontal="right"/>
    </xf>
    <xf numFmtId="0" fontId="23" fillId="0" borderId="0" xfId="52" applyFont="1">
      <alignment/>
      <protection/>
    </xf>
    <xf numFmtId="0" fontId="23" fillId="0" borderId="0" xfId="49" applyFont="1">
      <alignment/>
      <protection/>
    </xf>
    <xf numFmtId="0" fontId="24" fillId="0" borderId="0" xfId="49" applyFont="1" applyAlignment="1">
      <alignment horizontal="center"/>
      <protection/>
    </xf>
    <xf numFmtId="192" fontId="32" fillId="0" borderId="18" xfId="42" applyNumberFormat="1" applyFont="1" applyBorder="1" applyAlignment="1">
      <alignment/>
    </xf>
    <xf numFmtId="0" fontId="13" fillId="0" borderId="0" xfId="53" applyFont="1">
      <alignment/>
      <protection/>
    </xf>
    <xf numFmtId="0" fontId="14" fillId="0" borderId="11" xfId="53" applyFont="1" applyBorder="1" applyAlignment="1">
      <alignment horizontal="center"/>
      <protection/>
    </xf>
    <xf numFmtId="0" fontId="14" fillId="0" borderId="25" xfId="53" applyFont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14" fillId="0" borderId="12" xfId="53" applyFont="1" applyBorder="1" applyAlignment="1">
      <alignment horizontal="center"/>
      <protection/>
    </xf>
    <xf numFmtId="0" fontId="14" fillId="0" borderId="13" xfId="53" applyFont="1" applyBorder="1" applyAlignment="1">
      <alignment horizontal="center"/>
      <protection/>
    </xf>
    <xf numFmtId="0" fontId="14" fillId="0" borderId="10" xfId="53" applyFont="1" applyBorder="1" applyAlignment="1">
      <alignment horizontal="center"/>
      <protection/>
    </xf>
    <xf numFmtId="0" fontId="14" fillId="0" borderId="24" xfId="53" applyFont="1" applyBorder="1">
      <alignment/>
      <protection/>
    </xf>
    <xf numFmtId="0" fontId="13" fillId="0" borderId="24" xfId="53" applyFont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4" fillId="0" borderId="16" xfId="53" applyFont="1" applyBorder="1">
      <alignment/>
      <protection/>
    </xf>
    <xf numFmtId="0" fontId="13" fillId="0" borderId="16" xfId="53" applyFont="1" applyBorder="1" applyAlignment="1">
      <alignment horizontal="center"/>
      <protection/>
    </xf>
    <xf numFmtId="0" fontId="13" fillId="0" borderId="16" xfId="53" applyFont="1" applyBorder="1">
      <alignment/>
      <protection/>
    </xf>
    <xf numFmtId="0" fontId="13" fillId="0" borderId="16" xfId="53" applyFont="1" applyBorder="1" applyAlignment="1">
      <alignment horizontal="left" indent="1"/>
      <protection/>
    </xf>
    <xf numFmtId="43" fontId="13" fillId="0" borderId="16" xfId="42" applyFont="1" applyBorder="1" applyAlignment="1">
      <alignment horizontal="center"/>
    </xf>
    <xf numFmtId="0" fontId="13" fillId="0" borderId="19" xfId="53" applyFont="1" applyBorder="1" applyAlignment="1">
      <alignment horizontal="left" indent="1"/>
      <protection/>
    </xf>
    <xf numFmtId="0" fontId="13" fillId="0" borderId="19" xfId="53" applyFont="1" applyBorder="1" applyAlignment="1">
      <alignment horizontal="center"/>
      <protection/>
    </xf>
    <xf numFmtId="43" fontId="13" fillId="0" borderId="19" xfId="42" applyFont="1" applyBorder="1" applyAlignment="1">
      <alignment horizontal="center"/>
    </xf>
    <xf numFmtId="0" fontId="13" fillId="0" borderId="19" xfId="53" applyFont="1" applyBorder="1">
      <alignment/>
      <protection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3" fontId="11" fillId="0" borderId="10" xfId="42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43" fontId="11" fillId="33" borderId="10" xfId="42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25" fillId="0" borderId="0" xfId="49" applyFont="1" applyBorder="1" applyAlignment="1">
      <alignment horizontal="center"/>
      <protection/>
    </xf>
    <xf numFmtId="0" fontId="25" fillId="0" borderId="23" xfId="49" applyFont="1" applyBorder="1" applyAlignment="1">
      <alignment horizontal="center"/>
      <protection/>
    </xf>
    <xf numFmtId="43" fontId="33" fillId="0" borderId="13" xfId="42" applyFont="1" applyBorder="1" applyAlignment="1">
      <alignment/>
    </xf>
    <xf numFmtId="43" fontId="33" fillId="0" borderId="10" xfId="42" applyFont="1" applyBorder="1" applyAlignment="1">
      <alignment/>
    </xf>
    <xf numFmtId="43" fontId="33" fillId="0" borderId="11" xfId="42" applyFont="1" applyBorder="1" applyAlignment="1">
      <alignment/>
    </xf>
    <xf numFmtId="43" fontId="33" fillId="0" borderId="36" xfId="42" applyFont="1" applyBorder="1" applyAlignment="1">
      <alignment/>
    </xf>
    <xf numFmtId="43" fontId="33" fillId="0" borderId="37" xfId="42" applyFont="1" applyBorder="1" applyAlignment="1">
      <alignment/>
    </xf>
    <xf numFmtId="43" fontId="33" fillId="0" borderId="25" xfId="42" applyFont="1" applyBorder="1" applyAlignment="1">
      <alignment/>
    </xf>
    <xf numFmtId="0" fontId="12" fillId="0" borderId="0" xfId="52" applyFont="1">
      <alignment/>
      <protection/>
    </xf>
    <xf numFmtId="0" fontId="23" fillId="0" borderId="24" xfId="53" applyFont="1" applyBorder="1">
      <alignment/>
      <protection/>
    </xf>
    <xf numFmtId="0" fontId="13" fillId="0" borderId="11" xfId="53" applyFont="1" applyBorder="1" applyAlignment="1">
      <alignment horizontal="center"/>
      <protection/>
    </xf>
    <xf numFmtId="0" fontId="13" fillId="0" borderId="11" xfId="53" applyFont="1" applyBorder="1">
      <alignment/>
      <protection/>
    </xf>
    <xf numFmtId="0" fontId="14" fillId="0" borderId="10" xfId="53" applyFont="1" applyBorder="1">
      <alignment/>
      <protection/>
    </xf>
    <xf numFmtId="0" fontId="14" fillId="0" borderId="24" xfId="53" applyFont="1" applyBorder="1" applyAlignment="1">
      <alignment horizontal="center"/>
      <protection/>
    </xf>
    <xf numFmtId="0" fontId="23" fillId="0" borderId="16" xfId="53" applyFont="1" applyBorder="1">
      <alignment/>
      <protection/>
    </xf>
    <xf numFmtId="0" fontId="26" fillId="37" borderId="16" xfId="53" applyFont="1" applyFill="1" applyBorder="1" applyAlignment="1">
      <alignment horizontal="center"/>
      <protection/>
    </xf>
    <xf numFmtId="0" fontId="26" fillId="37" borderId="16" xfId="53" applyFont="1" applyFill="1" applyBorder="1">
      <alignment/>
      <protection/>
    </xf>
    <xf numFmtId="0" fontId="34" fillId="37" borderId="16" xfId="53" applyFont="1" applyFill="1" applyBorder="1">
      <alignment/>
      <protection/>
    </xf>
    <xf numFmtId="0" fontId="26" fillId="37" borderId="0" xfId="53" applyFont="1" applyFill="1">
      <alignment/>
      <protection/>
    </xf>
    <xf numFmtId="0" fontId="13" fillId="38" borderId="16" xfId="53" applyFont="1" applyFill="1" applyBorder="1" applyAlignment="1">
      <alignment horizontal="center"/>
      <protection/>
    </xf>
    <xf numFmtId="0" fontId="13" fillId="38" borderId="16" xfId="53" applyFont="1" applyFill="1" applyBorder="1">
      <alignment/>
      <protection/>
    </xf>
    <xf numFmtId="0" fontId="23" fillId="38" borderId="16" xfId="53" applyFont="1" applyFill="1" applyBorder="1">
      <alignment/>
      <protection/>
    </xf>
    <xf numFmtId="0" fontId="13" fillId="38" borderId="0" xfId="53" applyFont="1" applyFill="1">
      <alignment/>
      <protection/>
    </xf>
    <xf numFmtId="0" fontId="26" fillId="38" borderId="0" xfId="53" applyFont="1" applyFill="1">
      <alignment/>
      <protection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23" fillId="0" borderId="0" xfId="53" applyFont="1">
      <alignment/>
      <protection/>
    </xf>
    <xf numFmtId="0" fontId="13" fillId="0" borderId="14" xfId="53" applyFont="1" applyBorder="1" applyAlignment="1">
      <alignment horizontal="center"/>
      <protection/>
    </xf>
    <xf numFmtId="0" fontId="13" fillId="0" borderId="14" xfId="53" applyFont="1" applyBorder="1">
      <alignment/>
      <protection/>
    </xf>
    <xf numFmtId="0" fontId="23" fillId="0" borderId="14" xfId="53" applyFont="1" applyBorder="1">
      <alignment/>
      <protection/>
    </xf>
    <xf numFmtId="0" fontId="23" fillId="0" borderId="19" xfId="53" applyFont="1" applyBorder="1">
      <alignment/>
      <protection/>
    </xf>
    <xf numFmtId="0" fontId="26" fillId="38" borderId="19" xfId="53" applyFont="1" applyFill="1" applyBorder="1" applyAlignment="1">
      <alignment horizontal="center"/>
      <protection/>
    </xf>
    <xf numFmtId="0" fontId="26" fillId="38" borderId="19" xfId="53" applyFont="1" applyFill="1" applyBorder="1">
      <alignment/>
      <protection/>
    </xf>
    <xf numFmtId="0" fontId="34" fillId="38" borderId="19" xfId="53" applyFont="1" applyFill="1" applyBorder="1">
      <alignment/>
      <protection/>
    </xf>
    <xf numFmtId="0" fontId="35" fillId="0" borderId="0" xfId="0" applyFont="1" applyAlignment="1">
      <alignment/>
    </xf>
    <xf numFmtId="0" fontId="11" fillId="0" borderId="11" xfId="48" applyFont="1" applyBorder="1" applyAlignment="1">
      <alignment horizontal="center" vertical="top" wrapText="1"/>
      <protection/>
    </xf>
    <xf numFmtId="0" fontId="12" fillId="0" borderId="11" xfId="48" applyFont="1" applyBorder="1" applyAlignment="1">
      <alignment horizontal="left" indent="1"/>
      <protection/>
    </xf>
    <xf numFmtId="0" fontId="12" fillId="0" borderId="12" xfId="48" applyFont="1" applyBorder="1" applyAlignment="1">
      <alignment vertical="top" wrapText="1"/>
      <protection/>
    </xf>
    <xf numFmtId="0" fontId="12" fillId="0" borderId="12" xfId="48" applyFont="1" applyBorder="1" applyAlignment="1">
      <alignment horizontal="left" indent="1"/>
      <protection/>
    </xf>
    <xf numFmtId="0" fontId="12" fillId="0" borderId="13" xfId="50" applyFont="1" applyBorder="1" applyAlignment="1">
      <alignment horizontal="center"/>
      <protection/>
    </xf>
    <xf numFmtId="0" fontId="12" fillId="0" borderId="13" xfId="48" applyFont="1" applyBorder="1" applyAlignment="1">
      <alignment vertical="top" wrapText="1"/>
      <protection/>
    </xf>
    <xf numFmtId="0" fontId="12" fillId="0" borderId="13" xfId="50" applyFont="1" applyBorder="1">
      <alignment/>
      <protection/>
    </xf>
    <xf numFmtId="0" fontId="12" fillId="0" borderId="0" xfId="53" applyFont="1">
      <alignment/>
      <protection/>
    </xf>
    <xf numFmtId="41" fontId="13" fillId="0" borderId="11" xfId="49" applyNumberFormat="1" applyFont="1" applyBorder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13" fillId="0" borderId="12" xfId="53" applyFont="1" applyBorder="1" applyAlignment="1">
      <alignment horizontal="center"/>
      <protection/>
    </xf>
    <xf numFmtId="0" fontId="13" fillId="0" borderId="24" xfId="53" applyFont="1" applyFill="1" applyBorder="1" applyAlignment="1">
      <alignment/>
      <protection/>
    </xf>
    <xf numFmtId="0" fontId="13" fillId="0" borderId="24" xfId="53" applyFont="1" applyFill="1" applyBorder="1">
      <alignment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0" xfId="53" applyFont="1" applyFill="1">
      <alignment/>
      <protection/>
    </xf>
    <xf numFmtId="0" fontId="13" fillId="0" borderId="16" xfId="53" applyFont="1" applyFill="1" applyBorder="1" applyAlignment="1">
      <alignment horizontal="left"/>
      <protection/>
    </xf>
    <xf numFmtId="0" fontId="13" fillId="0" borderId="16" xfId="53" applyFont="1" applyFill="1" applyBorder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left"/>
      <protection/>
    </xf>
    <xf numFmtId="0" fontId="13" fillId="0" borderId="22" xfId="53" applyFont="1" applyFill="1" applyBorder="1">
      <alignment/>
      <protection/>
    </xf>
    <xf numFmtId="0" fontId="13" fillId="0" borderId="22" xfId="53" applyFont="1" applyFill="1" applyBorder="1" applyAlignment="1">
      <alignment horizontal="center"/>
      <protection/>
    </xf>
    <xf numFmtId="0" fontId="14" fillId="0" borderId="10" xfId="48" applyFont="1" applyBorder="1" applyAlignment="1">
      <alignment horizontal="center"/>
      <protection/>
    </xf>
    <xf numFmtId="0" fontId="14" fillId="0" borderId="10" xfId="48" applyFont="1" applyBorder="1" applyAlignment="1">
      <alignment/>
      <protection/>
    </xf>
    <xf numFmtId="0" fontId="14" fillId="0" borderId="10" xfId="48" applyFont="1" applyBorder="1">
      <alignment/>
      <protection/>
    </xf>
    <xf numFmtId="0" fontId="14" fillId="0" borderId="0" xfId="53" applyFont="1" applyAlignment="1">
      <alignment horizontal="right"/>
      <protection/>
    </xf>
    <xf numFmtId="0" fontId="13" fillId="0" borderId="23" xfId="53" applyFont="1" applyBorder="1" applyAlignment="1">
      <alignment horizontal="center"/>
      <protection/>
    </xf>
    <xf numFmtId="0" fontId="36" fillId="0" borderId="0" xfId="0" applyFont="1" applyAlignment="1">
      <alignment/>
    </xf>
    <xf numFmtId="0" fontId="13" fillId="0" borderId="26" xfId="53" applyFont="1" applyBorder="1" applyAlignment="1">
      <alignment horizontal="center"/>
      <protection/>
    </xf>
    <xf numFmtId="0" fontId="90" fillId="0" borderId="10" xfId="0" applyFont="1" applyBorder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91" fillId="6" borderId="10" xfId="0" applyFont="1" applyFill="1" applyBorder="1" applyAlignment="1">
      <alignment/>
    </xf>
    <xf numFmtId="0" fontId="90" fillId="6" borderId="10" xfId="0" applyFont="1" applyFill="1" applyBorder="1" applyAlignment="1">
      <alignment horizontal="center" vertical="center"/>
    </xf>
    <xf numFmtId="0" fontId="12" fillId="0" borderId="10" xfId="48" applyFont="1" applyBorder="1">
      <alignment/>
      <protection/>
    </xf>
    <xf numFmtId="0" fontId="90" fillId="0" borderId="10" xfId="0" applyFont="1" applyBorder="1" applyAlignment="1">
      <alignment horizontal="center" vertical="center"/>
    </xf>
    <xf numFmtId="0" fontId="11" fillId="6" borderId="10" xfId="48" applyFont="1" applyFill="1" applyBorder="1">
      <alignment/>
      <protection/>
    </xf>
    <xf numFmtId="0" fontId="11" fillId="6" borderId="10" xfId="0" applyFont="1" applyFill="1" applyBorder="1" applyAlignment="1">
      <alignment horizontal="left"/>
    </xf>
    <xf numFmtId="0" fontId="92" fillId="6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0" fillId="0" borderId="0" xfId="0" applyFont="1" applyAlignment="1" quotePrefix="1">
      <alignment/>
    </xf>
    <xf numFmtId="0" fontId="11" fillId="0" borderId="10" xfId="0" applyFont="1" applyFill="1" applyBorder="1" applyAlignment="1">
      <alignment horizontal="left"/>
    </xf>
    <xf numFmtId="0" fontId="90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24" xfId="0" applyFont="1" applyBorder="1" applyAlignment="1">
      <alignment horizontal="center"/>
    </xf>
    <xf numFmtId="0" fontId="12" fillId="0" borderId="16" xfId="0" applyFont="1" applyBorder="1" applyAlignment="1">
      <alignment/>
    </xf>
    <xf numFmtId="15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15" fontId="12" fillId="0" borderId="16" xfId="0" applyNumberFormat="1" applyFont="1" applyBorder="1" applyAlignment="1">
      <alignment horizontal="center"/>
    </xf>
    <xf numFmtId="15" fontId="12" fillId="0" borderId="19" xfId="0" applyNumberFormat="1" applyFont="1" applyBorder="1" applyAlignment="1">
      <alignment horizontal="center"/>
    </xf>
    <xf numFmtId="0" fontId="5" fillId="0" borderId="0" xfId="50" applyFont="1" applyAlignment="1">
      <alignment horizontal="left" indent="10"/>
      <protection/>
    </xf>
    <xf numFmtId="0" fontId="10" fillId="37" borderId="0" xfId="50" applyFont="1" applyFill="1" applyAlignment="1">
      <alignment horizontal="center"/>
      <protection/>
    </xf>
    <xf numFmtId="0" fontId="11" fillId="0" borderId="0" xfId="50" applyFont="1" applyAlignment="1">
      <alignment horizontal="center"/>
      <protection/>
    </xf>
    <xf numFmtId="0" fontId="91" fillId="0" borderId="36" xfId="0" applyFont="1" applyBorder="1" applyAlignment="1">
      <alignment horizontal="center" vertical="center"/>
    </xf>
    <xf numFmtId="0" fontId="91" fillId="0" borderId="37" xfId="0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/>
    </xf>
    <xf numFmtId="0" fontId="94" fillId="0" borderId="37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91" fillId="0" borderId="0" xfId="0" applyFont="1" applyAlignment="1">
      <alignment horizontal="right"/>
    </xf>
    <xf numFmtId="0" fontId="91" fillId="0" borderId="0" xfId="0" applyFont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1" fillId="0" borderId="0" xfId="0" applyFont="1" applyAlignment="1">
      <alignment horizontal="left"/>
    </xf>
    <xf numFmtId="0" fontId="94" fillId="0" borderId="11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13" xfId="53" applyFont="1" applyBorder="1" applyAlignment="1">
      <alignment horizontal="center" vertical="center"/>
      <protection/>
    </xf>
    <xf numFmtId="0" fontId="11" fillId="0" borderId="0" xfId="53" applyFont="1" applyAlignment="1">
      <alignment horizontal="center"/>
      <protection/>
    </xf>
    <xf numFmtId="0" fontId="13" fillId="0" borderId="12" xfId="53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3" fillId="0" borderId="36" xfId="53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13" fillId="0" borderId="26" xfId="53" applyFont="1" applyBorder="1" applyAlignment="1">
      <alignment horizontal="center"/>
      <protection/>
    </xf>
    <xf numFmtId="0" fontId="13" fillId="0" borderId="39" xfId="53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3" fontId="18" fillId="35" borderId="0" xfId="0" applyNumberFormat="1" applyFont="1" applyFill="1" applyBorder="1" applyAlignment="1">
      <alignment horizontal="center"/>
    </xf>
    <xf numFmtId="192" fontId="17" fillId="35" borderId="26" xfId="42" applyNumberFormat="1" applyFont="1" applyFill="1" applyBorder="1" applyAlignment="1">
      <alignment horizontal="center"/>
    </xf>
    <xf numFmtId="192" fontId="17" fillId="35" borderId="31" xfId="42" applyNumberFormat="1" applyFont="1" applyFill="1" applyBorder="1" applyAlignment="1">
      <alignment horizontal="center"/>
    </xf>
    <xf numFmtId="192" fontId="17" fillId="35" borderId="39" xfId="42" applyNumberFormat="1" applyFont="1" applyFill="1" applyBorder="1" applyAlignment="1">
      <alignment horizontal="center"/>
    </xf>
    <xf numFmtId="192" fontId="17" fillId="35" borderId="29" xfId="42" applyNumberFormat="1" applyFont="1" applyFill="1" applyBorder="1" applyAlignment="1">
      <alignment horizontal="center"/>
    </xf>
    <xf numFmtId="192" fontId="17" fillId="35" borderId="27" xfId="42" applyNumberFormat="1" applyFont="1" applyFill="1" applyBorder="1" applyAlignment="1">
      <alignment horizontal="center"/>
    </xf>
    <xf numFmtId="192" fontId="17" fillId="35" borderId="28" xfId="42" applyNumberFormat="1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 vertical="center"/>
    </xf>
    <xf numFmtId="0" fontId="17" fillId="35" borderId="42" xfId="0" applyFont="1" applyFill="1" applyBorder="1" applyAlignment="1">
      <alignment horizontal="center" vertical="center"/>
    </xf>
    <xf numFmtId="0" fontId="17" fillId="35" borderId="43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192" fontId="17" fillId="35" borderId="31" xfId="42" applyNumberFormat="1" applyFont="1" applyFill="1" applyBorder="1" applyAlignment="1">
      <alignment horizontal="right"/>
    </xf>
    <xf numFmtId="192" fontId="17" fillId="35" borderId="39" xfId="42" applyNumberFormat="1" applyFont="1" applyFill="1" applyBorder="1" applyAlignment="1">
      <alignment horizontal="right"/>
    </xf>
    <xf numFmtId="192" fontId="17" fillId="35" borderId="0" xfId="42" applyNumberFormat="1" applyFont="1" applyFill="1" applyBorder="1" applyAlignment="1">
      <alignment horizontal="right"/>
    </xf>
    <xf numFmtId="192" fontId="17" fillId="35" borderId="23" xfId="42" applyNumberFormat="1" applyFont="1" applyFill="1" applyBorder="1" applyAlignment="1">
      <alignment horizontal="right"/>
    </xf>
    <xf numFmtId="0" fontId="17" fillId="39" borderId="0" xfId="0" applyFont="1" applyFill="1" applyBorder="1" applyAlignment="1">
      <alignment horizontal="right"/>
    </xf>
    <xf numFmtId="0" fontId="17" fillId="35" borderId="23" xfId="0" applyFont="1" applyFill="1" applyBorder="1" applyAlignment="1">
      <alignment horizontal="right"/>
    </xf>
    <xf numFmtId="3" fontId="20" fillId="35" borderId="0" xfId="0" applyNumberFormat="1" applyFont="1" applyFill="1" applyBorder="1" applyAlignment="1">
      <alignment horizontal="right"/>
    </xf>
    <xf numFmtId="4" fontId="14" fillId="35" borderId="10" xfId="42" applyNumberFormat="1" applyFont="1" applyFill="1" applyBorder="1" applyAlignment="1">
      <alignment horizontal="center"/>
    </xf>
    <xf numFmtId="0" fontId="16" fillId="35" borderId="0" xfId="0" applyNumberFormat="1" applyFont="1" applyFill="1" applyAlignment="1">
      <alignment horizontal="center"/>
    </xf>
    <xf numFmtId="0" fontId="17" fillId="35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22" fillId="0" borderId="0" xfId="49" applyFont="1" applyBorder="1" applyAlignment="1">
      <alignment horizontal="center"/>
      <protection/>
    </xf>
    <xf numFmtId="4" fontId="14" fillId="35" borderId="36" xfId="42" applyNumberFormat="1" applyFont="1" applyFill="1" applyBorder="1" applyAlignment="1">
      <alignment horizontal="center"/>
    </xf>
    <xf numFmtId="4" fontId="14" fillId="35" borderId="37" xfId="42" applyNumberFormat="1" applyFont="1" applyFill="1" applyBorder="1" applyAlignment="1">
      <alignment horizontal="center"/>
    </xf>
    <xf numFmtId="4" fontId="14" fillId="35" borderId="25" xfId="42" applyNumberFormat="1" applyFont="1" applyFill="1" applyBorder="1" applyAlignment="1">
      <alignment horizontal="center"/>
    </xf>
    <xf numFmtId="0" fontId="13" fillId="0" borderId="0" xfId="49" applyFont="1" applyBorder="1" applyAlignment="1">
      <alignment horizontal="center"/>
      <protection/>
    </xf>
    <xf numFmtId="0" fontId="14" fillId="0" borderId="31" xfId="49" applyFont="1" applyBorder="1" applyAlignment="1">
      <alignment horizontal="right"/>
      <protection/>
    </xf>
    <xf numFmtId="0" fontId="14" fillId="0" borderId="39" xfId="49" applyFont="1" applyBorder="1" applyAlignment="1">
      <alignment horizontal="right"/>
      <protection/>
    </xf>
    <xf numFmtId="0" fontId="14" fillId="0" borderId="0" xfId="49" applyFont="1" applyBorder="1" applyAlignment="1">
      <alignment horizontal="right"/>
      <protection/>
    </xf>
    <xf numFmtId="0" fontId="14" fillId="0" borderId="23" xfId="49" applyFont="1" applyBorder="1" applyAlignment="1">
      <alignment horizontal="right"/>
      <protection/>
    </xf>
    <xf numFmtId="0" fontId="11" fillId="0" borderId="0" xfId="49" applyFont="1" applyAlignment="1">
      <alignment horizontal="center"/>
      <protection/>
    </xf>
    <xf numFmtId="0" fontId="14" fillId="0" borderId="26" xfId="49" applyFont="1" applyBorder="1" applyAlignment="1">
      <alignment horizontal="center"/>
      <protection/>
    </xf>
    <xf numFmtId="0" fontId="14" fillId="0" borderId="31" xfId="49" applyFont="1" applyBorder="1" applyAlignment="1">
      <alignment horizontal="center"/>
      <protection/>
    </xf>
    <xf numFmtId="0" fontId="14" fillId="0" borderId="39" xfId="49" applyFont="1" applyBorder="1" applyAlignment="1">
      <alignment horizontal="center"/>
      <protection/>
    </xf>
    <xf numFmtId="0" fontId="14" fillId="0" borderId="29" xfId="49" applyFont="1" applyBorder="1" applyAlignment="1">
      <alignment horizontal="center"/>
      <protection/>
    </xf>
    <xf numFmtId="0" fontId="14" fillId="0" borderId="27" xfId="49" applyFont="1" applyBorder="1" applyAlignment="1">
      <alignment horizontal="center"/>
      <protection/>
    </xf>
    <xf numFmtId="0" fontId="14" fillId="0" borderId="28" xfId="49" applyFont="1" applyBorder="1" applyAlignment="1">
      <alignment horizontal="center"/>
      <protection/>
    </xf>
    <xf numFmtId="0" fontId="14" fillId="0" borderId="11" xfId="49" applyFont="1" applyBorder="1" applyAlignment="1">
      <alignment horizontal="center" vertical="center"/>
      <protection/>
    </xf>
    <xf numFmtId="0" fontId="14" fillId="0" borderId="13" xfId="49" applyFont="1" applyBorder="1" applyAlignment="1">
      <alignment horizontal="center" vertical="center"/>
      <protection/>
    </xf>
    <xf numFmtId="0" fontId="14" fillId="0" borderId="12" xfId="49" applyFont="1" applyBorder="1" applyAlignment="1">
      <alignment horizontal="center" vertical="center"/>
      <protection/>
    </xf>
    <xf numFmtId="0" fontId="23" fillId="0" borderId="29" xfId="51" applyFont="1" applyBorder="1" applyAlignment="1">
      <alignment horizontal="center"/>
      <protection/>
    </xf>
    <xf numFmtId="0" fontId="23" fillId="0" borderId="27" xfId="51" applyFont="1" applyBorder="1" applyAlignment="1">
      <alignment horizontal="center"/>
      <protection/>
    </xf>
    <xf numFmtId="0" fontId="23" fillId="0" borderId="28" xfId="51" applyFont="1" applyBorder="1" applyAlignment="1">
      <alignment horizontal="center"/>
      <protection/>
    </xf>
    <xf numFmtId="0" fontId="23" fillId="0" borderId="29" xfId="51" applyFont="1" applyFill="1" applyBorder="1" applyAlignment="1">
      <alignment horizontal="center"/>
      <protection/>
    </xf>
    <xf numFmtId="0" fontId="23" fillId="0" borderId="27" xfId="51" applyFont="1" applyFill="1" applyBorder="1" applyAlignment="1">
      <alignment horizontal="center"/>
      <protection/>
    </xf>
    <xf numFmtId="0" fontId="23" fillId="0" borderId="28" xfId="51" applyFont="1" applyFill="1" applyBorder="1" applyAlignment="1">
      <alignment horizontal="center"/>
      <protection/>
    </xf>
    <xf numFmtId="0" fontId="11" fillId="0" borderId="21" xfId="51" applyFont="1" applyBorder="1" applyAlignment="1">
      <alignment horizontal="left"/>
      <protection/>
    </xf>
    <xf numFmtId="0" fontId="11" fillId="0" borderId="42" xfId="51" applyFont="1" applyBorder="1" applyAlignment="1">
      <alignment horizontal="left"/>
      <protection/>
    </xf>
    <xf numFmtId="0" fontId="14" fillId="0" borderId="38" xfId="51" applyFont="1" applyBorder="1" applyAlignment="1">
      <alignment horizontal="left"/>
      <protection/>
    </xf>
    <xf numFmtId="0" fontId="14" fillId="0" borderId="44" xfId="51" applyFont="1" applyBorder="1" applyAlignment="1">
      <alignment horizontal="left"/>
      <protection/>
    </xf>
    <xf numFmtId="0" fontId="23" fillId="0" borderId="36" xfId="51" applyFont="1" applyFill="1" applyBorder="1" applyAlignment="1">
      <alignment horizontal="center"/>
      <protection/>
    </xf>
    <xf numFmtId="0" fontId="23" fillId="0" borderId="37" xfId="51" applyFont="1" applyFill="1" applyBorder="1" applyAlignment="1">
      <alignment horizontal="center"/>
      <protection/>
    </xf>
    <xf numFmtId="0" fontId="23" fillId="0" borderId="25" xfId="51" applyFont="1" applyFill="1" applyBorder="1" applyAlignment="1">
      <alignment horizontal="center"/>
      <protection/>
    </xf>
    <xf numFmtId="0" fontId="14" fillId="0" borderId="0" xfId="51" applyFont="1" applyAlignment="1">
      <alignment horizontal="center"/>
      <protection/>
    </xf>
    <xf numFmtId="0" fontId="13" fillId="0" borderId="0" xfId="51" applyFont="1" applyAlignment="1">
      <alignment horizontal="center"/>
      <protection/>
    </xf>
    <xf numFmtId="0" fontId="23" fillId="0" borderId="31" xfId="51" applyFont="1" applyBorder="1" applyAlignment="1">
      <alignment horizontal="center"/>
      <protection/>
    </xf>
    <xf numFmtId="0" fontId="23" fillId="0" borderId="39" xfId="51" applyFont="1" applyBorder="1" applyAlignment="1">
      <alignment horizontal="center"/>
      <protection/>
    </xf>
    <xf numFmtId="0" fontId="23" fillId="0" borderId="26" xfId="51" applyFont="1" applyBorder="1" applyAlignment="1">
      <alignment horizontal="center"/>
      <protection/>
    </xf>
    <xf numFmtId="0" fontId="23" fillId="0" borderId="26" xfId="51" applyFont="1" applyFill="1" applyBorder="1" applyAlignment="1">
      <alignment horizontal="center"/>
      <protection/>
    </xf>
    <xf numFmtId="0" fontId="23" fillId="0" borderId="31" xfId="51" applyFont="1" applyFill="1" applyBorder="1" applyAlignment="1">
      <alignment horizontal="center"/>
      <protection/>
    </xf>
    <xf numFmtId="0" fontId="23" fillId="0" borderId="39" xfId="51" applyFont="1" applyFill="1" applyBorder="1" applyAlignment="1">
      <alignment horizontal="center"/>
      <protection/>
    </xf>
    <xf numFmtId="0" fontId="25" fillId="0" borderId="31" xfId="51" applyFont="1" applyBorder="1" applyAlignment="1">
      <alignment horizontal="right"/>
      <protection/>
    </xf>
    <xf numFmtId="0" fontId="25" fillId="0" borderId="0" xfId="51" applyFont="1" applyBorder="1" applyAlignment="1">
      <alignment horizontal="right"/>
      <protection/>
    </xf>
    <xf numFmtId="0" fontId="25" fillId="0" borderId="0" xfId="51" applyFont="1" applyAlignment="1">
      <alignment horizontal="right"/>
      <protection/>
    </xf>
    <xf numFmtId="0" fontId="25" fillId="0" borderId="23" xfId="51" applyFont="1" applyBorder="1" applyAlignment="1">
      <alignment horizontal="right"/>
      <protection/>
    </xf>
    <xf numFmtId="2" fontId="23" fillId="0" borderId="36" xfId="51" applyNumberFormat="1" applyFont="1" applyFill="1" applyBorder="1" applyAlignment="1">
      <alignment horizontal="center"/>
      <protection/>
    </xf>
    <xf numFmtId="2" fontId="23" fillId="0" borderId="37" xfId="51" applyNumberFormat="1" applyFont="1" applyFill="1" applyBorder="1" applyAlignment="1">
      <alignment horizontal="center"/>
      <protection/>
    </xf>
    <xf numFmtId="2" fontId="23" fillId="0" borderId="25" xfId="51" applyNumberFormat="1" applyFont="1" applyFill="1" applyBorder="1" applyAlignment="1">
      <alignment horizontal="center"/>
      <protection/>
    </xf>
    <xf numFmtId="4" fontId="25" fillId="0" borderId="10" xfId="51" applyNumberFormat="1" applyFont="1" applyBorder="1" applyAlignment="1">
      <alignment horizontal="center"/>
      <protection/>
    </xf>
    <xf numFmtId="4" fontId="23" fillId="0" borderId="31" xfId="51" applyNumberFormat="1" applyFont="1" applyBorder="1" applyAlignment="1">
      <alignment horizontal="right"/>
      <protection/>
    </xf>
    <xf numFmtId="4" fontId="23" fillId="0" borderId="29" xfId="51" applyNumberFormat="1" applyFont="1" applyBorder="1" applyAlignment="1">
      <alignment horizontal="right"/>
      <protection/>
    </xf>
    <xf numFmtId="4" fontId="23" fillId="0" borderId="27" xfId="51" applyNumberFormat="1" applyFont="1" applyBorder="1" applyAlignment="1">
      <alignment horizontal="right"/>
      <protection/>
    </xf>
    <xf numFmtId="4" fontId="23" fillId="0" borderId="28" xfId="51" applyNumberFormat="1" applyFont="1" applyBorder="1" applyAlignment="1">
      <alignment horizontal="right"/>
      <protection/>
    </xf>
    <xf numFmtId="0" fontId="23" fillId="0" borderId="0" xfId="51" applyFont="1" applyAlignment="1">
      <alignment horizontal="center"/>
      <protection/>
    </xf>
    <xf numFmtId="4" fontId="23" fillId="0" borderId="26" xfId="51" applyNumberFormat="1" applyFont="1" applyBorder="1" applyAlignment="1">
      <alignment horizontal="right"/>
      <protection/>
    </xf>
    <xf numFmtId="4" fontId="23" fillId="0" borderId="39" xfId="51" applyNumberFormat="1" applyFont="1" applyBorder="1" applyAlignment="1">
      <alignment horizontal="right"/>
      <protection/>
    </xf>
    <xf numFmtId="3" fontId="18" fillId="0" borderId="0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17" fillId="0" borderId="39" xfId="0" applyNumberFormat="1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23" xfId="0" applyFont="1" applyBorder="1" applyAlignment="1">
      <alignment/>
    </xf>
    <xf numFmtId="0" fontId="17" fillId="0" borderId="31" xfId="0" applyFont="1" applyFill="1" applyBorder="1" applyAlignment="1">
      <alignment horizontal="right"/>
    </xf>
    <xf numFmtId="0" fontId="29" fillId="0" borderId="31" xfId="0" applyFont="1" applyBorder="1" applyAlignment="1">
      <alignment/>
    </xf>
    <xf numFmtId="0" fontId="29" fillId="0" borderId="39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205" fontId="14" fillId="0" borderId="36" xfId="42" applyNumberFormat="1" applyFont="1" applyBorder="1" applyAlignment="1">
      <alignment horizontal="center"/>
    </xf>
    <xf numFmtId="205" fontId="14" fillId="0" borderId="37" xfId="42" applyNumberFormat="1" applyFont="1" applyBorder="1" applyAlignment="1">
      <alignment horizontal="center"/>
    </xf>
    <xf numFmtId="205" fontId="14" fillId="0" borderId="25" xfId="42" applyNumberFormat="1" applyFont="1" applyBorder="1" applyAlignment="1">
      <alignment horizontal="center"/>
    </xf>
    <xf numFmtId="0" fontId="11" fillId="0" borderId="29" xfId="49" applyFont="1" applyBorder="1" applyAlignment="1">
      <alignment horizontal="center"/>
      <protection/>
    </xf>
    <xf numFmtId="0" fontId="11" fillId="0" borderId="27" xfId="49" applyFont="1" applyBorder="1" applyAlignment="1">
      <alignment horizontal="center"/>
      <protection/>
    </xf>
    <xf numFmtId="0" fontId="11" fillId="0" borderId="28" xfId="49" applyFont="1" applyBorder="1" applyAlignment="1">
      <alignment horizontal="center"/>
      <protection/>
    </xf>
    <xf numFmtId="0" fontId="11" fillId="0" borderId="11" xfId="49" applyFont="1" applyBorder="1" applyAlignment="1">
      <alignment horizontal="center" vertical="center"/>
      <protection/>
    </xf>
    <xf numFmtId="0" fontId="11" fillId="0" borderId="13" xfId="49" applyFont="1" applyBorder="1" applyAlignment="1">
      <alignment horizontal="center" vertical="center"/>
      <protection/>
    </xf>
    <xf numFmtId="0" fontId="11" fillId="0" borderId="12" xfId="49" applyFont="1" applyBorder="1" applyAlignment="1">
      <alignment horizontal="center" vertical="center"/>
      <protection/>
    </xf>
    <xf numFmtId="0" fontId="11" fillId="0" borderId="0" xfId="49" applyFont="1" applyBorder="1" applyAlignment="1">
      <alignment horizontal="right"/>
      <protection/>
    </xf>
    <xf numFmtId="0" fontId="31" fillId="0" borderId="0" xfId="49" applyFont="1" applyBorder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1" fillId="0" borderId="26" xfId="49" applyFont="1" applyBorder="1" applyAlignment="1">
      <alignment horizontal="center"/>
      <protection/>
    </xf>
    <xf numFmtId="0" fontId="11" fillId="0" borderId="31" xfId="49" applyFont="1" applyBorder="1" applyAlignment="1">
      <alignment horizontal="center"/>
      <protection/>
    </xf>
    <xf numFmtId="0" fontId="11" fillId="0" borderId="39" xfId="49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11" fillId="0" borderId="0" xfId="49" applyFont="1" applyBorder="1" applyAlignment="1">
      <alignment horizontal="left" vertical="center"/>
      <protection/>
    </xf>
    <xf numFmtId="0" fontId="14" fillId="0" borderId="26" xfId="49" applyFont="1" applyBorder="1" applyAlignment="1">
      <alignment horizontal="left" vertical="center"/>
      <protection/>
    </xf>
    <xf numFmtId="0" fontId="14" fillId="0" borderId="39" xfId="49" applyFont="1" applyBorder="1" applyAlignment="1">
      <alignment horizontal="left" vertical="center"/>
      <protection/>
    </xf>
    <xf numFmtId="0" fontId="14" fillId="0" borderId="20" xfId="49" applyFont="1" applyBorder="1" applyAlignment="1">
      <alignment horizontal="left" vertical="center"/>
      <protection/>
    </xf>
    <xf numFmtId="0" fontId="14" fillId="0" borderId="23" xfId="49" applyFont="1" applyBorder="1" applyAlignment="1">
      <alignment horizontal="left" vertical="center"/>
      <protection/>
    </xf>
    <xf numFmtId="0" fontId="11" fillId="0" borderId="36" xfId="49" applyFont="1" applyBorder="1" applyAlignment="1">
      <alignment horizontal="left" vertical="center"/>
      <protection/>
    </xf>
    <xf numFmtId="0" fontId="11" fillId="0" borderId="25" xfId="49" applyFont="1" applyBorder="1" applyAlignment="1">
      <alignment horizontal="left" vertical="center"/>
      <protection/>
    </xf>
    <xf numFmtId="0" fontId="14" fillId="0" borderId="36" xfId="49" applyFont="1" applyBorder="1" applyAlignment="1">
      <alignment horizontal="left" vertical="center"/>
      <protection/>
    </xf>
    <xf numFmtId="0" fontId="14" fillId="0" borderId="25" xfId="49" applyFont="1" applyBorder="1" applyAlignment="1">
      <alignment horizontal="left" vertical="center"/>
      <protection/>
    </xf>
    <xf numFmtId="0" fontId="14" fillId="0" borderId="0" xfId="49" applyFont="1" applyBorder="1" applyAlignment="1">
      <alignment horizontal="center"/>
      <protection/>
    </xf>
    <xf numFmtId="0" fontId="24" fillId="0" borderId="0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5" fillId="0" borderId="0" xfId="49" applyFont="1" applyBorder="1" applyAlignment="1">
      <alignment horizontal="center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36" xfId="53" applyFont="1" applyBorder="1" applyAlignment="1">
      <alignment horizontal="center"/>
      <protection/>
    </xf>
    <xf numFmtId="0" fontId="14" fillId="0" borderId="25" xfId="53" applyFont="1" applyBorder="1" applyAlignment="1">
      <alignment horizontal="center"/>
      <protection/>
    </xf>
    <xf numFmtId="0" fontId="14" fillId="0" borderId="37" xfId="53" applyFont="1" applyBorder="1" applyAlignment="1">
      <alignment horizontal="center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3 2" xfId="39"/>
    <cellStyle name="เครื่องหมายจุลภาค 3 2 2" xfId="40"/>
    <cellStyle name="เครื่องหมายจุลภาค 4" xfId="41"/>
    <cellStyle name="Comma" xfId="42"/>
    <cellStyle name="Comma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 2" xfId="48"/>
    <cellStyle name="ปกติ_11-สำนักวิทยบริการและเทคโนโลยีสารสนเทศ" xfId="49"/>
    <cellStyle name="ปกติ_การแบ่งส่วนงาน(กนผ.)1" xfId="50"/>
    <cellStyle name="ปกติ_งานกจ วินัยและนิติการ" xfId="51"/>
    <cellStyle name="ปกติ_งานประกันคุณภาพการศึกษา" xfId="52"/>
    <cellStyle name="ปกติ_ตารางสรุปการกำหนดกรอบ" xfId="53"/>
    <cellStyle name="ป้อนค่า" xfId="54"/>
    <cellStyle name="ปานกลาง" xfId="55"/>
    <cellStyle name="Percent" xfId="56"/>
    <cellStyle name="ผลรวม" xfId="57"/>
    <cellStyle name="แย่" xfId="58"/>
    <cellStyle name="Currency" xfId="59"/>
    <cellStyle name="Currency [0]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</xdr:row>
      <xdr:rowOff>200025</xdr:rowOff>
    </xdr:from>
    <xdr:to>
      <xdr:col>2</xdr:col>
      <xdr:colOff>257175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314450" y="13716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1447800</xdr:colOff>
      <xdr:row>6</xdr:row>
      <xdr:rowOff>190500</xdr:rowOff>
    </xdr:from>
    <xdr:to>
      <xdr:col>2</xdr:col>
      <xdr:colOff>266700</xdr:colOff>
      <xdr:row>6</xdr:row>
      <xdr:rowOff>190500</xdr:rowOff>
    </xdr:to>
    <xdr:sp>
      <xdr:nvSpPr>
        <xdr:cNvPr id="2" name="Line 2"/>
        <xdr:cNvSpPr>
          <a:spLocks/>
        </xdr:cNvSpPr>
      </xdr:nvSpPr>
      <xdr:spPr>
        <a:xfrm>
          <a:off x="2057400" y="1933575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3048000</xdr:colOff>
      <xdr:row>5</xdr:row>
      <xdr:rowOff>209550</xdr:rowOff>
    </xdr:from>
    <xdr:to>
      <xdr:col>2</xdr:col>
      <xdr:colOff>266700</xdr:colOff>
      <xdr:row>5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657600" y="16668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1095375</xdr:colOff>
      <xdr:row>7</xdr:row>
      <xdr:rowOff>209550</xdr:rowOff>
    </xdr:from>
    <xdr:to>
      <xdr:col>2</xdr:col>
      <xdr:colOff>266700</xdr:colOff>
      <xdr:row>7</xdr:row>
      <xdr:rowOff>209550</xdr:rowOff>
    </xdr:to>
    <xdr:sp>
      <xdr:nvSpPr>
        <xdr:cNvPr id="4" name="Line 4"/>
        <xdr:cNvSpPr>
          <a:spLocks/>
        </xdr:cNvSpPr>
      </xdr:nvSpPr>
      <xdr:spPr>
        <a:xfrm>
          <a:off x="1704975" y="22383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4410075</xdr:colOff>
      <xdr:row>8</xdr:row>
      <xdr:rowOff>228600</xdr:rowOff>
    </xdr:from>
    <xdr:to>
      <xdr:col>2</xdr:col>
      <xdr:colOff>266700</xdr:colOff>
      <xdr:row>8</xdr:row>
      <xdr:rowOff>228600</xdr:rowOff>
    </xdr:to>
    <xdr:sp>
      <xdr:nvSpPr>
        <xdr:cNvPr id="5" name="Line 5"/>
        <xdr:cNvSpPr>
          <a:spLocks/>
        </xdr:cNvSpPr>
      </xdr:nvSpPr>
      <xdr:spPr>
        <a:xfrm>
          <a:off x="5019675" y="25431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2266950</xdr:colOff>
      <xdr:row>9</xdr:row>
      <xdr:rowOff>200025</xdr:rowOff>
    </xdr:from>
    <xdr:to>
      <xdr:col>2</xdr:col>
      <xdr:colOff>285750</xdr:colOff>
      <xdr:row>9</xdr:row>
      <xdr:rowOff>200025</xdr:rowOff>
    </xdr:to>
    <xdr:sp>
      <xdr:nvSpPr>
        <xdr:cNvPr id="6" name="Line 6"/>
        <xdr:cNvSpPr>
          <a:spLocks/>
        </xdr:cNvSpPr>
      </xdr:nvSpPr>
      <xdr:spPr>
        <a:xfrm>
          <a:off x="2876550" y="28003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1123950</xdr:colOff>
      <xdr:row>10</xdr:row>
      <xdr:rowOff>200025</xdr:rowOff>
    </xdr:from>
    <xdr:to>
      <xdr:col>2</xdr:col>
      <xdr:colOff>257175</xdr:colOff>
      <xdr:row>10</xdr:row>
      <xdr:rowOff>200025</xdr:rowOff>
    </xdr:to>
    <xdr:sp>
      <xdr:nvSpPr>
        <xdr:cNvPr id="7" name="Line 7"/>
        <xdr:cNvSpPr>
          <a:spLocks/>
        </xdr:cNvSpPr>
      </xdr:nvSpPr>
      <xdr:spPr>
        <a:xfrm>
          <a:off x="1733550" y="308610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3038475</xdr:colOff>
      <xdr:row>11</xdr:row>
      <xdr:rowOff>200025</xdr:rowOff>
    </xdr:from>
    <xdr:to>
      <xdr:col>2</xdr:col>
      <xdr:colOff>228600</xdr:colOff>
      <xdr:row>11</xdr:row>
      <xdr:rowOff>200025</xdr:rowOff>
    </xdr:to>
    <xdr:sp>
      <xdr:nvSpPr>
        <xdr:cNvPr id="8" name="Line 8"/>
        <xdr:cNvSpPr>
          <a:spLocks/>
        </xdr:cNvSpPr>
      </xdr:nvSpPr>
      <xdr:spPr>
        <a:xfrm>
          <a:off x="3648075" y="3371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6</xdr:row>
      <xdr:rowOff>161925</xdr:rowOff>
    </xdr:from>
    <xdr:to>
      <xdr:col>9</xdr:col>
      <xdr:colOff>19050</xdr:colOff>
      <xdr:row>7</xdr:row>
      <xdr:rowOff>257175</xdr:rowOff>
    </xdr:to>
    <xdr:sp>
      <xdr:nvSpPr>
        <xdr:cNvPr id="1" name="Line 1"/>
        <xdr:cNvSpPr>
          <a:spLocks/>
        </xdr:cNvSpPr>
      </xdr:nvSpPr>
      <xdr:spPr>
        <a:xfrm>
          <a:off x="4972050" y="18954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276225</xdr:rowOff>
    </xdr:from>
    <xdr:to>
      <xdr:col>9</xdr:col>
      <xdr:colOff>19050</xdr:colOff>
      <xdr:row>5</xdr:row>
      <xdr:rowOff>66675</xdr:rowOff>
    </xdr:to>
    <xdr:sp>
      <xdr:nvSpPr>
        <xdr:cNvPr id="2" name="Line 2"/>
        <xdr:cNvSpPr>
          <a:spLocks/>
        </xdr:cNvSpPr>
      </xdr:nvSpPr>
      <xdr:spPr>
        <a:xfrm>
          <a:off x="4972050" y="11811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38100</xdr:rowOff>
    </xdr:from>
    <xdr:to>
      <xdr:col>10</xdr:col>
      <xdr:colOff>257175</xdr:colOff>
      <xdr:row>6</xdr:row>
      <xdr:rowOff>238125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05275" y="1495425"/>
          <a:ext cx="17145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กองกลาง
</a:t>
          </a:r>
        </a:p>
      </xdr:txBody>
    </xdr:sp>
    <xdr:clientData/>
  </xdr:twoCellAnchor>
  <xdr:twoCellAnchor>
    <xdr:from>
      <xdr:col>10</xdr:col>
      <xdr:colOff>552450</xdr:colOff>
      <xdr:row>13</xdr:row>
      <xdr:rowOff>57150</xdr:rowOff>
    </xdr:from>
    <xdr:to>
      <xdr:col>14</xdr:col>
      <xdr:colOff>400050</xdr:colOff>
      <xdr:row>14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15050" y="3724275"/>
          <a:ext cx="2286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งานอาคาร สถานที่และยานพาหนะ
</a:t>
          </a:r>
        </a:p>
      </xdr:txBody>
    </xdr:sp>
    <xdr:clientData/>
  </xdr:twoCellAnchor>
  <xdr:twoCellAnchor>
    <xdr:from>
      <xdr:col>14</xdr:col>
      <xdr:colOff>514350</xdr:colOff>
      <xdr:row>13</xdr:row>
      <xdr:rowOff>57150</xdr:rowOff>
    </xdr:from>
    <xdr:to>
      <xdr:col>17</xdr:col>
      <xdr:colOff>514350</xdr:colOff>
      <xdr:row>14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15350" y="3724275"/>
          <a:ext cx="18288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งานประกันคุณภาพการศึกษา
</a:t>
          </a:r>
        </a:p>
      </xdr:txBody>
    </xdr:sp>
    <xdr:clientData/>
  </xdr:twoCellAnchor>
  <xdr:twoCellAnchor>
    <xdr:from>
      <xdr:col>1</xdr:col>
      <xdr:colOff>47625</xdr:colOff>
      <xdr:row>13</xdr:row>
      <xdr:rowOff>57150</xdr:rowOff>
    </xdr:from>
    <xdr:to>
      <xdr:col>4</xdr:col>
      <xdr:colOff>295275</xdr:colOff>
      <xdr:row>14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6700" y="3724275"/>
          <a:ext cx="1933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งานทรัพย์สินและรายได้
</a:t>
          </a:r>
        </a:p>
      </xdr:txBody>
    </xdr:sp>
    <xdr:clientData/>
  </xdr:twoCellAnchor>
  <xdr:twoCellAnchor>
    <xdr:from>
      <xdr:col>4</xdr:col>
      <xdr:colOff>438150</xdr:colOff>
      <xdr:row>13</xdr:row>
      <xdr:rowOff>57150</xdr:rowOff>
    </xdr:from>
    <xdr:to>
      <xdr:col>6</xdr:col>
      <xdr:colOff>361950</xdr:colOff>
      <xdr:row>14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43150" y="3724275"/>
          <a:ext cx="1143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งานพัสดุ
</a:t>
          </a:r>
        </a:p>
      </xdr:txBody>
    </xdr:sp>
    <xdr:clientData/>
  </xdr:twoCellAnchor>
  <xdr:twoCellAnchor>
    <xdr:from>
      <xdr:col>6</xdr:col>
      <xdr:colOff>476250</xdr:colOff>
      <xdr:row>13</xdr:row>
      <xdr:rowOff>57150</xdr:rowOff>
    </xdr:from>
    <xdr:to>
      <xdr:col>10</xdr:col>
      <xdr:colOff>438150</xdr:colOff>
      <xdr:row>14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600450" y="3724275"/>
          <a:ext cx="2400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งานประชาสัมพันธ์และโสตทัศนูปกรณ์
</a:t>
          </a:r>
        </a:p>
      </xdr:txBody>
    </xdr:sp>
    <xdr:clientData/>
  </xdr:twoCellAnchor>
  <xdr:twoCellAnchor>
    <xdr:from>
      <xdr:col>7</xdr:col>
      <xdr:colOff>304800</xdr:colOff>
      <xdr:row>2</xdr:row>
      <xdr:rowOff>123825</xdr:rowOff>
    </xdr:from>
    <xdr:to>
      <xdr:col>10</xdr:col>
      <xdr:colOff>419100</xdr:colOff>
      <xdr:row>4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038600" y="752475"/>
          <a:ext cx="1943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สำนักงานอธิการบดี
</a:t>
          </a:r>
        </a:p>
      </xdr:txBody>
    </xdr:sp>
    <xdr:clientData/>
  </xdr:twoCellAnchor>
  <xdr:twoCellAnchor>
    <xdr:from>
      <xdr:col>2</xdr:col>
      <xdr:colOff>514350</xdr:colOff>
      <xdr:row>7</xdr:row>
      <xdr:rowOff>238125</xdr:rowOff>
    </xdr:from>
    <xdr:to>
      <xdr:col>16</xdr:col>
      <xdr:colOff>85725</xdr:colOff>
      <xdr:row>7</xdr:row>
      <xdr:rowOff>238125</xdr:rowOff>
    </xdr:to>
    <xdr:sp>
      <xdr:nvSpPr>
        <xdr:cNvPr id="10" name="Line 11"/>
        <xdr:cNvSpPr>
          <a:spLocks/>
        </xdr:cNvSpPr>
      </xdr:nvSpPr>
      <xdr:spPr>
        <a:xfrm>
          <a:off x="1200150" y="2247900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7</xdr:row>
      <xdr:rowOff>238125</xdr:rowOff>
    </xdr:from>
    <xdr:to>
      <xdr:col>2</xdr:col>
      <xdr:colOff>514350</xdr:colOff>
      <xdr:row>8</xdr:row>
      <xdr:rowOff>57150</xdr:rowOff>
    </xdr:to>
    <xdr:sp>
      <xdr:nvSpPr>
        <xdr:cNvPr id="11" name="Line 12"/>
        <xdr:cNvSpPr>
          <a:spLocks/>
        </xdr:cNvSpPr>
      </xdr:nvSpPr>
      <xdr:spPr>
        <a:xfrm>
          <a:off x="1200150" y="2247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238125</xdr:rowOff>
    </xdr:from>
    <xdr:to>
      <xdr:col>7</xdr:col>
      <xdr:colOff>323850</xdr:colOff>
      <xdr:row>8</xdr:row>
      <xdr:rowOff>57150</xdr:rowOff>
    </xdr:to>
    <xdr:sp>
      <xdr:nvSpPr>
        <xdr:cNvPr id="12" name="Line 14"/>
        <xdr:cNvSpPr>
          <a:spLocks/>
        </xdr:cNvSpPr>
      </xdr:nvSpPr>
      <xdr:spPr>
        <a:xfrm>
          <a:off x="4057650" y="2247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257175</xdr:rowOff>
    </xdr:from>
    <xdr:to>
      <xdr:col>13</xdr:col>
      <xdr:colOff>9525</xdr:colOff>
      <xdr:row>8</xdr:row>
      <xdr:rowOff>66675</xdr:rowOff>
    </xdr:to>
    <xdr:sp>
      <xdr:nvSpPr>
        <xdr:cNvPr id="13" name="Line 15"/>
        <xdr:cNvSpPr>
          <a:spLocks/>
        </xdr:cNvSpPr>
      </xdr:nvSpPr>
      <xdr:spPr>
        <a:xfrm>
          <a:off x="7400925" y="22669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8</xdr:row>
      <xdr:rowOff>76200</xdr:rowOff>
    </xdr:from>
    <xdr:to>
      <xdr:col>3</xdr:col>
      <xdr:colOff>581025</xdr:colOff>
      <xdr:row>9</xdr:row>
      <xdr:rowOff>142875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628650" y="2362200"/>
          <a:ext cx="1247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งานบริหารทั่วไป
</a:t>
          </a:r>
        </a:p>
      </xdr:txBody>
    </xdr:sp>
    <xdr:clientData/>
  </xdr:twoCellAnchor>
  <xdr:twoCellAnchor>
    <xdr:from>
      <xdr:col>6</xdr:col>
      <xdr:colOff>247650</xdr:colOff>
      <xdr:row>8</xdr:row>
      <xdr:rowOff>76200</xdr:rowOff>
    </xdr:from>
    <xdr:to>
      <xdr:col>8</xdr:col>
      <xdr:colOff>400050</xdr:colOff>
      <xdr:row>9</xdr:row>
      <xdr:rowOff>142875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3371850" y="2362200"/>
          <a:ext cx="1371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งานบริหารบุคคล
</a:t>
          </a:r>
        </a:p>
      </xdr:txBody>
    </xdr:sp>
    <xdr:clientData/>
  </xdr:twoCellAnchor>
  <xdr:twoCellAnchor>
    <xdr:from>
      <xdr:col>12</xdr:col>
      <xdr:colOff>19050</xdr:colOff>
      <xdr:row>8</xdr:row>
      <xdr:rowOff>76200</xdr:rowOff>
    </xdr:from>
    <xdr:to>
      <xdr:col>14</xdr:col>
      <xdr:colOff>171450</xdr:colOff>
      <xdr:row>9</xdr:row>
      <xdr:rowOff>152400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6800850" y="2362200"/>
          <a:ext cx="1371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งานคลัง
</a:t>
          </a:r>
        </a:p>
      </xdr:txBody>
    </xdr:sp>
    <xdr:clientData/>
  </xdr:twoCellAnchor>
  <xdr:twoCellAnchor>
    <xdr:from>
      <xdr:col>4</xdr:col>
      <xdr:colOff>133350</xdr:colOff>
      <xdr:row>7</xdr:row>
      <xdr:rowOff>238125</xdr:rowOff>
    </xdr:from>
    <xdr:to>
      <xdr:col>4</xdr:col>
      <xdr:colOff>133350</xdr:colOff>
      <xdr:row>13</xdr:row>
      <xdr:rowOff>47625</xdr:rowOff>
    </xdr:to>
    <xdr:sp>
      <xdr:nvSpPr>
        <xdr:cNvPr id="17" name="Line 23"/>
        <xdr:cNvSpPr>
          <a:spLocks/>
        </xdr:cNvSpPr>
      </xdr:nvSpPr>
      <xdr:spPr>
        <a:xfrm>
          <a:off x="2038350" y="22479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238125</xdr:rowOff>
    </xdr:from>
    <xdr:to>
      <xdr:col>6</xdr:col>
      <xdr:colOff>133350</xdr:colOff>
      <xdr:row>13</xdr:row>
      <xdr:rowOff>47625</xdr:rowOff>
    </xdr:to>
    <xdr:sp>
      <xdr:nvSpPr>
        <xdr:cNvPr id="18" name="Line 24"/>
        <xdr:cNvSpPr>
          <a:spLocks/>
        </xdr:cNvSpPr>
      </xdr:nvSpPr>
      <xdr:spPr>
        <a:xfrm>
          <a:off x="3257550" y="22479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238125</xdr:rowOff>
    </xdr:from>
    <xdr:to>
      <xdr:col>9</xdr:col>
      <xdr:colOff>19050</xdr:colOff>
      <xdr:row>13</xdr:row>
      <xdr:rowOff>47625</xdr:rowOff>
    </xdr:to>
    <xdr:sp>
      <xdr:nvSpPr>
        <xdr:cNvPr id="19" name="Line 25"/>
        <xdr:cNvSpPr>
          <a:spLocks/>
        </xdr:cNvSpPr>
      </xdr:nvSpPr>
      <xdr:spPr>
        <a:xfrm>
          <a:off x="4972050" y="22479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438150</xdr:colOff>
      <xdr:row>7</xdr:row>
      <xdr:rowOff>238125</xdr:rowOff>
    </xdr:from>
    <xdr:to>
      <xdr:col>11</xdr:col>
      <xdr:colOff>438150</xdr:colOff>
      <xdr:row>13</xdr:row>
      <xdr:rowOff>47625</xdr:rowOff>
    </xdr:to>
    <xdr:sp>
      <xdr:nvSpPr>
        <xdr:cNvPr id="20" name="Line 26"/>
        <xdr:cNvSpPr>
          <a:spLocks/>
        </xdr:cNvSpPr>
      </xdr:nvSpPr>
      <xdr:spPr>
        <a:xfrm>
          <a:off x="6610350" y="22479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257175</xdr:rowOff>
    </xdr:from>
    <xdr:to>
      <xdr:col>16</xdr:col>
      <xdr:colOff>95250</xdr:colOff>
      <xdr:row>13</xdr:row>
      <xdr:rowOff>47625</xdr:rowOff>
    </xdr:to>
    <xdr:sp>
      <xdr:nvSpPr>
        <xdr:cNvPr id="21" name="Line 29"/>
        <xdr:cNvSpPr>
          <a:spLocks/>
        </xdr:cNvSpPr>
      </xdr:nvSpPr>
      <xdr:spPr>
        <a:xfrm>
          <a:off x="9315450" y="226695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200025</xdr:colOff>
      <xdr:row>4</xdr:row>
      <xdr:rowOff>257175</xdr:rowOff>
    </xdr:from>
    <xdr:ext cx="180975" cy="495300"/>
    <xdr:sp>
      <xdr:nvSpPr>
        <xdr:cNvPr id="22" name="Rectangle 31"/>
        <xdr:cNvSpPr>
          <a:spLocks/>
        </xdr:cNvSpPr>
      </xdr:nvSpPr>
      <xdr:spPr>
        <a:xfrm>
          <a:off x="885825" y="1438275"/>
          <a:ext cx="1809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</xdr:row>
      <xdr:rowOff>219075</xdr:rowOff>
    </xdr:from>
    <xdr:to>
      <xdr:col>8</xdr:col>
      <xdr:colOff>247650</xdr:colOff>
      <xdr:row>4</xdr:row>
      <xdr:rowOff>66675</xdr:rowOff>
    </xdr:to>
    <xdr:sp>
      <xdr:nvSpPr>
        <xdr:cNvPr id="1" name="Line 7"/>
        <xdr:cNvSpPr>
          <a:spLocks/>
        </xdr:cNvSpPr>
      </xdr:nvSpPr>
      <xdr:spPr>
        <a:xfrm>
          <a:off x="5124450" y="828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8</xdr:row>
      <xdr:rowOff>152400</xdr:rowOff>
    </xdr:from>
    <xdr:to>
      <xdr:col>4</xdr:col>
      <xdr:colOff>219075</xdr:colOff>
      <xdr:row>20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2419350"/>
          <a:ext cx="2609850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หน่วยรับ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ส่ง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หน่วยร่าง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โต้ตอบ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หน่วยจัดเก็บเอกสารสืบค้นฯ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หน่วยเลขานุการผู้บริหาร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หน่วยพิมพ์เอกสารและอัดสำเนา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หน่วยประสานงานประกันคุณภาพ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หน่วยจัดการประชุมสภาผู้บริหาร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หน่วยจัดทำเอกสารแฟ้มประชุม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หน่วยงานสภามหาวิทยาลัย
</a:t>
          </a:r>
          <a:r>
            <a:rPr lang="en-US" cap="none" sz="13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หน่วยประชุมและติดต่อประสาน
</a:t>
          </a:r>
        </a:p>
      </xdr:txBody>
    </xdr:sp>
    <xdr:clientData/>
  </xdr:twoCellAnchor>
  <xdr:twoCellAnchor>
    <xdr:from>
      <xdr:col>0</xdr:col>
      <xdr:colOff>104775</xdr:colOff>
      <xdr:row>7</xdr:row>
      <xdr:rowOff>57150</xdr:rowOff>
    </xdr:from>
    <xdr:to>
      <xdr:col>2</xdr:col>
      <xdr:colOff>257175</xdr:colOff>
      <xdr:row>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2047875"/>
          <a:ext cx="1371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งานบริหารทั่วไป
</a:t>
          </a:r>
        </a:p>
      </xdr:txBody>
    </xdr:sp>
    <xdr:clientData/>
  </xdr:twoCellAnchor>
  <xdr:twoCellAnchor>
    <xdr:from>
      <xdr:col>6</xdr:col>
      <xdr:colOff>523875</xdr:colOff>
      <xdr:row>1</xdr:row>
      <xdr:rowOff>161925</xdr:rowOff>
    </xdr:from>
    <xdr:to>
      <xdr:col>10</xdr:col>
      <xdr:colOff>47625</xdr:colOff>
      <xdr:row>3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81475" y="49530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สำนักงานอธิการบดี</a:t>
          </a:r>
        </a:p>
      </xdr:txBody>
    </xdr:sp>
    <xdr:clientData/>
  </xdr:twoCellAnchor>
  <xdr:twoCellAnchor>
    <xdr:from>
      <xdr:col>1</xdr:col>
      <xdr:colOff>104775</xdr:colOff>
      <xdr:row>6</xdr:row>
      <xdr:rowOff>85725</xdr:rowOff>
    </xdr:from>
    <xdr:to>
      <xdr:col>15</xdr:col>
      <xdr:colOff>371475</xdr:colOff>
      <xdr:row>6</xdr:row>
      <xdr:rowOff>85725</xdr:rowOff>
    </xdr:to>
    <xdr:sp>
      <xdr:nvSpPr>
        <xdr:cNvPr id="5" name="Line 8"/>
        <xdr:cNvSpPr>
          <a:spLocks/>
        </xdr:cNvSpPr>
      </xdr:nvSpPr>
      <xdr:spPr>
        <a:xfrm>
          <a:off x="714375" y="1800225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57150</xdr:rowOff>
    </xdr:from>
    <xdr:to>
      <xdr:col>5</xdr:col>
      <xdr:colOff>504825</xdr:colOff>
      <xdr:row>8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52625" y="2047875"/>
          <a:ext cx="1600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งานบริหารบุคคล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3</xdr:col>
      <xdr:colOff>95250</xdr:colOff>
      <xdr:row>8</xdr:row>
      <xdr:rowOff>171450</xdr:rowOff>
    </xdr:from>
    <xdr:to>
      <xdr:col>6</xdr:col>
      <xdr:colOff>95250</xdr:colOff>
      <xdr:row>20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924050" y="2438400"/>
          <a:ext cx="1828800" cy="3286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หน่วยงานบริหารบุคคล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หน่วยงานพัฒนาบุคลากร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และฝึกอบรม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หน่วยงานทะเบียนประวัติ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และบำเหน็จความชอบ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หน่วยสวัสดิการบุคลากร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หน่วยวินัยและนิติการ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หน่วยพิจารณาตรวจ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ร่างข้อกฎหมาย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8</xdr:col>
      <xdr:colOff>495300</xdr:colOff>
      <xdr:row>7</xdr:row>
      <xdr:rowOff>57150</xdr:rowOff>
    </xdr:from>
    <xdr:to>
      <xdr:col>10</xdr:col>
      <xdr:colOff>590550</xdr:colOff>
      <xdr:row>8</xdr:row>
      <xdr:rowOff>142875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5372100" y="2047875"/>
          <a:ext cx="1314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งานคลัง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8</xdr:col>
      <xdr:colOff>438150</xdr:colOff>
      <xdr:row>8</xdr:row>
      <xdr:rowOff>161925</xdr:rowOff>
    </xdr:from>
    <xdr:to>
      <xdr:col>10</xdr:col>
      <xdr:colOff>514350</xdr:colOff>
      <xdr:row>15</xdr:row>
      <xdr:rowOff>66675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5314950" y="2428875"/>
          <a:ext cx="12954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หน่วยรับเงิน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หน่วยเบิกเงิน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หน่วยจ่ายเงิน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หน่วยบัญชี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หน่วยงบประมาณ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งานอื่นๆ
</a:t>
          </a:r>
        </a:p>
      </xdr:txBody>
    </xdr:sp>
    <xdr:clientData/>
  </xdr:twoCellAnchor>
  <xdr:twoCellAnchor>
    <xdr:from>
      <xdr:col>11</xdr:col>
      <xdr:colOff>600075</xdr:colOff>
      <xdr:row>8</xdr:row>
      <xdr:rowOff>152400</xdr:rowOff>
    </xdr:from>
    <xdr:to>
      <xdr:col>14</xdr:col>
      <xdr:colOff>485775</xdr:colOff>
      <xdr:row>13</xdr:row>
      <xdr:rowOff>266700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7305675" y="2419350"/>
          <a:ext cx="171450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หน่วยทรัพย์สิน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หน่วยรายได้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หน่วยกิจการพิเศษ/เฉพาะกิจ
</a:t>
          </a:r>
        </a:p>
      </xdr:txBody>
    </xdr:sp>
    <xdr:clientData/>
  </xdr:twoCellAnchor>
  <xdr:twoCellAnchor>
    <xdr:from>
      <xdr:col>12</xdr:col>
      <xdr:colOff>38100</xdr:colOff>
      <xdr:row>7</xdr:row>
      <xdr:rowOff>66675</xdr:rowOff>
    </xdr:from>
    <xdr:to>
      <xdr:col>14</xdr:col>
      <xdr:colOff>533400</xdr:colOff>
      <xdr:row>8</xdr:row>
      <xdr:rowOff>161925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7353300" y="2057400"/>
          <a:ext cx="17145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งานทรัพย์สินและรายได้</a:t>
          </a:r>
        </a:p>
      </xdr:txBody>
    </xdr:sp>
    <xdr:clientData/>
  </xdr:twoCellAnchor>
  <xdr:twoCellAnchor>
    <xdr:from>
      <xdr:col>10</xdr:col>
      <xdr:colOff>104775</xdr:colOff>
      <xdr:row>18</xdr:row>
      <xdr:rowOff>47625</xdr:rowOff>
    </xdr:from>
    <xdr:to>
      <xdr:col>14</xdr:col>
      <xdr:colOff>19050</xdr:colOff>
      <xdr:row>25</xdr:row>
      <xdr:rowOff>38100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6200775" y="5076825"/>
          <a:ext cx="23526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หน่วยอาคารสถานที่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หน่วยยานพาหนะ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หน่วยรักษาความปลอดภัย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หน่วยสาธารณูปโภค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หน่วยออกแบบและตรวจสอบงานก่อสร้าง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หน่วยอาคารที่พักและทะเบียนราษฎร</a:t>
          </a:r>
        </a:p>
      </xdr:txBody>
    </xdr:sp>
    <xdr:clientData/>
  </xdr:twoCellAnchor>
  <xdr:twoCellAnchor>
    <xdr:from>
      <xdr:col>10</xdr:col>
      <xdr:colOff>142875</xdr:colOff>
      <xdr:row>16</xdr:row>
      <xdr:rowOff>180975</xdr:rowOff>
    </xdr:from>
    <xdr:to>
      <xdr:col>13</xdr:col>
      <xdr:colOff>571500</xdr:colOff>
      <xdr:row>17</xdr:row>
      <xdr:rowOff>266700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6238875" y="4657725"/>
          <a:ext cx="22574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งานอาคาร สถานที่และยานพาหนะ</a:t>
          </a:r>
        </a:p>
      </xdr:txBody>
    </xdr:sp>
    <xdr:clientData/>
  </xdr:twoCellAnchor>
  <xdr:twoCellAnchor>
    <xdr:from>
      <xdr:col>13</xdr:col>
      <xdr:colOff>581025</xdr:colOff>
      <xdr:row>18</xdr:row>
      <xdr:rowOff>9525</xdr:rowOff>
    </xdr:from>
    <xdr:to>
      <xdr:col>17</xdr:col>
      <xdr:colOff>171450</xdr:colOff>
      <xdr:row>24</xdr:row>
      <xdr:rowOff>209550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8505825" y="5038725"/>
          <a:ext cx="2028825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หน่วยงานบริหารทั่วไป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หน่วยงานมาตรฐานและประกัน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คุณภาพการศึกษา
</a:t>
          </a:r>
        </a:p>
      </xdr:txBody>
    </xdr:sp>
    <xdr:clientData/>
  </xdr:twoCellAnchor>
  <xdr:twoCellAnchor>
    <xdr:from>
      <xdr:col>13</xdr:col>
      <xdr:colOff>600075</xdr:colOff>
      <xdr:row>16</xdr:row>
      <xdr:rowOff>180975</xdr:rowOff>
    </xdr:from>
    <xdr:to>
      <xdr:col>17</xdr:col>
      <xdr:colOff>257175</xdr:colOff>
      <xdr:row>17</xdr:row>
      <xdr:rowOff>266700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8524875" y="4657725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งานประกันคุณภาพการศึกษา </a:t>
          </a:r>
        </a:p>
      </xdr:txBody>
    </xdr:sp>
    <xdr:clientData/>
  </xdr:twoCellAnchor>
  <xdr:twoCellAnchor>
    <xdr:from>
      <xdr:col>6</xdr:col>
      <xdr:colOff>9525</xdr:colOff>
      <xdr:row>7</xdr:row>
      <xdr:rowOff>57150</xdr:rowOff>
    </xdr:from>
    <xdr:to>
      <xdr:col>8</xdr:col>
      <xdr:colOff>276225</xdr:colOff>
      <xdr:row>8</xdr:row>
      <xdr:rowOff>142875</xdr:rowOff>
    </xdr:to>
    <xdr:sp>
      <xdr:nvSpPr>
        <xdr:cNvPr id="16" name="Text Box 29"/>
        <xdr:cNvSpPr txBox="1">
          <a:spLocks noChangeArrowheads="1"/>
        </xdr:cNvSpPr>
      </xdr:nvSpPr>
      <xdr:spPr>
        <a:xfrm>
          <a:off x="3667125" y="2047875"/>
          <a:ext cx="1485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งานพัสดุ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6</xdr:col>
      <xdr:colOff>19050</xdr:colOff>
      <xdr:row>8</xdr:row>
      <xdr:rowOff>247650</xdr:rowOff>
    </xdr:from>
    <xdr:to>
      <xdr:col>8</xdr:col>
      <xdr:colOff>285750</xdr:colOff>
      <xdr:row>14</xdr:row>
      <xdr:rowOff>209550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3676650" y="2514600"/>
          <a:ext cx="148590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หน่วยจัดหาพัสดุ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หน่วยควบคุมพัสดุ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หน่วยจำหน่ายพัสดุ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หน่วยยืมพัสดุ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6</xdr:col>
      <xdr:colOff>152400</xdr:colOff>
      <xdr:row>16</xdr:row>
      <xdr:rowOff>180975</xdr:rowOff>
    </xdr:from>
    <xdr:to>
      <xdr:col>10</xdr:col>
      <xdr:colOff>57150</xdr:colOff>
      <xdr:row>17</xdr:row>
      <xdr:rowOff>266700</xdr:rowOff>
    </xdr:to>
    <xdr:sp>
      <xdr:nvSpPr>
        <xdr:cNvPr id="18" name="Text Box 31"/>
        <xdr:cNvSpPr txBox="1">
          <a:spLocks noChangeArrowheads="1"/>
        </xdr:cNvSpPr>
      </xdr:nvSpPr>
      <xdr:spPr>
        <a:xfrm>
          <a:off x="3810000" y="4657725"/>
          <a:ext cx="2343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งานประชาสัมพันธ์และโสตทัศนูปกรณ์</a:t>
          </a:r>
        </a:p>
      </xdr:txBody>
    </xdr:sp>
    <xdr:clientData/>
  </xdr:twoCellAnchor>
  <xdr:twoCellAnchor>
    <xdr:from>
      <xdr:col>6</xdr:col>
      <xdr:colOff>104775</xdr:colOff>
      <xdr:row>18</xdr:row>
      <xdr:rowOff>9525</xdr:rowOff>
    </xdr:from>
    <xdr:to>
      <xdr:col>9</xdr:col>
      <xdr:colOff>571500</xdr:colOff>
      <xdr:row>25</xdr:row>
      <xdr:rowOff>133350</xdr:rowOff>
    </xdr:to>
    <xdr:sp>
      <xdr:nvSpPr>
        <xdr:cNvPr id="19" name="Text Box 32"/>
        <xdr:cNvSpPr txBox="1">
          <a:spLocks noChangeArrowheads="1"/>
        </xdr:cNvSpPr>
      </xdr:nvSpPr>
      <xdr:spPr>
        <a:xfrm>
          <a:off x="3762375" y="5038725"/>
          <a:ext cx="229552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หน่วยผลิตสื่อ เผยแพร่   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ประชาสัมพันธ์ และสื่อมวลชนสัมพันธ์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หน่วยบริการโสตทัศนูปกรณ์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หน่วยถ่ายภาพและมัลติมีเดีย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หน่วยธุรการ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หน่วยบริการรับ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ส่งไปรษณีย์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หน่วยรับหนังสือราชการและไปรษณีย์
</a:t>
          </a:r>
        </a:p>
      </xdr:txBody>
    </xdr:sp>
    <xdr:clientData/>
  </xdr:twoCellAnchor>
  <xdr:twoCellAnchor>
    <xdr:from>
      <xdr:col>8</xdr:col>
      <xdr:colOff>304800</xdr:colOff>
      <xdr:row>5</xdr:row>
      <xdr:rowOff>123825</xdr:rowOff>
    </xdr:from>
    <xdr:to>
      <xdr:col>8</xdr:col>
      <xdr:colOff>304800</xdr:colOff>
      <xdr:row>16</xdr:row>
      <xdr:rowOff>180975</xdr:rowOff>
    </xdr:to>
    <xdr:sp>
      <xdr:nvSpPr>
        <xdr:cNvPr id="20" name="Line 33"/>
        <xdr:cNvSpPr>
          <a:spLocks/>
        </xdr:cNvSpPr>
      </xdr:nvSpPr>
      <xdr:spPr>
        <a:xfrm>
          <a:off x="5181600" y="1562100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85725</xdr:rowOff>
    </xdr:from>
    <xdr:to>
      <xdr:col>1</xdr:col>
      <xdr:colOff>104775</xdr:colOff>
      <xdr:row>7</xdr:row>
      <xdr:rowOff>57150</xdr:rowOff>
    </xdr:to>
    <xdr:sp>
      <xdr:nvSpPr>
        <xdr:cNvPr id="21" name="Line 34"/>
        <xdr:cNvSpPr>
          <a:spLocks/>
        </xdr:cNvSpPr>
      </xdr:nvSpPr>
      <xdr:spPr>
        <a:xfrm>
          <a:off x="71437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85725</xdr:rowOff>
    </xdr:from>
    <xdr:to>
      <xdr:col>9</xdr:col>
      <xdr:colOff>371475</xdr:colOff>
      <xdr:row>7</xdr:row>
      <xdr:rowOff>57150</xdr:rowOff>
    </xdr:to>
    <xdr:sp>
      <xdr:nvSpPr>
        <xdr:cNvPr id="22" name="Line 37"/>
        <xdr:cNvSpPr>
          <a:spLocks/>
        </xdr:cNvSpPr>
      </xdr:nvSpPr>
      <xdr:spPr>
        <a:xfrm>
          <a:off x="585787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85725</xdr:rowOff>
    </xdr:from>
    <xdr:to>
      <xdr:col>4</xdr:col>
      <xdr:colOff>238125</xdr:colOff>
      <xdr:row>7</xdr:row>
      <xdr:rowOff>57150</xdr:rowOff>
    </xdr:to>
    <xdr:sp>
      <xdr:nvSpPr>
        <xdr:cNvPr id="23" name="Line 39"/>
        <xdr:cNvSpPr>
          <a:spLocks/>
        </xdr:cNvSpPr>
      </xdr:nvSpPr>
      <xdr:spPr>
        <a:xfrm>
          <a:off x="2676525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295275</xdr:colOff>
      <xdr:row>6</xdr:row>
      <xdr:rowOff>85725</xdr:rowOff>
    </xdr:from>
    <xdr:to>
      <xdr:col>11</xdr:col>
      <xdr:colOff>295275</xdr:colOff>
      <xdr:row>16</xdr:row>
      <xdr:rowOff>180975</xdr:rowOff>
    </xdr:to>
    <xdr:sp>
      <xdr:nvSpPr>
        <xdr:cNvPr id="24" name="Line 42"/>
        <xdr:cNvSpPr>
          <a:spLocks/>
        </xdr:cNvSpPr>
      </xdr:nvSpPr>
      <xdr:spPr>
        <a:xfrm>
          <a:off x="7000875" y="180022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361950</xdr:colOff>
      <xdr:row>6</xdr:row>
      <xdr:rowOff>85725</xdr:rowOff>
    </xdr:from>
    <xdr:to>
      <xdr:col>15</xdr:col>
      <xdr:colOff>361950</xdr:colOff>
      <xdr:row>16</xdr:row>
      <xdr:rowOff>171450</xdr:rowOff>
    </xdr:to>
    <xdr:sp>
      <xdr:nvSpPr>
        <xdr:cNvPr id="25" name="Line 43"/>
        <xdr:cNvSpPr>
          <a:spLocks/>
        </xdr:cNvSpPr>
      </xdr:nvSpPr>
      <xdr:spPr>
        <a:xfrm>
          <a:off x="9505950" y="1800225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9</xdr:col>
      <xdr:colOff>581025</xdr:colOff>
      <xdr:row>5</xdr:row>
      <xdr:rowOff>228600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4238625" y="1209675"/>
          <a:ext cx="1828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4008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กองกลาง</a:t>
          </a:r>
        </a:p>
      </xdr:txBody>
    </xdr:sp>
    <xdr:clientData/>
  </xdr:twoCellAnchor>
  <xdr:twoCellAnchor>
    <xdr:from>
      <xdr:col>7</xdr:col>
      <xdr:colOff>95250</xdr:colOff>
      <xdr:row>6</xdr:row>
      <xdr:rowOff>85725</xdr:rowOff>
    </xdr:from>
    <xdr:to>
      <xdr:col>7</xdr:col>
      <xdr:colOff>95250</xdr:colOff>
      <xdr:row>7</xdr:row>
      <xdr:rowOff>57150</xdr:rowOff>
    </xdr:to>
    <xdr:sp>
      <xdr:nvSpPr>
        <xdr:cNvPr id="27" name="Line 44"/>
        <xdr:cNvSpPr>
          <a:spLocks/>
        </xdr:cNvSpPr>
      </xdr:nvSpPr>
      <xdr:spPr>
        <a:xfrm>
          <a:off x="4362450" y="1800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371475</xdr:colOff>
      <xdr:row>6</xdr:row>
      <xdr:rowOff>95250</xdr:rowOff>
    </xdr:from>
    <xdr:to>
      <xdr:col>13</xdr:col>
      <xdr:colOff>371475</xdr:colOff>
      <xdr:row>7</xdr:row>
      <xdr:rowOff>66675</xdr:rowOff>
    </xdr:to>
    <xdr:sp>
      <xdr:nvSpPr>
        <xdr:cNvPr id="28" name="Line 45"/>
        <xdr:cNvSpPr>
          <a:spLocks/>
        </xdr:cNvSpPr>
      </xdr:nvSpPr>
      <xdr:spPr>
        <a:xfrm>
          <a:off x="8296275" y="1809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180975</xdr:rowOff>
    </xdr:from>
    <xdr:to>
      <xdr:col>3</xdr:col>
      <xdr:colOff>57150</xdr:colOff>
      <xdr:row>14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3019425"/>
          <a:ext cx="18002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(3)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(6)
</a:t>
          </a:r>
        </a:p>
      </xdr:txBody>
    </xdr:sp>
    <xdr:clientData/>
  </xdr:twoCellAnchor>
  <xdr:twoCellAnchor>
    <xdr:from>
      <xdr:col>0</xdr:col>
      <xdr:colOff>209550</xdr:colOff>
      <xdr:row>9</xdr:row>
      <xdr:rowOff>66675</xdr:rowOff>
    </xdr:from>
    <xdr:to>
      <xdr:col>2</xdr:col>
      <xdr:colOff>361950</xdr:colOff>
      <xdr:row>10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09550" y="2628900"/>
          <a:ext cx="13716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งานบริหารทั่วไป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(10)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7</xdr:col>
      <xdr:colOff>104775</xdr:colOff>
      <xdr:row>5</xdr:row>
      <xdr:rowOff>133350</xdr:rowOff>
    </xdr:from>
    <xdr:to>
      <xdr:col>10</xdr:col>
      <xdr:colOff>352425</xdr:colOff>
      <xdr:row>8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371975" y="1590675"/>
          <a:ext cx="20764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กองกลาง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7-8 (1)
</a:t>
          </a:r>
        </a:p>
      </xdr:txBody>
    </xdr:sp>
    <xdr:clientData/>
  </xdr:twoCellAnchor>
  <xdr:twoCellAnchor>
    <xdr:from>
      <xdr:col>7</xdr:col>
      <xdr:colOff>104775</xdr:colOff>
      <xdr:row>2</xdr:row>
      <xdr:rowOff>66675</xdr:rowOff>
    </xdr:from>
    <xdr:to>
      <xdr:col>10</xdr:col>
      <xdr:colOff>342900</xdr:colOff>
      <xdr:row>5</xdr:row>
      <xdr:rowOff>114300</xdr:rowOff>
    </xdr:to>
    <xdr:grpSp>
      <xdr:nvGrpSpPr>
        <xdr:cNvPr id="4" name="Group 6"/>
        <xdr:cNvGrpSpPr>
          <a:grpSpLocks/>
        </xdr:cNvGrpSpPr>
      </xdr:nvGrpSpPr>
      <xdr:grpSpPr>
        <a:xfrm>
          <a:off x="4371975" y="695325"/>
          <a:ext cx="2066925" cy="876300"/>
          <a:chOff x="7020" y="1978"/>
          <a:chExt cx="2880" cy="1292"/>
        </a:xfrm>
        <a:solidFill>
          <a:srgbClr val="FFFFFF"/>
        </a:solidFill>
      </xdr:grpSpPr>
      <xdr:sp>
        <xdr:nvSpPr>
          <xdr:cNvPr id="5" name="Text Box 7"/>
          <xdr:cNvSpPr txBox="1">
            <a:spLocks noChangeArrowheads="1"/>
          </xdr:cNvSpPr>
        </xdr:nvSpPr>
        <xdr:spPr>
          <a:xfrm>
            <a:off x="7020" y="1978"/>
            <a:ext cx="2880" cy="10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สำนักงานอธิการบดี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เจ้าหน้าที่บริหารงานทั่วไป 8,9 (1)
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8420" y="3015"/>
            <a:ext cx="0" cy="2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8</xdr:row>
      <xdr:rowOff>95250</xdr:rowOff>
    </xdr:from>
    <xdr:to>
      <xdr:col>15</xdr:col>
      <xdr:colOff>419100</xdr:colOff>
      <xdr:row>8</xdr:row>
      <xdr:rowOff>95250</xdr:rowOff>
    </xdr:to>
    <xdr:sp>
      <xdr:nvSpPr>
        <xdr:cNvPr id="7" name="Line 9"/>
        <xdr:cNvSpPr>
          <a:spLocks/>
        </xdr:cNvSpPr>
      </xdr:nvSpPr>
      <xdr:spPr>
        <a:xfrm>
          <a:off x="714375" y="2381250"/>
          <a:ext cx="884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8</xdr:col>
      <xdr:colOff>114300</xdr:colOff>
      <xdr:row>10</xdr:row>
      <xdr:rowOff>161925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3390900" y="2628900"/>
          <a:ext cx="1600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งานบริหารบุคคล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(9)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295275</xdr:colOff>
      <xdr:row>10</xdr:row>
      <xdr:rowOff>200025</xdr:rowOff>
    </xdr:from>
    <xdr:to>
      <xdr:col>8</xdr:col>
      <xdr:colOff>495300</xdr:colOff>
      <xdr:row>15</xdr:row>
      <xdr:rowOff>133350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343275" y="3038475"/>
          <a:ext cx="20288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บุคลากร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บุคลากร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นิติกร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(2)</a:t>
          </a:r>
        </a:p>
      </xdr:txBody>
    </xdr:sp>
    <xdr:clientData/>
  </xdr:twoCellAnchor>
  <xdr:twoCellAnchor>
    <xdr:from>
      <xdr:col>11</xdr:col>
      <xdr:colOff>371475</xdr:colOff>
      <xdr:row>9</xdr:row>
      <xdr:rowOff>66675</xdr:rowOff>
    </xdr:from>
    <xdr:to>
      <xdr:col>14</xdr:col>
      <xdr:colOff>190500</xdr:colOff>
      <xdr:row>10</xdr:row>
      <xdr:rowOff>161925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7077075" y="2628900"/>
          <a:ext cx="1647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งานคลัง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(12)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11</xdr:col>
      <xdr:colOff>276225</xdr:colOff>
      <xdr:row>10</xdr:row>
      <xdr:rowOff>190500</xdr:rowOff>
    </xdr:from>
    <xdr:to>
      <xdr:col>14</xdr:col>
      <xdr:colOff>266700</xdr:colOff>
      <xdr:row>14</xdr:row>
      <xdr:rowOff>219075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6981825" y="3028950"/>
          <a:ext cx="18192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(6)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(3)
</a:t>
          </a:r>
        </a:p>
      </xdr:txBody>
    </xdr:sp>
    <xdr:clientData/>
  </xdr:twoCellAnchor>
  <xdr:twoCellAnchor>
    <xdr:from>
      <xdr:col>1</xdr:col>
      <xdr:colOff>390525</xdr:colOff>
      <xdr:row>17</xdr:row>
      <xdr:rowOff>114300</xdr:rowOff>
    </xdr:from>
    <xdr:to>
      <xdr:col>4</xdr:col>
      <xdr:colOff>276225</xdr:colOff>
      <xdr:row>22</xdr:row>
      <xdr:rowOff>0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1000125" y="4886325"/>
          <a:ext cx="17145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7 (1)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นักวิชาการเงินและบัญชี 3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 (1)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3 - 6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</a:t>
          </a:r>
          <a:r>
            <a:rPr lang="en-US" cap="none" sz="2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4</xdr:col>
      <xdr:colOff>161925</xdr:colOff>
      <xdr:row>17</xdr:row>
      <xdr:rowOff>76200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885825" y="4495800"/>
          <a:ext cx="17145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งานทรัพย์สินและรายได้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(4)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10</xdr:col>
      <xdr:colOff>104775</xdr:colOff>
      <xdr:row>17</xdr:row>
      <xdr:rowOff>123825</xdr:rowOff>
    </xdr:from>
    <xdr:to>
      <xdr:col>13</xdr:col>
      <xdr:colOff>447675</xdr:colOff>
      <xdr:row>26</xdr:row>
      <xdr:rowOff>142875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6200775" y="4895850"/>
          <a:ext cx="2171700" cy="2505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วิศวกร 3 - 6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สถาปนิก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ผู้ปฏิบัติงานเกษตร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ช่างเทคนิค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ช่างไฟฟ้า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 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ช่างเครื่องยนต์ 2 - 4,5,6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ช่างเขียนแบบ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 ,5,6 (2)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ปฏิบัติงานบริหาร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(1)</a:t>
          </a:r>
        </a:p>
      </xdr:txBody>
    </xdr:sp>
    <xdr:clientData/>
  </xdr:twoCellAnchor>
  <xdr:twoCellAnchor>
    <xdr:from>
      <xdr:col>10</xdr:col>
      <xdr:colOff>114300</xdr:colOff>
      <xdr:row>16</xdr:row>
      <xdr:rowOff>0</xdr:rowOff>
    </xdr:from>
    <xdr:to>
      <xdr:col>14</xdr:col>
      <xdr:colOff>47625</xdr:colOff>
      <xdr:row>17</xdr:row>
      <xdr:rowOff>85725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6210300" y="4495800"/>
          <a:ext cx="2371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งานอาคาร สถานที่และยานพาหนะ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(15)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14</xdr:col>
      <xdr:colOff>0</xdr:colOff>
      <xdr:row>17</xdr:row>
      <xdr:rowOff>133350</xdr:rowOff>
    </xdr:from>
    <xdr:to>
      <xdr:col>17</xdr:col>
      <xdr:colOff>200025</xdr:colOff>
      <xdr:row>21</xdr:row>
      <xdr:rowOff>76200</xdr:rowOff>
    </xdr:to>
    <xdr:sp>
      <xdr:nvSpPr>
        <xdr:cNvPr id="16" name="Text Box 33"/>
        <xdr:cNvSpPr txBox="1">
          <a:spLocks noChangeArrowheads="1"/>
        </xdr:cNvSpPr>
      </xdr:nvSpPr>
      <xdr:spPr>
        <a:xfrm>
          <a:off x="8534400" y="4905375"/>
          <a:ext cx="20288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นักวิชาการศึกษา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ปฏิบัติงานบริหาร 2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4,5,6 (1)
</a:t>
          </a:r>
        </a:p>
      </xdr:txBody>
    </xdr:sp>
    <xdr:clientData/>
  </xdr:twoCellAnchor>
  <xdr:twoCellAnchor>
    <xdr:from>
      <xdr:col>14</xdr:col>
      <xdr:colOff>85725</xdr:colOff>
      <xdr:row>16</xdr:row>
      <xdr:rowOff>0</xdr:rowOff>
    </xdr:from>
    <xdr:to>
      <xdr:col>17</xdr:col>
      <xdr:colOff>352425</xdr:colOff>
      <xdr:row>17</xdr:row>
      <xdr:rowOff>85725</xdr:rowOff>
    </xdr:to>
    <xdr:sp>
      <xdr:nvSpPr>
        <xdr:cNvPr id="17" name="Text Box 34"/>
        <xdr:cNvSpPr txBox="1">
          <a:spLocks noChangeArrowheads="1"/>
        </xdr:cNvSpPr>
      </xdr:nvSpPr>
      <xdr:spPr>
        <a:xfrm>
          <a:off x="8620125" y="4495800"/>
          <a:ext cx="2095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งานประกันคุณภาพการศึกษา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(3)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3</xdr:col>
      <xdr:colOff>19050</xdr:colOff>
      <xdr:row>9</xdr:row>
      <xdr:rowOff>76200</xdr:rowOff>
    </xdr:from>
    <xdr:to>
      <xdr:col>5</xdr:col>
      <xdr:colOff>285750</xdr:colOff>
      <xdr:row>10</xdr:row>
      <xdr:rowOff>180975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847850" y="2638425"/>
          <a:ext cx="14859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งานพัสดุ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(6)</a:t>
          </a:r>
          <a:r>
            <a:rPr lang="en-US" cap="none" sz="11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2</xdr:col>
      <xdr:colOff>552450</xdr:colOff>
      <xdr:row>10</xdr:row>
      <xdr:rowOff>209550</xdr:rowOff>
    </xdr:from>
    <xdr:to>
      <xdr:col>5</xdr:col>
      <xdr:colOff>257175</xdr:colOff>
      <xdr:row>15</xdr:row>
      <xdr:rowOff>66675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1771650" y="3048000"/>
          <a:ext cx="15335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นักวิชาการพัสดุ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นักวิชาการพัสดุ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(4)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561975</xdr:colOff>
      <xdr:row>16</xdr:row>
      <xdr:rowOff>0</xdr:rowOff>
    </xdr:from>
    <xdr:to>
      <xdr:col>10</xdr:col>
      <xdr:colOff>28575</xdr:colOff>
      <xdr:row>17</xdr:row>
      <xdr:rowOff>85725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3609975" y="4495800"/>
          <a:ext cx="2514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งานประชาสัมพันธ์และโสตทัศนูปกรณ์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(8)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571500</xdr:colOff>
      <xdr:row>17</xdr:row>
      <xdr:rowOff>133350</xdr:rowOff>
    </xdr:from>
    <xdr:to>
      <xdr:col>9</xdr:col>
      <xdr:colOff>161925</xdr:colOff>
      <xdr:row>24</xdr:row>
      <xdr:rowOff>257175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3619500" y="4905375"/>
          <a:ext cx="202882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นักประชาสัมพันธ์ 7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นักประชาสัมพันธ์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เจ้าหน้าที่บริหารงานทั่วไป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นักวิชาการโสตทัศนศึกษา 3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– 6 (1)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ผู้ปฏิบัติงานโสตทัศนศึกษา 2 - 4,5,6 (1)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ช่างเครื่องคอมพิวเตอร์  2 - 4,5,6 (1)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ช่างศิลป์ 2 - 4,5,6 (1)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ผู้ปฏิบัติงานบริหาร 2-4,5,6 (1)
</a:t>
          </a:r>
        </a:p>
      </xdr:txBody>
    </xdr:sp>
    <xdr:clientData/>
  </xdr:twoCellAnchor>
  <xdr:twoCellAnchor>
    <xdr:from>
      <xdr:col>8</xdr:col>
      <xdr:colOff>428625</xdr:colOff>
      <xdr:row>8</xdr:row>
      <xdr:rowOff>9525</xdr:rowOff>
    </xdr:from>
    <xdr:to>
      <xdr:col>8</xdr:col>
      <xdr:colOff>428625</xdr:colOff>
      <xdr:row>15</xdr:row>
      <xdr:rowOff>276225</xdr:rowOff>
    </xdr:to>
    <xdr:sp>
      <xdr:nvSpPr>
        <xdr:cNvPr id="22" name="Line 41"/>
        <xdr:cNvSpPr>
          <a:spLocks/>
        </xdr:cNvSpPr>
      </xdr:nvSpPr>
      <xdr:spPr>
        <a:xfrm>
          <a:off x="5305425" y="229552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104775</xdr:colOff>
      <xdr:row>8</xdr:row>
      <xdr:rowOff>95250</xdr:rowOff>
    </xdr:from>
    <xdr:to>
      <xdr:col>1</xdr:col>
      <xdr:colOff>104775</xdr:colOff>
      <xdr:row>9</xdr:row>
      <xdr:rowOff>66675</xdr:rowOff>
    </xdr:to>
    <xdr:sp>
      <xdr:nvSpPr>
        <xdr:cNvPr id="23" name="Line 42"/>
        <xdr:cNvSpPr>
          <a:spLocks/>
        </xdr:cNvSpPr>
      </xdr:nvSpPr>
      <xdr:spPr>
        <a:xfrm>
          <a:off x="714375" y="238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95250</xdr:rowOff>
    </xdr:from>
    <xdr:to>
      <xdr:col>13</xdr:col>
      <xdr:colOff>0</xdr:colOff>
      <xdr:row>9</xdr:row>
      <xdr:rowOff>66675</xdr:rowOff>
    </xdr:to>
    <xdr:sp>
      <xdr:nvSpPr>
        <xdr:cNvPr id="24" name="Line 45"/>
        <xdr:cNvSpPr>
          <a:spLocks/>
        </xdr:cNvSpPr>
      </xdr:nvSpPr>
      <xdr:spPr>
        <a:xfrm>
          <a:off x="7924800" y="238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371475</xdr:colOff>
      <xdr:row>8</xdr:row>
      <xdr:rowOff>95250</xdr:rowOff>
    </xdr:from>
    <xdr:to>
      <xdr:col>6</xdr:col>
      <xdr:colOff>371475</xdr:colOff>
      <xdr:row>9</xdr:row>
      <xdr:rowOff>66675</xdr:rowOff>
    </xdr:to>
    <xdr:sp>
      <xdr:nvSpPr>
        <xdr:cNvPr id="25" name="Line 47"/>
        <xdr:cNvSpPr>
          <a:spLocks/>
        </xdr:cNvSpPr>
      </xdr:nvSpPr>
      <xdr:spPr>
        <a:xfrm>
          <a:off x="4029075" y="238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523875</xdr:colOff>
      <xdr:row>8</xdr:row>
      <xdr:rowOff>95250</xdr:rowOff>
    </xdr:from>
    <xdr:to>
      <xdr:col>2</xdr:col>
      <xdr:colOff>523875</xdr:colOff>
      <xdr:row>15</xdr:row>
      <xdr:rowOff>276225</xdr:rowOff>
    </xdr:to>
    <xdr:sp>
      <xdr:nvSpPr>
        <xdr:cNvPr id="26" name="Line 48"/>
        <xdr:cNvSpPr>
          <a:spLocks/>
        </xdr:cNvSpPr>
      </xdr:nvSpPr>
      <xdr:spPr>
        <a:xfrm>
          <a:off x="1743075" y="238125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95250</xdr:rowOff>
    </xdr:from>
    <xdr:to>
      <xdr:col>4</xdr:col>
      <xdr:colOff>276225</xdr:colOff>
      <xdr:row>9</xdr:row>
      <xdr:rowOff>66675</xdr:rowOff>
    </xdr:to>
    <xdr:sp>
      <xdr:nvSpPr>
        <xdr:cNvPr id="27" name="Line 49"/>
        <xdr:cNvSpPr>
          <a:spLocks/>
        </xdr:cNvSpPr>
      </xdr:nvSpPr>
      <xdr:spPr>
        <a:xfrm>
          <a:off x="2714625" y="238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95250</xdr:rowOff>
    </xdr:from>
    <xdr:to>
      <xdr:col>11</xdr:col>
      <xdr:colOff>295275</xdr:colOff>
      <xdr:row>15</xdr:row>
      <xdr:rowOff>276225</xdr:rowOff>
    </xdr:to>
    <xdr:sp>
      <xdr:nvSpPr>
        <xdr:cNvPr id="28" name="Line 50"/>
        <xdr:cNvSpPr>
          <a:spLocks/>
        </xdr:cNvSpPr>
      </xdr:nvSpPr>
      <xdr:spPr>
        <a:xfrm>
          <a:off x="7000875" y="238125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419100</xdr:colOff>
      <xdr:row>8</xdr:row>
      <xdr:rowOff>95250</xdr:rowOff>
    </xdr:from>
    <xdr:to>
      <xdr:col>15</xdr:col>
      <xdr:colOff>419100</xdr:colOff>
      <xdr:row>15</xdr:row>
      <xdr:rowOff>276225</xdr:rowOff>
    </xdr:to>
    <xdr:sp>
      <xdr:nvSpPr>
        <xdr:cNvPr id="29" name="Line 51"/>
        <xdr:cNvSpPr>
          <a:spLocks/>
        </xdr:cNvSpPr>
      </xdr:nvSpPr>
      <xdr:spPr>
        <a:xfrm>
          <a:off x="9563100" y="238125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1" sqref="B21"/>
    </sheetView>
  </sheetViews>
  <sheetFormatPr defaultColWidth="9.140625" defaultRowHeight="21.75"/>
  <cols>
    <col min="1" max="1" width="9.140625" style="3" customWidth="1"/>
    <col min="2" max="2" width="73.140625" style="3" customWidth="1"/>
    <col min="3" max="16384" width="9.140625" style="3" customWidth="1"/>
  </cols>
  <sheetData>
    <row r="2" spans="1:3" ht="30">
      <c r="A2" s="509" t="s">
        <v>532</v>
      </c>
      <c r="B2" s="509"/>
      <c r="C2" s="509"/>
    </row>
    <row r="4" spans="1:3" s="5" customFormat="1" ht="26.25">
      <c r="A4" s="508" t="s">
        <v>364</v>
      </c>
      <c r="B4" s="508"/>
      <c r="C4" s="4" t="s">
        <v>533</v>
      </c>
    </row>
    <row r="5" spans="1:3" ht="22.5">
      <c r="A5" s="6" t="s">
        <v>534</v>
      </c>
      <c r="C5" s="2">
        <v>1</v>
      </c>
    </row>
    <row r="6" spans="1:3" ht="22.5">
      <c r="A6" s="6" t="s">
        <v>535</v>
      </c>
      <c r="C6" s="2">
        <v>2</v>
      </c>
    </row>
    <row r="7" spans="1:3" ht="22.5">
      <c r="A7" s="6" t="s">
        <v>536</v>
      </c>
      <c r="C7" s="2">
        <v>4</v>
      </c>
    </row>
    <row r="8" spans="1:3" ht="22.5">
      <c r="A8" s="6" t="s">
        <v>537</v>
      </c>
      <c r="C8" s="2">
        <v>5</v>
      </c>
    </row>
    <row r="9" spans="1:3" ht="22.5">
      <c r="A9" s="6" t="s">
        <v>538</v>
      </c>
      <c r="C9" s="2">
        <v>17</v>
      </c>
    </row>
    <row r="10" spans="1:3" ht="22.5">
      <c r="A10" s="6" t="s">
        <v>539</v>
      </c>
      <c r="C10" s="2">
        <v>18</v>
      </c>
    </row>
    <row r="11" spans="1:3" ht="22.5">
      <c r="A11" s="6" t="s">
        <v>540</v>
      </c>
      <c r="C11" s="2">
        <v>19</v>
      </c>
    </row>
    <row r="12" spans="1:3" ht="22.5">
      <c r="A12" s="6" t="s">
        <v>535</v>
      </c>
      <c r="C12" s="2">
        <v>20</v>
      </c>
    </row>
    <row r="13" ht="22.5">
      <c r="C13" s="1"/>
    </row>
    <row r="14" ht="22.5">
      <c r="C14" s="1"/>
    </row>
  </sheetData>
  <sheetProtection/>
  <mergeCells count="2">
    <mergeCell ref="A4:B4"/>
    <mergeCell ref="A2:C2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56"/>
  <sheetViews>
    <sheetView view="pageBreakPreview" zoomScaleSheetLayoutView="100" zoomScalePageLayoutView="0" workbookViewId="0" topLeftCell="A43">
      <selection activeCell="H72" sqref="H72"/>
    </sheetView>
  </sheetViews>
  <sheetFormatPr defaultColWidth="9.140625" defaultRowHeight="21.75"/>
  <cols>
    <col min="1" max="1" width="21.57421875" style="60" customWidth="1"/>
    <col min="2" max="2" width="35.00390625" style="60" customWidth="1"/>
    <col min="3" max="3" width="10.00390625" style="60" customWidth="1"/>
    <col min="4" max="4" width="7.57421875" style="88" customWidth="1"/>
    <col min="5" max="6" width="5.8515625" style="88" customWidth="1"/>
    <col min="7" max="7" width="5.421875" style="88" customWidth="1"/>
    <col min="8" max="10" width="9.28125" style="89" customWidth="1"/>
    <col min="11" max="12" width="9.28125" style="59" hidden="1" customWidth="1"/>
    <col min="13" max="13" width="10.28125" style="59" hidden="1" customWidth="1"/>
    <col min="14" max="14" width="0" style="60" hidden="1" customWidth="1"/>
    <col min="15" max="16384" width="9.140625" style="60" customWidth="1"/>
  </cols>
  <sheetData>
    <row r="1" spans="1:10" ht="27.75">
      <c r="A1" s="558" t="s">
        <v>250</v>
      </c>
      <c r="B1" s="558"/>
      <c r="C1" s="558"/>
      <c r="D1" s="558"/>
      <c r="E1" s="558"/>
      <c r="F1" s="558"/>
      <c r="G1" s="558"/>
      <c r="H1" s="558"/>
      <c r="I1" s="558"/>
      <c r="J1" s="558"/>
    </row>
    <row r="2" ht="5.25" customHeight="1"/>
    <row r="3" spans="1:10" ht="23.25">
      <c r="A3" s="559" t="s">
        <v>252</v>
      </c>
      <c r="B3" s="559" t="s">
        <v>253</v>
      </c>
      <c r="C3" s="546" t="s">
        <v>265</v>
      </c>
      <c r="D3" s="547"/>
      <c r="E3" s="540" t="s">
        <v>258</v>
      </c>
      <c r="F3" s="541"/>
      <c r="G3" s="542"/>
      <c r="H3" s="540" t="s">
        <v>258</v>
      </c>
      <c r="I3" s="541"/>
      <c r="J3" s="542"/>
    </row>
    <row r="4" spans="1:10" ht="21.75" customHeight="1">
      <c r="A4" s="560"/>
      <c r="B4" s="560"/>
      <c r="C4" s="548"/>
      <c r="D4" s="549"/>
      <c r="E4" s="543" t="s">
        <v>260</v>
      </c>
      <c r="F4" s="544"/>
      <c r="G4" s="545"/>
      <c r="H4" s="543" t="s">
        <v>259</v>
      </c>
      <c r="I4" s="544"/>
      <c r="J4" s="545"/>
    </row>
    <row r="5" spans="1:13" s="85" customFormat="1" ht="23.25">
      <c r="A5" s="561"/>
      <c r="B5" s="561"/>
      <c r="C5" s="61" t="s">
        <v>254</v>
      </c>
      <c r="D5" s="90" t="s">
        <v>255</v>
      </c>
      <c r="E5" s="90" t="s">
        <v>256</v>
      </c>
      <c r="F5" s="90" t="s">
        <v>257</v>
      </c>
      <c r="G5" s="90" t="s">
        <v>264</v>
      </c>
      <c r="H5" s="91" t="s">
        <v>256</v>
      </c>
      <c r="I5" s="91" t="s">
        <v>257</v>
      </c>
      <c r="J5" s="91" t="s">
        <v>264</v>
      </c>
      <c r="K5" s="83"/>
      <c r="L5" s="83"/>
      <c r="M5" s="83"/>
    </row>
    <row r="6" spans="1:13" ht="21.75">
      <c r="A6" s="62" t="s">
        <v>249</v>
      </c>
      <c r="B6" s="63"/>
      <c r="C6" s="64"/>
      <c r="D6" s="92"/>
      <c r="E6" s="92"/>
      <c r="F6" s="92"/>
      <c r="G6" s="92"/>
      <c r="H6" s="93"/>
      <c r="I6" s="93"/>
      <c r="J6" s="93"/>
      <c r="K6" s="59">
        <f>(G6/60)/7</f>
        <v>0</v>
      </c>
      <c r="L6" s="59">
        <f>H6/7</f>
        <v>0</v>
      </c>
      <c r="M6" s="59">
        <f>I6</f>
        <v>0</v>
      </c>
    </row>
    <row r="7" spans="1:10" ht="21.75">
      <c r="A7" s="65" t="s">
        <v>287</v>
      </c>
      <c r="B7" s="66" t="s">
        <v>336</v>
      </c>
      <c r="C7" s="67" t="s">
        <v>274</v>
      </c>
      <c r="D7" s="72">
        <v>8500</v>
      </c>
      <c r="E7" s="72">
        <v>1</v>
      </c>
      <c r="F7" s="72">
        <v>0</v>
      </c>
      <c r="G7" s="72">
        <v>0</v>
      </c>
      <c r="H7" s="68">
        <f>E7*D7</f>
        <v>8500</v>
      </c>
      <c r="I7" s="68">
        <f>F7*D7</f>
        <v>0</v>
      </c>
      <c r="J7" s="68">
        <f>G7*D7</f>
        <v>0</v>
      </c>
    </row>
    <row r="8" spans="1:10" ht="21.75">
      <c r="A8" s="69"/>
      <c r="B8" s="66" t="s">
        <v>543</v>
      </c>
      <c r="C8" s="67"/>
      <c r="D8" s="72"/>
      <c r="E8" s="72"/>
      <c r="F8" s="72"/>
      <c r="G8" s="72"/>
      <c r="H8" s="87"/>
      <c r="I8" s="87"/>
      <c r="J8" s="87"/>
    </row>
    <row r="9" spans="1:13" ht="21.75">
      <c r="A9" s="70"/>
      <c r="B9" s="66" t="s">
        <v>357</v>
      </c>
      <c r="C9" s="67" t="s">
        <v>274</v>
      </c>
      <c r="D9" s="72">
        <v>6000</v>
      </c>
      <c r="E9" s="72">
        <v>1</v>
      </c>
      <c r="F9" s="72">
        <v>0</v>
      </c>
      <c r="G9" s="72">
        <v>0</v>
      </c>
      <c r="H9" s="68">
        <f aca="true" t="shared" si="0" ref="H9:H66">E9*D9</f>
        <v>6000</v>
      </c>
      <c r="I9" s="68">
        <f aca="true" t="shared" si="1" ref="I9:I66">F9*D9</f>
        <v>0</v>
      </c>
      <c r="J9" s="68">
        <f aca="true" t="shared" si="2" ref="J9:J66">G9*D9</f>
        <v>0</v>
      </c>
      <c r="K9" s="59">
        <f aca="true" t="shared" si="3" ref="K9:K40">(H9/60)/7</f>
        <v>14.285714285714286</v>
      </c>
      <c r="L9" s="59">
        <f aca="true" t="shared" si="4" ref="L9:L40">I9/7</f>
        <v>0</v>
      </c>
      <c r="M9" s="59">
        <f aca="true" t="shared" si="5" ref="M9:M40">J9</f>
        <v>0</v>
      </c>
    </row>
    <row r="10" spans="1:13" ht="21.75">
      <c r="A10" s="66"/>
      <c r="B10" s="66" t="s">
        <v>358</v>
      </c>
      <c r="C10" s="67" t="s">
        <v>274</v>
      </c>
      <c r="D10" s="72">
        <v>3500</v>
      </c>
      <c r="E10" s="72">
        <v>2</v>
      </c>
      <c r="F10" s="72">
        <v>0</v>
      </c>
      <c r="G10" s="72">
        <v>0</v>
      </c>
      <c r="H10" s="68">
        <f t="shared" si="0"/>
        <v>7000</v>
      </c>
      <c r="I10" s="68">
        <f t="shared" si="1"/>
        <v>0</v>
      </c>
      <c r="J10" s="68">
        <f t="shared" si="2"/>
        <v>0</v>
      </c>
      <c r="K10" s="59">
        <f t="shared" si="3"/>
        <v>16.666666666666668</v>
      </c>
      <c r="L10" s="59">
        <f t="shared" si="4"/>
        <v>0</v>
      </c>
      <c r="M10" s="59">
        <f t="shared" si="5"/>
        <v>0</v>
      </c>
    </row>
    <row r="11" spans="1:13" ht="21.75">
      <c r="A11" s="66"/>
      <c r="B11" s="66" t="s">
        <v>343</v>
      </c>
      <c r="C11" s="67" t="s">
        <v>274</v>
      </c>
      <c r="D11" s="72">
        <v>750</v>
      </c>
      <c r="E11" s="72">
        <v>1</v>
      </c>
      <c r="F11" s="72">
        <v>0</v>
      </c>
      <c r="G11" s="72">
        <v>0</v>
      </c>
      <c r="H11" s="68">
        <f t="shared" si="0"/>
        <v>750</v>
      </c>
      <c r="I11" s="68">
        <f t="shared" si="1"/>
        <v>0</v>
      </c>
      <c r="J11" s="68">
        <f t="shared" si="2"/>
        <v>0</v>
      </c>
      <c r="K11" s="59">
        <f>(H11/60)/7</f>
        <v>1.7857142857142858</v>
      </c>
      <c r="L11" s="59">
        <f>I11/7</f>
        <v>0</v>
      </c>
      <c r="M11" s="59">
        <f>J11</f>
        <v>0</v>
      </c>
    </row>
    <row r="12" spans="1:13" ht="21.75">
      <c r="A12" s="66"/>
      <c r="B12" s="66" t="s">
        <v>342</v>
      </c>
      <c r="C12" s="67" t="s">
        <v>274</v>
      </c>
      <c r="D12" s="72">
        <v>8500</v>
      </c>
      <c r="E12" s="72">
        <v>1</v>
      </c>
      <c r="F12" s="72">
        <v>0</v>
      </c>
      <c r="G12" s="72">
        <v>0</v>
      </c>
      <c r="H12" s="68">
        <f t="shared" si="0"/>
        <v>8500</v>
      </c>
      <c r="I12" s="68">
        <f t="shared" si="1"/>
        <v>0</v>
      </c>
      <c r="J12" s="68">
        <f t="shared" si="2"/>
        <v>0</v>
      </c>
      <c r="K12" s="59">
        <f t="shared" si="3"/>
        <v>20.238095238095237</v>
      </c>
      <c r="L12" s="59">
        <f t="shared" si="4"/>
        <v>0</v>
      </c>
      <c r="M12" s="59">
        <f t="shared" si="5"/>
        <v>0</v>
      </c>
    </row>
    <row r="13" spans="1:13" ht="21.75">
      <c r="A13" s="66"/>
      <c r="B13" s="66" t="s">
        <v>341</v>
      </c>
      <c r="C13" s="67" t="s">
        <v>274</v>
      </c>
      <c r="D13" s="72">
        <v>8500</v>
      </c>
      <c r="E13" s="72">
        <v>1</v>
      </c>
      <c r="F13" s="72">
        <v>0</v>
      </c>
      <c r="G13" s="72">
        <v>0</v>
      </c>
      <c r="H13" s="68">
        <f t="shared" si="0"/>
        <v>8500</v>
      </c>
      <c r="I13" s="68">
        <f t="shared" si="1"/>
        <v>0</v>
      </c>
      <c r="J13" s="68">
        <f t="shared" si="2"/>
        <v>0</v>
      </c>
      <c r="K13" s="59">
        <f t="shared" si="3"/>
        <v>20.238095238095237</v>
      </c>
      <c r="L13" s="59">
        <f t="shared" si="4"/>
        <v>0</v>
      </c>
      <c r="M13" s="59">
        <f t="shared" si="5"/>
        <v>0</v>
      </c>
    </row>
    <row r="14" spans="1:10" ht="21.75">
      <c r="A14" s="66"/>
      <c r="B14" s="66" t="s">
        <v>544</v>
      </c>
      <c r="C14" s="67"/>
      <c r="D14" s="72"/>
      <c r="E14" s="72"/>
      <c r="F14" s="72"/>
      <c r="G14" s="72"/>
      <c r="H14" s="68">
        <f t="shared" si="0"/>
        <v>0</v>
      </c>
      <c r="I14" s="68">
        <f t="shared" si="1"/>
        <v>0</v>
      </c>
      <c r="J14" s="68">
        <f t="shared" si="2"/>
        <v>0</v>
      </c>
    </row>
    <row r="15" spans="1:13" ht="21.75">
      <c r="A15" s="66"/>
      <c r="B15" s="66" t="s">
        <v>359</v>
      </c>
      <c r="C15" s="67" t="s">
        <v>274</v>
      </c>
      <c r="D15" s="72">
        <v>15000</v>
      </c>
      <c r="E15" s="72">
        <v>2</v>
      </c>
      <c r="F15" s="72">
        <v>0</v>
      </c>
      <c r="G15" s="72">
        <v>0</v>
      </c>
      <c r="H15" s="68">
        <f t="shared" si="0"/>
        <v>30000</v>
      </c>
      <c r="I15" s="68">
        <f t="shared" si="1"/>
        <v>0</v>
      </c>
      <c r="J15" s="68">
        <f t="shared" si="2"/>
        <v>0</v>
      </c>
      <c r="K15" s="59">
        <f t="shared" si="3"/>
        <v>71.42857142857143</v>
      </c>
      <c r="L15" s="59">
        <f t="shared" si="4"/>
        <v>0</v>
      </c>
      <c r="M15" s="59">
        <f t="shared" si="5"/>
        <v>0</v>
      </c>
    </row>
    <row r="16" spans="1:13" ht="21.75">
      <c r="A16" s="66"/>
      <c r="B16" s="66" t="s">
        <v>360</v>
      </c>
      <c r="C16" s="67" t="s">
        <v>274</v>
      </c>
      <c r="D16" s="72">
        <v>8500</v>
      </c>
      <c r="E16" s="72">
        <v>1</v>
      </c>
      <c r="F16" s="72">
        <v>0</v>
      </c>
      <c r="G16" s="72">
        <v>0</v>
      </c>
      <c r="H16" s="68">
        <f t="shared" si="0"/>
        <v>8500</v>
      </c>
      <c r="I16" s="68">
        <f t="shared" si="1"/>
        <v>0</v>
      </c>
      <c r="J16" s="68">
        <f t="shared" si="2"/>
        <v>0</v>
      </c>
      <c r="K16" s="59">
        <f t="shared" si="3"/>
        <v>20.238095238095237</v>
      </c>
      <c r="L16" s="59">
        <f t="shared" si="4"/>
        <v>0</v>
      </c>
      <c r="M16" s="59">
        <f t="shared" si="5"/>
        <v>0</v>
      </c>
    </row>
    <row r="17" spans="1:11" ht="21.75">
      <c r="A17" s="66"/>
      <c r="B17" s="66" t="s">
        <v>339</v>
      </c>
      <c r="C17" s="67" t="s">
        <v>274</v>
      </c>
      <c r="D17" s="72">
        <v>35000</v>
      </c>
      <c r="E17" s="72">
        <v>2</v>
      </c>
      <c r="F17" s="72">
        <v>0</v>
      </c>
      <c r="G17" s="72">
        <v>0</v>
      </c>
      <c r="H17" s="68">
        <f t="shared" si="0"/>
        <v>70000</v>
      </c>
      <c r="I17" s="68">
        <f t="shared" si="1"/>
        <v>0</v>
      </c>
      <c r="J17" s="68">
        <f t="shared" si="2"/>
        <v>0</v>
      </c>
      <c r="K17" s="59">
        <f t="shared" si="3"/>
        <v>166.66666666666669</v>
      </c>
    </row>
    <row r="18" spans="1:10" ht="21.75">
      <c r="A18" s="66"/>
      <c r="B18" s="66" t="s">
        <v>545</v>
      </c>
      <c r="C18" s="67"/>
      <c r="D18" s="72"/>
      <c r="E18" s="72"/>
      <c r="F18" s="72"/>
      <c r="G18" s="72"/>
      <c r="H18" s="68">
        <f t="shared" si="0"/>
        <v>0</v>
      </c>
      <c r="I18" s="68">
        <f t="shared" si="1"/>
        <v>0</v>
      </c>
      <c r="J18" s="68">
        <f t="shared" si="2"/>
        <v>0</v>
      </c>
    </row>
    <row r="19" spans="1:10" ht="21.75">
      <c r="A19" s="66"/>
      <c r="B19" s="66" t="s">
        <v>340</v>
      </c>
      <c r="C19" s="67" t="s">
        <v>272</v>
      </c>
      <c r="D19" s="72">
        <v>1500</v>
      </c>
      <c r="E19" s="72">
        <v>2</v>
      </c>
      <c r="F19" s="72">
        <v>0</v>
      </c>
      <c r="G19" s="72">
        <v>0</v>
      </c>
      <c r="H19" s="68">
        <f t="shared" si="0"/>
        <v>3000</v>
      </c>
      <c r="I19" s="68">
        <f t="shared" si="1"/>
        <v>0</v>
      </c>
      <c r="J19" s="68">
        <f t="shared" si="2"/>
        <v>0</v>
      </c>
    </row>
    <row r="20" spans="1:10" ht="21.75">
      <c r="A20" s="66"/>
      <c r="B20" s="66" t="s">
        <v>546</v>
      </c>
      <c r="C20" s="67"/>
      <c r="D20" s="72"/>
      <c r="E20" s="72"/>
      <c r="F20" s="72"/>
      <c r="G20" s="72"/>
      <c r="H20" s="68">
        <f t="shared" si="0"/>
        <v>0</v>
      </c>
      <c r="I20" s="68">
        <f t="shared" si="1"/>
        <v>0</v>
      </c>
      <c r="J20" s="68">
        <f t="shared" si="2"/>
        <v>0</v>
      </c>
    </row>
    <row r="21" spans="1:10" ht="21.75">
      <c r="A21" s="66"/>
      <c r="B21" s="66" t="s">
        <v>547</v>
      </c>
      <c r="C21" s="67" t="s">
        <v>272</v>
      </c>
      <c r="D21" s="72">
        <v>750</v>
      </c>
      <c r="E21" s="72">
        <v>5</v>
      </c>
      <c r="F21" s="72">
        <v>0</v>
      </c>
      <c r="G21" s="72">
        <v>0</v>
      </c>
      <c r="H21" s="68">
        <f t="shared" si="0"/>
        <v>3750</v>
      </c>
      <c r="I21" s="68">
        <f t="shared" si="1"/>
        <v>0</v>
      </c>
      <c r="J21" s="68">
        <f t="shared" si="2"/>
        <v>0</v>
      </c>
    </row>
    <row r="22" spans="1:10" ht="21.75">
      <c r="A22" s="66"/>
      <c r="B22" s="66" t="s">
        <v>344</v>
      </c>
      <c r="C22" s="67" t="s">
        <v>272</v>
      </c>
      <c r="D22" s="72">
        <v>250</v>
      </c>
      <c r="E22" s="72">
        <v>5</v>
      </c>
      <c r="F22" s="72">
        <v>0</v>
      </c>
      <c r="G22" s="72">
        <v>0</v>
      </c>
      <c r="H22" s="68">
        <f t="shared" si="0"/>
        <v>1250</v>
      </c>
      <c r="I22" s="68">
        <f t="shared" si="1"/>
        <v>0</v>
      </c>
      <c r="J22" s="68">
        <f t="shared" si="2"/>
        <v>0</v>
      </c>
    </row>
    <row r="23" spans="1:14" ht="19.5" customHeight="1">
      <c r="A23" s="66"/>
      <c r="B23" s="66" t="s">
        <v>298</v>
      </c>
      <c r="C23" s="67" t="s">
        <v>272</v>
      </c>
      <c r="D23" s="72">
        <v>1</v>
      </c>
      <c r="E23" s="72">
        <v>0</v>
      </c>
      <c r="F23" s="72">
        <v>0</v>
      </c>
      <c r="G23" s="72">
        <v>3</v>
      </c>
      <c r="H23" s="68">
        <f t="shared" si="0"/>
        <v>0</v>
      </c>
      <c r="I23" s="68">
        <f t="shared" si="1"/>
        <v>0</v>
      </c>
      <c r="J23" s="68">
        <f t="shared" si="2"/>
        <v>3</v>
      </c>
      <c r="K23" s="59">
        <f>SUM(D23:I23)</f>
        <v>4</v>
      </c>
      <c r="N23" s="73"/>
    </row>
    <row r="24" spans="1:14" ht="19.5" customHeight="1">
      <c r="A24" s="66"/>
      <c r="B24" s="66" t="s">
        <v>1037</v>
      </c>
      <c r="C24" s="67" t="s">
        <v>272</v>
      </c>
      <c r="D24" s="72">
        <v>1</v>
      </c>
      <c r="E24" s="72">
        <v>0</v>
      </c>
      <c r="F24" s="72">
        <v>0</v>
      </c>
      <c r="G24" s="72">
        <v>2</v>
      </c>
      <c r="H24" s="68">
        <f t="shared" si="0"/>
        <v>0</v>
      </c>
      <c r="I24" s="68">
        <f t="shared" si="1"/>
        <v>0</v>
      </c>
      <c r="J24" s="68">
        <f t="shared" si="2"/>
        <v>2</v>
      </c>
      <c r="N24" s="73"/>
    </row>
    <row r="25" spans="1:14" ht="19.5" customHeight="1">
      <c r="A25" s="66"/>
      <c r="B25" s="66" t="s">
        <v>299</v>
      </c>
      <c r="C25" s="67" t="s">
        <v>272</v>
      </c>
      <c r="D25" s="72">
        <v>25</v>
      </c>
      <c r="E25" s="72">
        <v>0</v>
      </c>
      <c r="F25" s="72">
        <v>0</v>
      </c>
      <c r="G25" s="72">
        <v>1</v>
      </c>
      <c r="H25" s="68">
        <f t="shared" si="0"/>
        <v>0</v>
      </c>
      <c r="I25" s="68">
        <f t="shared" si="1"/>
        <v>0</v>
      </c>
      <c r="J25" s="68">
        <f t="shared" si="2"/>
        <v>25</v>
      </c>
      <c r="K25" s="59">
        <f>SUM(D25:I25)</f>
        <v>26</v>
      </c>
      <c r="N25" s="73"/>
    </row>
    <row r="26" spans="1:13" ht="21.75">
      <c r="A26" s="65" t="s">
        <v>288</v>
      </c>
      <c r="B26" s="66" t="s">
        <v>345</v>
      </c>
      <c r="C26" s="67" t="s">
        <v>272</v>
      </c>
      <c r="D26" s="72">
        <v>1080</v>
      </c>
      <c r="E26" s="72">
        <v>0</v>
      </c>
      <c r="F26" s="72">
        <v>1</v>
      </c>
      <c r="G26" s="72"/>
      <c r="H26" s="68">
        <f t="shared" si="0"/>
        <v>0</v>
      </c>
      <c r="I26" s="68">
        <f t="shared" si="1"/>
        <v>1080</v>
      </c>
      <c r="J26" s="68">
        <f t="shared" si="2"/>
        <v>0</v>
      </c>
      <c r="K26" s="59">
        <f t="shared" si="3"/>
        <v>0</v>
      </c>
      <c r="L26" s="59">
        <f t="shared" si="4"/>
        <v>154.28571428571428</v>
      </c>
      <c r="M26" s="59">
        <f t="shared" si="5"/>
        <v>0</v>
      </c>
    </row>
    <row r="27" spans="1:13" ht="21.75">
      <c r="A27" s="66"/>
      <c r="B27" s="66" t="s">
        <v>331</v>
      </c>
      <c r="C27" s="67" t="s">
        <v>272</v>
      </c>
      <c r="D27" s="72">
        <v>4800</v>
      </c>
      <c r="E27" s="72">
        <v>2</v>
      </c>
      <c r="F27" s="72">
        <v>0</v>
      </c>
      <c r="G27" s="72">
        <v>0</v>
      </c>
      <c r="H27" s="68">
        <f t="shared" si="0"/>
        <v>9600</v>
      </c>
      <c r="I27" s="68">
        <f t="shared" si="1"/>
        <v>0</v>
      </c>
      <c r="J27" s="68">
        <f t="shared" si="2"/>
        <v>0</v>
      </c>
      <c r="K27" s="59">
        <f t="shared" si="3"/>
        <v>22.857142857142858</v>
      </c>
      <c r="L27" s="59">
        <f t="shared" si="4"/>
        <v>0</v>
      </c>
      <c r="M27" s="59">
        <f t="shared" si="5"/>
        <v>0</v>
      </c>
    </row>
    <row r="28" spans="1:13" ht="21.75">
      <c r="A28" s="66"/>
      <c r="B28" s="66" t="s">
        <v>346</v>
      </c>
      <c r="C28" s="67" t="s">
        <v>272</v>
      </c>
      <c r="D28" s="72">
        <v>1080</v>
      </c>
      <c r="E28" s="72">
        <v>3</v>
      </c>
      <c r="F28" s="72">
        <v>0</v>
      </c>
      <c r="G28" s="72">
        <v>0</v>
      </c>
      <c r="H28" s="68">
        <f t="shared" si="0"/>
        <v>3240</v>
      </c>
      <c r="I28" s="68">
        <f t="shared" si="1"/>
        <v>0</v>
      </c>
      <c r="J28" s="68">
        <f t="shared" si="2"/>
        <v>0</v>
      </c>
      <c r="K28" s="59">
        <f t="shared" si="3"/>
        <v>7.714285714285714</v>
      </c>
      <c r="L28" s="59">
        <f t="shared" si="4"/>
        <v>0</v>
      </c>
      <c r="M28" s="59">
        <f t="shared" si="5"/>
        <v>0</v>
      </c>
    </row>
    <row r="29" spans="1:13" ht="21.75">
      <c r="A29" s="66"/>
      <c r="B29" s="66" t="s">
        <v>433</v>
      </c>
      <c r="C29" s="67" t="s">
        <v>272</v>
      </c>
      <c r="D29" s="72">
        <v>1080</v>
      </c>
      <c r="E29" s="72">
        <v>0</v>
      </c>
      <c r="F29" s="72">
        <v>1</v>
      </c>
      <c r="G29" s="72">
        <v>0</v>
      </c>
      <c r="H29" s="68">
        <f t="shared" si="0"/>
        <v>0</v>
      </c>
      <c r="I29" s="68">
        <f t="shared" si="1"/>
        <v>1080</v>
      </c>
      <c r="J29" s="68">
        <f t="shared" si="2"/>
        <v>0</v>
      </c>
      <c r="K29" s="59">
        <f t="shared" si="3"/>
        <v>0</v>
      </c>
      <c r="L29" s="59">
        <f t="shared" si="4"/>
        <v>154.28571428571428</v>
      </c>
      <c r="M29" s="59">
        <f t="shared" si="5"/>
        <v>0</v>
      </c>
    </row>
    <row r="30" spans="1:13" ht="21.75">
      <c r="A30" s="66"/>
      <c r="B30" s="66" t="s">
        <v>361</v>
      </c>
      <c r="C30" s="67" t="s">
        <v>272</v>
      </c>
      <c r="D30" s="72">
        <v>1080</v>
      </c>
      <c r="E30" s="72">
        <v>2</v>
      </c>
      <c r="F30" s="72"/>
      <c r="G30" s="72">
        <v>0</v>
      </c>
      <c r="H30" s="68">
        <f t="shared" si="0"/>
        <v>2160</v>
      </c>
      <c r="I30" s="68">
        <f t="shared" si="1"/>
        <v>0</v>
      </c>
      <c r="J30" s="68">
        <f t="shared" si="2"/>
        <v>0</v>
      </c>
      <c r="K30" s="59">
        <f t="shared" si="3"/>
        <v>5.142857142857143</v>
      </c>
      <c r="L30" s="59">
        <f t="shared" si="4"/>
        <v>0</v>
      </c>
      <c r="M30" s="59">
        <f t="shared" si="5"/>
        <v>0</v>
      </c>
    </row>
    <row r="31" spans="1:13" ht="21.75">
      <c r="A31" s="66"/>
      <c r="B31" s="66" t="s">
        <v>362</v>
      </c>
      <c r="C31" s="67" t="s">
        <v>272</v>
      </c>
      <c r="D31" s="72">
        <v>500</v>
      </c>
      <c r="E31" s="72">
        <v>15</v>
      </c>
      <c r="F31" s="72"/>
      <c r="G31" s="72">
        <v>0</v>
      </c>
      <c r="H31" s="68">
        <f t="shared" si="0"/>
        <v>7500</v>
      </c>
      <c r="I31" s="68">
        <f t="shared" si="1"/>
        <v>0</v>
      </c>
      <c r="J31" s="68">
        <f t="shared" si="2"/>
        <v>0</v>
      </c>
      <c r="K31" s="59">
        <f t="shared" si="3"/>
        <v>17.857142857142858</v>
      </c>
      <c r="L31" s="59">
        <f t="shared" si="4"/>
        <v>0</v>
      </c>
      <c r="M31" s="59">
        <f t="shared" si="5"/>
        <v>0</v>
      </c>
    </row>
    <row r="32" spans="1:13" ht="21.75">
      <c r="A32" s="65" t="s">
        <v>1032</v>
      </c>
      <c r="B32" s="74"/>
      <c r="C32" s="67"/>
      <c r="D32" s="72"/>
      <c r="E32" s="72"/>
      <c r="F32" s="72"/>
      <c r="G32" s="72"/>
      <c r="H32" s="68">
        <f t="shared" si="0"/>
        <v>0</v>
      </c>
      <c r="I32" s="68">
        <f t="shared" si="1"/>
        <v>0</v>
      </c>
      <c r="J32" s="68">
        <f t="shared" si="2"/>
        <v>0</v>
      </c>
      <c r="K32" s="59">
        <f t="shared" si="3"/>
        <v>0</v>
      </c>
      <c r="L32" s="59">
        <f t="shared" si="4"/>
        <v>0</v>
      </c>
      <c r="M32" s="59">
        <f t="shared" si="5"/>
        <v>0</v>
      </c>
    </row>
    <row r="33" spans="1:13" ht="21.75">
      <c r="A33" s="65" t="s">
        <v>1030</v>
      </c>
      <c r="B33" s="66" t="s">
        <v>363</v>
      </c>
      <c r="C33" s="67" t="s">
        <v>364</v>
      </c>
      <c r="D33" s="72">
        <v>8500</v>
      </c>
      <c r="E33" s="72">
        <v>1</v>
      </c>
      <c r="F33" s="72">
        <v>0</v>
      </c>
      <c r="G33" s="72">
        <v>0</v>
      </c>
      <c r="H33" s="68">
        <f t="shared" si="0"/>
        <v>8500</v>
      </c>
      <c r="I33" s="68">
        <f t="shared" si="1"/>
        <v>0</v>
      </c>
      <c r="J33" s="68">
        <f t="shared" si="2"/>
        <v>0</v>
      </c>
      <c r="K33" s="59">
        <f t="shared" si="3"/>
        <v>20.238095238095237</v>
      </c>
      <c r="L33" s="59">
        <f t="shared" si="4"/>
        <v>0</v>
      </c>
      <c r="M33" s="59">
        <f t="shared" si="5"/>
        <v>0</v>
      </c>
    </row>
    <row r="34" spans="1:13" ht="21.75">
      <c r="A34" s="65" t="s">
        <v>1031</v>
      </c>
      <c r="B34" s="66" t="s">
        <v>365</v>
      </c>
      <c r="C34" s="67" t="s">
        <v>364</v>
      </c>
      <c r="D34" s="72">
        <v>8500</v>
      </c>
      <c r="E34" s="72">
        <v>1</v>
      </c>
      <c r="F34" s="72">
        <v>0</v>
      </c>
      <c r="G34" s="72">
        <v>0</v>
      </c>
      <c r="H34" s="68">
        <f t="shared" si="0"/>
        <v>8500</v>
      </c>
      <c r="I34" s="68">
        <f t="shared" si="1"/>
        <v>0</v>
      </c>
      <c r="J34" s="68">
        <f t="shared" si="2"/>
        <v>0</v>
      </c>
      <c r="K34" s="59">
        <f t="shared" si="3"/>
        <v>20.238095238095237</v>
      </c>
      <c r="L34" s="59">
        <f t="shared" si="4"/>
        <v>0</v>
      </c>
      <c r="M34" s="59">
        <f t="shared" si="5"/>
        <v>0</v>
      </c>
    </row>
    <row r="35" spans="1:13" ht="21.75">
      <c r="A35" s="66"/>
      <c r="B35" s="66" t="s">
        <v>366</v>
      </c>
      <c r="C35" s="67" t="s">
        <v>274</v>
      </c>
      <c r="D35" s="72">
        <v>8500</v>
      </c>
      <c r="E35" s="72">
        <v>1</v>
      </c>
      <c r="F35" s="72">
        <v>0</v>
      </c>
      <c r="G35" s="72">
        <v>0</v>
      </c>
      <c r="H35" s="68">
        <f t="shared" si="0"/>
        <v>8500</v>
      </c>
      <c r="I35" s="68">
        <f t="shared" si="1"/>
        <v>0</v>
      </c>
      <c r="J35" s="68">
        <f t="shared" si="2"/>
        <v>0</v>
      </c>
      <c r="K35" s="59">
        <f t="shared" si="3"/>
        <v>20.238095238095237</v>
      </c>
      <c r="L35" s="59">
        <f t="shared" si="4"/>
        <v>0</v>
      </c>
      <c r="M35" s="59">
        <f t="shared" si="5"/>
        <v>0</v>
      </c>
    </row>
    <row r="36" spans="1:13" ht="21.75">
      <c r="A36" s="66"/>
      <c r="B36" s="66" t="s">
        <v>360</v>
      </c>
      <c r="C36" s="67" t="s">
        <v>364</v>
      </c>
      <c r="D36" s="72">
        <v>8500</v>
      </c>
      <c r="E36" s="72">
        <v>2</v>
      </c>
      <c r="F36" s="72">
        <v>0</v>
      </c>
      <c r="G36" s="72">
        <v>0</v>
      </c>
      <c r="H36" s="68">
        <f t="shared" si="0"/>
        <v>17000</v>
      </c>
      <c r="I36" s="68">
        <f t="shared" si="1"/>
        <v>0</v>
      </c>
      <c r="J36" s="68">
        <f t="shared" si="2"/>
        <v>0</v>
      </c>
      <c r="K36" s="59">
        <f t="shared" si="3"/>
        <v>40.476190476190474</v>
      </c>
      <c r="L36" s="59">
        <f t="shared" si="4"/>
        <v>0</v>
      </c>
      <c r="M36" s="59">
        <f t="shared" si="5"/>
        <v>0</v>
      </c>
    </row>
    <row r="37" spans="1:13" ht="21.75">
      <c r="A37" s="66"/>
      <c r="B37" s="66" t="s">
        <v>367</v>
      </c>
      <c r="C37" s="67" t="s">
        <v>274</v>
      </c>
      <c r="D37" s="72">
        <v>8500</v>
      </c>
      <c r="E37" s="72">
        <v>1</v>
      </c>
      <c r="F37" s="72">
        <v>0</v>
      </c>
      <c r="G37" s="72">
        <v>0</v>
      </c>
      <c r="H37" s="68">
        <f t="shared" si="0"/>
        <v>8500</v>
      </c>
      <c r="I37" s="68">
        <f t="shared" si="1"/>
        <v>0</v>
      </c>
      <c r="J37" s="68">
        <f t="shared" si="2"/>
        <v>0</v>
      </c>
      <c r="K37" s="59">
        <f t="shared" si="3"/>
        <v>20.238095238095237</v>
      </c>
      <c r="L37" s="59">
        <f t="shared" si="4"/>
        <v>0</v>
      </c>
      <c r="M37" s="59">
        <f t="shared" si="5"/>
        <v>0</v>
      </c>
    </row>
    <row r="38" spans="1:13" ht="21.75">
      <c r="A38" s="66"/>
      <c r="B38" s="66" t="s">
        <v>368</v>
      </c>
      <c r="C38" s="67" t="s">
        <v>274</v>
      </c>
      <c r="D38" s="72">
        <v>8500</v>
      </c>
      <c r="E38" s="72">
        <v>1</v>
      </c>
      <c r="F38" s="72">
        <v>0</v>
      </c>
      <c r="G38" s="72">
        <v>0</v>
      </c>
      <c r="H38" s="68">
        <f t="shared" si="0"/>
        <v>8500</v>
      </c>
      <c r="I38" s="68">
        <f t="shared" si="1"/>
        <v>0</v>
      </c>
      <c r="J38" s="68">
        <f t="shared" si="2"/>
        <v>0</v>
      </c>
      <c r="K38" s="59">
        <f t="shared" si="3"/>
        <v>20.238095238095237</v>
      </c>
      <c r="L38" s="59">
        <f t="shared" si="4"/>
        <v>0</v>
      </c>
      <c r="M38" s="59">
        <f t="shared" si="5"/>
        <v>0</v>
      </c>
    </row>
    <row r="39" spans="1:13" ht="21.75">
      <c r="A39" s="66"/>
      <c r="B39" s="66" t="s">
        <v>369</v>
      </c>
      <c r="C39" s="67" t="s">
        <v>272</v>
      </c>
      <c r="D39" s="72">
        <v>300</v>
      </c>
      <c r="E39" s="72">
        <v>3</v>
      </c>
      <c r="F39" s="72">
        <v>0</v>
      </c>
      <c r="G39" s="72">
        <v>0</v>
      </c>
      <c r="H39" s="68">
        <f t="shared" si="0"/>
        <v>900</v>
      </c>
      <c r="I39" s="68">
        <f t="shared" si="1"/>
        <v>0</v>
      </c>
      <c r="J39" s="68">
        <f t="shared" si="2"/>
        <v>0</v>
      </c>
      <c r="K39" s="59">
        <f t="shared" si="3"/>
        <v>2.142857142857143</v>
      </c>
      <c r="L39" s="59">
        <f t="shared" si="4"/>
        <v>0</v>
      </c>
      <c r="M39" s="59">
        <f t="shared" si="5"/>
        <v>0</v>
      </c>
    </row>
    <row r="40" spans="1:13" ht="21.75">
      <c r="A40" s="66"/>
      <c r="B40" s="66" t="s">
        <v>370</v>
      </c>
      <c r="C40" s="67" t="s">
        <v>274</v>
      </c>
      <c r="D40" s="72">
        <v>4500</v>
      </c>
      <c r="E40" s="72">
        <v>2</v>
      </c>
      <c r="F40" s="72">
        <v>0</v>
      </c>
      <c r="G40" s="72">
        <v>0</v>
      </c>
      <c r="H40" s="68">
        <f t="shared" si="0"/>
        <v>9000</v>
      </c>
      <c r="I40" s="68">
        <f t="shared" si="1"/>
        <v>0</v>
      </c>
      <c r="J40" s="68">
        <f t="shared" si="2"/>
        <v>0</v>
      </c>
      <c r="K40" s="59">
        <f t="shared" si="3"/>
        <v>21.428571428571427</v>
      </c>
      <c r="L40" s="59">
        <f t="shared" si="4"/>
        <v>0</v>
      </c>
      <c r="M40" s="59">
        <f t="shared" si="5"/>
        <v>0</v>
      </c>
    </row>
    <row r="41" spans="1:10" ht="21.75">
      <c r="A41" s="66"/>
      <c r="B41" s="66"/>
      <c r="C41" s="67"/>
      <c r="D41" s="72"/>
      <c r="E41" s="72"/>
      <c r="F41" s="72"/>
      <c r="G41" s="72"/>
      <c r="H41" s="68"/>
      <c r="I41" s="68"/>
      <c r="J41" s="68"/>
    </row>
    <row r="42" spans="1:13" ht="19.5" customHeight="1">
      <c r="A42" s="65" t="s">
        <v>289</v>
      </c>
      <c r="B42" s="66" t="s">
        <v>371</v>
      </c>
      <c r="C42" s="67" t="s">
        <v>364</v>
      </c>
      <c r="D42" s="72">
        <v>30</v>
      </c>
      <c r="E42" s="72">
        <v>0</v>
      </c>
      <c r="F42" s="72">
        <v>2</v>
      </c>
      <c r="G42" s="72">
        <v>0</v>
      </c>
      <c r="H42" s="68">
        <f t="shared" si="0"/>
        <v>0</v>
      </c>
      <c r="I42" s="68">
        <f t="shared" si="1"/>
        <v>60</v>
      </c>
      <c r="J42" s="68">
        <f t="shared" si="2"/>
        <v>0</v>
      </c>
      <c r="K42" s="59">
        <f aca="true" t="shared" si="6" ref="K42:K49">(H42/60)/7</f>
        <v>0</v>
      </c>
      <c r="L42" s="59">
        <f aca="true" t="shared" si="7" ref="L42:L49">I42/7</f>
        <v>8.571428571428571</v>
      </c>
      <c r="M42" s="59">
        <f aca="true" t="shared" si="8" ref="M42:M49">J42</f>
        <v>0</v>
      </c>
    </row>
    <row r="43" spans="1:13" ht="19.5" customHeight="1">
      <c r="A43" s="66"/>
      <c r="B43" s="66" t="s">
        <v>372</v>
      </c>
      <c r="C43" s="67" t="s">
        <v>364</v>
      </c>
      <c r="D43" s="72">
        <v>45</v>
      </c>
      <c r="E43" s="72">
        <v>0</v>
      </c>
      <c r="F43" s="72">
        <v>2</v>
      </c>
      <c r="G43" s="72">
        <v>0</v>
      </c>
      <c r="H43" s="68">
        <f t="shared" si="0"/>
        <v>0</v>
      </c>
      <c r="I43" s="68">
        <f t="shared" si="1"/>
        <v>90</v>
      </c>
      <c r="J43" s="68">
        <f t="shared" si="2"/>
        <v>0</v>
      </c>
      <c r="K43" s="59">
        <f t="shared" si="6"/>
        <v>0</v>
      </c>
      <c r="L43" s="59">
        <f t="shared" si="7"/>
        <v>12.857142857142858</v>
      </c>
      <c r="M43" s="59">
        <f t="shared" si="8"/>
        <v>0</v>
      </c>
    </row>
    <row r="44" spans="1:13" ht="19.5" customHeight="1">
      <c r="A44" s="66"/>
      <c r="B44" s="66" t="s">
        <v>373</v>
      </c>
      <c r="C44" s="67" t="s">
        <v>364</v>
      </c>
      <c r="D44" s="72">
        <v>350</v>
      </c>
      <c r="E44" s="72">
        <v>0</v>
      </c>
      <c r="F44" s="72">
        <v>1</v>
      </c>
      <c r="G44" s="72">
        <v>0</v>
      </c>
      <c r="H44" s="68">
        <f t="shared" si="0"/>
        <v>0</v>
      </c>
      <c r="I44" s="68">
        <f t="shared" si="1"/>
        <v>350</v>
      </c>
      <c r="J44" s="68">
        <f t="shared" si="2"/>
        <v>0</v>
      </c>
      <c r="K44" s="59">
        <f t="shared" si="6"/>
        <v>0</v>
      </c>
      <c r="L44" s="59">
        <f t="shared" si="7"/>
        <v>50</v>
      </c>
      <c r="M44" s="59">
        <f t="shared" si="8"/>
        <v>0</v>
      </c>
    </row>
    <row r="45" spans="1:13" ht="19.5" customHeight="1">
      <c r="A45" s="66"/>
      <c r="B45" s="66" t="s">
        <v>374</v>
      </c>
      <c r="C45" s="67" t="s">
        <v>364</v>
      </c>
      <c r="D45" s="72">
        <v>650</v>
      </c>
      <c r="E45" s="72">
        <v>0</v>
      </c>
      <c r="F45" s="72">
        <v>1</v>
      </c>
      <c r="G45" s="72">
        <v>0</v>
      </c>
      <c r="H45" s="68">
        <f t="shared" si="0"/>
        <v>0</v>
      </c>
      <c r="I45" s="68">
        <f t="shared" si="1"/>
        <v>650</v>
      </c>
      <c r="J45" s="68">
        <f t="shared" si="2"/>
        <v>0</v>
      </c>
      <c r="K45" s="59">
        <f t="shared" si="6"/>
        <v>0</v>
      </c>
      <c r="L45" s="59">
        <f t="shared" si="7"/>
        <v>92.85714285714286</v>
      </c>
      <c r="M45" s="59">
        <f t="shared" si="8"/>
        <v>0</v>
      </c>
    </row>
    <row r="46" spans="1:13" ht="19.5" customHeight="1">
      <c r="A46" s="66"/>
      <c r="B46" s="66" t="s">
        <v>375</v>
      </c>
      <c r="C46" s="67" t="s">
        <v>364</v>
      </c>
      <c r="D46" s="72">
        <v>15</v>
      </c>
      <c r="E46" s="72">
        <v>0</v>
      </c>
      <c r="F46" s="72">
        <v>1</v>
      </c>
      <c r="G46" s="72">
        <v>0</v>
      </c>
      <c r="H46" s="68">
        <f t="shared" si="0"/>
        <v>0</v>
      </c>
      <c r="I46" s="68">
        <f t="shared" si="1"/>
        <v>15</v>
      </c>
      <c r="J46" s="68">
        <f t="shared" si="2"/>
        <v>0</v>
      </c>
      <c r="K46" s="59">
        <f t="shared" si="6"/>
        <v>0</v>
      </c>
      <c r="L46" s="59">
        <f t="shared" si="7"/>
        <v>2.142857142857143</v>
      </c>
      <c r="M46" s="59">
        <f t="shared" si="8"/>
        <v>0</v>
      </c>
    </row>
    <row r="47" spans="1:13" ht="19.5" customHeight="1">
      <c r="A47" s="66"/>
      <c r="B47" s="66" t="s">
        <v>376</v>
      </c>
      <c r="C47" s="67" t="s">
        <v>364</v>
      </c>
      <c r="D47" s="72">
        <v>10</v>
      </c>
      <c r="E47" s="72">
        <v>0</v>
      </c>
      <c r="F47" s="72">
        <v>1</v>
      </c>
      <c r="G47" s="72">
        <v>0</v>
      </c>
      <c r="H47" s="68">
        <f t="shared" si="0"/>
        <v>0</v>
      </c>
      <c r="I47" s="68">
        <f t="shared" si="1"/>
        <v>10</v>
      </c>
      <c r="J47" s="68">
        <f t="shared" si="2"/>
        <v>0</v>
      </c>
      <c r="K47" s="59">
        <f t="shared" si="6"/>
        <v>0</v>
      </c>
      <c r="L47" s="59">
        <f t="shared" si="7"/>
        <v>1.4285714285714286</v>
      </c>
      <c r="M47" s="59">
        <f t="shared" si="8"/>
        <v>0</v>
      </c>
    </row>
    <row r="48" spans="1:13" ht="19.5" customHeight="1">
      <c r="A48" s="66"/>
      <c r="B48" s="66" t="s">
        <v>377</v>
      </c>
      <c r="C48" s="67" t="s">
        <v>274</v>
      </c>
      <c r="D48" s="72">
        <v>36</v>
      </c>
      <c r="E48" s="72">
        <v>0</v>
      </c>
      <c r="F48" s="72">
        <v>4</v>
      </c>
      <c r="G48" s="72">
        <v>0</v>
      </c>
      <c r="H48" s="68">
        <f t="shared" si="0"/>
        <v>0</v>
      </c>
      <c r="I48" s="68">
        <f t="shared" si="1"/>
        <v>144</v>
      </c>
      <c r="J48" s="68">
        <f t="shared" si="2"/>
        <v>0</v>
      </c>
      <c r="K48" s="59">
        <f t="shared" si="6"/>
        <v>0</v>
      </c>
      <c r="L48" s="59">
        <f t="shared" si="7"/>
        <v>20.571428571428573</v>
      </c>
      <c r="M48" s="59">
        <f t="shared" si="8"/>
        <v>0</v>
      </c>
    </row>
    <row r="49" spans="1:13" ht="19.5" customHeight="1">
      <c r="A49" s="75"/>
      <c r="B49" s="75" t="s">
        <v>378</v>
      </c>
      <c r="C49" s="76" t="s">
        <v>274</v>
      </c>
      <c r="D49" s="94">
        <v>30</v>
      </c>
      <c r="E49" s="94">
        <v>0</v>
      </c>
      <c r="F49" s="94">
        <v>2</v>
      </c>
      <c r="G49" s="94">
        <v>0</v>
      </c>
      <c r="H49" s="131">
        <f t="shared" si="0"/>
        <v>0</v>
      </c>
      <c r="I49" s="131">
        <f t="shared" si="1"/>
        <v>60</v>
      </c>
      <c r="J49" s="131">
        <f t="shared" si="2"/>
        <v>0</v>
      </c>
      <c r="K49" s="59">
        <f t="shared" si="6"/>
        <v>0</v>
      </c>
      <c r="L49" s="59">
        <f t="shared" si="7"/>
        <v>8.571428571428571</v>
      </c>
      <c r="M49" s="59">
        <f t="shared" si="8"/>
        <v>0</v>
      </c>
    </row>
    <row r="50" spans="1:13" ht="19.5" customHeight="1">
      <c r="A50" s="133"/>
      <c r="B50" s="133" t="s">
        <v>379</v>
      </c>
      <c r="C50" s="64" t="s">
        <v>272</v>
      </c>
      <c r="D50" s="92">
        <v>1</v>
      </c>
      <c r="E50" s="92">
        <v>0</v>
      </c>
      <c r="F50" s="92">
        <v>0</v>
      </c>
      <c r="G50" s="92">
        <v>5</v>
      </c>
      <c r="H50" s="134">
        <f t="shared" si="0"/>
        <v>0</v>
      </c>
      <c r="I50" s="134">
        <f t="shared" si="1"/>
        <v>0</v>
      </c>
      <c r="J50" s="134">
        <f t="shared" si="2"/>
        <v>5</v>
      </c>
      <c r="K50" s="59">
        <f>(H50/60)/7</f>
        <v>0</v>
      </c>
      <c r="L50" s="59">
        <f>I50/7</f>
        <v>0</v>
      </c>
      <c r="M50" s="59">
        <f>J50</f>
        <v>5</v>
      </c>
    </row>
    <row r="51" spans="1:13" ht="19.5" customHeight="1">
      <c r="A51" s="66"/>
      <c r="B51" s="66" t="s">
        <v>380</v>
      </c>
      <c r="C51" s="67" t="s">
        <v>272</v>
      </c>
      <c r="D51" s="72">
        <v>2</v>
      </c>
      <c r="E51" s="72">
        <v>0</v>
      </c>
      <c r="F51" s="72">
        <v>0</v>
      </c>
      <c r="G51" s="72">
        <v>5</v>
      </c>
      <c r="H51" s="68">
        <f t="shared" si="0"/>
        <v>0</v>
      </c>
      <c r="I51" s="68">
        <f t="shared" si="1"/>
        <v>0</v>
      </c>
      <c r="J51" s="68">
        <f t="shared" si="2"/>
        <v>10</v>
      </c>
      <c r="K51" s="59">
        <f>(H51/60)/7</f>
        <v>0</v>
      </c>
      <c r="L51" s="59">
        <f>I51/7</f>
        <v>0</v>
      </c>
      <c r="M51" s="59">
        <f>J51</f>
        <v>10</v>
      </c>
    </row>
    <row r="52" spans="1:14" ht="19.5" customHeight="1">
      <c r="A52" s="66"/>
      <c r="B52" s="66" t="s">
        <v>381</v>
      </c>
      <c r="C52" s="67" t="s">
        <v>272</v>
      </c>
      <c r="D52" s="72">
        <v>300</v>
      </c>
      <c r="E52" s="72">
        <v>0</v>
      </c>
      <c r="F52" s="72">
        <v>1</v>
      </c>
      <c r="G52" s="72">
        <v>0</v>
      </c>
      <c r="H52" s="68">
        <f t="shared" si="0"/>
        <v>0</v>
      </c>
      <c r="I52" s="68">
        <f t="shared" si="1"/>
        <v>300</v>
      </c>
      <c r="J52" s="68">
        <f t="shared" si="2"/>
        <v>0</v>
      </c>
      <c r="K52" s="59">
        <f>(H52/60)/7</f>
        <v>0</v>
      </c>
      <c r="L52" s="59">
        <f>I52/7</f>
        <v>42.857142857142854</v>
      </c>
      <c r="M52" s="59">
        <f>J52</f>
        <v>0</v>
      </c>
      <c r="N52" s="73">
        <f>SUM(K6:M52)/230</f>
        <v>4.972981366459626</v>
      </c>
    </row>
    <row r="53" spans="1:14" ht="19.5" customHeight="1">
      <c r="A53" s="66"/>
      <c r="B53" s="66"/>
      <c r="C53" s="67"/>
      <c r="D53" s="72"/>
      <c r="E53" s="72"/>
      <c r="F53" s="72"/>
      <c r="G53" s="72"/>
      <c r="H53" s="68"/>
      <c r="I53" s="68"/>
      <c r="J53" s="68"/>
      <c r="N53" s="73"/>
    </row>
    <row r="54" spans="1:10" ht="21.75">
      <c r="A54" s="65" t="s">
        <v>1033</v>
      </c>
      <c r="B54" s="66" t="s">
        <v>347</v>
      </c>
      <c r="C54" s="67" t="s">
        <v>272</v>
      </c>
      <c r="D54" s="72">
        <v>3</v>
      </c>
      <c r="E54" s="72">
        <v>0</v>
      </c>
      <c r="F54" s="72">
        <v>1</v>
      </c>
      <c r="G54" s="72">
        <v>0</v>
      </c>
      <c r="H54" s="68">
        <f t="shared" si="0"/>
        <v>0</v>
      </c>
      <c r="I54" s="68">
        <f t="shared" si="1"/>
        <v>3</v>
      </c>
      <c r="J54" s="68">
        <f t="shared" si="2"/>
        <v>0</v>
      </c>
    </row>
    <row r="55" spans="1:10" ht="21.75">
      <c r="A55" s="65" t="s">
        <v>1034</v>
      </c>
      <c r="B55" s="66" t="s">
        <v>332</v>
      </c>
      <c r="C55" s="67" t="s">
        <v>272</v>
      </c>
      <c r="D55" s="72">
        <v>15</v>
      </c>
      <c r="E55" s="72">
        <v>0</v>
      </c>
      <c r="F55" s="72">
        <v>0</v>
      </c>
      <c r="G55" s="72">
        <v>3</v>
      </c>
      <c r="H55" s="68">
        <f t="shared" si="0"/>
        <v>0</v>
      </c>
      <c r="I55" s="68">
        <f t="shared" si="1"/>
        <v>0</v>
      </c>
      <c r="J55" s="68">
        <f t="shared" si="2"/>
        <v>45</v>
      </c>
    </row>
    <row r="56" spans="1:10" ht="21.75">
      <c r="A56" s="66"/>
      <c r="B56" s="66" t="s">
        <v>548</v>
      </c>
      <c r="C56" s="67"/>
      <c r="D56" s="72"/>
      <c r="E56" s="72"/>
      <c r="F56" s="72"/>
      <c r="G56" s="72"/>
      <c r="H56" s="68">
        <f t="shared" si="0"/>
        <v>0</v>
      </c>
      <c r="I56" s="68">
        <f t="shared" si="1"/>
        <v>0</v>
      </c>
      <c r="J56" s="68">
        <f t="shared" si="2"/>
        <v>0</v>
      </c>
    </row>
    <row r="57" spans="1:10" ht="21.75">
      <c r="A57" s="66"/>
      <c r="B57" s="66" t="s">
        <v>333</v>
      </c>
      <c r="C57" s="67" t="s">
        <v>272</v>
      </c>
      <c r="D57" s="72">
        <v>15</v>
      </c>
      <c r="E57" s="72">
        <v>0</v>
      </c>
      <c r="F57" s="72">
        <v>0</v>
      </c>
      <c r="G57" s="72">
        <v>3</v>
      </c>
      <c r="H57" s="68">
        <f t="shared" si="0"/>
        <v>0</v>
      </c>
      <c r="I57" s="68">
        <f t="shared" si="1"/>
        <v>0</v>
      </c>
      <c r="J57" s="68">
        <f t="shared" si="2"/>
        <v>45</v>
      </c>
    </row>
    <row r="58" spans="1:10" ht="21.75">
      <c r="A58" s="66"/>
      <c r="B58" s="66" t="s">
        <v>334</v>
      </c>
      <c r="C58" s="67" t="s">
        <v>272</v>
      </c>
      <c r="D58" s="72">
        <v>15</v>
      </c>
      <c r="E58" s="72">
        <v>0</v>
      </c>
      <c r="F58" s="72">
        <v>0</v>
      </c>
      <c r="G58" s="72">
        <v>3</v>
      </c>
      <c r="H58" s="68">
        <f t="shared" si="0"/>
        <v>0</v>
      </c>
      <c r="I58" s="68">
        <f t="shared" si="1"/>
        <v>0</v>
      </c>
      <c r="J58" s="68">
        <f t="shared" si="2"/>
        <v>45</v>
      </c>
    </row>
    <row r="59" spans="1:10" ht="21.75">
      <c r="A59" s="66"/>
      <c r="B59" s="66" t="s">
        <v>335</v>
      </c>
      <c r="C59" s="67" t="s">
        <v>272</v>
      </c>
      <c r="D59" s="72">
        <v>15</v>
      </c>
      <c r="E59" s="72">
        <v>0</v>
      </c>
      <c r="F59" s="72">
        <v>0</v>
      </c>
      <c r="G59" s="72">
        <v>3</v>
      </c>
      <c r="H59" s="68">
        <f t="shared" si="0"/>
        <v>0</v>
      </c>
      <c r="I59" s="68">
        <f t="shared" si="1"/>
        <v>0</v>
      </c>
      <c r="J59" s="68">
        <f t="shared" si="2"/>
        <v>45</v>
      </c>
    </row>
    <row r="60" spans="1:10" ht="21.75">
      <c r="A60" s="66"/>
      <c r="B60" s="66"/>
      <c r="C60" s="67"/>
      <c r="D60" s="72"/>
      <c r="E60" s="72"/>
      <c r="F60" s="72"/>
      <c r="G60" s="72"/>
      <c r="H60" s="68"/>
      <c r="I60" s="68"/>
      <c r="J60" s="68"/>
    </row>
    <row r="61" spans="1:13" ht="21.75">
      <c r="A61" s="65" t="s">
        <v>1035</v>
      </c>
      <c r="B61" s="66" t="s">
        <v>420</v>
      </c>
      <c r="C61" s="67" t="s">
        <v>364</v>
      </c>
      <c r="D61" s="72">
        <v>6500</v>
      </c>
      <c r="E61" s="72">
        <v>1</v>
      </c>
      <c r="F61" s="72">
        <v>0</v>
      </c>
      <c r="G61" s="72">
        <v>0</v>
      </c>
      <c r="H61" s="68">
        <f t="shared" si="0"/>
        <v>6500</v>
      </c>
      <c r="I61" s="68">
        <f t="shared" si="1"/>
        <v>0</v>
      </c>
      <c r="J61" s="68">
        <f t="shared" si="2"/>
        <v>0</v>
      </c>
      <c r="K61" s="59">
        <f>(H61/60)/7</f>
        <v>15.476190476190476</v>
      </c>
      <c r="L61" s="59">
        <f>I61/7</f>
        <v>0</v>
      </c>
      <c r="M61" s="59">
        <f>J61</f>
        <v>0</v>
      </c>
    </row>
    <row r="62" spans="1:13" ht="21.75">
      <c r="A62" s="65" t="s">
        <v>1036</v>
      </c>
      <c r="B62" s="66" t="s">
        <v>421</v>
      </c>
      <c r="C62" s="67" t="s">
        <v>364</v>
      </c>
      <c r="D62" s="72">
        <v>300</v>
      </c>
      <c r="E62" s="72">
        <v>5</v>
      </c>
      <c r="F62" s="72">
        <v>0</v>
      </c>
      <c r="G62" s="72">
        <v>0</v>
      </c>
      <c r="H62" s="68">
        <f t="shared" si="0"/>
        <v>1500</v>
      </c>
      <c r="I62" s="68">
        <f t="shared" si="1"/>
        <v>0</v>
      </c>
      <c r="J62" s="68">
        <f t="shared" si="2"/>
        <v>0</v>
      </c>
      <c r="K62" s="59">
        <f>(H62/60)/7</f>
        <v>3.5714285714285716</v>
      </c>
      <c r="L62" s="59">
        <f>I62/7</f>
        <v>0</v>
      </c>
      <c r="M62" s="59">
        <f>J62</f>
        <v>0</v>
      </c>
    </row>
    <row r="63" spans="1:13" ht="21.75">
      <c r="A63" s="66"/>
      <c r="B63" s="66" t="s">
        <v>422</v>
      </c>
      <c r="C63" s="67" t="s">
        <v>272</v>
      </c>
      <c r="D63" s="72">
        <v>1500</v>
      </c>
      <c r="E63" s="72">
        <v>3</v>
      </c>
      <c r="F63" s="72">
        <v>0</v>
      </c>
      <c r="G63" s="72">
        <v>0</v>
      </c>
      <c r="H63" s="68">
        <f t="shared" si="0"/>
        <v>4500</v>
      </c>
      <c r="I63" s="68">
        <f t="shared" si="1"/>
        <v>0</v>
      </c>
      <c r="J63" s="68">
        <f t="shared" si="2"/>
        <v>0</v>
      </c>
      <c r="K63" s="59">
        <f>(H63/60)/7</f>
        <v>10.714285714285714</v>
      </c>
      <c r="L63" s="59">
        <f>I63/7</f>
        <v>0</v>
      </c>
      <c r="M63" s="59">
        <f>J63</f>
        <v>0</v>
      </c>
    </row>
    <row r="64" spans="1:13" ht="21.75">
      <c r="A64" s="66"/>
      <c r="B64" s="66" t="s">
        <v>423</v>
      </c>
      <c r="C64" s="67" t="s">
        <v>273</v>
      </c>
      <c r="D64" s="72">
        <v>300</v>
      </c>
      <c r="E64" s="72">
        <v>0</v>
      </c>
      <c r="F64" s="72">
        <v>0</v>
      </c>
      <c r="G64" s="72">
        <v>1</v>
      </c>
      <c r="H64" s="68">
        <f t="shared" si="0"/>
        <v>0</v>
      </c>
      <c r="I64" s="68">
        <f t="shared" si="1"/>
        <v>0</v>
      </c>
      <c r="J64" s="68">
        <f t="shared" si="2"/>
        <v>300</v>
      </c>
      <c r="K64" s="59">
        <f>(H64/60)/7</f>
        <v>0</v>
      </c>
      <c r="L64" s="59">
        <f>I64/7</f>
        <v>0</v>
      </c>
      <c r="M64" s="59">
        <f>J64</f>
        <v>300</v>
      </c>
    </row>
    <row r="65" spans="1:13" ht="21.75">
      <c r="A65" s="66"/>
      <c r="B65" s="66" t="s">
        <v>424</v>
      </c>
      <c r="C65" s="67" t="s">
        <v>272</v>
      </c>
      <c r="D65" s="72">
        <v>725</v>
      </c>
      <c r="E65" s="72">
        <v>0</v>
      </c>
      <c r="F65" s="72">
        <v>1</v>
      </c>
      <c r="G65" s="72">
        <v>0</v>
      </c>
      <c r="H65" s="68">
        <f t="shared" si="0"/>
        <v>0</v>
      </c>
      <c r="I65" s="68">
        <f t="shared" si="1"/>
        <v>725</v>
      </c>
      <c r="J65" s="68">
        <f t="shared" si="2"/>
        <v>0</v>
      </c>
      <c r="K65" s="59">
        <f>(H65/60)/7</f>
        <v>0</v>
      </c>
      <c r="L65" s="59">
        <f>I65/7</f>
        <v>103.57142857142857</v>
      </c>
      <c r="M65" s="59">
        <f>J65</f>
        <v>0</v>
      </c>
    </row>
    <row r="66" spans="1:10" ht="21.75">
      <c r="A66" s="75"/>
      <c r="B66" s="75" t="s">
        <v>425</v>
      </c>
      <c r="C66" s="76" t="s">
        <v>272</v>
      </c>
      <c r="D66" s="94">
        <v>1200</v>
      </c>
      <c r="E66" s="94">
        <v>3</v>
      </c>
      <c r="F66" s="94">
        <v>0</v>
      </c>
      <c r="G66" s="94">
        <v>0</v>
      </c>
      <c r="H66" s="131">
        <f t="shared" si="0"/>
        <v>3600</v>
      </c>
      <c r="I66" s="131">
        <f t="shared" si="1"/>
        <v>0</v>
      </c>
      <c r="J66" s="131">
        <f t="shared" si="2"/>
        <v>0</v>
      </c>
    </row>
    <row r="67" spans="1:14" ht="22.5" customHeight="1">
      <c r="A67" s="77"/>
      <c r="B67" s="77"/>
      <c r="C67" s="135"/>
      <c r="D67" s="550" t="s">
        <v>290</v>
      </c>
      <c r="E67" s="550"/>
      <c r="F67" s="550"/>
      <c r="G67" s="551"/>
      <c r="H67" s="95">
        <f>SUM(H10:EH66)</f>
        <v>255909.80631469976</v>
      </c>
      <c r="I67" s="95">
        <f>SUM(I10:I66)</f>
        <v>4567</v>
      </c>
      <c r="J67" s="95">
        <f>SUM(J10:J66)</f>
        <v>525</v>
      </c>
      <c r="N67" s="78">
        <f>SUM(N6:N66)</f>
        <v>4.972981366459626</v>
      </c>
    </row>
    <row r="68" spans="1:10" ht="22.5" customHeight="1">
      <c r="A68" s="77"/>
      <c r="B68" s="77"/>
      <c r="C68" s="135"/>
      <c r="D68" s="552" t="s">
        <v>261</v>
      </c>
      <c r="E68" s="552"/>
      <c r="F68" s="552"/>
      <c r="G68" s="553"/>
      <c r="H68" s="96">
        <f>H67/60</f>
        <v>4265.163438578329</v>
      </c>
      <c r="I68" s="96">
        <f>I67</f>
        <v>4567</v>
      </c>
      <c r="J68" s="96">
        <v>0</v>
      </c>
    </row>
    <row r="69" spans="1:10" ht="22.5" customHeight="1">
      <c r="A69" s="80" t="s">
        <v>263</v>
      </c>
      <c r="B69" s="77"/>
      <c r="C69" s="552" t="s">
        <v>266</v>
      </c>
      <c r="D69" s="552"/>
      <c r="E69" s="552"/>
      <c r="F69" s="552"/>
      <c r="G69" s="553"/>
      <c r="H69" s="97">
        <f>H68/7</f>
        <v>609.309062654047</v>
      </c>
      <c r="I69" s="97">
        <f>I68/7</f>
        <v>652.4285714285714</v>
      </c>
      <c r="J69" s="96">
        <f>J67</f>
        <v>525</v>
      </c>
    </row>
    <row r="70" spans="1:10" ht="22.5" customHeight="1">
      <c r="A70" s="77"/>
      <c r="B70" s="77"/>
      <c r="C70" s="554" t="s">
        <v>262</v>
      </c>
      <c r="D70" s="554"/>
      <c r="E70" s="554"/>
      <c r="F70" s="554"/>
      <c r="G70" s="555"/>
      <c r="H70" s="557">
        <f>SUM(H69:J69)/230</f>
        <v>7.768424496011385</v>
      </c>
      <c r="I70" s="557"/>
      <c r="J70" s="557"/>
    </row>
    <row r="71" spans="1:9" ht="23.25">
      <c r="A71" s="77"/>
      <c r="B71" s="77" t="s">
        <v>267</v>
      </c>
      <c r="C71" s="77"/>
      <c r="D71" s="98"/>
      <c r="E71" s="98"/>
      <c r="F71" s="98"/>
      <c r="G71" s="98"/>
      <c r="I71" s="99"/>
    </row>
    <row r="72" spans="1:7" ht="23.25">
      <c r="A72" s="77"/>
      <c r="B72" s="77" t="s">
        <v>268</v>
      </c>
      <c r="C72" s="77"/>
      <c r="D72" s="98"/>
      <c r="E72" s="98"/>
      <c r="F72" s="98"/>
      <c r="G72" s="98"/>
    </row>
    <row r="73" spans="1:7" ht="23.25">
      <c r="A73" s="77"/>
      <c r="B73" s="77" t="s">
        <v>269</v>
      </c>
      <c r="C73" s="77"/>
      <c r="D73" s="98"/>
      <c r="E73" s="98"/>
      <c r="F73" s="98"/>
      <c r="G73" s="98"/>
    </row>
    <row r="74" spans="2:8" ht="23.25">
      <c r="B74" s="77" t="s">
        <v>270</v>
      </c>
      <c r="C74" s="556" t="s">
        <v>271</v>
      </c>
      <c r="D74" s="556"/>
      <c r="E74" s="556"/>
      <c r="F74" s="556"/>
      <c r="G74" s="556"/>
      <c r="H74" s="556"/>
    </row>
    <row r="75" spans="2:8" ht="23.25">
      <c r="B75" s="77"/>
      <c r="C75" s="539">
        <v>230</v>
      </c>
      <c r="D75" s="539"/>
      <c r="E75" s="539"/>
      <c r="F75" s="539"/>
      <c r="G75" s="539"/>
      <c r="H75" s="539"/>
    </row>
    <row r="102" spans="1:14" ht="19.5" customHeight="1">
      <c r="A102" s="65" t="s">
        <v>301</v>
      </c>
      <c r="C102" s="66"/>
      <c r="D102" s="72"/>
      <c r="E102" s="72"/>
      <c r="F102" s="72"/>
      <c r="G102" s="72"/>
      <c r="H102" s="87"/>
      <c r="I102" s="87"/>
      <c r="J102" s="87"/>
      <c r="N102" s="73"/>
    </row>
    <row r="103" spans="1:14" ht="19.5" customHeight="1">
      <c r="A103" s="66"/>
      <c r="B103" s="66" t="s">
        <v>382</v>
      </c>
      <c r="C103" s="67" t="s">
        <v>272</v>
      </c>
      <c r="D103" s="72">
        <v>36</v>
      </c>
      <c r="E103" s="72">
        <v>0</v>
      </c>
      <c r="F103" s="72">
        <v>0</v>
      </c>
      <c r="G103" s="72">
        <v>1</v>
      </c>
      <c r="H103" s="68">
        <f aca="true" t="shared" si="9" ref="H103:H124">E103*D103</f>
        <v>0</v>
      </c>
      <c r="I103" s="68">
        <f aca="true" t="shared" si="10" ref="I103:I124">F103*D103</f>
        <v>0</v>
      </c>
      <c r="J103" s="68">
        <f aca="true" t="shared" si="11" ref="J103:J124">G103*D103</f>
        <v>36</v>
      </c>
      <c r="N103" s="73"/>
    </row>
    <row r="104" spans="1:14" ht="19.5" customHeight="1">
      <c r="A104" s="66"/>
      <c r="B104" s="66" t="s">
        <v>383</v>
      </c>
      <c r="C104" s="67" t="s">
        <v>272</v>
      </c>
      <c r="D104" s="72">
        <v>12</v>
      </c>
      <c r="E104" s="72">
        <v>0</v>
      </c>
      <c r="F104" s="72">
        <v>0</v>
      </c>
      <c r="G104" s="72">
        <v>1</v>
      </c>
      <c r="H104" s="68">
        <f t="shared" si="9"/>
        <v>0</v>
      </c>
      <c r="I104" s="68">
        <f t="shared" si="10"/>
        <v>0</v>
      </c>
      <c r="J104" s="68">
        <f t="shared" si="11"/>
        <v>12</v>
      </c>
      <c r="N104" s="73"/>
    </row>
    <row r="105" spans="1:14" ht="19.5" customHeight="1">
      <c r="A105" s="66"/>
      <c r="B105" s="66" t="s">
        <v>384</v>
      </c>
      <c r="C105" s="67" t="s">
        <v>272</v>
      </c>
      <c r="D105" s="72">
        <v>6</v>
      </c>
      <c r="E105" s="72">
        <v>0</v>
      </c>
      <c r="F105" s="72">
        <v>0</v>
      </c>
      <c r="G105" s="72">
        <v>1</v>
      </c>
      <c r="H105" s="68">
        <f t="shared" si="9"/>
        <v>0</v>
      </c>
      <c r="I105" s="68">
        <f t="shared" si="10"/>
        <v>0</v>
      </c>
      <c r="J105" s="68">
        <f t="shared" si="11"/>
        <v>6</v>
      </c>
      <c r="N105" s="73"/>
    </row>
    <row r="106" spans="1:14" ht="19.5" customHeight="1">
      <c r="A106" s="66"/>
      <c r="B106" s="66" t="s">
        <v>385</v>
      </c>
      <c r="C106" s="67" t="s">
        <v>272</v>
      </c>
      <c r="D106" s="72">
        <v>150</v>
      </c>
      <c r="E106" s="72">
        <v>0</v>
      </c>
      <c r="F106" s="72">
        <v>3</v>
      </c>
      <c r="G106" s="72">
        <v>0</v>
      </c>
      <c r="H106" s="68">
        <f t="shared" si="9"/>
        <v>0</v>
      </c>
      <c r="I106" s="68">
        <f t="shared" si="10"/>
        <v>450</v>
      </c>
      <c r="J106" s="68">
        <f t="shared" si="11"/>
        <v>0</v>
      </c>
      <c r="N106" s="73"/>
    </row>
    <row r="107" spans="1:14" s="85" customFormat="1" ht="19.5" customHeight="1">
      <c r="A107" s="67"/>
      <c r="B107" s="82" t="s">
        <v>292</v>
      </c>
      <c r="C107" s="67" t="s">
        <v>272</v>
      </c>
      <c r="D107" s="72">
        <v>36</v>
      </c>
      <c r="E107" s="72" t="s">
        <v>337</v>
      </c>
      <c r="F107" s="72">
        <v>1</v>
      </c>
      <c r="G107" s="72" t="s">
        <v>337</v>
      </c>
      <c r="H107" s="68" t="s">
        <v>337</v>
      </c>
      <c r="I107" s="68">
        <f t="shared" si="10"/>
        <v>36</v>
      </c>
      <c r="J107" s="68" t="s">
        <v>337</v>
      </c>
      <c r="K107" s="83"/>
      <c r="L107" s="83"/>
      <c r="M107" s="83"/>
      <c r="N107" s="84"/>
    </row>
    <row r="108" spans="1:14" ht="19.5" customHeight="1">
      <c r="A108" s="66"/>
      <c r="B108" s="66" t="s">
        <v>386</v>
      </c>
      <c r="C108" s="67" t="s">
        <v>387</v>
      </c>
      <c r="D108" s="72">
        <v>36</v>
      </c>
      <c r="E108" s="72">
        <v>0</v>
      </c>
      <c r="F108" s="72">
        <v>0</v>
      </c>
      <c r="G108" s="72">
        <v>1</v>
      </c>
      <c r="H108" s="68">
        <f t="shared" si="9"/>
        <v>0</v>
      </c>
      <c r="I108" s="68">
        <f t="shared" si="10"/>
        <v>0</v>
      </c>
      <c r="J108" s="68">
        <f t="shared" si="11"/>
        <v>36</v>
      </c>
      <c r="N108" s="73"/>
    </row>
    <row r="109" spans="1:14" ht="19.5" customHeight="1">
      <c r="A109" s="66"/>
      <c r="B109" s="66" t="s">
        <v>389</v>
      </c>
      <c r="C109" s="67" t="s">
        <v>275</v>
      </c>
      <c r="D109" s="72">
        <v>174</v>
      </c>
      <c r="E109" s="72">
        <v>0</v>
      </c>
      <c r="F109" s="72">
        <v>4</v>
      </c>
      <c r="G109" s="72">
        <v>0</v>
      </c>
      <c r="H109" s="68">
        <f>E109*D109</f>
        <v>0</v>
      </c>
      <c r="I109" s="68">
        <f>F109*D109</f>
        <v>696</v>
      </c>
      <c r="J109" s="68">
        <f>G109*D109</f>
        <v>0</v>
      </c>
      <c r="N109" s="73"/>
    </row>
    <row r="110" spans="1:14" ht="19.5" customHeight="1">
      <c r="A110" s="66"/>
      <c r="B110" s="66" t="s">
        <v>293</v>
      </c>
      <c r="C110" s="67" t="s">
        <v>272</v>
      </c>
      <c r="D110" s="72">
        <v>36</v>
      </c>
      <c r="E110" s="72" t="s">
        <v>337</v>
      </c>
      <c r="F110" s="72">
        <v>36</v>
      </c>
      <c r="G110" s="72" t="s">
        <v>337</v>
      </c>
      <c r="H110" s="68" t="s">
        <v>337</v>
      </c>
      <c r="I110" s="68">
        <f t="shared" si="10"/>
        <v>1296</v>
      </c>
      <c r="J110" s="68" t="s">
        <v>337</v>
      </c>
      <c r="N110" s="73"/>
    </row>
    <row r="111" spans="1:14" ht="19.5" customHeight="1">
      <c r="A111" s="66"/>
      <c r="B111" s="66" t="s">
        <v>294</v>
      </c>
      <c r="C111" s="67" t="s">
        <v>272</v>
      </c>
      <c r="D111" s="72">
        <v>12</v>
      </c>
      <c r="E111" s="72" t="s">
        <v>338</v>
      </c>
      <c r="F111" s="72">
        <v>36</v>
      </c>
      <c r="G111" s="72" t="s">
        <v>337</v>
      </c>
      <c r="H111" s="68" t="s">
        <v>337</v>
      </c>
      <c r="I111" s="68">
        <f t="shared" si="10"/>
        <v>432</v>
      </c>
      <c r="J111" s="68" t="s">
        <v>337</v>
      </c>
      <c r="N111" s="73"/>
    </row>
    <row r="112" spans="1:14" ht="19.5" customHeight="1">
      <c r="A112" s="66"/>
      <c r="B112" s="66" t="s">
        <v>388</v>
      </c>
      <c r="C112" s="67" t="s">
        <v>272</v>
      </c>
      <c r="D112" s="72">
        <v>36</v>
      </c>
      <c r="E112" s="72">
        <v>0</v>
      </c>
      <c r="F112" s="72">
        <v>0</v>
      </c>
      <c r="G112" s="72">
        <v>1</v>
      </c>
      <c r="H112" s="68">
        <f t="shared" si="9"/>
        <v>0</v>
      </c>
      <c r="I112" s="68">
        <f t="shared" si="10"/>
        <v>0</v>
      </c>
      <c r="J112" s="68">
        <f t="shared" si="11"/>
        <v>36</v>
      </c>
      <c r="N112" s="73"/>
    </row>
    <row r="113" spans="1:14" ht="19.5" customHeight="1">
      <c r="A113" s="66"/>
      <c r="B113" s="66" t="s">
        <v>295</v>
      </c>
      <c r="C113" s="67" t="s">
        <v>272</v>
      </c>
      <c r="D113" s="72">
        <v>400</v>
      </c>
      <c r="E113" s="72" t="s">
        <v>338</v>
      </c>
      <c r="F113" s="72">
        <v>1</v>
      </c>
      <c r="G113" s="72" t="s">
        <v>297</v>
      </c>
      <c r="H113" s="68" t="s">
        <v>337</v>
      </c>
      <c r="I113" s="68">
        <f t="shared" si="10"/>
        <v>400</v>
      </c>
      <c r="J113" s="68" t="s">
        <v>338</v>
      </c>
      <c r="N113" s="73"/>
    </row>
    <row r="114" spans="1:14" ht="19.5" customHeight="1">
      <c r="A114" s="66"/>
      <c r="B114" s="66" t="s">
        <v>296</v>
      </c>
      <c r="C114" s="67"/>
      <c r="D114" s="72"/>
      <c r="E114" s="72"/>
      <c r="F114" s="72"/>
      <c r="G114" s="72"/>
      <c r="H114" s="68"/>
      <c r="I114" s="68"/>
      <c r="J114" s="68"/>
      <c r="N114" s="73"/>
    </row>
    <row r="115" spans="1:14" ht="19.5" customHeight="1">
      <c r="A115" s="66"/>
      <c r="B115" s="66" t="s">
        <v>390</v>
      </c>
      <c r="C115" s="67" t="s">
        <v>272</v>
      </c>
      <c r="D115" s="72">
        <v>120</v>
      </c>
      <c r="E115" s="72">
        <v>0</v>
      </c>
      <c r="F115" s="72">
        <v>2</v>
      </c>
      <c r="G115" s="72">
        <v>0</v>
      </c>
      <c r="H115" s="68">
        <f t="shared" si="9"/>
        <v>0</v>
      </c>
      <c r="I115" s="68">
        <f t="shared" si="10"/>
        <v>240</v>
      </c>
      <c r="J115" s="68">
        <f t="shared" si="11"/>
        <v>0</v>
      </c>
      <c r="N115" s="73"/>
    </row>
    <row r="116" spans="1:14" ht="19.5" customHeight="1">
      <c r="A116" s="66"/>
      <c r="B116" s="66" t="s">
        <v>391</v>
      </c>
      <c r="C116" s="67" t="s">
        <v>272</v>
      </c>
      <c r="D116" s="72">
        <v>36</v>
      </c>
      <c r="E116" s="72">
        <v>0</v>
      </c>
      <c r="F116" s="72">
        <v>3</v>
      </c>
      <c r="G116" s="100">
        <v>0</v>
      </c>
      <c r="H116" s="68">
        <f t="shared" si="9"/>
        <v>0</v>
      </c>
      <c r="I116" s="68">
        <f t="shared" si="10"/>
        <v>108</v>
      </c>
      <c r="J116" s="68">
        <f t="shared" si="11"/>
        <v>0</v>
      </c>
      <c r="N116" s="73"/>
    </row>
    <row r="117" spans="1:14" ht="19.5" customHeight="1">
      <c r="A117" s="66"/>
      <c r="B117" s="86" t="s">
        <v>392</v>
      </c>
      <c r="C117" s="67" t="s">
        <v>272</v>
      </c>
      <c r="D117" s="72">
        <v>36</v>
      </c>
      <c r="E117" s="72">
        <v>0</v>
      </c>
      <c r="F117" s="72">
        <v>0</v>
      </c>
      <c r="G117" s="72">
        <v>1</v>
      </c>
      <c r="H117" s="68">
        <f t="shared" si="9"/>
        <v>0</v>
      </c>
      <c r="I117" s="68">
        <f t="shared" si="10"/>
        <v>0</v>
      </c>
      <c r="J117" s="68">
        <f t="shared" si="11"/>
        <v>36</v>
      </c>
      <c r="N117" s="73"/>
    </row>
    <row r="118" spans="1:14" ht="19.5" customHeight="1">
      <c r="A118" s="66"/>
      <c r="B118" s="66" t="s">
        <v>393</v>
      </c>
      <c r="C118" s="67" t="s">
        <v>272</v>
      </c>
      <c r="D118" s="72">
        <v>36</v>
      </c>
      <c r="E118" s="72">
        <v>0</v>
      </c>
      <c r="F118" s="72">
        <v>0</v>
      </c>
      <c r="G118" s="72">
        <v>1</v>
      </c>
      <c r="H118" s="68">
        <f t="shared" si="9"/>
        <v>0</v>
      </c>
      <c r="I118" s="68">
        <f t="shared" si="10"/>
        <v>0</v>
      </c>
      <c r="J118" s="68">
        <f t="shared" si="11"/>
        <v>36</v>
      </c>
      <c r="N118" s="73"/>
    </row>
    <row r="119" spans="1:14" ht="19.5" customHeight="1">
      <c r="A119" s="66"/>
      <c r="B119" s="66" t="s">
        <v>394</v>
      </c>
      <c r="C119" s="67" t="s">
        <v>272</v>
      </c>
      <c r="D119" s="72">
        <v>36</v>
      </c>
      <c r="E119" s="72">
        <v>0</v>
      </c>
      <c r="F119" s="72">
        <v>0</v>
      </c>
      <c r="G119" s="72">
        <v>1</v>
      </c>
      <c r="H119" s="68">
        <f t="shared" si="9"/>
        <v>0</v>
      </c>
      <c r="I119" s="68">
        <f t="shared" si="10"/>
        <v>0</v>
      </c>
      <c r="J119" s="68">
        <f t="shared" si="11"/>
        <v>36</v>
      </c>
      <c r="N119" s="73"/>
    </row>
    <row r="120" spans="1:14" ht="19.5" customHeight="1">
      <c r="A120" s="66"/>
      <c r="B120" s="66" t="s">
        <v>395</v>
      </c>
      <c r="C120" s="67" t="s">
        <v>272</v>
      </c>
      <c r="D120" s="72">
        <v>36</v>
      </c>
      <c r="E120" s="72">
        <v>0</v>
      </c>
      <c r="F120" s="72">
        <v>3</v>
      </c>
      <c r="G120" s="72">
        <v>0</v>
      </c>
      <c r="H120" s="68">
        <f t="shared" si="9"/>
        <v>0</v>
      </c>
      <c r="I120" s="68">
        <f t="shared" si="10"/>
        <v>108</v>
      </c>
      <c r="J120" s="68">
        <f t="shared" si="11"/>
        <v>0</v>
      </c>
      <c r="N120" s="73"/>
    </row>
    <row r="121" spans="1:14" ht="19.5" customHeight="1">
      <c r="A121" s="66"/>
      <c r="B121" s="66" t="s">
        <v>396</v>
      </c>
      <c r="C121" s="67" t="s">
        <v>272</v>
      </c>
      <c r="D121" s="72">
        <v>36</v>
      </c>
      <c r="E121" s="72">
        <v>0</v>
      </c>
      <c r="F121" s="72">
        <v>0</v>
      </c>
      <c r="G121" s="72">
        <v>2</v>
      </c>
      <c r="H121" s="68">
        <f t="shared" si="9"/>
        <v>0</v>
      </c>
      <c r="I121" s="68">
        <f t="shared" si="10"/>
        <v>0</v>
      </c>
      <c r="J121" s="68">
        <f t="shared" si="11"/>
        <v>72</v>
      </c>
      <c r="N121" s="73"/>
    </row>
    <row r="122" spans="1:14" ht="19.5" customHeight="1">
      <c r="A122" s="66"/>
      <c r="B122" s="66" t="s">
        <v>397</v>
      </c>
      <c r="C122" s="67" t="s">
        <v>272</v>
      </c>
      <c r="D122" s="72">
        <v>36</v>
      </c>
      <c r="E122" s="72">
        <v>0</v>
      </c>
      <c r="F122" s="72">
        <v>0</v>
      </c>
      <c r="G122" s="101">
        <v>1</v>
      </c>
      <c r="H122" s="68">
        <f t="shared" si="9"/>
        <v>0</v>
      </c>
      <c r="I122" s="68">
        <f t="shared" si="10"/>
        <v>0</v>
      </c>
      <c r="J122" s="68">
        <f t="shared" si="11"/>
        <v>36</v>
      </c>
      <c r="N122" s="73"/>
    </row>
    <row r="123" spans="1:14" ht="19.5" customHeight="1">
      <c r="A123" s="66"/>
      <c r="B123" s="66" t="s">
        <v>398</v>
      </c>
      <c r="C123" s="67" t="s">
        <v>272</v>
      </c>
      <c r="D123" s="72">
        <v>50</v>
      </c>
      <c r="E123" s="72">
        <v>0</v>
      </c>
      <c r="F123" s="72">
        <v>2</v>
      </c>
      <c r="G123" s="72">
        <v>0</v>
      </c>
      <c r="H123" s="68">
        <f t="shared" si="9"/>
        <v>0</v>
      </c>
      <c r="I123" s="68">
        <f t="shared" si="10"/>
        <v>100</v>
      </c>
      <c r="J123" s="68">
        <f t="shared" si="11"/>
        <v>0</v>
      </c>
      <c r="N123" s="73"/>
    </row>
    <row r="124" spans="1:14" ht="19.5" customHeight="1">
      <c r="A124" s="66"/>
      <c r="B124" s="66" t="s">
        <v>399</v>
      </c>
      <c r="C124" s="67" t="s">
        <v>272</v>
      </c>
      <c r="D124" s="72">
        <v>36</v>
      </c>
      <c r="E124" s="72">
        <v>0</v>
      </c>
      <c r="F124" s="72">
        <v>2</v>
      </c>
      <c r="G124" s="72">
        <v>0</v>
      </c>
      <c r="H124" s="68">
        <f t="shared" si="9"/>
        <v>0</v>
      </c>
      <c r="I124" s="68">
        <f t="shared" si="10"/>
        <v>72</v>
      </c>
      <c r="J124" s="68">
        <f t="shared" si="11"/>
        <v>0</v>
      </c>
      <c r="N124" s="73"/>
    </row>
    <row r="125" spans="1:14" ht="19.5" customHeight="1">
      <c r="A125" s="66"/>
      <c r="B125" s="66" t="s">
        <v>302</v>
      </c>
      <c r="C125" s="67" t="s">
        <v>272</v>
      </c>
      <c r="D125" s="72">
        <v>800</v>
      </c>
      <c r="E125" s="72">
        <v>15</v>
      </c>
      <c r="F125" s="72">
        <v>0</v>
      </c>
      <c r="G125" s="72">
        <v>0</v>
      </c>
      <c r="H125" s="68">
        <f>E125*D125</f>
        <v>12000</v>
      </c>
      <c r="I125" s="68">
        <f>F125*D125</f>
        <v>0</v>
      </c>
      <c r="J125" s="68">
        <f>G125*D125</f>
        <v>0</v>
      </c>
      <c r="N125" s="73"/>
    </row>
    <row r="126" spans="1:14" ht="19.5" customHeight="1">
      <c r="A126" s="66"/>
      <c r="B126" s="66" t="s">
        <v>303</v>
      </c>
      <c r="C126" s="67" t="s">
        <v>272</v>
      </c>
      <c r="D126" s="72">
        <v>180</v>
      </c>
      <c r="E126" s="72">
        <v>10</v>
      </c>
      <c r="F126" s="72">
        <v>0</v>
      </c>
      <c r="G126" s="72">
        <v>0</v>
      </c>
      <c r="H126" s="68">
        <f>E126*D126</f>
        <v>1800</v>
      </c>
      <c r="I126" s="68">
        <f>F126*D126</f>
        <v>0</v>
      </c>
      <c r="J126" s="68">
        <f>G126*D126</f>
        <v>0</v>
      </c>
      <c r="N126" s="73"/>
    </row>
    <row r="127" spans="1:14" ht="19.5" customHeight="1">
      <c r="A127" s="66"/>
      <c r="B127" s="66" t="s">
        <v>304</v>
      </c>
      <c r="C127" s="67" t="s">
        <v>272</v>
      </c>
      <c r="D127" s="72">
        <v>250</v>
      </c>
      <c r="E127" s="72">
        <v>5</v>
      </c>
      <c r="F127" s="72">
        <v>0</v>
      </c>
      <c r="G127" s="72">
        <v>0</v>
      </c>
      <c r="H127" s="68">
        <f>E127*D127</f>
        <v>1250</v>
      </c>
      <c r="I127" s="68">
        <f>F127*D127</f>
        <v>0</v>
      </c>
      <c r="J127" s="68">
        <f>G127*D127</f>
        <v>0</v>
      </c>
      <c r="N127" s="73"/>
    </row>
    <row r="128" spans="1:14" ht="19.5" customHeight="1">
      <c r="A128" s="66"/>
      <c r="B128" s="66" t="s">
        <v>415</v>
      </c>
      <c r="C128" s="66"/>
      <c r="D128" s="72"/>
      <c r="E128" s="72"/>
      <c r="F128" s="72"/>
      <c r="G128" s="72"/>
      <c r="H128" s="87"/>
      <c r="I128" s="87"/>
      <c r="J128" s="87"/>
      <c r="N128" s="73"/>
    </row>
    <row r="129" spans="1:14" ht="19.5" customHeight="1">
      <c r="A129" s="66"/>
      <c r="B129" s="66" t="s">
        <v>305</v>
      </c>
      <c r="C129" s="67" t="s">
        <v>272</v>
      </c>
      <c r="D129" s="72">
        <v>850</v>
      </c>
      <c r="E129" s="72">
        <v>5</v>
      </c>
      <c r="F129" s="72">
        <v>0</v>
      </c>
      <c r="G129" s="72">
        <v>0</v>
      </c>
      <c r="H129" s="68">
        <f>E129*D129</f>
        <v>4250</v>
      </c>
      <c r="I129" s="68">
        <f>F129*D129</f>
        <v>0</v>
      </c>
      <c r="J129" s="68">
        <f>G129*D129</f>
        <v>0</v>
      </c>
      <c r="N129" s="73"/>
    </row>
    <row r="130" spans="1:14" ht="19.5" customHeight="1">
      <c r="A130" s="66"/>
      <c r="B130" s="66" t="s">
        <v>306</v>
      </c>
      <c r="C130" s="67" t="s">
        <v>272</v>
      </c>
      <c r="D130" s="72">
        <v>180</v>
      </c>
      <c r="E130" s="72">
        <v>5</v>
      </c>
      <c r="F130" s="72">
        <v>0</v>
      </c>
      <c r="G130" s="72">
        <v>0</v>
      </c>
      <c r="H130" s="68">
        <f>E130*D130</f>
        <v>900</v>
      </c>
      <c r="I130" s="68">
        <f>F130*D130</f>
        <v>0</v>
      </c>
      <c r="J130" s="68">
        <f>G130*D130</f>
        <v>0</v>
      </c>
      <c r="N130" s="73"/>
    </row>
    <row r="131" spans="1:14" ht="19.5" customHeight="1">
      <c r="A131" s="66"/>
      <c r="B131" s="66" t="s">
        <v>416</v>
      </c>
      <c r="C131" s="66"/>
      <c r="D131" s="72"/>
      <c r="E131" s="72"/>
      <c r="F131" s="72"/>
      <c r="G131" s="72"/>
      <c r="H131" s="87"/>
      <c r="I131" s="87"/>
      <c r="J131" s="87"/>
      <c r="N131" s="73"/>
    </row>
    <row r="132" spans="1:14" ht="19.5" customHeight="1">
      <c r="A132" s="66"/>
      <c r="B132" s="66" t="s">
        <v>307</v>
      </c>
      <c r="C132" s="67" t="s">
        <v>272</v>
      </c>
      <c r="D132" s="72">
        <v>180</v>
      </c>
      <c r="E132" s="72">
        <v>10</v>
      </c>
      <c r="F132" s="72">
        <v>0</v>
      </c>
      <c r="G132" s="72">
        <v>0</v>
      </c>
      <c r="H132" s="68">
        <f>E132*D132</f>
        <v>1800</v>
      </c>
      <c r="I132" s="68">
        <f>F132*D132</f>
        <v>0</v>
      </c>
      <c r="J132" s="68">
        <f>G132*D132</f>
        <v>0</v>
      </c>
      <c r="N132" s="73"/>
    </row>
    <row r="133" spans="1:14" ht="19.5" customHeight="1">
      <c r="A133" s="66"/>
      <c r="B133" s="66" t="s">
        <v>308</v>
      </c>
      <c r="C133" s="67" t="s">
        <v>272</v>
      </c>
      <c r="D133" s="72">
        <v>180</v>
      </c>
      <c r="E133" s="72">
        <v>15</v>
      </c>
      <c r="F133" s="72">
        <v>0</v>
      </c>
      <c r="G133" s="72">
        <v>0</v>
      </c>
      <c r="H133" s="68">
        <f>E133*D133</f>
        <v>2700</v>
      </c>
      <c r="I133" s="68">
        <f>F133*D133</f>
        <v>0</v>
      </c>
      <c r="J133" s="68">
        <f>G133*D133</f>
        <v>0</v>
      </c>
      <c r="N133" s="73"/>
    </row>
    <row r="134" spans="1:14" ht="19.5" customHeight="1">
      <c r="A134" s="66"/>
      <c r="B134" s="66" t="s">
        <v>417</v>
      </c>
      <c r="C134" s="67" t="s">
        <v>272</v>
      </c>
      <c r="D134" s="72">
        <v>1200</v>
      </c>
      <c r="E134" s="72">
        <v>10</v>
      </c>
      <c r="F134" s="72">
        <v>0</v>
      </c>
      <c r="G134" s="72">
        <v>0</v>
      </c>
      <c r="H134" s="68">
        <f>E134*D134</f>
        <v>12000</v>
      </c>
      <c r="I134" s="68">
        <f>F134*D134</f>
        <v>0</v>
      </c>
      <c r="J134" s="68">
        <f>G134*D134</f>
        <v>0</v>
      </c>
      <c r="N134" s="73"/>
    </row>
    <row r="135" spans="1:14" ht="19.5" customHeight="1">
      <c r="A135" s="66"/>
      <c r="B135" s="66" t="s">
        <v>330</v>
      </c>
      <c r="C135" s="67" t="s">
        <v>272</v>
      </c>
      <c r="D135" s="72">
        <v>1500</v>
      </c>
      <c r="E135" s="72">
        <v>10</v>
      </c>
      <c r="F135" s="72">
        <v>0</v>
      </c>
      <c r="G135" s="72">
        <v>0</v>
      </c>
      <c r="H135" s="68">
        <f>E135*D135</f>
        <v>15000</v>
      </c>
      <c r="I135" s="68">
        <f>F135*D135</f>
        <v>0</v>
      </c>
      <c r="J135" s="68">
        <f>G135*D135</f>
        <v>0</v>
      </c>
      <c r="N135" s="73"/>
    </row>
    <row r="136" spans="1:14" ht="19.5" customHeight="1">
      <c r="A136" s="66"/>
      <c r="B136" s="66" t="s">
        <v>418</v>
      </c>
      <c r="C136" s="66"/>
      <c r="D136" s="72"/>
      <c r="E136" s="72"/>
      <c r="F136" s="72"/>
      <c r="G136" s="72"/>
      <c r="H136" s="87"/>
      <c r="I136" s="87"/>
      <c r="J136" s="87"/>
      <c r="N136" s="73"/>
    </row>
    <row r="137" spans="1:14" ht="19.5" customHeight="1">
      <c r="A137" s="66"/>
      <c r="B137" s="66" t="s">
        <v>419</v>
      </c>
      <c r="C137" s="66"/>
      <c r="D137" s="72"/>
      <c r="E137" s="72"/>
      <c r="F137" s="72"/>
      <c r="G137" s="72"/>
      <c r="H137" s="87"/>
      <c r="I137" s="87"/>
      <c r="J137" s="87"/>
      <c r="N137" s="73"/>
    </row>
    <row r="138" spans="1:10" ht="21.75">
      <c r="A138" s="66"/>
      <c r="B138" s="66" t="s">
        <v>400</v>
      </c>
      <c r="C138" s="67" t="s">
        <v>272</v>
      </c>
      <c r="D138" s="72">
        <v>120</v>
      </c>
      <c r="E138" s="72">
        <v>0</v>
      </c>
      <c r="F138" s="72">
        <v>3</v>
      </c>
      <c r="G138" s="72">
        <v>0</v>
      </c>
      <c r="H138" s="68">
        <f>E138*D138</f>
        <v>0</v>
      </c>
      <c r="I138" s="68">
        <f>F138*D138</f>
        <v>360</v>
      </c>
      <c r="J138" s="68" t="s">
        <v>337</v>
      </c>
    </row>
    <row r="139" spans="1:10" ht="21.75">
      <c r="A139" s="66"/>
      <c r="B139" s="66" t="s">
        <v>401</v>
      </c>
      <c r="C139" s="66"/>
      <c r="D139" s="72"/>
      <c r="E139" s="72"/>
      <c r="F139" s="72"/>
      <c r="G139" s="72"/>
      <c r="H139" s="87"/>
      <c r="I139" s="68"/>
      <c r="J139" s="68"/>
    </row>
    <row r="140" spans="1:10" ht="21.75">
      <c r="A140" s="66"/>
      <c r="B140" s="66" t="s">
        <v>402</v>
      </c>
      <c r="C140" s="67" t="s">
        <v>272</v>
      </c>
      <c r="D140" s="72">
        <v>60</v>
      </c>
      <c r="E140" s="72">
        <v>0</v>
      </c>
      <c r="F140" s="72" t="s">
        <v>338</v>
      </c>
      <c r="G140" s="72">
        <v>2</v>
      </c>
      <c r="H140" s="68">
        <f>E140*D140</f>
        <v>0</v>
      </c>
      <c r="I140" s="68">
        <v>180</v>
      </c>
      <c r="J140" s="68" t="s">
        <v>337</v>
      </c>
    </row>
    <row r="141" spans="1:10" ht="21.75">
      <c r="A141" s="66"/>
      <c r="B141" s="66" t="s">
        <v>401</v>
      </c>
      <c r="C141" s="66"/>
      <c r="D141" s="72"/>
      <c r="E141" s="72"/>
      <c r="F141" s="72"/>
      <c r="G141" s="72"/>
      <c r="H141" s="87"/>
      <c r="I141" s="87"/>
      <c r="J141" s="68"/>
    </row>
    <row r="142" spans="1:10" ht="21.75">
      <c r="A142" s="66"/>
      <c r="B142" s="66" t="s">
        <v>403</v>
      </c>
      <c r="C142" s="67" t="s">
        <v>272</v>
      </c>
      <c r="D142" s="72">
        <v>120</v>
      </c>
      <c r="E142" s="72">
        <v>45</v>
      </c>
      <c r="F142" s="72">
        <v>0</v>
      </c>
      <c r="G142" s="72">
        <v>0</v>
      </c>
      <c r="H142" s="68">
        <f>E142*D142</f>
        <v>5400</v>
      </c>
      <c r="I142" s="68">
        <f>F142*D142</f>
        <v>0</v>
      </c>
      <c r="J142" s="68" t="s">
        <v>337</v>
      </c>
    </row>
    <row r="143" spans="1:10" ht="21.75">
      <c r="A143" s="66"/>
      <c r="B143" s="66" t="s">
        <v>404</v>
      </c>
      <c r="C143" s="66"/>
      <c r="D143" s="72"/>
      <c r="E143" s="72"/>
      <c r="F143" s="72"/>
      <c r="G143" s="72"/>
      <c r="H143" s="87"/>
      <c r="I143" s="87"/>
      <c r="J143" s="87"/>
    </row>
    <row r="144" spans="1:10" ht="21.75">
      <c r="A144" s="66"/>
      <c r="B144" s="66" t="s">
        <v>405</v>
      </c>
      <c r="C144" s="67" t="s">
        <v>272</v>
      </c>
      <c r="D144" s="72">
        <v>120</v>
      </c>
      <c r="E144" s="72">
        <v>0</v>
      </c>
      <c r="F144" s="72">
        <v>0</v>
      </c>
      <c r="G144" s="72">
        <v>1</v>
      </c>
      <c r="H144" s="68">
        <f>E144*D144</f>
        <v>0</v>
      </c>
      <c r="I144" s="68">
        <f>F144*D144</f>
        <v>0</v>
      </c>
      <c r="J144" s="68">
        <f>G144*D144</f>
        <v>120</v>
      </c>
    </row>
    <row r="145" spans="1:10" ht="21.75">
      <c r="A145" s="66"/>
      <c r="B145" s="66" t="s">
        <v>406</v>
      </c>
      <c r="C145" s="67" t="s">
        <v>272</v>
      </c>
      <c r="D145" s="72">
        <v>250</v>
      </c>
      <c r="E145" s="72">
        <v>0</v>
      </c>
      <c r="F145" s="72">
        <v>1</v>
      </c>
      <c r="G145" s="72"/>
      <c r="H145" s="68">
        <f>E145*D145</f>
        <v>0</v>
      </c>
      <c r="I145" s="68">
        <f>F145*D145</f>
        <v>250</v>
      </c>
      <c r="J145" s="68">
        <f>G145*D145</f>
        <v>0</v>
      </c>
    </row>
    <row r="146" spans="1:10" ht="21.75">
      <c r="A146" s="66"/>
      <c r="B146" s="66" t="s">
        <v>407</v>
      </c>
      <c r="C146" s="67" t="s">
        <v>272</v>
      </c>
      <c r="D146" s="72">
        <v>150</v>
      </c>
      <c r="E146" s="72">
        <v>0</v>
      </c>
      <c r="F146" s="72">
        <v>0</v>
      </c>
      <c r="G146" s="72">
        <v>1</v>
      </c>
      <c r="H146" s="68">
        <f>E146*D146</f>
        <v>0</v>
      </c>
      <c r="I146" s="68">
        <f>F146*D146</f>
        <v>0</v>
      </c>
      <c r="J146" s="68">
        <f>G146*D146</f>
        <v>150</v>
      </c>
    </row>
    <row r="147" spans="1:10" ht="21.75">
      <c r="A147" s="66"/>
      <c r="B147" s="66" t="s">
        <v>408</v>
      </c>
      <c r="C147" s="66"/>
      <c r="D147" s="72"/>
      <c r="E147" s="72"/>
      <c r="F147" s="72"/>
      <c r="G147" s="72"/>
      <c r="H147" s="87"/>
      <c r="I147" s="87"/>
      <c r="J147" s="87"/>
    </row>
    <row r="148" spans="1:10" ht="21.75">
      <c r="A148" s="66"/>
      <c r="B148" s="66" t="s">
        <v>409</v>
      </c>
      <c r="C148" s="66"/>
      <c r="D148" s="72"/>
      <c r="E148" s="72"/>
      <c r="F148" s="72"/>
      <c r="G148" s="72"/>
      <c r="H148" s="87"/>
      <c r="I148" s="87"/>
      <c r="J148" s="87"/>
    </row>
    <row r="149" spans="1:10" ht="21.75">
      <c r="A149" s="66"/>
      <c r="B149" s="66" t="s">
        <v>410</v>
      </c>
      <c r="C149" s="67" t="s">
        <v>272</v>
      </c>
      <c r="D149" s="72">
        <v>150</v>
      </c>
      <c r="E149" s="72">
        <v>0</v>
      </c>
      <c r="F149" s="72">
        <v>0</v>
      </c>
      <c r="G149" s="72">
        <v>1</v>
      </c>
      <c r="H149" s="68">
        <f>E149*D149</f>
        <v>0</v>
      </c>
      <c r="I149" s="68">
        <f>F149*D149</f>
        <v>0</v>
      </c>
      <c r="J149" s="68">
        <f>G149*D149</f>
        <v>150</v>
      </c>
    </row>
    <row r="150" spans="1:10" ht="21.75">
      <c r="A150" s="66"/>
      <c r="B150" s="66" t="s">
        <v>411</v>
      </c>
      <c r="C150" s="66"/>
      <c r="D150" s="72"/>
      <c r="E150" s="72"/>
      <c r="F150" s="72"/>
      <c r="G150" s="72"/>
      <c r="H150" s="87"/>
      <c r="I150" s="87"/>
      <c r="J150" s="87"/>
    </row>
    <row r="151" spans="1:10" ht="21.75">
      <c r="A151" s="66"/>
      <c r="B151" s="66" t="s">
        <v>412</v>
      </c>
      <c r="C151" s="67" t="s">
        <v>272</v>
      </c>
      <c r="D151" s="72">
        <v>50</v>
      </c>
      <c r="E151" s="72">
        <v>0</v>
      </c>
      <c r="F151" s="72">
        <v>2</v>
      </c>
      <c r="G151" s="72">
        <v>0</v>
      </c>
      <c r="H151" s="68">
        <f>E151*D151</f>
        <v>0</v>
      </c>
      <c r="I151" s="68">
        <f>F151*D151</f>
        <v>100</v>
      </c>
      <c r="J151" s="68">
        <f>G151*D151</f>
        <v>0</v>
      </c>
    </row>
    <row r="152" spans="1:10" ht="21.75">
      <c r="A152" s="66"/>
      <c r="B152" s="66" t="s">
        <v>413</v>
      </c>
      <c r="C152" s="66"/>
      <c r="D152" s="72"/>
      <c r="E152" s="72"/>
      <c r="F152" s="72"/>
      <c r="G152" s="72"/>
      <c r="H152" s="87"/>
      <c r="I152" s="87"/>
      <c r="J152" s="87"/>
    </row>
    <row r="153" spans="1:10" ht="21.75">
      <c r="A153" s="66"/>
      <c r="B153" s="66" t="s">
        <v>414</v>
      </c>
      <c r="C153" s="67" t="s">
        <v>272</v>
      </c>
      <c r="D153" s="72">
        <v>2</v>
      </c>
      <c r="E153" s="72">
        <v>0</v>
      </c>
      <c r="F153" s="72">
        <v>0</v>
      </c>
      <c r="G153" s="72">
        <v>3</v>
      </c>
      <c r="H153" s="68">
        <f>E153*D153</f>
        <v>0</v>
      </c>
      <c r="I153" s="68">
        <f>F153*D153</f>
        <v>0</v>
      </c>
      <c r="J153" s="68">
        <f>G153*D153</f>
        <v>6</v>
      </c>
    </row>
    <row r="154" spans="1:14" ht="19.5" customHeight="1">
      <c r="A154" s="66"/>
      <c r="B154" s="66" t="s">
        <v>298</v>
      </c>
      <c r="C154" s="67" t="s">
        <v>272</v>
      </c>
      <c r="D154" s="72">
        <v>1</v>
      </c>
      <c r="E154" s="72" t="s">
        <v>337</v>
      </c>
      <c r="F154" s="72" t="s">
        <v>337</v>
      </c>
      <c r="G154" s="72">
        <v>3</v>
      </c>
      <c r="H154" s="68"/>
      <c r="I154" s="68" t="s">
        <v>337</v>
      </c>
      <c r="J154" s="68">
        <f>G154*D154</f>
        <v>3</v>
      </c>
      <c r="K154" s="59">
        <f>SUM(D154:I154)</f>
        <v>4</v>
      </c>
      <c r="N154" s="73"/>
    </row>
    <row r="155" spans="1:14" ht="19.5" customHeight="1">
      <c r="A155" s="66"/>
      <c r="B155" s="66" t="s">
        <v>300</v>
      </c>
      <c r="C155" s="67" t="s">
        <v>272</v>
      </c>
      <c r="D155" s="72">
        <v>1</v>
      </c>
      <c r="E155" s="72" t="s">
        <v>337</v>
      </c>
      <c r="F155" s="72" t="s">
        <v>337</v>
      </c>
      <c r="G155" s="72">
        <v>2</v>
      </c>
      <c r="H155" s="68" t="s">
        <v>338</v>
      </c>
      <c r="I155" s="68" t="s">
        <v>337</v>
      </c>
      <c r="J155" s="68">
        <f>G155*D155</f>
        <v>2</v>
      </c>
      <c r="N155" s="73"/>
    </row>
    <row r="156" spans="1:14" ht="19.5" customHeight="1">
      <c r="A156" s="66"/>
      <c r="B156" s="66" t="s">
        <v>299</v>
      </c>
      <c r="C156" s="67" t="s">
        <v>272</v>
      </c>
      <c r="D156" s="72">
        <v>25</v>
      </c>
      <c r="E156" s="72" t="s">
        <v>337</v>
      </c>
      <c r="F156" s="72" t="s">
        <v>337</v>
      </c>
      <c r="G156" s="72">
        <v>1</v>
      </c>
      <c r="H156" s="68" t="s">
        <v>337</v>
      </c>
      <c r="I156" s="68" t="s">
        <v>338</v>
      </c>
      <c r="J156" s="68">
        <v>25</v>
      </c>
      <c r="K156" s="59">
        <f>SUM(D156:I156)</f>
        <v>26</v>
      </c>
      <c r="N156" s="73"/>
    </row>
  </sheetData>
  <sheetProtection/>
  <mergeCells count="15">
    <mergeCell ref="H70:J70"/>
    <mergeCell ref="A1:J1"/>
    <mergeCell ref="A3:A5"/>
    <mergeCell ref="B3:B5"/>
    <mergeCell ref="C69:G69"/>
    <mergeCell ref="C75:H75"/>
    <mergeCell ref="E3:G3"/>
    <mergeCell ref="E4:G4"/>
    <mergeCell ref="H3:J3"/>
    <mergeCell ref="H4:J4"/>
    <mergeCell ref="C3:D4"/>
    <mergeCell ref="D67:G67"/>
    <mergeCell ref="D68:G68"/>
    <mergeCell ref="C70:G70"/>
    <mergeCell ref="C74:H74"/>
  </mergeCells>
  <printOptions horizontalCentered="1"/>
  <pageMargins left="0" right="0" top="0.3937007874015748" bottom="0.31496062992125984" header="0.11811023622047245" footer="0.5118110236220472"/>
  <pageSetup firstPageNumber="193" useFirstPageNumber="1" horizontalDpi="600" verticalDpi="600" orientation="portrait" paperSize="9" scale="90" r:id="rId1"/>
  <headerFooter alignWithMargins="0">
    <oddHeader xml:space="preserve">&amp;R&amp;"AngsanaUPC,ธรรมดา"&amp;16หน้าที่ &amp;P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H45"/>
  <sheetViews>
    <sheetView view="pageBreakPreview" zoomScaleNormal="50" zoomScaleSheetLayoutView="100" zoomScalePageLayoutView="0" workbookViewId="0" topLeftCell="A2">
      <selection activeCell="M17" sqref="M17"/>
    </sheetView>
  </sheetViews>
  <sheetFormatPr defaultColWidth="9.140625" defaultRowHeight="23.25" customHeight="1"/>
  <cols>
    <col min="1" max="1" width="17.8515625" style="103" customWidth="1"/>
    <col min="2" max="2" width="45.140625" style="103" customWidth="1"/>
    <col min="3" max="3" width="9.00390625" style="103" customWidth="1"/>
    <col min="4" max="4" width="7.421875" style="103" customWidth="1"/>
    <col min="5" max="7" width="6.57421875" style="103" customWidth="1"/>
    <col min="8" max="10" width="10.00390625" style="103" customWidth="1"/>
    <col min="11" max="16384" width="9.140625" style="103" customWidth="1"/>
  </cols>
  <sheetData>
    <row r="1" spans="1:10" ht="23.25" customHeight="1">
      <c r="A1" s="571" t="s">
        <v>151</v>
      </c>
      <c r="B1" s="571"/>
      <c r="C1" s="571"/>
      <c r="D1" s="571"/>
      <c r="E1" s="571"/>
      <c r="F1" s="571"/>
      <c r="G1" s="571"/>
      <c r="H1" s="571"/>
      <c r="I1" s="571"/>
      <c r="J1" s="571"/>
    </row>
    <row r="2" ht="12.75" customHeight="1"/>
    <row r="3" spans="1:10" ht="23.25" customHeight="1">
      <c r="A3" s="578" t="s">
        <v>252</v>
      </c>
      <c r="B3" s="578" t="s">
        <v>253</v>
      </c>
      <c r="C3" s="578" t="s">
        <v>265</v>
      </c>
      <c r="D3" s="578"/>
      <c r="E3" s="572" t="s">
        <v>258</v>
      </c>
      <c r="F3" s="573"/>
      <c r="G3" s="574"/>
      <c r="H3" s="572" t="s">
        <v>258</v>
      </c>
      <c r="I3" s="573"/>
      <c r="J3" s="574"/>
    </row>
    <row r="4" spans="1:10" ht="23.25" customHeight="1">
      <c r="A4" s="580"/>
      <c r="B4" s="580"/>
      <c r="C4" s="579"/>
      <c r="D4" s="579"/>
      <c r="E4" s="575" t="s">
        <v>260</v>
      </c>
      <c r="F4" s="576"/>
      <c r="G4" s="577"/>
      <c r="H4" s="575" t="s">
        <v>259</v>
      </c>
      <c r="I4" s="576"/>
      <c r="J4" s="577"/>
    </row>
    <row r="5" spans="1:10" ht="23.25" customHeight="1">
      <c r="A5" s="579"/>
      <c r="B5" s="579"/>
      <c r="C5" s="104" t="s">
        <v>254</v>
      </c>
      <c r="D5" s="104" t="s">
        <v>255</v>
      </c>
      <c r="E5" s="104" t="s">
        <v>256</v>
      </c>
      <c r="F5" s="104" t="s">
        <v>257</v>
      </c>
      <c r="G5" s="104" t="s">
        <v>264</v>
      </c>
      <c r="H5" s="104" t="s">
        <v>256</v>
      </c>
      <c r="I5" s="104" t="s">
        <v>257</v>
      </c>
      <c r="J5" s="104" t="s">
        <v>264</v>
      </c>
    </row>
    <row r="6" spans="1:112" s="105" customFormat="1" ht="23.25" customHeight="1">
      <c r="A6" s="105" t="s">
        <v>152</v>
      </c>
      <c r="B6" s="106"/>
      <c r="C6" s="106"/>
      <c r="D6" s="106"/>
      <c r="E6" s="106"/>
      <c r="F6" s="106"/>
      <c r="G6" s="106"/>
      <c r="H6" s="106"/>
      <c r="I6" s="106"/>
      <c r="J6" s="132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</row>
    <row r="7" spans="1:10" ht="23.25" customHeight="1">
      <c r="A7" s="107"/>
      <c r="B7" s="121" t="s">
        <v>153</v>
      </c>
      <c r="C7" s="122" t="s">
        <v>272</v>
      </c>
      <c r="D7" s="123">
        <v>12</v>
      </c>
      <c r="E7" s="464">
        <v>0</v>
      </c>
      <c r="F7" s="464">
        <v>6</v>
      </c>
      <c r="G7" s="464">
        <v>0</v>
      </c>
      <c r="H7" s="124">
        <f aca="true" t="shared" si="0" ref="H7:H36">E7*D7</f>
        <v>0</v>
      </c>
      <c r="I7" s="124">
        <f aca="true" t="shared" si="1" ref="I7:I36">F7*D7</f>
        <v>72</v>
      </c>
      <c r="J7" s="124">
        <f aca="true" t="shared" si="2" ref="J7:J36">G7*D7</f>
        <v>0</v>
      </c>
    </row>
    <row r="8" spans="1:10" ht="23.25" customHeight="1">
      <c r="A8" s="111"/>
      <c r="B8" s="108" t="s">
        <v>154</v>
      </c>
      <c r="C8" s="109" t="s">
        <v>272</v>
      </c>
      <c r="D8" s="110">
        <v>12</v>
      </c>
      <c r="E8" s="110">
        <v>0</v>
      </c>
      <c r="F8" s="110">
        <v>6</v>
      </c>
      <c r="G8" s="110">
        <v>0</v>
      </c>
      <c r="H8" s="68">
        <f t="shared" si="0"/>
        <v>0</v>
      </c>
      <c r="I8" s="68">
        <f t="shared" si="1"/>
        <v>72</v>
      </c>
      <c r="J8" s="68">
        <f t="shared" si="2"/>
        <v>0</v>
      </c>
    </row>
    <row r="9" spans="1:10" ht="23.25" customHeight="1">
      <c r="A9" s="112"/>
      <c r="B9" s="108" t="s">
        <v>155</v>
      </c>
      <c r="C9" s="109" t="s">
        <v>272</v>
      </c>
      <c r="D9" s="110">
        <v>12</v>
      </c>
      <c r="E9" s="114">
        <v>0</v>
      </c>
      <c r="F9" s="114">
        <v>30</v>
      </c>
      <c r="G9" s="114">
        <v>0</v>
      </c>
      <c r="H9" s="68">
        <f t="shared" si="0"/>
        <v>0</v>
      </c>
      <c r="I9" s="68">
        <f t="shared" si="1"/>
        <v>360</v>
      </c>
      <c r="J9" s="68">
        <f t="shared" si="2"/>
        <v>0</v>
      </c>
    </row>
    <row r="10" spans="1:10" ht="23.25" customHeight="1">
      <c r="A10" s="112"/>
      <c r="B10" s="112" t="s">
        <v>156</v>
      </c>
      <c r="C10" s="109"/>
      <c r="D10" s="110"/>
      <c r="E10" s="110"/>
      <c r="F10" s="110"/>
      <c r="G10" s="110"/>
      <c r="H10" s="68"/>
      <c r="I10" s="68"/>
      <c r="J10" s="68"/>
    </row>
    <row r="11" spans="1:10" ht="23.25" customHeight="1">
      <c r="A11" s="112"/>
      <c r="B11" s="108" t="s">
        <v>157</v>
      </c>
      <c r="C11" s="109" t="s">
        <v>272</v>
      </c>
      <c r="D11" s="110">
        <v>12</v>
      </c>
      <c r="E11" s="110">
        <v>0</v>
      </c>
      <c r="F11" s="110">
        <v>30</v>
      </c>
      <c r="G11" s="110">
        <v>0</v>
      </c>
      <c r="H11" s="68">
        <f t="shared" si="0"/>
        <v>0</v>
      </c>
      <c r="I11" s="68">
        <f t="shared" si="1"/>
        <v>360</v>
      </c>
      <c r="J11" s="68">
        <f t="shared" si="2"/>
        <v>0</v>
      </c>
    </row>
    <row r="12" spans="1:10" ht="23.25" customHeight="1">
      <c r="A12" s="112"/>
      <c r="B12" s="108" t="s">
        <v>158</v>
      </c>
      <c r="C12" s="109" t="s">
        <v>272</v>
      </c>
      <c r="D12" s="110">
        <v>12</v>
      </c>
      <c r="E12" s="110">
        <v>0</v>
      </c>
      <c r="F12" s="110">
        <v>6</v>
      </c>
      <c r="G12" s="110">
        <v>0</v>
      </c>
      <c r="H12" s="68">
        <f t="shared" si="0"/>
        <v>0</v>
      </c>
      <c r="I12" s="68">
        <f t="shared" si="1"/>
        <v>72</v>
      </c>
      <c r="J12" s="68">
        <f t="shared" si="2"/>
        <v>0</v>
      </c>
    </row>
    <row r="13" spans="1:10" ht="23.25" customHeight="1">
      <c r="A13" s="112"/>
      <c r="B13" s="112" t="s">
        <v>159</v>
      </c>
      <c r="C13" s="109"/>
      <c r="D13" s="110"/>
      <c r="E13" s="110"/>
      <c r="F13" s="110"/>
      <c r="G13" s="110"/>
      <c r="H13" s="68"/>
      <c r="I13" s="68"/>
      <c r="J13" s="68"/>
    </row>
    <row r="14" spans="1:10" ht="23.25" customHeight="1">
      <c r="A14" s="112"/>
      <c r="B14" s="108" t="s">
        <v>153</v>
      </c>
      <c r="C14" s="109" t="s">
        <v>272</v>
      </c>
      <c r="D14" s="110">
        <v>12</v>
      </c>
      <c r="E14" s="110">
        <v>0</v>
      </c>
      <c r="F14" s="110">
        <v>6</v>
      </c>
      <c r="G14" s="110">
        <v>0</v>
      </c>
      <c r="H14" s="68">
        <f t="shared" si="0"/>
        <v>0</v>
      </c>
      <c r="I14" s="68">
        <f t="shared" si="1"/>
        <v>72</v>
      </c>
      <c r="J14" s="68">
        <f t="shared" si="2"/>
        <v>0</v>
      </c>
    </row>
    <row r="15" spans="1:10" ht="23.25" customHeight="1">
      <c r="A15" s="112"/>
      <c r="B15" s="108" t="s">
        <v>160</v>
      </c>
      <c r="C15" s="109" t="s">
        <v>272</v>
      </c>
      <c r="D15" s="110">
        <v>12</v>
      </c>
      <c r="E15" s="110">
        <v>0</v>
      </c>
      <c r="F15" s="110">
        <v>6</v>
      </c>
      <c r="G15" s="110">
        <v>0</v>
      </c>
      <c r="H15" s="68">
        <f t="shared" si="0"/>
        <v>0</v>
      </c>
      <c r="I15" s="68">
        <f t="shared" si="1"/>
        <v>72</v>
      </c>
      <c r="J15" s="68">
        <f t="shared" si="2"/>
        <v>0</v>
      </c>
    </row>
    <row r="16" spans="1:10" ht="23.25" customHeight="1">
      <c r="A16" s="112"/>
      <c r="B16" s="108" t="s">
        <v>155</v>
      </c>
      <c r="C16" s="109" t="s">
        <v>272</v>
      </c>
      <c r="D16" s="110">
        <v>12</v>
      </c>
      <c r="E16" s="110">
        <v>0</v>
      </c>
      <c r="F16" s="110">
        <v>30</v>
      </c>
      <c r="G16" s="110">
        <v>0</v>
      </c>
      <c r="H16" s="68">
        <f t="shared" si="0"/>
        <v>0</v>
      </c>
      <c r="I16" s="68">
        <f t="shared" si="1"/>
        <v>360</v>
      </c>
      <c r="J16" s="68">
        <f t="shared" si="2"/>
        <v>0</v>
      </c>
    </row>
    <row r="17" spans="1:10" ht="23.25" customHeight="1">
      <c r="A17" s="112"/>
      <c r="B17" s="112" t="s">
        <v>156</v>
      </c>
      <c r="C17" s="109"/>
      <c r="D17" s="110"/>
      <c r="E17" s="110"/>
      <c r="F17" s="110"/>
      <c r="G17" s="110"/>
      <c r="H17" s="68"/>
      <c r="I17" s="68"/>
      <c r="J17" s="68"/>
    </row>
    <row r="18" spans="1:10" ht="23.25" customHeight="1">
      <c r="A18" s="112"/>
      <c r="B18" s="108" t="s">
        <v>157</v>
      </c>
      <c r="C18" s="109" t="s">
        <v>272</v>
      </c>
      <c r="D18" s="110">
        <v>12</v>
      </c>
      <c r="E18" s="110">
        <v>0</v>
      </c>
      <c r="F18" s="110">
        <v>30</v>
      </c>
      <c r="G18" s="110">
        <v>0</v>
      </c>
      <c r="H18" s="68">
        <f t="shared" si="0"/>
        <v>0</v>
      </c>
      <c r="I18" s="68">
        <f t="shared" si="1"/>
        <v>360</v>
      </c>
      <c r="J18" s="68">
        <f t="shared" si="2"/>
        <v>0</v>
      </c>
    </row>
    <row r="19" spans="1:10" ht="23.25" customHeight="1">
      <c r="A19" s="112"/>
      <c r="B19" s="108" t="s">
        <v>158</v>
      </c>
      <c r="C19" s="109" t="s">
        <v>272</v>
      </c>
      <c r="D19" s="110">
        <v>12</v>
      </c>
      <c r="E19" s="110">
        <v>0</v>
      </c>
      <c r="F19" s="110">
        <v>6</v>
      </c>
      <c r="G19" s="110">
        <v>0</v>
      </c>
      <c r="H19" s="68">
        <f t="shared" si="0"/>
        <v>0</v>
      </c>
      <c r="I19" s="68">
        <f t="shared" si="1"/>
        <v>72</v>
      </c>
      <c r="J19" s="68">
        <f t="shared" si="2"/>
        <v>0</v>
      </c>
    </row>
    <row r="20" spans="1:10" ht="23.25" customHeight="1">
      <c r="A20" s="112"/>
      <c r="B20" s="112" t="s">
        <v>159</v>
      </c>
      <c r="C20" s="109"/>
      <c r="D20" s="110"/>
      <c r="E20" s="110"/>
      <c r="F20" s="110"/>
      <c r="G20" s="110"/>
      <c r="H20" s="68"/>
      <c r="I20" s="68"/>
      <c r="J20" s="68"/>
    </row>
    <row r="21" spans="1:10" ht="23.25" customHeight="1">
      <c r="A21" s="112"/>
      <c r="B21" s="108" t="s">
        <v>161</v>
      </c>
      <c r="C21" s="109" t="s">
        <v>272</v>
      </c>
      <c r="D21" s="110">
        <v>12</v>
      </c>
      <c r="E21" s="110">
        <v>0</v>
      </c>
      <c r="F21" s="110">
        <v>6</v>
      </c>
      <c r="G21" s="110">
        <v>0</v>
      </c>
      <c r="H21" s="68">
        <f t="shared" si="0"/>
        <v>0</v>
      </c>
      <c r="I21" s="68">
        <f t="shared" si="1"/>
        <v>72</v>
      </c>
      <c r="J21" s="68">
        <f t="shared" si="2"/>
        <v>0</v>
      </c>
    </row>
    <row r="22" spans="1:10" ht="23.25" customHeight="1">
      <c r="A22" s="112"/>
      <c r="B22" s="112" t="s">
        <v>162</v>
      </c>
      <c r="C22" s="109"/>
      <c r="D22" s="110"/>
      <c r="E22" s="110"/>
      <c r="F22" s="110"/>
      <c r="G22" s="110"/>
      <c r="H22" s="68"/>
      <c r="I22" s="68"/>
      <c r="J22" s="68"/>
    </row>
    <row r="23" spans="1:10" ht="23.25" customHeight="1">
      <c r="A23" s="112"/>
      <c r="B23" s="108" t="s">
        <v>163</v>
      </c>
      <c r="C23" s="109" t="s">
        <v>272</v>
      </c>
      <c r="D23" s="110">
        <v>12</v>
      </c>
      <c r="E23" s="110">
        <v>0</v>
      </c>
      <c r="F23" s="110">
        <v>6</v>
      </c>
      <c r="G23" s="110">
        <v>0</v>
      </c>
      <c r="H23" s="68">
        <f t="shared" si="0"/>
        <v>0</v>
      </c>
      <c r="I23" s="68">
        <f t="shared" si="1"/>
        <v>72</v>
      </c>
      <c r="J23" s="68">
        <f t="shared" si="2"/>
        <v>0</v>
      </c>
    </row>
    <row r="24" spans="1:10" ht="23.25" customHeight="1">
      <c r="A24" s="112"/>
      <c r="B24" s="108" t="s">
        <v>153</v>
      </c>
      <c r="C24" s="109" t="s">
        <v>272</v>
      </c>
      <c r="D24" s="110">
        <v>12</v>
      </c>
      <c r="E24" s="110">
        <v>0</v>
      </c>
      <c r="F24" s="110">
        <v>6</v>
      </c>
      <c r="G24" s="110">
        <v>0</v>
      </c>
      <c r="H24" s="68">
        <f t="shared" si="0"/>
        <v>0</v>
      </c>
      <c r="I24" s="68">
        <f t="shared" si="1"/>
        <v>72</v>
      </c>
      <c r="J24" s="68">
        <f t="shared" si="2"/>
        <v>0</v>
      </c>
    </row>
    <row r="25" spans="1:10" ht="23.25" customHeight="1">
      <c r="A25" s="112"/>
      <c r="B25" s="108" t="s">
        <v>164</v>
      </c>
      <c r="C25" s="109" t="s">
        <v>272</v>
      </c>
      <c r="D25" s="110">
        <v>12</v>
      </c>
      <c r="E25" s="110">
        <v>0</v>
      </c>
      <c r="F25" s="110">
        <v>6</v>
      </c>
      <c r="G25" s="110">
        <v>0</v>
      </c>
      <c r="H25" s="68">
        <f t="shared" si="0"/>
        <v>0</v>
      </c>
      <c r="I25" s="68">
        <f t="shared" si="1"/>
        <v>72</v>
      </c>
      <c r="J25" s="68">
        <f t="shared" si="2"/>
        <v>0</v>
      </c>
    </row>
    <row r="26" spans="1:10" ht="23.25" customHeight="1">
      <c r="A26" s="112"/>
      <c r="B26" s="108" t="s">
        <v>155</v>
      </c>
      <c r="C26" s="109" t="s">
        <v>272</v>
      </c>
      <c r="D26" s="110">
        <v>12</v>
      </c>
      <c r="E26" s="110">
        <v>0</v>
      </c>
      <c r="F26" s="110">
        <v>30</v>
      </c>
      <c r="G26" s="110">
        <v>0</v>
      </c>
      <c r="H26" s="68">
        <f t="shared" si="0"/>
        <v>0</v>
      </c>
      <c r="I26" s="68">
        <f t="shared" si="1"/>
        <v>360</v>
      </c>
      <c r="J26" s="68">
        <f t="shared" si="2"/>
        <v>0</v>
      </c>
    </row>
    <row r="27" spans="1:10" ht="23.25" customHeight="1">
      <c r="A27" s="112"/>
      <c r="B27" s="112" t="s">
        <v>156</v>
      </c>
      <c r="C27" s="109"/>
      <c r="D27" s="110"/>
      <c r="E27" s="110"/>
      <c r="F27" s="110"/>
      <c r="G27" s="110"/>
      <c r="H27" s="68"/>
      <c r="I27" s="68"/>
      <c r="J27" s="68"/>
    </row>
    <row r="28" spans="1:10" ht="23.25" customHeight="1">
      <c r="A28" s="112"/>
      <c r="B28" s="108" t="s">
        <v>157</v>
      </c>
      <c r="C28" s="109" t="s">
        <v>272</v>
      </c>
      <c r="D28" s="110">
        <v>12</v>
      </c>
      <c r="E28" s="110">
        <v>0</v>
      </c>
      <c r="F28" s="110">
        <v>30</v>
      </c>
      <c r="G28" s="110">
        <v>0</v>
      </c>
      <c r="H28" s="68">
        <f t="shared" si="0"/>
        <v>0</v>
      </c>
      <c r="I28" s="68">
        <f t="shared" si="1"/>
        <v>360</v>
      </c>
      <c r="J28" s="68">
        <f t="shared" si="2"/>
        <v>0</v>
      </c>
    </row>
    <row r="29" spans="1:10" ht="23.25" customHeight="1">
      <c r="A29" s="112"/>
      <c r="B29" s="108" t="s">
        <v>158</v>
      </c>
      <c r="C29" s="109" t="s">
        <v>272</v>
      </c>
      <c r="D29" s="110">
        <v>12</v>
      </c>
      <c r="E29" s="110">
        <v>0</v>
      </c>
      <c r="F29" s="110">
        <v>6</v>
      </c>
      <c r="G29" s="110">
        <v>0</v>
      </c>
      <c r="H29" s="68">
        <f t="shared" si="0"/>
        <v>0</v>
      </c>
      <c r="I29" s="68">
        <f t="shared" si="1"/>
        <v>72</v>
      </c>
      <c r="J29" s="68">
        <f t="shared" si="2"/>
        <v>0</v>
      </c>
    </row>
    <row r="30" spans="1:10" ht="23.25" customHeight="1">
      <c r="A30" s="112"/>
      <c r="B30" s="112" t="s">
        <v>159</v>
      </c>
      <c r="C30" s="109"/>
      <c r="D30" s="110"/>
      <c r="E30" s="110"/>
      <c r="F30" s="110"/>
      <c r="G30" s="110"/>
      <c r="H30" s="68"/>
      <c r="I30" s="68"/>
      <c r="J30" s="68"/>
    </row>
    <row r="31" spans="1:10" ht="23.25" customHeight="1">
      <c r="A31" s="112"/>
      <c r="B31" s="108" t="s">
        <v>161</v>
      </c>
      <c r="C31" s="109" t="s">
        <v>272</v>
      </c>
      <c r="D31" s="110">
        <v>12</v>
      </c>
      <c r="E31" s="110">
        <v>0</v>
      </c>
      <c r="F31" s="110">
        <v>6</v>
      </c>
      <c r="G31" s="110">
        <v>0</v>
      </c>
      <c r="H31" s="68">
        <f t="shared" si="0"/>
        <v>0</v>
      </c>
      <c r="I31" s="68">
        <f t="shared" si="1"/>
        <v>72</v>
      </c>
      <c r="J31" s="68">
        <f t="shared" si="2"/>
        <v>0</v>
      </c>
    </row>
    <row r="32" spans="1:10" ht="23.25" customHeight="1">
      <c r="A32" s="112"/>
      <c r="B32" s="112" t="s">
        <v>162</v>
      </c>
      <c r="C32" s="109"/>
      <c r="D32" s="110"/>
      <c r="E32" s="110"/>
      <c r="F32" s="110"/>
      <c r="G32" s="110"/>
      <c r="H32" s="68"/>
      <c r="I32" s="68"/>
      <c r="J32" s="68"/>
    </row>
    <row r="33" spans="1:10" ht="23.25" customHeight="1">
      <c r="A33" s="113"/>
      <c r="B33" s="108" t="s">
        <v>163</v>
      </c>
      <c r="C33" s="109" t="s">
        <v>272</v>
      </c>
      <c r="D33" s="110">
        <v>12</v>
      </c>
      <c r="E33" s="110">
        <v>0</v>
      </c>
      <c r="F33" s="110">
        <v>6</v>
      </c>
      <c r="G33" s="110">
        <v>0</v>
      </c>
      <c r="H33" s="68">
        <f t="shared" si="0"/>
        <v>0</v>
      </c>
      <c r="I33" s="68">
        <f t="shared" si="1"/>
        <v>72</v>
      </c>
      <c r="J33" s="68">
        <f t="shared" si="2"/>
        <v>0</v>
      </c>
    </row>
    <row r="34" spans="1:10" ht="23.25" customHeight="1">
      <c r="A34" s="113"/>
      <c r="B34" s="108" t="s">
        <v>165</v>
      </c>
      <c r="C34" s="109" t="s">
        <v>272</v>
      </c>
      <c r="D34" s="114">
        <v>500</v>
      </c>
      <c r="E34" s="110">
        <v>0</v>
      </c>
      <c r="F34" s="110">
        <v>5</v>
      </c>
      <c r="G34" s="110">
        <v>0</v>
      </c>
      <c r="H34" s="68">
        <f t="shared" si="0"/>
        <v>0</v>
      </c>
      <c r="I34" s="68">
        <f t="shared" si="1"/>
        <v>2500</v>
      </c>
      <c r="J34" s="68">
        <f t="shared" si="2"/>
        <v>0</v>
      </c>
    </row>
    <row r="35" spans="1:10" ht="23.25" customHeight="1">
      <c r="A35" s="113"/>
      <c r="B35" s="112" t="s">
        <v>166</v>
      </c>
      <c r="C35" s="115"/>
      <c r="D35" s="114"/>
      <c r="E35" s="110"/>
      <c r="F35" s="110"/>
      <c r="G35" s="110"/>
      <c r="H35" s="68"/>
      <c r="I35" s="68"/>
      <c r="J35" s="68"/>
    </row>
    <row r="36" spans="1:10" ht="23.25" customHeight="1">
      <c r="A36" s="127"/>
      <c r="B36" s="128" t="s">
        <v>167</v>
      </c>
      <c r="C36" s="129" t="s">
        <v>272</v>
      </c>
      <c r="D36" s="130">
        <v>12</v>
      </c>
      <c r="E36" s="130">
        <v>0</v>
      </c>
      <c r="F36" s="130">
        <v>6</v>
      </c>
      <c r="G36" s="130">
        <v>0</v>
      </c>
      <c r="H36" s="131">
        <f t="shared" si="0"/>
        <v>0</v>
      </c>
      <c r="I36" s="131">
        <f t="shared" si="1"/>
        <v>72</v>
      </c>
      <c r="J36" s="131">
        <f t="shared" si="2"/>
        <v>0</v>
      </c>
    </row>
    <row r="37" spans="1:10" ht="23.25" customHeight="1">
      <c r="A37" s="116"/>
      <c r="B37" s="116"/>
      <c r="C37" s="116"/>
      <c r="E37" s="567" t="s">
        <v>290</v>
      </c>
      <c r="F37" s="567"/>
      <c r="G37" s="568"/>
      <c r="H37" s="125">
        <f>SUM(H7:H36)</f>
        <v>0</v>
      </c>
      <c r="I37" s="126">
        <f>SUM(I7:I36)</f>
        <v>5668</v>
      </c>
      <c r="J37" s="125">
        <f>SUM(J7:J36)</f>
        <v>0</v>
      </c>
    </row>
    <row r="38" spans="1:10" ht="23.25" customHeight="1">
      <c r="A38" s="116"/>
      <c r="B38" s="116"/>
      <c r="C38" s="116"/>
      <c r="E38" s="569" t="s">
        <v>261</v>
      </c>
      <c r="F38" s="569"/>
      <c r="G38" s="570"/>
      <c r="H38" s="79">
        <f>H37/60</f>
        <v>0</v>
      </c>
      <c r="I38" s="118">
        <f>I37</f>
        <v>5668</v>
      </c>
      <c r="J38" s="79">
        <v>0</v>
      </c>
    </row>
    <row r="39" spans="1:10" ht="23.25" customHeight="1">
      <c r="A39" s="116"/>
      <c r="B39" s="116"/>
      <c r="C39" s="116"/>
      <c r="E39" s="569" t="s">
        <v>266</v>
      </c>
      <c r="F39" s="569"/>
      <c r="G39" s="570"/>
      <c r="H39" s="79">
        <f>H38/7</f>
        <v>0</v>
      </c>
      <c r="I39" s="118">
        <f>I38/7</f>
        <v>809.7142857142857</v>
      </c>
      <c r="J39" s="79">
        <f>J37</f>
        <v>0</v>
      </c>
    </row>
    <row r="40" spans="1:10" ht="23.25" customHeight="1">
      <c r="A40" s="116"/>
      <c r="B40" s="116"/>
      <c r="C40" s="116"/>
      <c r="E40" s="569" t="s">
        <v>262</v>
      </c>
      <c r="F40" s="569"/>
      <c r="G40" s="570"/>
      <c r="H40" s="563">
        <f>SUM(H39:J39)/230</f>
        <v>3.5204968944099377</v>
      </c>
      <c r="I40" s="564"/>
      <c r="J40" s="565"/>
    </row>
    <row r="41" spans="1:10" ht="23.25" customHeight="1">
      <c r="A41" s="120" t="s">
        <v>263</v>
      </c>
      <c r="B41" s="116" t="s">
        <v>267</v>
      </c>
      <c r="C41" s="116"/>
      <c r="D41" s="116"/>
      <c r="E41" s="116"/>
      <c r="F41" s="116"/>
      <c r="G41" s="116"/>
      <c r="H41" s="116"/>
      <c r="I41" s="116"/>
      <c r="J41" s="116"/>
    </row>
    <row r="42" spans="1:10" ht="23.25" customHeight="1">
      <c r="A42" s="116"/>
      <c r="B42" s="116" t="s">
        <v>268</v>
      </c>
      <c r="C42" s="116"/>
      <c r="D42" s="116"/>
      <c r="E42" s="116"/>
      <c r="F42" s="116"/>
      <c r="G42" s="116"/>
      <c r="H42" s="116"/>
      <c r="I42" s="116"/>
      <c r="J42" s="116"/>
    </row>
    <row r="43" spans="1:10" ht="23.25" customHeight="1">
      <c r="A43" s="116"/>
      <c r="B43" s="116" t="s">
        <v>269</v>
      </c>
      <c r="C43" s="116"/>
      <c r="D43" s="116"/>
      <c r="E43" s="116"/>
      <c r="F43" s="116"/>
      <c r="G43" s="116"/>
      <c r="H43" s="116"/>
      <c r="I43" s="116"/>
      <c r="J43" s="116"/>
    </row>
    <row r="44" spans="1:10" ht="23.25" customHeight="1">
      <c r="A44" s="116"/>
      <c r="B44" s="116" t="s">
        <v>270</v>
      </c>
      <c r="C44" s="562" t="s">
        <v>271</v>
      </c>
      <c r="D44" s="562"/>
      <c r="E44" s="562"/>
      <c r="F44" s="562"/>
      <c r="G44" s="562"/>
      <c r="H44" s="562"/>
      <c r="I44" s="116"/>
      <c r="J44" s="116"/>
    </row>
    <row r="45" spans="1:10" ht="23.25" customHeight="1">
      <c r="A45" s="116"/>
      <c r="B45" s="116"/>
      <c r="C45" s="566">
        <v>230</v>
      </c>
      <c r="D45" s="566"/>
      <c r="E45" s="566"/>
      <c r="F45" s="566"/>
      <c r="G45" s="566"/>
      <c r="H45" s="566"/>
      <c r="I45" s="116"/>
      <c r="J45" s="116"/>
    </row>
  </sheetData>
  <sheetProtection/>
  <mergeCells count="15">
    <mergeCell ref="A1:J1"/>
    <mergeCell ref="E3:G3"/>
    <mergeCell ref="E4:G4"/>
    <mergeCell ref="H3:J3"/>
    <mergeCell ref="H4:J4"/>
    <mergeCell ref="C3:D4"/>
    <mergeCell ref="A3:A5"/>
    <mergeCell ref="B3:B5"/>
    <mergeCell ref="C44:H44"/>
    <mergeCell ref="H40:J40"/>
    <mergeCell ref="C45:H45"/>
    <mergeCell ref="E37:G37"/>
    <mergeCell ref="E38:G38"/>
    <mergeCell ref="E39:G39"/>
    <mergeCell ref="E40:G40"/>
  </mergeCells>
  <printOptions horizontalCentered="1"/>
  <pageMargins left="0" right="0" top="0.7086614173228347" bottom="0.3937007874015748" header="0.11811023622047245" footer="0.5118110236220472"/>
  <pageSetup firstPageNumber="207" useFirstPageNumber="1"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N303"/>
  <sheetViews>
    <sheetView view="pageBreakPreview" zoomScale="130" zoomScaleSheetLayoutView="130" zoomScalePageLayoutView="0" workbookViewId="0" topLeftCell="A76">
      <selection activeCell="K288" sqref="K288"/>
    </sheetView>
  </sheetViews>
  <sheetFormatPr defaultColWidth="9.140625" defaultRowHeight="21.75"/>
  <cols>
    <col min="1" max="1" width="17.8515625" style="210" customWidth="1"/>
    <col min="2" max="2" width="28.8515625" style="137" customWidth="1"/>
    <col min="3" max="3" width="6.7109375" style="138" customWidth="1"/>
    <col min="4" max="4" width="5.57421875" style="138" customWidth="1"/>
    <col min="5" max="5" width="6.28125" style="138" customWidth="1"/>
    <col min="6" max="6" width="6.57421875" style="138" customWidth="1"/>
    <col min="7" max="7" width="6.421875" style="138" customWidth="1"/>
    <col min="8" max="8" width="7.8515625" style="198" customWidth="1"/>
    <col min="9" max="9" width="6.8515625" style="198" customWidth="1"/>
    <col min="10" max="10" width="7.28125" style="198" customWidth="1"/>
    <col min="11" max="14" width="9.140625" style="136" customWidth="1"/>
    <col min="15" max="16384" width="9.140625" style="137" customWidth="1"/>
  </cols>
  <sheetData>
    <row r="1" spans="1:10" ht="21.75">
      <c r="A1" s="594" t="s">
        <v>1038</v>
      </c>
      <c r="B1" s="594"/>
      <c r="C1" s="594"/>
      <c r="D1" s="594"/>
      <c r="E1" s="594"/>
      <c r="F1" s="594"/>
      <c r="G1" s="594"/>
      <c r="H1" s="594"/>
      <c r="I1" s="594"/>
      <c r="J1" s="594"/>
    </row>
    <row r="2" spans="1:10" ht="21.75">
      <c r="A2" s="595" t="s">
        <v>759</v>
      </c>
      <c r="B2" s="595"/>
      <c r="C2" s="595"/>
      <c r="D2" s="595"/>
      <c r="E2" s="595"/>
      <c r="F2" s="595"/>
      <c r="G2" s="595"/>
      <c r="H2" s="595"/>
      <c r="I2" s="595"/>
      <c r="J2" s="595"/>
    </row>
    <row r="3" spans="1:10" ht="21.75">
      <c r="A3" s="139" t="s">
        <v>252</v>
      </c>
      <c r="B3" s="140" t="s">
        <v>291</v>
      </c>
      <c r="C3" s="596" t="s">
        <v>265</v>
      </c>
      <c r="D3" s="597"/>
      <c r="E3" s="598" t="s">
        <v>258</v>
      </c>
      <c r="F3" s="596"/>
      <c r="G3" s="597"/>
      <c r="H3" s="599" t="s">
        <v>258</v>
      </c>
      <c r="I3" s="600"/>
      <c r="J3" s="601"/>
    </row>
    <row r="4" spans="1:10" ht="21.75">
      <c r="A4" s="141"/>
      <c r="B4" s="142"/>
      <c r="C4" s="143"/>
      <c r="D4" s="144"/>
      <c r="E4" s="581" t="s">
        <v>260</v>
      </c>
      <c r="F4" s="582"/>
      <c r="G4" s="583"/>
      <c r="H4" s="584" t="s">
        <v>259</v>
      </c>
      <c r="I4" s="585"/>
      <c r="J4" s="586"/>
    </row>
    <row r="5" spans="1:10" ht="21.75">
      <c r="A5" s="145"/>
      <c r="B5" s="146"/>
      <c r="C5" s="147" t="s">
        <v>254</v>
      </c>
      <c r="D5" s="147" t="s">
        <v>255</v>
      </c>
      <c r="E5" s="147" t="s">
        <v>256</v>
      </c>
      <c r="F5" s="147" t="s">
        <v>257</v>
      </c>
      <c r="G5" s="147" t="s">
        <v>264</v>
      </c>
      <c r="H5" s="148" t="s">
        <v>256</v>
      </c>
      <c r="I5" s="148" t="s">
        <v>257</v>
      </c>
      <c r="J5" s="148" t="s">
        <v>264</v>
      </c>
    </row>
    <row r="6" spans="1:10" ht="24">
      <c r="A6" s="587" t="s">
        <v>760</v>
      </c>
      <c r="B6" s="588"/>
      <c r="C6" s="149"/>
      <c r="D6" s="149"/>
      <c r="E6" s="149"/>
      <c r="F6" s="149"/>
      <c r="G6" s="149"/>
      <c r="H6" s="150"/>
      <c r="I6" s="150"/>
      <c r="J6" s="150"/>
    </row>
    <row r="7" spans="1:10" ht="21.75">
      <c r="A7" s="151" t="s">
        <v>761</v>
      </c>
      <c r="B7" s="152"/>
      <c r="C7" s="153"/>
      <c r="D7" s="153"/>
      <c r="E7" s="153"/>
      <c r="F7" s="153"/>
      <c r="G7" s="153"/>
      <c r="H7" s="154"/>
      <c r="I7" s="154"/>
      <c r="J7" s="154"/>
    </row>
    <row r="8" spans="1:10" ht="21.75">
      <c r="A8" s="199"/>
      <c r="B8" s="156" t="s">
        <v>762</v>
      </c>
      <c r="C8" s="153"/>
      <c r="D8" s="153"/>
      <c r="E8" s="153"/>
      <c r="F8" s="153"/>
      <c r="G8" s="153"/>
      <c r="H8" s="154"/>
      <c r="I8" s="154"/>
      <c r="J8" s="154"/>
    </row>
    <row r="9" spans="1:10" ht="21.75">
      <c r="A9" s="157"/>
      <c r="B9" s="157" t="s">
        <v>763</v>
      </c>
      <c r="C9" s="153" t="s">
        <v>272</v>
      </c>
      <c r="D9" s="153">
        <v>2</v>
      </c>
      <c r="E9" s="153">
        <f>G9*60</f>
        <v>120</v>
      </c>
      <c r="F9" s="153">
        <f>G9*7</f>
        <v>14</v>
      </c>
      <c r="G9" s="153">
        <v>2</v>
      </c>
      <c r="H9" s="158">
        <f>E9*2</f>
        <v>240</v>
      </c>
      <c r="I9" s="159">
        <f>F9*2</f>
        <v>28</v>
      </c>
      <c r="J9" s="159">
        <f>G9*2</f>
        <v>4</v>
      </c>
    </row>
    <row r="10" spans="1:10" ht="21.75">
      <c r="A10" s="157"/>
      <c r="B10" s="157" t="s">
        <v>764</v>
      </c>
      <c r="C10" s="153"/>
      <c r="D10" s="153"/>
      <c r="E10" s="153"/>
      <c r="F10" s="153"/>
      <c r="G10" s="153"/>
      <c r="H10" s="158"/>
      <c r="I10" s="159"/>
      <c r="J10" s="159"/>
    </row>
    <row r="11" spans="1:10" ht="21.75">
      <c r="A11" s="157"/>
      <c r="B11" s="160" t="s">
        <v>765</v>
      </c>
      <c r="C11" s="153" t="s">
        <v>272</v>
      </c>
      <c r="D11" s="153">
        <v>2</v>
      </c>
      <c r="E11" s="153">
        <f>G11*60</f>
        <v>300</v>
      </c>
      <c r="F11" s="153">
        <f>G11*7</f>
        <v>35</v>
      </c>
      <c r="G11" s="153">
        <v>5</v>
      </c>
      <c r="H11" s="158">
        <f>E11*2</f>
        <v>600</v>
      </c>
      <c r="I11" s="159">
        <f>F11*2</f>
        <v>70</v>
      </c>
      <c r="J11" s="159">
        <v>10</v>
      </c>
    </row>
    <row r="12" spans="1:10" ht="21.75">
      <c r="A12" s="157"/>
      <c r="B12" s="157" t="s">
        <v>766</v>
      </c>
      <c r="C12" s="153"/>
      <c r="D12" s="153"/>
      <c r="E12" s="153"/>
      <c r="F12" s="153"/>
      <c r="G12" s="153"/>
      <c r="H12" s="158"/>
      <c r="I12" s="159"/>
      <c r="J12" s="159"/>
    </row>
    <row r="13" spans="1:10" ht="21.75">
      <c r="A13" s="157"/>
      <c r="B13" s="160" t="s">
        <v>767</v>
      </c>
      <c r="C13" s="153" t="s">
        <v>272</v>
      </c>
      <c r="D13" s="153">
        <v>2</v>
      </c>
      <c r="E13" s="153">
        <f>F13*60</f>
        <v>2940</v>
      </c>
      <c r="F13" s="153">
        <f>G13*7</f>
        <v>49</v>
      </c>
      <c r="G13" s="153">
        <v>7</v>
      </c>
      <c r="H13" s="158">
        <f>E13*D13</f>
        <v>5880</v>
      </c>
      <c r="I13" s="159">
        <f>F13*D13</f>
        <v>98</v>
      </c>
      <c r="J13" s="159">
        <f>G13*D13</f>
        <v>14</v>
      </c>
    </row>
    <row r="14" spans="1:10" ht="21.75">
      <c r="A14" s="157"/>
      <c r="B14" s="157" t="s">
        <v>768</v>
      </c>
      <c r="C14" s="153"/>
      <c r="D14" s="153"/>
      <c r="E14" s="153"/>
      <c r="F14" s="153"/>
      <c r="G14" s="153"/>
      <c r="H14" s="158"/>
      <c r="I14" s="159"/>
      <c r="J14" s="159"/>
    </row>
    <row r="15" spans="1:10" ht="21.75">
      <c r="A15" s="157"/>
      <c r="B15" s="160" t="s">
        <v>769</v>
      </c>
      <c r="C15" s="153" t="s">
        <v>272</v>
      </c>
      <c r="D15" s="153">
        <v>6</v>
      </c>
      <c r="E15" s="153">
        <f>G15*60</f>
        <v>900</v>
      </c>
      <c r="F15" s="153">
        <f>G15*7</f>
        <v>105</v>
      </c>
      <c r="G15" s="153">
        <v>15</v>
      </c>
      <c r="H15" s="158">
        <f>E15*D15</f>
        <v>5400</v>
      </c>
      <c r="I15" s="159">
        <f>F15*D15</f>
        <v>630</v>
      </c>
      <c r="J15" s="159">
        <f>G15*D15</f>
        <v>90</v>
      </c>
    </row>
    <row r="16" spans="1:10" ht="21.75">
      <c r="A16" s="157"/>
      <c r="B16" s="157" t="s">
        <v>770</v>
      </c>
      <c r="C16" s="153"/>
      <c r="D16" s="153"/>
      <c r="E16" s="153"/>
      <c r="F16" s="153"/>
      <c r="G16" s="153"/>
      <c r="H16" s="158"/>
      <c r="I16" s="159"/>
      <c r="J16" s="159"/>
    </row>
    <row r="17" spans="1:10" ht="21.75">
      <c r="A17" s="157"/>
      <c r="B17" s="160" t="s">
        <v>771</v>
      </c>
      <c r="C17" s="153" t="s">
        <v>272</v>
      </c>
      <c r="D17" s="153">
        <v>2</v>
      </c>
      <c r="E17" s="153">
        <f>G17*60</f>
        <v>180</v>
      </c>
      <c r="F17" s="153">
        <f>G17*7</f>
        <v>21</v>
      </c>
      <c r="G17" s="153">
        <v>3</v>
      </c>
      <c r="H17" s="158">
        <f>E17*2</f>
        <v>360</v>
      </c>
      <c r="I17" s="159">
        <f>F17*2</f>
        <v>42</v>
      </c>
      <c r="J17" s="159">
        <v>6</v>
      </c>
    </row>
    <row r="18" spans="1:10" ht="21.75">
      <c r="A18" s="157"/>
      <c r="B18" s="157" t="s">
        <v>772</v>
      </c>
      <c r="C18" s="153"/>
      <c r="D18" s="153"/>
      <c r="E18" s="153"/>
      <c r="F18" s="153"/>
      <c r="G18" s="153"/>
      <c r="H18" s="158"/>
      <c r="I18" s="159"/>
      <c r="J18" s="159"/>
    </row>
    <row r="19" spans="1:10" ht="21.75">
      <c r="A19" s="157"/>
      <c r="B19" s="160" t="s">
        <v>773</v>
      </c>
      <c r="C19" s="153" t="s">
        <v>272</v>
      </c>
      <c r="D19" s="153">
        <v>1</v>
      </c>
      <c r="E19" s="153">
        <f>G19*60</f>
        <v>120</v>
      </c>
      <c r="F19" s="153">
        <f>G19*7</f>
        <v>14</v>
      </c>
      <c r="G19" s="153">
        <v>2</v>
      </c>
      <c r="H19" s="158">
        <f>E19*D19</f>
        <v>120</v>
      </c>
      <c r="I19" s="159">
        <f>F19*D19</f>
        <v>14</v>
      </c>
      <c r="J19" s="159">
        <v>2</v>
      </c>
    </row>
    <row r="20" spans="1:10" ht="21.75">
      <c r="A20" s="157"/>
      <c r="B20" s="157" t="s">
        <v>774</v>
      </c>
      <c r="C20" s="153"/>
      <c r="D20" s="153"/>
      <c r="E20" s="153"/>
      <c r="F20" s="153"/>
      <c r="G20" s="153"/>
      <c r="H20" s="158"/>
      <c r="I20" s="159"/>
      <c r="J20" s="159"/>
    </row>
    <row r="21" spans="1:10" ht="21.75">
      <c r="A21" s="157"/>
      <c r="B21" s="161" t="s">
        <v>775</v>
      </c>
      <c r="C21" s="153"/>
      <c r="D21" s="153"/>
      <c r="E21" s="153"/>
      <c r="F21" s="153"/>
      <c r="G21" s="153"/>
      <c r="H21" s="158"/>
      <c r="I21" s="159"/>
      <c r="J21" s="159"/>
    </row>
    <row r="22" spans="1:10" ht="21.75">
      <c r="A22" s="157"/>
      <c r="B22" s="160" t="s">
        <v>776</v>
      </c>
      <c r="C22" s="153" t="s">
        <v>281</v>
      </c>
      <c r="D22" s="153">
        <v>7</v>
      </c>
      <c r="E22" s="153">
        <f>G22*60</f>
        <v>300</v>
      </c>
      <c r="F22" s="153">
        <f>G22*7</f>
        <v>35</v>
      </c>
      <c r="G22" s="153">
        <v>5</v>
      </c>
      <c r="H22" s="158">
        <f>E22*D22</f>
        <v>2100</v>
      </c>
      <c r="I22" s="159">
        <f>F22*D22</f>
        <v>245</v>
      </c>
      <c r="J22" s="159">
        <f>G22*D22</f>
        <v>35</v>
      </c>
    </row>
    <row r="23" spans="1:10" ht="21.75">
      <c r="A23" s="157"/>
      <c r="B23" s="157" t="s">
        <v>777</v>
      </c>
      <c r="C23" s="153"/>
      <c r="D23" s="153"/>
      <c r="E23" s="153"/>
      <c r="F23" s="153"/>
      <c r="G23" s="153"/>
      <c r="H23" s="158"/>
      <c r="I23" s="159"/>
      <c r="J23" s="159"/>
    </row>
    <row r="24" spans="1:10" ht="21.75">
      <c r="A24" s="157"/>
      <c r="B24" s="160" t="s">
        <v>778</v>
      </c>
      <c r="C24" s="153" t="s">
        <v>281</v>
      </c>
      <c r="D24" s="153">
        <v>50</v>
      </c>
      <c r="E24" s="153">
        <v>30</v>
      </c>
      <c r="F24" s="153">
        <f>G24*7</f>
        <v>14</v>
      </c>
      <c r="G24" s="153">
        <v>2</v>
      </c>
      <c r="H24" s="158">
        <f>E24*D24</f>
        <v>1500</v>
      </c>
      <c r="I24" s="159">
        <f>F24*D24</f>
        <v>700</v>
      </c>
      <c r="J24" s="159">
        <v>100</v>
      </c>
    </row>
    <row r="25" spans="1:10" ht="21.75">
      <c r="A25" s="157"/>
      <c r="B25" s="157" t="s">
        <v>779</v>
      </c>
      <c r="C25" s="153"/>
      <c r="D25" s="153"/>
      <c r="E25" s="153"/>
      <c r="F25" s="153"/>
      <c r="G25" s="153"/>
      <c r="H25" s="158"/>
      <c r="I25" s="159"/>
      <c r="J25" s="159"/>
    </row>
    <row r="26" spans="1:10" ht="21.75">
      <c r="A26" s="157"/>
      <c r="B26" s="160" t="s">
        <v>780</v>
      </c>
      <c r="C26" s="153" t="s">
        <v>281</v>
      </c>
      <c r="D26" s="153">
        <v>1</v>
      </c>
      <c r="E26" s="153">
        <f>G26*60</f>
        <v>120</v>
      </c>
      <c r="F26" s="153">
        <f>G26*7</f>
        <v>14</v>
      </c>
      <c r="G26" s="153">
        <v>2</v>
      </c>
      <c r="H26" s="158">
        <f>E26*D26</f>
        <v>120</v>
      </c>
      <c r="I26" s="159">
        <f>F26*D26</f>
        <v>14</v>
      </c>
      <c r="J26" s="159">
        <v>2</v>
      </c>
    </row>
    <row r="27" spans="1:10" ht="21.75">
      <c r="A27" s="157"/>
      <c r="B27" s="157" t="s">
        <v>781</v>
      </c>
      <c r="C27" s="153"/>
      <c r="D27" s="153"/>
      <c r="E27" s="153"/>
      <c r="F27" s="153"/>
      <c r="G27" s="153"/>
      <c r="H27" s="158"/>
      <c r="I27" s="159"/>
      <c r="J27" s="159"/>
    </row>
    <row r="28" spans="1:10" ht="21.75">
      <c r="A28" s="157"/>
      <c r="B28" s="160" t="s">
        <v>782</v>
      </c>
      <c r="C28" s="153" t="s">
        <v>281</v>
      </c>
      <c r="D28" s="153">
        <v>37</v>
      </c>
      <c r="E28" s="153">
        <f>G28*60</f>
        <v>120</v>
      </c>
      <c r="F28" s="153">
        <f>G28*7</f>
        <v>14</v>
      </c>
      <c r="G28" s="153">
        <v>2</v>
      </c>
      <c r="H28" s="158">
        <f>E28*D28</f>
        <v>4440</v>
      </c>
      <c r="I28" s="159">
        <f>F28*D28</f>
        <v>518</v>
      </c>
      <c r="J28" s="159">
        <v>74</v>
      </c>
    </row>
    <row r="29" spans="1:10" ht="21.75">
      <c r="A29" s="157"/>
      <c r="B29" s="157" t="s">
        <v>783</v>
      </c>
      <c r="C29" s="153"/>
      <c r="D29" s="153"/>
      <c r="E29" s="153"/>
      <c r="F29" s="153"/>
      <c r="G29" s="153"/>
      <c r="H29" s="158"/>
      <c r="I29" s="159"/>
      <c r="J29" s="159"/>
    </row>
    <row r="30" spans="1:10" ht="21.75">
      <c r="A30" s="157"/>
      <c r="B30" s="160" t="s">
        <v>784</v>
      </c>
      <c r="C30" s="153" t="s">
        <v>281</v>
      </c>
      <c r="D30" s="153">
        <v>12</v>
      </c>
      <c r="E30" s="153">
        <f>G30*60</f>
        <v>120</v>
      </c>
      <c r="F30" s="153">
        <f>G30*7</f>
        <v>14</v>
      </c>
      <c r="G30" s="153">
        <v>2</v>
      </c>
      <c r="H30" s="158">
        <f>E30*D30</f>
        <v>1440</v>
      </c>
      <c r="I30" s="159">
        <f>F30*D30</f>
        <v>168</v>
      </c>
      <c r="J30" s="159">
        <v>24</v>
      </c>
    </row>
    <row r="31" spans="1:10" ht="21.75">
      <c r="A31" s="157"/>
      <c r="B31" s="157" t="s">
        <v>785</v>
      </c>
      <c r="C31" s="153"/>
      <c r="D31" s="153"/>
      <c r="E31" s="153"/>
      <c r="F31" s="153"/>
      <c r="G31" s="153"/>
      <c r="H31" s="158"/>
      <c r="I31" s="159"/>
      <c r="J31" s="159"/>
    </row>
    <row r="32" spans="1:10" ht="21.75">
      <c r="A32" s="157"/>
      <c r="B32" s="161" t="s">
        <v>786</v>
      </c>
      <c r="C32" s="153"/>
      <c r="D32" s="153"/>
      <c r="E32" s="153"/>
      <c r="F32" s="153"/>
      <c r="G32" s="153"/>
      <c r="H32" s="158"/>
      <c r="I32" s="159"/>
      <c r="J32" s="159"/>
    </row>
    <row r="33" spans="1:10" ht="21.75">
      <c r="A33" s="157"/>
      <c r="B33" s="160" t="s">
        <v>787</v>
      </c>
      <c r="C33" s="153" t="s">
        <v>281</v>
      </c>
      <c r="D33" s="153">
        <v>1</v>
      </c>
      <c r="E33" s="153">
        <f>G33*60</f>
        <v>1500</v>
      </c>
      <c r="F33" s="153">
        <f>G33*7</f>
        <v>175</v>
      </c>
      <c r="G33" s="153">
        <v>25</v>
      </c>
      <c r="H33" s="158">
        <f>E33*D33</f>
        <v>1500</v>
      </c>
      <c r="I33" s="159">
        <f>F33*D33</f>
        <v>175</v>
      </c>
      <c r="J33" s="159">
        <v>25</v>
      </c>
    </row>
    <row r="34" spans="1:10" ht="21.75">
      <c r="A34" s="157"/>
      <c r="B34" s="160" t="s">
        <v>788</v>
      </c>
      <c r="C34" s="153" t="s">
        <v>281</v>
      </c>
      <c r="D34" s="153"/>
      <c r="E34" s="153"/>
      <c r="F34" s="153"/>
      <c r="G34" s="153"/>
      <c r="H34" s="158"/>
      <c r="I34" s="159"/>
      <c r="J34" s="159"/>
    </row>
    <row r="35" spans="1:10" ht="21.75">
      <c r="A35" s="157"/>
      <c r="B35" s="160" t="s">
        <v>789</v>
      </c>
      <c r="C35" s="153" t="s">
        <v>272</v>
      </c>
      <c r="D35" s="153">
        <v>1</v>
      </c>
      <c r="E35" s="153">
        <f>G35*60</f>
        <v>1800</v>
      </c>
      <c r="F35" s="153">
        <f>G35*7</f>
        <v>210</v>
      </c>
      <c r="G35" s="153">
        <v>30</v>
      </c>
      <c r="H35" s="158">
        <f>E35*D35</f>
        <v>1800</v>
      </c>
      <c r="I35" s="159">
        <f>F35*D35</f>
        <v>210</v>
      </c>
      <c r="J35" s="159">
        <v>30</v>
      </c>
    </row>
    <row r="36" spans="1:10" ht="21.75">
      <c r="A36" s="157"/>
      <c r="B36" s="160" t="s">
        <v>790</v>
      </c>
      <c r="C36" s="153" t="s">
        <v>272</v>
      </c>
      <c r="D36" s="153">
        <v>5</v>
      </c>
      <c r="E36" s="153">
        <v>30</v>
      </c>
      <c r="F36" s="153">
        <f>E36/60</f>
        <v>0.5</v>
      </c>
      <c r="G36" s="153">
        <f>E36/7</f>
        <v>4.285714285714286</v>
      </c>
      <c r="H36" s="158">
        <f>E36*5</f>
        <v>150</v>
      </c>
      <c r="I36" s="159">
        <f>F36*D36</f>
        <v>2.5</v>
      </c>
      <c r="J36" s="159">
        <f>G36*D36</f>
        <v>21.428571428571427</v>
      </c>
    </row>
    <row r="37" spans="1:10" ht="21.75">
      <c r="A37" s="157"/>
      <c r="B37" s="160" t="s">
        <v>791</v>
      </c>
      <c r="C37" s="153" t="s">
        <v>281</v>
      </c>
      <c r="D37" s="153">
        <v>3</v>
      </c>
      <c r="E37" s="153">
        <f>G37*60</f>
        <v>180</v>
      </c>
      <c r="F37" s="153">
        <f>G37*7</f>
        <v>21</v>
      </c>
      <c r="G37" s="153">
        <v>3</v>
      </c>
      <c r="H37" s="158">
        <f>E37*D37</f>
        <v>540</v>
      </c>
      <c r="I37" s="159">
        <f>F37*D37</f>
        <v>63</v>
      </c>
      <c r="J37" s="159">
        <v>9</v>
      </c>
    </row>
    <row r="38" spans="1:10" ht="21.75">
      <c r="A38" s="157"/>
      <c r="B38" s="160" t="s">
        <v>792</v>
      </c>
      <c r="C38" s="153" t="s">
        <v>281</v>
      </c>
      <c r="D38" s="153">
        <v>4</v>
      </c>
      <c r="E38" s="153">
        <v>30</v>
      </c>
      <c r="F38" s="153">
        <f>E38/60</f>
        <v>0.5</v>
      </c>
      <c r="G38" s="153">
        <f>F38/7</f>
        <v>0.07142857142857142</v>
      </c>
      <c r="H38" s="158">
        <f>E38*D38</f>
        <v>120</v>
      </c>
      <c r="I38" s="159">
        <f>F38*D38</f>
        <v>2</v>
      </c>
      <c r="J38" s="159">
        <f>G38*D38</f>
        <v>0.2857142857142857</v>
      </c>
    </row>
    <row r="39" spans="1:10" ht="21.75">
      <c r="A39" s="157"/>
      <c r="B39" s="160" t="s">
        <v>793</v>
      </c>
      <c r="C39" s="153" t="s">
        <v>281</v>
      </c>
      <c r="D39" s="153">
        <v>2</v>
      </c>
      <c r="E39" s="153">
        <f>G39*60</f>
        <v>120</v>
      </c>
      <c r="F39" s="153">
        <f>G39*7</f>
        <v>14</v>
      </c>
      <c r="G39" s="153">
        <v>2</v>
      </c>
      <c r="H39" s="158">
        <f>E39*2</f>
        <v>240</v>
      </c>
      <c r="I39" s="159">
        <f>F39*2</f>
        <v>28</v>
      </c>
      <c r="J39" s="159">
        <v>4</v>
      </c>
    </row>
    <row r="40" spans="1:10" ht="21.75">
      <c r="A40" s="157"/>
      <c r="B40" s="160" t="s">
        <v>794</v>
      </c>
      <c r="C40" s="153" t="s">
        <v>281</v>
      </c>
      <c r="D40" s="153">
        <v>1</v>
      </c>
      <c r="E40" s="153">
        <f>G40*60</f>
        <v>180</v>
      </c>
      <c r="F40" s="153">
        <f>G40*7</f>
        <v>21</v>
      </c>
      <c r="G40" s="153">
        <v>3</v>
      </c>
      <c r="H40" s="158">
        <f>E40*D40</f>
        <v>180</v>
      </c>
      <c r="I40" s="159">
        <f>F40*D40</f>
        <v>21</v>
      </c>
      <c r="J40" s="159">
        <v>3</v>
      </c>
    </row>
    <row r="41" spans="1:10" s="167" customFormat="1" ht="0.75" customHeight="1">
      <c r="A41" s="209"/>
      <c r="B41" s="163"/>
      <c r="C41" s="164"/>
      <c r="D41" s="164"/>
      <c r="E41" s="164"/>
      <c r="F41" s="164"/>
      <c r="G41" s="164"/>
      <c r="H41" s="165"/>
      <c r="I41" s="166"/>
      <c r="J41" s="166"/>
    </row>
    <row r="42" spans="1:10" ht="21.75">
      <c r="A42" s="157"/>
      <c r="B42" s="160" t="s">
        <v>795</v>
      </c>
      <c r="C42" s="153" t="s">
        <v>281</v>
      </c>
      <c r="D42" s="153"/>
      <c r="E42" s="153"/>
      <c r="F42" s="153"/>
      <c r="G42" s="153"/>
      <c r="H42" s="158"/>
      <c r="I42" s="159"/>
      <c r="J42" s="159"/>
    </row>
    <row r="43" spans="1:10" ht="21.75">
      <c r="A43" s="157"/>
      <c r="B43" s="160" t="s">
        <v>796</v>
      </c>
      <c r="C43" s="153" t="s">
        <v>281</v>
      </c>
      <c r="D43" s="153">
        <v>3</v>
      </c>
      <c r="E43" s="153">
        <f>G43*60</f>
        <v>180</v>
      </c>
      <c r="F43" s="153">
        <f>G43*7</f>
        <v>21</v>
      </c>
      <c r="G43" s="153">
        <v>3</v>
      </c>
      <c r="H43" s="158">
        <f>E43*D43</f>
        <v>540</v>
      </c>
      <c r="I43" s="159">
        <f>F43*D43</f>
        <v>63</v>
      </c>
      <c r="J43" s="159">
        <v>9</v>
      </c>
    </row>
    <row r="44" spans="1:10" ht="21.75">
      <c r="A44" s="157"/>
      <c r="B44" s="160" t="s">
        <v>797</v>
      </c>
      <c r="C44" s="153" t="s">
        <v>281</v>
      </c>
      <c r="D44" s="153">
        <v>1</v>
      </c>
      <c r="E44" s="153">
        <f>G44*60</f>
        <v>300</v>
      </c>
      <c r="F44" s="153">
        <f>G44*7</f>
        <v>35</v>
      </c>
      <c r="G44" s="153">
        <v>5</v>
      </c>
      <c r="H44" s="158">
        <f>E44*D44</f>
        <v>300</v>
      </c>
      <c r="I44" s="159">
        <f>F44*D44</f>
        <v>35</v>
      </c>
      <c r="J44" s="159">
        <v>5</v>
      </c>
    </row>
    <row r="45" spans="1:10" ht="21.75">
      <c r="A45" s="157"/>
      <c r="B45" s="160" t="s">
        <v>798</v>
      </c>
      <c r="C45" s="153" t="s">
        <v>281</v>
      </c>
      <c r="D45" s="153">
        <v>2</v>
      </c>
      <c r="E45" s="153">
        <f>G45*60</f>
        <v>120</v>
      </c>
      <c r="F45" s="153">
        <f>G45*7</f>
        <v>14</v>
      </c>
      <c r="G45" s="153">
        <v>2</v>
      </c>
      <c r="H45" s="158">
        <f>E45*2</f>
        <v>240</v>
      </c>
      <c r="I45" s="159">
        <f>F45*2</f>
        <v>28</v>
      </c>
      <c r="J45" s="159">
        <v>4</v>
      </c>
    </row>
    <row r="46" spans="1:10" ht="21.75">
      <c r="A46" s="183"/>
      <c r="B46" s="205" t="s">
        <v>799</v>
      </c>
      <c r="C46" s="185"/>
      <c r="D46" s="185"/>
      <c r="E46" s="185"/>
      <c r="F46" s="185"/>
      <c r="G46" s="185"/>
      <c r="H46" s="206"/>
      <c r="I46" s="207"/>
      <c r="J46" s="207"/>
    </row>
    <row r="47" spans="1:10" ht="21.75">
      <c r="A47" s="200"/>
      <c r="B47" s="201" t="s">
        <v>800</v>
      </c>
      <c r="C47" s="202" t="s">
        <v>281</v>
      </c>
      <c r="D47" s="202"/>
      <c r="E47" s="202"/>
      <c r="F47" s="202"/>
      <c r="G47" s="202"/>
      <c r="H47" s="203"/>
      <c r="I47" s="204"/>
      <c r="J47" s="204"/>
    </row>
    <row r="48" spans="1:10" ht="21.75">
      <c r="A48" s="157"/>
      <c r="B48" s="160" t="s">
        <v>801</v>
      </c>
      <c r="C48" s="153" t="s">
        <v>281</v>
      </c>
      <c r="D48" s="153">
        <v>12</v>
      </c>
      <c r="E48" s="153">
        <f>F48*60</f>
        <v>10800</v>
      </c>
      <c r="F48" s="153">
        <f>G48*60</f>
        <v>180</v>
      </c>
      <c r="G48" s="153">
        <v>3</v>
      </c>
      <c r="H48" s="158">
        <f>E48*D48</f>
        <v>129600</v>
      </c>
      <c r="I48" s="159">
        <f>F48*D48</f>
        <v>2160</v>
      </c>
      <c r="J48" s="159">
        <f>G48*D48</f>
        <v>36</v>
      </c>
    </row>
    <row r="49" spans="1:10" ht="21.75">
      <c r="A49" s="157"/>
      <c r="B49" s="160" t="s">
        <v>802</v>
      </c>
      <c r="C49" s="153" t="s">
        <v>281</v>
      </c>
      <c r="D49" s="153">
        <v>5</v>
      </c>
      <c r="E49" s="153">
        <f>G49*60</f>
        <v>180</v>
      </c>
      <c r="F49" s="153">
        <f>G49*7</f>
        <v>21</v>
      </c>
      <c r="G49" s="153">
        <v>3</v>
      </c>
      <c r="H49" s="158">
        <f>E49*D49</f>
        <v>900</v>
      </c>
      <c r="I49" s="159">
        <f>F49*D49</f>
        <v>105</v>
      </c>
      <c r="J49" s="159">
        <v>15</v>
      </c>
    </row>
    <row r="50" spans="1:10" ht="21.75">
      <c r="A50" s="157"/>
      <c r="B50" s="160" t="s">
        <v>803</v>
      </c>
      <c r="C50" s="153" t="s">
        <v>281</v>
      </c>
      <c r="D50" s="153">
        <v>34</v>
      </c>
      <c r="E50" s="153">
        <v>30</v>
      </c>
      <c r="F50" s="153">
        <f>E50/60</f>
        <v>0.5</v>
      </c>
      <c r="G50" s="153">
        <f>F50/7</f>
        <v>0.07142857142857142</v>
      </c>
      <c r="H50" s="158">
        <f>E50*D50</f>
        <v>1020</v>
      </c>
      <c r="I50" s="159">
        <f>F50*D50</f>
        <v>17</v>
      </c>
      <c r="J50" s="159">
        <f>G50*D50</f>
        <v>2.4285714285714284</v>
      </c>
    </row>
    <row r="51" spans="1:10" ht="21.75">
      <c r="A51" s="157"/>
      <c r="B51" s="160" t="s">
        <v>804</v>
      </c>
      <c r="C51" s="153" t="s">
        <v>281</v>
      </c>
      <c r="D51" s="153"/>
      <c r="E51" s="153"/>
      <c r="F51" s="153"/>
      <c r="G51" s="153"/>
      <c r="H51" s="158"/>
      <c r="I51" s="159"/>
      <c r="J51" s="159"/>
    </row>
    <row r="52" spans="1:10" ht="21.75">
      <c r="A52" s="157"/>
      <c r="B52" s="160" t="s">
        <v>805</v>
      </c>
      <c r="C52" s="153" t="s">
        <v>281</v>
      </c>
      <c r="D52" s="153"/>
      <c r="E52" s="153"/>
      <c r="F52" s="153"/>
      <c r="G52" s="153"/>
      <c r="H52" s="158"/>
      <c r="I52" s="159"/>
      <c r="J52" s="159"/>
    </row>
    <row r="53" spans="1:10" ht="21.75">
      <c r="A53" s="157"/>
      <c r="B53" s="161" t="s">
        <v>806</v>
      </c>
      <c r="C53" s="153"/>
      <c r="D53" s="153"/>
      <c r="E53" s="153"/>
      <c r="F53" s="153"/>
      <c r="G53" s="153"/>
      <c r="H53" s="158"/>
      <c r="I53" s="159"/>
      <c r="J53" s="159"/>
    </row>
    <row r="54" spans="1:14" s="169" customFormat="1" ht="21.75">
      <c r="A54" s="157"/>
      <c r="B54" s="160" t="s">
        <v>807</v>
      </c>
      <c r="C54" s="153" t="s">
        <v>272</v>
      </c>
      <c r="D54" s="153">
        <v>5</v>
      </c>
      <c r="E54" s="153">
        <f>G54*60</f>
        <v>900</v>
      </c>
      <c r="F54" s="153">
        <f>G54*7</f>
        <v>105</v>
      </c>
      <c r="G54" s="153">
        <v>15</v>
      </c>
      <c r="H54" s="158">
        <f>E54*D54</f>
        <v>4500</v>
      </c>
      <c r="I54" s="159">
        <f>F54*D54</f>
        <v>525</v>
      </c>
      <c r="J54" s="159">
        <v>45</v>
      </c>
      <c r="K54" s="168"/>
      <c r="L54" s="168"/>
      <c r="M54" s="168"/>
      <c r="N54" s="168"/>
    </row>
    <row r="55" spans="1:14" s="169" customFormat="1" ht="21.75">
      <c r="A55" s="157"/>
      <c r="B55" s="157" t="s">
        <v>808</v>
      </c>
      <c r="C55" s="153"/>
      <c r="D55" s="153"/>
      <c r="E55" s="153"/>
      <c r="F55" s="153"/>
      <c r="G55" s="153"/>
      <c r="H55" s="158"/>
      <c r="I55" s="159"/>
      <c r="J55" s="159"/>
      <c r="K55" s="168"/>
      <c r="L55" s="168"/>
      <c r="M55" s="168"/>
      <c r="N55" s="168"/>
    </row>
    <row r="56" spans="1:14" s="169" customFormat="1" ht="21.75">
      <c r="A56" s="157"/>
      <c r="B56" s="160" t="s">
        <v>809</v>
      </c>
      <c r="C56" s="153" t="s">
        <v>272</v>
      </c>
      <c r="D56" s="153">
        <v>2</v>
      </c>
      <c r="E56" s="153">
        <f>G56*60</f>
        <v>900</v>
      </c>
      <c r="F56" s="153">
        <f>G56*7</f>
        <v>105</v>
      </c>
      <c r="G56" s="153">
        <v>15</v>
      </c>
      <c r="H56" s="158">
        <f>E56*2</f>
        <v>1800</v>
      </c>
      <c r="I56" s="159">
        <f>F56*2</f>
        <v>210</v>
      </c>
      <c r="J56" s="159">
        <v>30</v>
      </c>
      <c r="K56" s="168"/>
      <c r="L56" s="168"/>
      <c r="M56" s="168"/>
      <c r="N56" s="168"/>
    </row>
    <row r="57" spans="1:14" s="169" customFormat="1" ht="21.75">
      <c r="A57" s="157"/>
      <c r="B57" s="160" t="s">
        <v>810</v>
      </c>
      <c r="C57" s="153" t="s">
        <v>272</v>
      </c>
      <c r="D57" s="153">
        <v>3</v>
      </c>
      <c r="E57" s="153">
        <f>G57*60</f>
        <v>900</v>
      </c>
      <c r="F57" s="153">
        <f>G57*7</f>
        <v>105</v>
      </c>
      <c r="G57" s="153">
        <v>15</v>
      </c>
      <c r="H57" s="158">
        <f aca="true" t="shared" si="0" ref="H57:H62">E57*D57</f>
        <v>2700</v>
      </c>
      <c r="I57" s="159">
        <f aca="true" t="shared" si="1" ref="I57:I62">F57*D57</f>
        <v>315</v>
      </c>
      <c r="J57" s="159">
        <v>45</v>
      </c>
      <c r="K57" s="168"/>
      <c r="L57" s="168"/>
      <c r="M57" s="168"/>
      <c r="N57" s="168"/>
    </row>
    <row r="58" spans="1:14" s="169" customFormat="1" ht="21.75">
      <c r="A58" s="157"/>
      <c r="B58" s="160" t="s">
        <v>811</v>
      </c>
      <c r="C58" s="153" t="s">
        <v>281</v>
      </c>
      <c r="D58" s="153">
        <v>5</v>
      </c>
      <c r="E58" s="153">
        <f>G58*60</f>
        <v>120</v>
      </c>
      <c r="F58" s="153">
        <f>G58*7</f>
        <v>14</v>
      </c>
      <c r="G58" s="153">
        <v>2</v>
      </c>
      <c r="H58" s="158">
        <f t="shared" si="0"/>
        <v>600</v>
      </c>
      <c r="I58" s="159">
        <f t="shared" si="1"/>
        <v>70</v>
      </c>
      <c r="J58" s="159">
        <v>10</v>
      </c>
      <c r="K58" s="168"/>
      <c r="L58" s="168"/>
      <c r="M58" s="168"/>
      <c r="N58" s="168"/>
    </row>
    <row r="59" spans="1:14" s="169" customFormat="1" ht="21.75">
      <c r="A59" s="157"/>
      <c r="B59" s="160" t="s">
        <v>812</v>
      </c>
      <c r="C59" s="153" t="s">
        <v>281</v>
      </c>
      <c r="D59" s="153">
        <v>3</v>
      </c>
      <c r="E59" s="153">
        <f>G59*60</f>
        <v>120</v>
      </c>
      <c r="F59" s="153">
        <f>G59*7</f>
        <v>14</v>
      </c>
      <c r="G59" s="153">
        <v>2</v>
      </c>
      <c r="H59" s="158">
        <f t="shared" si="0"/>
        <v>360</v>
      </c>
      <c r="I59" s="159">
        <f t="shared" si="1"/>
        <v>42</v>
      </c>
      <c r="J59" s="159">
        <v>6</v>
      </c>
      <c r="K59" s="168"/>
      <c r="L59" s="168"/>
      <c r="M59" s="168"/>
      <c r="N59" s="168"/>
    </row>
    <row r="60" spans="1:14" s="169" customFormat="1" ht="21.75">
      <c r="A60" s="157"/>
      <c r="B60" s="160" t="s">
        <v>813</v>
      </c>
      <c r="C60" s="153" t="s">
        <v>281</v>
      </c>
      <c r="D60" s="153">
        <v>205</v>
      </c>
      <c r="E60" s="153">
        <v>10</v>
      </c>
      <c r="F60" s="153">
        <f>E60/60</f>
        <v>0.16666666666666666</v>
      </c>
      <c r="G60" s="153">
        <f>F60/7</f>
        <v>0.023809523809523808</v>
      </c>
      <c r="H60" s="158">
        <f t="shared" si="0"/>
        <v>2050</v>
      </c>
      <c r="I60" s="159">
        <f t="shared" si="1"/>
        <v>34.166666666666664</v>
      </c>
      <c r="J60" s="159">
        <f>G60*D60</f>
        <v>4.8809523809523805</v>
      </c>
      <c r="K60" s="168"/>
      <c r="L60" s="168"/>
      <c r="M60" s="168"/>
      <c r="N60" s="168"/>
    </row>
    <row r="61" spans="1:14" s="169" customFormat="1" ht="21.75">
      <c r="A61" s="157"/>
      <c r="B61" s="160" t="s">
        <v>814</v>
      </c>
      <c r="C61" s="153" t="s">
        <v>281</v>
      </c>
      <c r="D61" s="153">
        <v>205</v>
      </c>
      <c r="E61" s="153">
        <f>F61*60</f>
        <v>60</v>
      </c>
      <c r="F61" s="153">
        <v>1</v>
      </c>
      <c r="G61" s="153">
        <f>F61/7</f>
        <v>0.14285714285714285</v>
      </c>
      <c r="H61" s="158">
        <f t="shared" si="0"/>
        <v>12300</v>
      </c>
      <c r="I61" s="159">
        <f t="shared" si="1"/>
        <v>205</v>
      </c>
      <c r="J61" s="159">
        <f>G61*D61</f>
        <v>29.285714285714285</v>
      </c>
      <c r="K61" s="168"/>
      <c r="L61" s="168"/>
      <c r="M61" s="168"/>
      <c r="N61" s="168"/>
    </row>
    <row r="62" spans="1:14" s="169" customFormat="1" ht="21.75">
      <c r="A62" s="157"/>
      <c r="B62" s="160" t="s">
        <v>815</v>
      </c>
      <c r="C62" s="153" t="s">
        <v>281</v>
      </c>
      <c r="D62" s="153">
        <v>205</v>
      </c>
      <c r="E62" s="153">
        <f>F62*60</f>
        <v>120</v>
      </c>
      <c r="F62" s="153">
        <v>2</v>
      </c>
      <c r="G62" s="153">
        <f>F62/7</f>
        <v>0.2857142857142857</v>
      </c>
      <c r="H62" s="158">
        <f t="shared" si="0"/>
        <v>24600</v>
      </c>
      <c r="I62" s="159">
        <f t="shared" si="1"/>
        <v>410</v>
      </c>
      <c r="J62" s="159">
        <f>G62*D62</f>
        <v>58.57142857142857</v>
      </c>
      <c r="K62" s="168"/>
      <c r="L62" s="168"/>
      <c r="M62" s="168"/>
      <c r="N62" s="168"/>
    </row>
    <row r="63" spans="1:14" s="169" customFormat="1" ht="21.75">
      <c r="A63" s="157"/>
      <c r="B63" s="160" t="s">
        <v>816</v>
      </c>
      <c r="C63" s="153"/>
      <c r="D63" s="153"/>
      <c r="E63" s="153"/>
      <c r="F63" s="153"/>
      <c r="G63" s="153"/>
      <c r="H63" s="158"/>
      <c r="I63" s="159"/>
      <c r="J63" s="159"/>
      <c r="K63" s="168"/>
      <c r="L63" s="168"/>
      <c r="M63" s="168"/>
      <c r="N63" s="168"/>
    </row>
    <row r="64" spans="1:14" s="169" customFormat="1" ht="21.75">
      <c r="A64" s="157"/>
      <c r="B64" s="160" t="s">
        <v>817</v>
      </c>
      <c r="C64" s="153" t="s">
        <v>281</v>
      </c>
      <c r="D64" s="153">
        <v>103</v>
      </c>
      <c r="E64" s="153">
        <v>60</v>
      </c>
      <c r="F64" s="153">
        <f>E64/60</f>
        <v>1</v>
      </c>
      <c r="G64" s="153">
        <f>F64/7</f>
        <v>0.14285714285714285</v>
      </c>
      <c r="H64" s="158">
        <f>E64*D64</f>
        <v>6180</v>
      </c>
      <c r="I64" s="159">
        <f>F64*D64</f>
        <v>103</v>
      </c>
      <c r="J64" s="159">
        <f>G64*D64</f>
        <v>14.714285714285714</v>
      </c>
      <c r="K64" s="168"/>
      <c r="L64" s="168"/>
      <c r="M64" s="168"/>
      <c r="N64" s="168"/>
    </row>
    <row r="65" spans="1:14" s="169" customFormat="1" ht="21.75">
      <c r="A65" s="157"/>
      <c r="B65" s="160" t="s">
        <v>818</v>
      </c>
      <c r="C65" s="153" t="s">
        <v>272</v>
      </c>
      <c r="D65" s="153">
        <v>23</v>
      </c>
      <c r="E65" s="153">
        <f>G65*60</f>
        <v>60</v>
      </c>
      <c r="F65" s="153">
        <f>G65*7</f>
        <v>7</v>
      </c>
      <c r="G65" s="153">
        <v>1</v>
      </c>
      <c r="H65" s="158">
        <f>E65*D65</f>
        <v>1380</v>
      </c>
      <c r="I65" s="159">
        <f>F65*D65</f>
        <v>161</v>
      </c>
      <c r="J65" s="159">
        <v>23</v>
      </c>
      <c r="K65" s="168"/>
      <c r="L65" s="168"/>
      <c r="M65" s="168"/>
      <c r="N65" s="168"/>
    </row>
    <row r="66" spans="1:14" s="169" customFormat="1" ht="21.75">
      <c r="A66" s="157"/>
      <c r="B66" s="161" t="s">
        <v>819</v>
      </c>
      <c r="C66" s="153"/>
      <c r="D66" s="153"/>
      <c r="E66" s="153"/>
      <c r="F66" s="153"/>
      <c r="G66" s="153"/>
      <c r="H66" s="158"/>
      <c r="I66" s="159"/>
      <c r="J66" s="159"/>
      <c r="K66" s="168"/>
      <c r="L66" s="168"/>
      <c r="M66" s="168"/>
      <c r="N66" s="168"/>
    </row>
    <row r="67" spans="1:14" s="171" customFormat="1" ht="21.75">
      <c r="A67" s="157"/>
      <c r="B67" s="160" t="s">
        <v>820</v>
      </c>
      <c r="C67" s="153" t="s">
        <v>272</v>
      </c>
      <c r="D67" s="153">
        <v>3</v>
      </c>
      <c r="E67" s="153">
        <f>G67*60</f>
        <v>120</v>
      </c>
      <c r="F67" s="153">
        <f>G67*7</f>
        <v>14</v>
      </c>
      <c r="G67" s="153">
        <v>2</v>
      </c>
      <c r="H67" s="158">
        <f>E67*D67</f>
        <v>360</v>
      </c>
      <c r="I67" s="159">
        <f>F67*D67</f>
        <v>42</v>
      </c>
      <c r="J67" s="159">
        <v>6</v>
      </c>
      <c r="K67" s="170"/>
      <c r="L67" s="170"/>
      <c r="M67" s="170"/>
      <c r="N67" s="170"/>
    </row>
    <row r="68" spans="1:14" s="171" customFormat="1" ht="21.75">
      <c r="A68" s="157"/>
      <c r="B68" s="160" t="s">
        <v>821</v>
      </c>
      <c r="C68" s="153" t="s">
        <v>272</v>
      </c>
      <c r="D68" s="153">
        <v>3</v>
      </c>
      <c r="E68" s="153">
        <f>F68*60</f>
        <v>180</v>
      </c>
      <c r="F68" s="153">
        <v>3</v>
      </c>
      <c r="G68" s="153">
        <f>F68/7</f>
        <v>0.42857142857142855</v>
      </c>
      <c r="H68" s="158">
        <f>E68*D68</f>
        <v>540</v>
      </c>
      <c r="I68" s="159">
        <f>F68*D68</f>
        <v>9</v>
      </c>
      <c r="J68" s="159">
        <f>G68*D68</f>
        <v>1.2857142857142856</v>
      </c>
      <c r="K68" s="170"/>
      <c r="L68" s="170"/>
      <c r="M68" s="170"/>
      <c r="N68" s="170"/>
    </row>
    <row r="69" spans="1:14" s="171" customFormat="1" ht="21.75">
      <c r="A69" s="157"/>
      <c r="B69" s="160" t="s">
        <v>822</v>
      </c>
      <c r="C69" s="153" t="s">
        <v>272</v>
      </c>
      <c r="D69" s="153">
        <v>3</v>
      </c>
      <c r="E69" s="153">
        <f>G69*60</f>
        <v>120</v>
      </c>
      <c r="F69" s="153">
        <f>G69*7</f>
        <v>14</v>
      </c>
      <c r="G69" s="153">
        <v>2</v>
      </c>
      <c r="H69" s="158">
        <f>E69*D69</f>
        <v>360</v>
      </c>
      <c r="I69" s="159">
        <f>F69*D69</f>
        <v>42</v>
      </c>
      <c r="J69" s="159">
        <v>6</v>
      </c>
      <c r="K69" s="170"/>
      <c r="L69" s="170"/>
      <c r="M69" s="170"/>
      <c r="N69" s="170"/>
    </row>
    <row r="70" spans="1:14" s="171" customFormat="1" ht="21.75">
      <c r="A70" s="157"/>
      <c r="B70" s="160"/>
      <c r="C70" s="153"/>
      <c r="D70" s="153"/>
      <c r="E70" s="153"/>
      <c r="F70" s="153"/>
      <c r="G70" s="153"/>
      <c r="H70" s="158"/>
      <c r="I70" s="159"/>
      <c r="J70" s="159"/>
      <c r="K70" s="170"/>
      <c r="L70" s="170"/>
      <c r="M70" s="170"/>
      <c r="N70" s="170"/>
    </row>
    <row r="71" spans="1:14" s="171" customFormat="1" ht="21.75">
      <c r="A71" s="157"/>
      <c r="B71" s="161" t="s">
        <v>823</v>
      </c>
      <c r="C71" s="153"/>
      <c r="D71" s="153"/>
      <c r="E71" s="153"/>
      <c r="F71" s="153"/>
      <c r="G71" s="153"/>
      <c r="H71" s="158"/>
      <c r="I71" s="159"/>
      <c r="J71" s="159"/>
      <c r="K71" s="170"/>
      <c r="L71" s="170"/>
      <c r="M71" s="170"/>
      <c r="N71" s="170"/>
    </row>
    <row r="72" spans="1:14" s="171" customFormat="1" ht="21.75">
      <c r="A72" s="157"/>
      <c r="B72" s="160" t="s">
        <v>824</v>
      </c>
      <c r="C72" s="153" t="s">
        <v>281</v>
      </c>
      <c r="D72" s="153">
        <v>230</v>
      </c>
      <c r="E72" s="153">
        <v>420</v>
      </c>
      <c r="F72" s="153">
        <v>7</v>
      </c>
      <c r="G72" s="153">
        <v>1</v>
      </c>
      <c r="H72" s="158">
        <f>E72*D72</f>
        <v>96600</v>
      </c>
      <c r="I72" s="159">
        <f>F72*D72</f>
        <v>1610</v>
      </c>
      <c r="J72" s="159">
        <f>G72*D72</f>
        <v>230</v>
      </c>
      <c r="K72" s="170"/>
      <c r="L72" s="170"/>
      <c r="M72" s="170"/>
      <c r="N72" s="170"/>
    </row>
    <row r="73" spans="1:14" s="171" customFormat="1" ht="21.75">
      <c r="A73" s="157"/>
      <c r="B73" s="160" t="s">
        <v>825</v>
      </c>
      <c r="C73" s="153" t="s">
        <v>281</v>
      </c>
      <c r="D73" s="153">
        <v>230</v>
      </c>
      <c r="E73" s="153">
        <v>60</v>
      </c>
      <c r="F73" s="153">
        <f>E73/60</f>
        <v>1</v>
      </c>
      <c r="G73" s="153">
        <f>F73/7</f>
        <v>0.14285714285714285</v>
      </c>
      <c r="H73" s="158">
        <f>E73*D73</f>
        <v>13800</v>
      </c>
      <c r="I73" s="159">
        <f>F73*D73</f>
        <v>230</v>
      </c>
      <c r="J73" s="159">
        <f>G73*D73</f>
        <v>32.857142857142854</v>
      </c>
      <c r="K73" s="170"/>
      <c r="L73" s="170"/>
      <c r="M73" s="170"/>
      <c r="N73" s="170"/>
    </row>
    <row r="74" spans="1:14" s="171" customFormat="1" ht="21.75">
      <c r="A74" s="157"/>
      <c r="B74" s="160" t="s">
        <v>826</v>
      </c>
      <c r="C74" s="153" t="s">
        <v>281</v>
      </c>
      <c r="D74" s="153"/>
      <c r="E74" s="153"/>
      <c r="F74" s="153"/>
      <c r="G74" s="153"/>
      <c r="H74" s="158"/>
      <c r="I74" s="159"/>
      <c r="J74" s="159"/>
      <c r="K74" s="170"/>
      <c r="L74" s="170"/>
      <c r="M74" s="170"/>
      <c r="N74" s="170"/>
    </row>
    <row r="75" spans="1:14" s="171" customFormat="1" ht="21.75">
      <c r="A75" s="157"/>
      <c r="B75" s="160" t="s">
        <v>827</v>
      </c>
      <c r="C75" s="153" t="s">
        <v>272</v>
      </c>
      <c r="D75" s="153">
        <v>3</v>
      </c>
      <c r="E75" s="153">
        <f>G75*60</f>
        <v>120</v>
      </c>
      <c r="F75" s="153">
        <f>G75*7</f>
        <v>14</v>
      </c>
      <c r="G75" s="153">
        <v>2</v>
      </c>
      <c r="H75" s="158">
        <f>E75*D75</f>
        <v>360</v>
      </c>
      <c r="I75" s="159">
        <f>F75*D75</f>
        <v>42</v>
      </c>
      <c r="J75" s="159">
        <v>6</v>
      </c>
      <c r="K75" s="170"/>
      <c r="L75" s="170"/>
      <c r="M75" s="170"/>
      <c r="N75" s="170"/>
    </row>
    <row r="76" spans="1:14" s="171" customFormat="1" ht="21.75">
      <c r="A76" s="157"/>
      <c r="B76" s="160" t="s">
        <v>828</v>
      </c>
      <c r="C76" s="153" t="s">
        <v>272</v>
      </c>
      <c r="D76" s="153"/>
      <c r="E76" s="153"/>
      <c r="F76" s="153"/>
      <c r="G76" s="153"/>
      <c r="H76" s="158"/>
      <c r="I76" s="159"/>
      <c r="J76" s="159"/>
      <c r="K76" s="170"/>
      <c r="L76" s="170"/>
      <c r="M76" s="170"/>
      <c r="N76" s="170"/>
    </row>
    <row r="77" spans="1:14" s="171" customFormat="1" ht="21.75">
      <c r="A77" s="157"/>
      <c r="B77" s="157" t="s">
        <v>829</v>
      </c>
      <c r="C77" s="153" t="s">
        <v>272</v>
      </c>
      <c r="D77" s="153"/>
      <c r="E77" s="153"/>
      <c r="F77" s="153"/>
      <c r="G77" s="153"/>
      <c r="H77" s="158"/>
      <c r="I77" s="159"/>
      <c r="J77" s="159"/>
      <c r="K77" s="170"/>
      <c r="L77" s="170"/>
      <c r="M77" s="170"/>
      <c r="N77" s="170"/>
    </row>
    <row r="78" spans="1:10" s="172" customFormat="1" ht="0.75" customHeight="1">
      <c r="A78" s="209"/>
      <c r="B78" s="162"/>
      <c r="C78" s="164"/>
      <c r="D78" s="164"/>
      <c r="E78" s="164"/>
      <c r="F78" s="164"/>
      <c r="G78" s="164"/>
      <c r="H78" s="165"/>
      <c r="I78" s="166"/>
      <c r="J78" s="166"/>
    </row>
    <row r="79" spans="1:10" s="170" customFormat="1" ht="21.75" hidden="1">
      <c r="A79" s="209"/>
      <c r="B79" s="162"/>
      <c r="C79" s="164"/>
      <c r="D79" s="164"/>
      <c r="E79" s="164"/>
      <c r="F79" s="164"/>
      <c r="G79" s="164"/>
      <c r="H79" s="165"/>
      <c r="I79" s="166"/>
      <c r="J79" s="166"/>
    </row>
    <row r="80" spans="1:14" s="178" customFormat="1" ht="21.75">
      <c r="A80" s="151" t="s">
        <v>830</v>
      </c>
      <c r="B80" s="173"/>
      <c r="C80" s="174"/>
      <c r="D80" s="174"/>
      <c r="E80" s="174"/>
      <c r="F80" s="174"/>
      <c r="G80" s="174"/>
      <c r="H80" s="175"/>
      <c r="I80" s="176"/>
      <c r="J80" s="176"/>
      <c r="K80" s="177"/>
      <c r="L80" s="177"/>
      <c r="M80" s="177"/>
      <c r="N80" s="177"/>
    </row>
    <row r="81" spans="1:14" s="178" customFormat="1" ht="21.75">
      <c r="A81" s="151"/>
      <c r="B81" s="161" t="s">
        <v>831</v>
      </c>
      <c r="C81" s="174"/>
      <c r="D81" s="174"/>
      <c r="E81" s="174"/>
      <c r="F81" s="174"/>
      <c r="G81" s="174"/>
      <c r="H81" s="175"/>
      <c r="I81" s="176"/>
      <c r="J81" s="176"/>
      <c r="K81" s="177"/>
      <c r="L81" s="177"/>
      <c r="M81" s="177"/>
      <c r="N81" s="177"/>
    </row>
    <row r="82" spans="1:11" ht="21.75">
      <c r="A82" s="157"/>
      <c r="B82" s="160" t="s">
        <v>832</v>
      </c>
      <c r="C82" s="153">
        <v>2</v>
      </c>
      <c r="D82" s="153">
        <v>10</v>
      </c>
      <c r="E82" s="153">
        <f>G82*60</f>
        <v>120</v>
      </c>
      <c r="F82" s="153">
        <f>G82*7</f>
        <v>14</v>
      </c>
      <c r="G82" s="153">
        <v>2</v>
      </c>
      <c r="H82" s="158">
        <f>E82*D82</f>
        <v>1200</v>
      </c>
      <c r="I82" s="159">
        <f>F82*D82</f>
        <v>140</v>
      </c>
      <c r="J82" s="159">
        <v>20</v>
      </c>
      <c r="K82" s="179"/>
    </row>
    <row r="83" spans="1:10" ht="21.75">
      <c r="A83" s="157"/>
      <c r="B83" s="157" t="s">
        <v>833</v>
      </c>
      <c r="C83" s="153"/>
      <c r="D83" s="153"/>
      <c r="E83" s="153"/>
      <c r="F83" s="153"/>
      <c r="G83" s="153"/>
      <c r="H83" s="158"/>
      <c r="I83" s="159"/>
      <c r="J83" s="159"/>
    </row>
    <row r="84" spans="1:10" ht="21.75">
      <c r="A84" s="157"/>
      <c r="B84" s="160" t="s">
        <v>834</v>
      </c>
      <c r="C84" s="153" t="s">
        <v>281</v>
      </c>
      <c r="D84" s="153">
        <v>5</v>
      </c>
      <c r="E84" s="153">
        <f>G84*60</f>
        <v>60</v>
      </c>
      <c r="F84" s="153">
        <f>G84*7</f>
        <v>7</v>
      </c>
      <c r="G84" s="153">
        <v>1</v>
      </c>
      <c r="H84" s="158">
        <f>E84*D84</f>
        <v>300</v>
      </c>
      <c r="I84" s="159">
        <f>F84*D84</f>
        <v>35</v>
      </c>
      <c r="J84" s="159">
        <v>5</v>
      </c>
    </row>
    <row r="85" spans="1:10" ht="21.75">
      <c r="A85" s="157"/>
      <c r="B85" s="160" t="s">
        <v>835</v>
      </c>
      <c r="C85" s="153" t="s">
        <v>281</v>
      </c>
      <c r="D85" s="153">
        <v>5</v>
      </c>
      <c r="E85" s="153">
        <v>60</v>
      </c>
      <c r="F85" s="153">
        <v>7</v>
      </c>
      <c r="G85" s="153">
        <f>F85/7</f>
        <v>1</v>
      </c>
      <c r="H85" s="158">
        <f>E85*D85</f>
        <v>300</v>
      </c>
      <c r="I85" s="159">
        <f>F85*D85</f>
        <v>35</v>
      </c>
      <c r="J85" s="159">
        <f>G85*D85</f>
        <v>5</v>
      </c>
    </row>
    <row r="86" spans="1:10" ht="21.75">
      <c r="A86" s="157"/>
      <c r="B86" s="160" t="s">
        <v>836</v>
      </c>
      <c r="C86" s="153" t="s">
        <v>281</v>
      </c>
      <c r="D86" s="153">
        <v>2</v>
      </c>
      <c r="E86" s="153">
        <f>G86*60</f>
        <v>60</v>
      </c>
      <c r="F86" s="153">
        <f>G86*7</f>
        <v>7</v>
      </c>
      <c r="G86" s="153">
        <v>1</v>
      </c>
      <c r="H86" s="158">
        <f>E86*D86</f>
        <v>120</v>
      </c>
      <c r="I86" s="159">
        <f>F86*D86</f>
        <v>14</v>
      </c>
      <c r="J86" s="159">
        <v>2</v>
      </c>
    </row>
    <row r="87" spans="1:10" ht="21.75">
      <c r="A87" s="157"/>
      <c r="B87" s="160" t="s">
        <v>837</v>
      </c>
      <c r="C87" s="153" t="s">
        <v>281</v>
      </c>
      <c r="D87" s="153">
        <v>3</v>
      </c>
      <c r="E87" s="153">
        <f>F87*60</f>
        <v>420</v>
      </c>
      <c r="F87" s="153">
        <v>7</v>
      </c>
      <c r="G87" s="153">
        <v>1</v>
      </c>
      <c r="H87" s="158">
        <f>E87*D87</f>
        <v>1260</v>
      </c>
      <c r="I87" s="159">
        <f>F87*D87</f>
        <v>21</v>
      </c>
      <c r="J87" s="159">
        <v>3</v>
      </c>
    </row>
    <row r="88" spans="1:10" ht="21.75">
      <c r="A88" s="183"/>
      <c r="B88" s="184" t="s">
        <v>838</v>
      </c>
      <c r="C88" s="185" t="s">
        <v>272</v>
      </c>
      <c r="D88" s="185">
        <v>5</v>
      </c>
      <c r="E88" s="185">
        <f>F88*60</f>
        <v>120</v>
      </c>
      <c r="F88" s="185">
        <v>2</v>
      </c>
      <c r="G88" s="185">
        <f>F88/7</f>
        <v>0.2857142857142857</v>
      </c>
      <c r="H88" s="206">
        <f>E88*D88</f>
        <v>600</v>
      </c>
      <c r="I88" s="207">
        <f>F88*D88</f>
        <v>10</v>
      </c>
      <c r="J88" s="207">
        <f>G88*D88</f>
        <v>1.4285714285714284</v>
      </c>
    </row>
    <row r="89" spans="1:10" ht="21.75">
      <c r="A89" s="200"/>
      <c r="B89" s="208" t="s">
        <v>839</v>
      </c>
      <c r="C89" s="202"/>
      <c r="D89" s="202"/>
      <c r="E89" s="202"/>
      <c r="F89" s="202"/>
      <c r="G89" s="202"/>
      <c r="H89" s="203"/>
      <c r="I89" s="204"/>
      <c r="J89" s="204"/>
    </row>
    <row r="90" spans="1:10" ht="21.75">
      <c r="A90" s="157"/>
      <c r="B90" s="160" t="s">
        <v>840</v>
      </c>
      <c r="C90" s="153" t="s">
        <v>281</v>
      </c>
      <c r="D90" s="153">
        <v>2</v>
      </c>
      <c r="E90" s="153">
        <f>G90*60</f>
        <v>120</v>
      </c>
      <c r="F90" s="153">
        <f>G90*7</f>
        <v>14</v>
      </c>
      <c r="G90" s="153">
        <v>2</v>
      </c>
      <c r="H90" s="158">
        <f>E90*2</f>
        <v>240</v>
      </c>
      <c r="I90" s="159">
        <f>F90*2</f>
        <v>28</v>
      </c>
      <c r="J90" s="159">
        <v>4</v>
      </c>
    </row>
    <row r="91" spans="1:10" ht="21.75">
      <c r="A91" s="157"/>
      <c r="B91" s="157" t="s">
        <v>841</v>
      </c>
      <c r="C91" s="153"/>
      <c r="D91" s="153"/>
      <c r="E91" s="153"/>
      <c r="F91" s="153"/>
      <c r="G91" s="153"/>
      <c r="H91" s="158"/>
      <c r="I91" s="159"/>
      <c r="J91" s="159"/>
    </row>
    <row r="92" spans="1:10" ht="21.75">
      <c r="A92" s="157"/>
      <c r="B92" s="160" t="s">
        <v>842</v>
      </c>
      <c r="C92" s="153" t="s">
        <v>281</v>
      </c>
      <c r="D92" s="153">
        <v>2</v>
      </c>
      <c r="E92" s="153">
        <f>F92*60</f>
        <v>180</v>
      </c>
      <c r="F92" s="153">
        <v>3</v>
      </c>
      <c r="G92" s="153">
        <f>F92/7</f>
        <v>0.42857142857142855</v>
      </c>
      <c r="H92" s="158">
        <f>E92*D92</f>
        <v>360</v>
      </c>
      <c r="I92" s="159">
        <f>F92*D92</f>
        <v>6</v>
      </c>
      <c r="J92" s="159">
        <f>G92*D92</f>
        <v>0.8571428571428571</v>
      </c>
    </row>
    <row r="93" spans="1:10" ht="21.75">
      <c r="A93" s="157"/>
      <c r="B93" s="160" t="s">
        <v>843</v>
      </c>
      <c r="C93" s="153" t="s">
        <v>281</v>
      </c>
      <c r="D93" s="153">
        <v>2</v>
      </c>
      <c r="E93" s="153">
        <f>F93*60</f>
        <v>180</v>
      </c>
      <c r="F93" s="153">
        <v>3</v>
      </c>
      <c r="G93" s="153">
        <f>F93/7</f>
        <v>0.42857142857142855</v>
      </c>
      <c r="H93" s="158">
        <f>E93*D93</f>
        <v>360</v>
      </c>
      <c r="I93" s="159">
        <f>F93*D93</f>
        <v>6</v>
      </c>
      <c r="J93" s="159">
        <f>G93*D93</f>
        <v>0.8571428571428571</v>
      </c>
    </row>
    <row r="94" spans="1:10" ht="21.75">
      <c r="A94" s="157"/>
      <c r="B94" s="160" t="s">
        <v>844</v>
      </c>
      <c r="C94" s="153" t="s">
        <v>281</v>
      </c>
      <c r="D94" s="153">
        <v>1</v>
      </c>
      <c r="E94" s="153">
        <v>60</v>
      </c>
      <c r="F94" s="153">
        <v>1</v>
      </c>
      <c r="G94" s="153">
        <f>F94/7</f>
        <v>0.14285714285714285</v>
      </c>
      <c r="H94" s="180">
        <v>60</v>
      </c>
      <c r="I94" s="181">
        <v>1</v>
      </c>
      <c r="J94" s="181">
        <f>I94/7</f>
        <v>0.14285714285714285</v>
      </c>
    </row>
    <row r="95" spans="1:10" ht="21.75">
      <c r="A95" s="157"/>
      <c r="B95" s="161" t="s">
        <v>845</v>
      </c>
      <c r="C95" s="153"/>
      <c r="D95" s="153"/>
      <c r="E95" s="153"/>
      <c r="F95" s="153"/>
      <c r="G95" s="153"/>
      <c r="H95" s="180"/>
      <c r="I95" s="181"/>
      <c r="J95" s="181"/>
    </row>
    <row r="96" spans="1:10" ht="21.75">
      <c r="A96" s="157"/>
      <c r="B96" s="160" t="s">
        <v>846</v>
      </c>
      <c r="C96" s="153" t="s">
        <v>281</v>
      </c>
      <c r="D96" s="153">
        <v>2</v>
      </c>
      <c r="E96" s="153">
        <f>G96*60</f>
        <v>120</v>
      </c>
      <c r="F96" s="153">
        <f>G96*7</f>
        <v>14</v>
      </c>
      <c r="G96" s="153">
        <v>2</v>
      </c>
      <c r="H96" s="158">
        <f>E96*2</f>
        <v>240</v>
      </c>
      <c r="I96" s="159">
        <f>F96*2</f>
        <v>28</v>
      </c>
      <c r="J96" s="159">
        <v>4</v>
      </c>
    </row>
    <row r="97" spans="1:10" ht="21.75">
      <c r="A97" s="157"/>
      <c r="B97" s="157" t="s">
        <v>847</v>
      </c>
      <c r="C97" s="153"/>
      <c r="D97" s="153"/>
      <c r="E97" s="153"/>
      <c r="F97" s="153"/>
      <c r="G97" s="153"/>
      <c r="H97" s="158"/>
      <c r="I97" s="159"/>
      <c r="J97" s="159"/>
    </row>
    <row r="98" spans="1:10" ht="21.75">
      <c r="A98" s="157"/>
      <c r="B98" s="160" t="s">
        <v>846</v>
      </c>
      <c r="C98" s="153" t="s">
        <v>281</v>
      </c>
      <c r="D98" s="153">
        <v>20</v>
      </c>
      <c r="E98" s="153">
        <f>F98*60</f>
        <v>180</v>
      </c>
      <c r="F98" s="153">
        <v>3</v>
      </c>
      <c r="G98" s="153">
        <f>F98/7</f>
        <v>0.42857142857142855</v>
      </c>
      <c r="H98" s="158">
        <f>E98*D98</f>
        <v>3600</v>
      </c>
      <c r="I98" s="159">
        <f>F98*D98</f>
        <v>60</v>
      </c>
      <c r="J98" s="159">
        <f>G98*D98</f>
        <v>8.571428571428571</v>
      </c>
    </row>
    <row r="99" spans="1:10" ht="21.75">
      <c r="A99" s="157"/>
      <c r="B99" s="157" t="s">
        <v>848</v>
      </c>
      <c r="C99" s="153"/>
      <c r="D99" s="153"/>
      <c r="E99" s="153"/>
      <c r="F99" s="153"/>
      <c r="G99" s="153"/>
      <c r="H99" s="158"/>
      <c r="I99" s="159"/>
      <c r="J99" s="159"/>
    </row>
    <row r="100" spans="1:10" ht="21.75">
      <c r="A100" s="157"/>
      <c r="B100" s="160" t="s">
        <v>846</v>
      </c>
      <c r="C100" s="153" t="s">
        <v>281</v>
      </c>
      <c r="D100" s="153">
        <v>2</v>
      </c>
      <c r="E100" s="153">
        <f>F100*60</f>
        <v>180</v>
      </c>
      <c r="F100" s="153">
        <v>3</v>
      </c>
      <c r="G100" s="153">
        <f>F100/7</f>
        <v>0.42857142857142855</v>
      </c>
      <c r="H100" s="158">
        <f>E100*D100</f>
        <v>360</v>
      </c>
      <c r="I100" s="159">
        <f>F100*D100</f>
        <v>6</v>
      </c>
      <c r="J100" s="159">
        <f>G100*D100</f>
        <v>0.8571428571428571</v>
      </c>
    </row>
    <row r="101" spans="1:10" ht="21.75">
      <c r="A101" s="157"/>
      <c r="B101" s="157" t="s">
        <v>849</v>
      </c>
      <c r="C101" s="153"/>
      <c r="D101" s="153"/>
      <c r="E101" s="153"/>
      <c r="F101" s="153"/>
      <c r="G101" s="153"/>
      <c r="H101" s="158"/>
      <c r="I101" s="159"/>
      <c r="J101" s="159"/>
    </row>
    <row r="102" spans="1:10" ht="21.75">
      <c r="A102" s="157"/>
      <c r="B102" s="160" t="s">
        <v>846</v>
      </c>
      <c r="C102" s="153" t="s">
        <v>281</v>
      </c>
      <c r="D102" s="153">
        <v>2</v>
      </c>
      <c r="E102" s="153">
        <f>F102*60</f>
        <v>180</v>
      </c>
      <c r="F102" s="153">
        <v>3</v>
      </c>
      <c r="G102" s="153">
        <f>F102/7</f>
        <v>0.42857142857142855</v>
      </c>
      <c r="H102" s="158">
        <f>E102*D102</f>
        <v>360</v>
      </c>
      <c r="I102" s="159">
        <f>F102*D102</f>
        <v>6</v>
      </c>
      <c r="J102" s="159">
        <f>G102*D102</f>
        <v>0.8571428571428571</v>
      </c>
    </row>
    <row r="103" spans="1:10" ht="21.75">
      <c r="A103" s="157"/>
      <c r="B103" s="157" t="s">
        <v>850</v>
      </c>
      <c r="C103" s="153"/>
      <c r="D103" s="153"/>
      <c r="E103" s="153"/>
      <c r="F103" s="153"/>
      <c r="G103" s="153"/>
      <c r="H103" s="158"/>
      <c r="I103" s="159"/>
      <c r="J103" s="159"/>
    </row>
    <row r="104" spans="1:10" ht="21.75">
      <c r="A104" s="157"/>
      <c r="B104" s="161" t="s">
        <v>851</v>
      </c>
      <c r="C104" s="153"/>
      <c r="D104" s="153"/>
      <c r="E104" s="153"/>
      <c r="F104" s="153"/>
      <c r="G104" s="153"/>
      <c r="H104" s="158"/>
      <c r="I104" s="159"/>
      <c r="J104" s="159"/>
    </row>
    <row r="105" spans="1:10" ht="21.75">
      <c r="A105" s="157"/>
      <c r="B105" s="160" t="s">
        <v>852</v>
      </c>
      <c r="C105" s="153"/>
      <c r="D105" s="153"/>
      <c r="E105" s="153"/>
      <c r="F105" s="153"/>
      <c r="G105" s="153"/>
      <c r="H105" s="158"/>
      <c r="I105" s="159"/>
      <c r="J105" s="159"/>
    </row>
    <row r="106" spans="1:10" ht="21.75">
      <c r="A106" s="157"/>
      <c r="B106" s="157" t="s">
        <v>853</v>
      </c>
      <c r="C106" s="153"/>
      <c r="D106" s="153"/>
      <c r="E106" s="153"/>
      <c r="F106" s="153"/>
      <c r="G106" s="153"/>
      <c r="H106" s="158"/>
      <c r="I106" s="159"/>
      <c r="J106" s="159"/>
    </row>
    <row r="107" spans="1:10" ht="21.75">
      <c r="A107" s="157"/>
      <c r="B107" s="160" t="s">
        <v>854</v>
      </c>
      <c r="C107" s="153" t="s">
        <v>272</v>
      </c>
      <c r="D107" s="153">
        <v>1</v>
      </c>
      <c r="E107" s="153">
        <f>G107*60</f>
        <v>180</v>
      </c>
      <c r="F107" s="153">
        <f>G107*7</f>
        <v>21</v>
      </c>
      <c r="G107" s="153">
        <v>3</v>
      </c>
      <c r="H107" s="158">
        <f>E107*D107</f>
        <v>180</v>
      </c>
      <c r="I107" s="159">
        <f>F107*D107</f>
        <v>21</v>
      </c>
      <c r="J107" s="159">
        <v>3</v>
      </c>
    </row>
    <row r="108" spans="1:10" ht="21.75">
      <c r="A108" s="157"/>
      <c r="B108" s="157" t="s">
        <v>855</v>
      </c>
      <c r="C108" s="153"/>
      <c r="D108" s="153"/>
      <c r="E108" s="153"/>
      <c r="F108" s="153"/>
      <c r="G108" s="153"/>
      <c r="H108" s="158"/>
      <c r="I108" s="159"/>
      <c r="J108" s="159"/>
    </row>
    <row r="109" spans="1:10" ht="21.75">
      <c r="A109" s="157"/>
      <c r="B109" s="160" t="s">
        <v>854</v>
      </c>
      <c r="C109" s="153"/>
      <c r="D109" s="153"/>
      <c r="E109" s="153"/>
      <c r="F109" s="153"/>
      <c r="G109" s="153"/>
      <c r="H109" s="158"/>
      <c r="I109" s="159"/>
      <c r="J109" s="159"/>
    </row>
    <row r="110" spans="1:10" ht="21.75">
      <c r="A110" s="157"/>
      <c r="B110" s="157" t="s">
        <v>856</v>
      </c>
      <c r="C110" s="153"/>
      <c r="D110" s="153"/>
      <c r="E110" s="153"/>
      <c r="F110" s="153"/>
      <c r="G110" s="153"/>
      <c r="H110" s="158"/>
      <c r="I110" s="159"/>
      <c r="J110" s="159"/>
    </row>
    <row r="111" spans="1:10" ht="21.75">
      <c r="A111" s="157"/>
      <c r="B111" s="160" t="s">
        <v>857</v>
      </c>
      <c r="C111" s="153"/>
      <c r="D111" s="153"/>
      <c r="E111" s="153"/>
      <c r="F111" s="153"/>
      <c r="G111" s="153"/>
      <c r="H111" s="158"/>
      <c r="I111" s="159"/>
      <c r="J111" s="159"/>
    </row>
    <row r="112" spans="1:10" ht="21.75">
      <c r="A112" s="157"/>
      <c r="B112" s="161" t="s">
        <v>858</v>
      </c>
      <c r="C112" s="153"/>
      <c r="D112" s="153"/>
      <c r="E112" s="153"/>
      <c r="F112" s="153"/>
      <c r="G112" s="153"/>
      <c r="H112" s="158"/>
      <c r="I112" s="159"/>
      <c r="J112" s="159"/>
    </row>
    <row r="113" spans="1:10" ht="21.75">
      <c r="A113" s="157"/>
      <c r="B113" s="160" t="s">
        <v>859</v>
      </c>
      <c r="C113" s="153" t="s">
        <v>272</v>
      </c>
      <c r="D113" s="153">
        <v>3</v>
      </c>
      <c r="E113" s="153">
        <f>G113*60</f>
        <v>120</v>
      </c>
      <c r="F113" s="153">
        <f>G113*7</f>
        <v>14</v>
      </c>
      <c r="G113" s="153">
        <v>2</v>
      </c>
      <c r="H113" s="158">
        <f>E113*D113</f>
        <v>360</v>
      </c>
      <c r="I113" s="159">
        <f>F113*D113</f>
        <v>42</v>
      </c>
      <c r="J113" s="159">
        <v>6</v>
      </c>
    </row>
    <row r="114" spans="1:10" ht="21.75">
      <c r="A114" s="157"/>
      <c r="B114" s="157" t="s">
        <v>860</v>
      </c>
      <c r="C114" s="153"/>
      <c r="D114" s="153"/>
      <c r="E114" s="153"/>
      <c r="F114" s="153"/>
      <c r="G114" s="153"/>
      <c r="H114" s="158"/>
      <c r="I114" s="159"/>
      <c r="J114" s="159"/>
    </row>
    <row r="115" spans="1:10" ht="21.75">
      <c r="A115" s="157"/>
      <c r="B115" s="160" t="s">
        <v>861</v>
      </c>
      <c r="C115" s="153" t="s">
        <v>272</v>
      </c>
      <c r="D115" s="153">
        <v>1</v>
      </c>
      <c r="E115" s="153">
        <f>G115*60</f>
        <v>180</v>
      </c>
      <c r="F115" s="153">
        <f>G115*7</f>
        <v>21</v>
      </c>
      <c r="G115" s="153">
        <v>3</v>
      </c>
      <c r="H115" s="158">
        <f>E115*D115</f>
        <v>180</v>
      </c>
      <c r="I115" s="159">
        <f>F115*D115</f>
        <v>21</v>
      </c>
      <c r="J115" s="159">
        <v>3</v>
      </c>
    </row>
    <row r="116" spans="1:10" ht="21.75">
      <c r="A116" s="157"/>
      <c r="B116" s="160" t="s">
        <v>862</v>
      </c>
      <c r="C116" s="153" t="s">
        <v>281</v>
      </c>
      <c r="D116" s="153">
        <v>12</v>
      </c>
      <c r="E116" s="153">
        <v>60</v>
      </c>
      <c r="F116" s="153">
        <f>E116/60</f>
        <v>1</v>
      </c>
      <c r="G116" s="153">
        <f>F116/7</f>
        <v>0.14285714285714285</v>
      </c>
      <c r="H116" s="158">
        <f>E116*D116</f>
        <v>720</v>
      </c>
      <c r="I116" s="159">
        <f>F116*D116</f>
        <v>12</v>
      </c>
      <c r="J116" s="159">
        <f>G116*D116</f>
        <v>1.7142857142857142</v>
      </c>
    </row>
    <row r="117" spans="1:10" ht="21.75">
      <c r="A117" s="157"/>
      <c r="B117" s="157" t="s">
        <v>863</v>
      </c>
      <c r="C117" s="153"/>
      <c r="D117" s="153"/>
      <c r="E117" s="153"/>
      <c r="F117" s="153"/>
      <c r="G117" s="153"/>
      <c r="H117" s="158"/>
      <c r="I117" s="159"/>
      <c r="J117" s="159"/>
    </row>
    <row r="118" spans="1:10" ht="21.75">
      <c r="A118" s="157"/>
      <c r="B118" s="160" t="s">
        <v>864</v>
      </c>
      <c r="C118" s="153" t="s">
        <v>272</v>
      </c>
      <c r="D118" s="153">
        <v>3</v>
      </c>
      <c r="E118" s="153">
        <f>G118*60</f>
        <v>120</v>
      </c>
      <c r="F118" s="153">
        <f>G118*7</f>
        <v>14</v>
      </c>
      <c r="G118" s="153">
        <v>2</v>
      </c>
      <c r="H118" s="158">
        <f>E118*D118</f>
        <v>360</v>
      </c>
      <c r="I118" s="159">
        <f>F118*D118</f>
        <v>42</v>
      </c>
      <c r="J118" s="159">
        <v>6</v>
      </c>
    </row>
    <row r="119" spans="1:10" ht="21.75">
      <c r="A119" s="157"/>
      <c r="B119" s="160" t="s">
        <v>865</v>
      </c>
      <c r="C119" s="153" t="s">
        <v>272</v>
      </c>
      <c r="D119" s="153">
        <v>3</v>
      </c>
      <c r="E119" s="153">
        <f>G119*60</f>
        <v>60</v>
      </c>
      <c r="F119" s="153">
        <f>G119*7</f>
        <v>7</v>
      </c>
      <c r="G119" s="153">
        <v>1</v>
      </c>
      <c r="H119" s="158">
        <f>E119*D119</f>
        <v>180</v>
      </c>
      <c r="I119" s="159">
        <f>F119*D119</f>
        <v>21</v>
      </c>
      <c r="J119" s="159">
        <v>3</v>
      </c>
    </row>
    <row r="120" spans="1:10" ht="21.75">
      <c r="A120" s="157"/>
      <c r="B120" s="160" t="s">
        <v>866</v>
      </c>
      <c r="C120" s="153" t="s">
        <v>272</v>
      </c>
      <c r="D120" s="153">
        <v>3</v>
      </c>
      <c r="E120" s="153">
        <f>G120*60</f>
        <v>60</v>
      </c>
      <c r="F120" s="153">
        <f>G120*7</f>
        <v>7</v>
      </c>
      <c r="G120" s="153">
        <v>1</v>
      </c>
      <c r="H120" s="158">
        <f>E120*D120</f>
        <v>180</v>
      </c>
      <c r="I120" s="159">
        <f>F120*D120</f>
        <v>21</v>
      </c>
      <c r="J120" s="159">
        <v>3</v>
      </c>
    </row>
    <row r="121" spans="1:10" ht="21.75">
      <c r="A121" s="157"/>
      <c r="B121" s="157" t="s">
        <v>867</v>
      </c>
      <c r="C121" s="153"/>
      <c r="D121" s="153"/>
      <c r="E121" s="153"/>
      <c r="F121" s="153"/>
      <c r="G121" s="153"/>
      <c r="H121" s="158"/>
      <c r="I121" s="159"/>
      <c r="J121" s="159"/>
    </row>
    <row r="122" spans="1:10" ht="21.75">
      <c r="A122" s="157"/>
      <c r="B122" s="161" t="s">
        <v>868</v>
      </c>
      <c r="C122" s="153"/>
      <c r="D122" s="153"/>
      <c r="E122" s="153"/>
      <c r="F122" s="153"/>
      <c r="G122" s="153"/>
      <c r="H122" s="158"/>
      <c r="I122" s="159"/>
      <c r="J122" s="159"/>
    </row>
    <row r="123" spans="1:10" ht="21.75">
      <c r="A123" s="157"/>
      <c r="B123" s="160" t="s">
        <v>869</v>
      </c>
      <c r="C123" s="153" t="s">
        <v>281</v>
      </c>
      <c r="D123" s="153">
        <v>37</v>
      </c>
      <c r="E123" s="153">
        <f>F123*60</f>
        <v>60</v>
      </c>
      <c r="F123" s="153">
        <v>1</v>
      </c>
      <c r="G123" s="153">
        <f>F123/7</f>
        <v>0.14285714285714285</v>
      </c>
      <c r="H123" s="158">
        <f>E123*D123</f>
        <v>2220</v>
      </c>
      <c r="I123" s="159">
        <f>F123*D123</f>
        <v>37</v>
      </c>
      <c r="J123" s="159">
        <f>G123*D123</f>
        <v>5.285714285714286</v>
      </c>
    </row>
    <row r="124" spans="1:10" ht="21.75">
      <c r="A124" s="157"/>
      <c r="B124" s="160" t="s">
        <v>870</v>
      </c>
      <c r="C124" s="153"/>
      <c r="D124" s="153"/>
      <c r="E124" s="153"/>
      <c r="F124" s="153"/>
      <c r="G124" s="153"/>
      <c r="H124" s="158"/>
      <c r="I124" s="159"/>
      <c r="J124" s="159"/>
    </row>
    <row r="125" spans="1:10" ht="21.75">
      <c r="A125" s="157"/>
      <c r="B125" s="160" t="s">
        <v>871</v>
      </c>
      <c r="C125" s="153" t="s">
        <v>281</v>
      </c>
      <c r="D125" s="153">
        <v>27</v>
      </c>
      <c r="E125" s="153">
        <v>60</v>
      </c>
      <c r="F125" s="153">
        <f>E125/60</f>
        <v>1</v>
      </c>
      <c r="G125" s="153">
        <v>27</v>
      </c>
      <c r="H125" s="158">
        <f>E125*D125</f>
        <v>1620</v>
      </c>
      <c r="I125" s="159">
        <f>F125*D125</f>
        <v>27</v>
      </c>
      <c r="J125" s="159">
        <v>27</v>
      </c>
    </row>
    <row r="126" spans="1:10" ht="21.75">
      <c r="A126" s="157"/>
      <c r="B126" s="160" t="s">
        <v>872</v>
      </c>
      <c r="C126" s="153" t="s">
        <v>272</v>
      </c>
      <c r="D126" s="153">
        <v>3</v>
      </c>
      <c r="E126" s="153">
        <f>G126*60</f>
        <v>120</v>
      </c>
      <c r="F126" s="153">
        <f>G126*7</f>
        <v>14</v>
      </c>
      <c r="G126" s="153">
        <v>2</v>
      </c>
      <c r="H126" s="158">
        <f>E126*D126</f>
        <v>360</v>
      </c>
      <c r="I126" s="159">
        <f>F126*D126</f>
        <v>42</v>
      </c>
      <c r="J126" s="159">
        <v>6</v>
      </c>
    </row>
    <row r="127" spans="1:10" ht="21.75">
      <c r="A127" s="157"/>
      <c r="B127" s="161" t="s">
        <v>873</v>
      </c>
      <c r="C127" s="153"/>
      <c r="D127" s="153"/>
      <c r="E127" s="153"/>
      <c r="F127" s="153"/>
      <c r="G127" s="153"/>
      <c r="H127" s="158"/>
      <c r="I127" s="159"/>
      <c r="J127" s="159"/>
    </row>
    <row r="128" spans="1:10" ht="21.75">
      <c r="A128" s="183"/>
      <c r="B128" s="184" t="s">
        <v>874</v>
      </c>
      <c r="C128" s="185" t="s">
        <v>272</v>
      </c>
      <c r="D128" s="185">
        <v>5</v>
      </c>
      <c r="E128" s="185">
        <f>F128*60</f>
        <v>420</v>
      </c>
      <c r="F128" s="185">
        <f>G128*7</f>
        <v>7</v>
      </c>
      <c r="G128" s="185">
        <v>1</v>
      </c>
      <c r="H128" s="206">
        <f>E128*D128</f>
        <v>2100</v>
      </c>
      <c r="I128" s="207">
        <f>F128*D128</f>
        <v>35</v>
      </c>
      <c r="J128" s="207">
        <v>5</v>
      </c>
    </row>
    <row r="129" spans="1:10" ht="21.75">
      <c r="A129" s="200"/>
      <c r="B129" s="201" t="s">
        <v>875</v>
      </c>
      <c r="C129" s="202" t="s">
        <v>272</v>
      </c>
      <c r="D129" s="202">
        <v>4</v>
      </c>
      <c r="E129" s="202">
        <v>60</v>
      </c>
      <c r="F129" s="202">
        <v>1</v>
      </c>
      <c r="G129" s="202">
        <f>F129/7</f>
        <v>0.14285714285714285</v>
      </c>
      <c r="H129" s="203">
        <f>E129*D129</f>
        <v>240</v>
      </c>
      <c r="I129" s="204">
        <f>F129*D129</f>
        <v>4</v>
      </c>
      <c r="J129" s="204">
        <f>G129*D129</f>
        <v>0.5714285714285714</v>
      </c>
    </row>
    <row r="130" spans="1:10" ht="21.75">
      <c r="A130" s="157"/>
      <c r="B130" s="160" t="s">
        <v>876</v>
      </c>
      <c r="C130" s="153" t="s">
        <v>281</v>
      </c>
      <c r="D130" s="153">
        <v>4</v>
      </c>
      <c r="E130" s="153">
        <f>F130*60</f>
        <v>120</v>
      </c>
      <c r="F130" s="153">
        <v>2</v>
      </c>
      <c r="G130" s="153">
        <f>F130/7</f>
        <v>0.2857142857142857</v>
      </c>
      <c r="H130" s="158">
        <f>E130*D130</f>
        <v>480</v>
      </c>
      <c r="I130" s="159">
        <f>F130*D130</f>
        <v>8</v>
      </c>
      <c r="J130" s="159">
        <f>G130*D130</f>
        <v>1.1428571428571428</v>
      </c>
    </row>
    <row r="131" spans="1:10" ht="21.75">
      <c r="A131" s="157"/>
      <c r="B131" s="161" t="s">
        <v>877</v>
      </c>
      <c r="C131" s="153"/>
      <c r="D131" s="153"/>
      <c r="E131" s="153"/>
      <c r="F131" s="153"/>
      <c r="G131" s="153"/>
      <c r="H131" s="158"/>
      <c r="I131" s="159"/>
      <c r="J131" s="159"/>
    </row>
    <row r="132" spans="1:10" ht="21.75">
      <c r="A132" s="157"/>
      <c r="B132" s="160" t="s">
        <v>878</v>
      </c>
      <c r="C132" s="153"/>
      <c r="D132" s="153"/>
      <c r="E132" s="153"/>
      <c r="F132" s="153"/>
      <c r="G132" s="153"/>
      <c r="H132" s="158"/>
      <c r="I132" s="159"/>
      <c r="J132" s="159"/>
    </row>
    <row r="133" spans="1:10" ht="21.75">
      <c r="A133" s="157"/>
      <c r="B133" s="160" t="s">
        <v>879</v>
      </c>
      <c r="C133" s="153"/>
      <c r="D133" s="153"/>
      <c r="E133" s="153"/>
      <c r="F133" s="153"/>
      <c r="G133" s="153"/>
      <c r="H133" s="158"/>
      <c r="I133" s="159"/>
      <c r="J133" s="159"/>
    </row>
    <row r="134" spans="1:10" ht="21.75">
      <c r="A134" s="157"/>
      <c r="B134" s="160" t="s">
        <v>880</v>
      </c>
      <c r="C134" s="153"/>
      <c r="D134" s="153"/>
      <c r="E134" s="153"/>
      <c r="F134" s="153"/>
      <c r="G134" s="153"/>
      <c r="H134" s="158"/>
      <c r="I134" s="159"/>
      <c r="J134" s="159"/>
    </row>
    <row r="135" spans="1:10" ht="21.75">
      <c r="A135" s="151" t="s">
        <v>881</v>
      </c>
      <c r="B135" s="160"/>
      <c r="C135" s="153"/>
      <c r="D135" s="153"/>
      <c r="E135" s="153"/>
      <c r="F135" s="153"/>
      <c r="G135" s="153"/>
      <c r="H135" s="158"/>
      <c r="I135" s="159"/>
      <c r="J135" s="159"/>
    </row>
    <row r="136" spans="1:10" ht="21.75">
      <c r="A136" s="161"/>
      <c r="B136" s="161" t="s">
        <v>882</v>
      </c>
      <c r="C136" s="153"/>
      <c r="D136" s="153"/>
      <c r="E136" s="153"/>
      <c r="F136" s="153"/>
      <c r="G136" s="153"/>
      <c r="H136" s="158"/>
      <c r="I136" s="159"/>
      <c r="J136" s="159"/>
    </row>
    <row r="137" spans="1:10" ht="21.75">
      <c r="A137" s="157"/>
      <c r="B137" s="160" t="s">
        <v>883</v>
      </c>
      <c r="C137" s="153" t="s">
        <v>281</v>
      </c>
      <c r="D137" s="153">
        <v>15</v>
      </c>
      <c r="E137" s="153">
        <f>F137*60</f>
        <v>120</v>
      </c>
      <c r="F137" s="153">
        <v>2</v>
      </c>
      <c r="G137" s="153">
        <f>F137/7</f>
        <v>0.2857142857142857</v>
      </c>
      <c r="H137" s="158">
        <f>E137*D137</f>
        <v>1800</v>
      </c>
      <c r="I137" s="159">
        <f>F137*D137</f>
        <v>30</v>
      </c>
      <c r="J137" s="159">
        <f>G137*D137</f>
        <v>4.285714285714286</v>
      </c>
    </row>
    <row r="138" spans="1:10" ht="21.75">
      <c r="A138" s="157"/>
      <c r="B138" s="157" t="s">
        <v>884</v>
      </c>
      <c r="C138" s="153"/>
      <c r="D138" s="153"/>
      <c r="E138" s="153"/>
      <c r="F138" s="153"/>
      <c r="G138" s="153"/>
      <c r="H138" s="158"/>
      <c r="I138" s="159"/>
      <c r="J138" s="159"/>
    </row>
    <row r="139" spans="1:10" ht="21.75">
      <c r="A139" s="157"/>
      <c r="B139" s="160" t="s">
        <v>885</v>
      </c>
      <c r="C139" s="153" t="s">
        <v>281</v>
      </c>
      <c r="D139" s="153">
        <v>275</v>
      </c>
      <c r="E139" s="153">
        <v>30</v>
      </c>
      <c r="F139" s="153">
        <f>E139/60</f>
        <v>0.5</v>
      </c>
      <c r="G139" s="153">
        <f>F139/7</f>
        <v>0.07142857142857142</v>
      </c>
      <c r="H139" s="158">
        <f>E139*D139</f>
        <v>8250</v>
      </c>
      <c r="I139" s="159">
        <f>F139*D139</f>
        <v>137.5</v>
      </c>
      <c r="J139" s="159">
        <f>G139*D139</f>
        <v>19.642857142857142</v>
      </c>
    </row>
    <row r="140" spans="1:10" ht="21.75">
      <c r="A140" s="157"/>
      <c r="B140" s="157" t="s">
        <v>886</v>
      </c>
      <c r="C140" s="153"/>
      <c r="D140" s="153"/>
      <c r="E140" s="153"/>
      <c r="F140" s="153"/>
      <c r="G140" s="153"/>
      <c r="H140" s="158"/>
      <c r="I140" s="159"/>
      <c r="J140" s="159"/>
    </row>
    <row r="141" spans="1:10" ht="21.75">
      <c r="A141" s="157"/>
      <c r="B141" s="160" t="s">
        <v>887</v>
      </c>
      <c r="C141" s="153" t="s">
        <v>281</v>
      </c>
      <c r="D141" s="153">
        <v>15</v>
      </c>
      <c r="E141" s="153">
        <v>30</v>
      </c>
      <c r="F141" s="153">
        <f>E141/60</f>
        <v>0.5</v>
      </c>
      <c r="G141" s="153">
        <f>F141/7</f>
        <v>0.07142857142857142</v>
      </c>
      <c r="H141" s="158">
        <f>E141*D141</f>
        <v>450</v>
      </c>
      <c r="I141" s="159">
        <f>F141*D141</f>
        <v>7.5</v>
      </c>
      <c r="J141" s="159">
        <f>G141*D141</f>
        <v>1.0714285714285714</v>
      </c>
    </row>
    <row r="142" spans="1:10" ht="21.75">
      <c r="A142" s="157"/>
      <c r="B142" s="157" t="s">
        <v>888</v>
      </c>
      <c r="C142" s="153"/>
      <c r="D142" s="153"/>
      <c r="E142" s="153"/>
      <c r="F142" s="153"/>
      <c r="G142" s="153"/>
      <c r="H142" s="158"/>
      <c r="I142" s="159"/>
      <c r="J142" s="159"/>
    </row>
    <row r="143" spans="1:10" ht="21.75">
      <c r="A143" s="157"/>
      <c r="B143" s="160" t="s">
        <v>889</v>
      </c>
      <c r="C143" s="153" t="s">
        <v>281</v>
      </c>
      <c r="D143" s="153">
        <v>10</v>
      </c>
      <c r="E143" s="153">
        <f>F143*60</f>
        <v>120</v>
      </c>
      <c r="F143" s="153">
        <v>2</v>
      </c>
      <c r="G143" s="153">
        <f>F143/7</f>
        <v>0.2857142857142857</v>
      </c>
      <c r="H143" s="158">
        <f>E143*D143</f>
        <v>1200</v>
      </c>
      <c r="I143" s="159">
        <f>F143*D143</f>
        <v>20</v>
      </c>
      <c r="J143" s="159">
        <f>G143*D143</f>
        <v>2.8571428571428568</v>
      </c>
    </row>
    <row r="144" spans="1:10" ht="21.75">
      <c r="A144" s="157"/>
      <c r="B144" s="160" t="s">
        <v>890</v>
      </c>
      <c r="C144" s="153" t="s">
        <v>281</v>
      </c>
      <c r="D144" s="153">
        <v>2</v>
      </c>
      <c r="E144" s="153">
        <v>30</v>
      </c>
      <c r="F144" s="153">
        <f>E144/60</f>
        <v>0.5</v>
      </c>
      <c r="G144" s="153">
        <f>F144/7</f>
        <v>0.07142857142857142</v>
      </c>
      <c r="H144" s="158">
        <f>E144*D144</f>
        <v>60</v>
      </c>
      <c r="I144" s="159">
        <f>F144*D144</f>
        <v>1</v>
      </c>
      <c r="J144" s="159">
        <f>G144*D144</f>
        <v>0.14285714285714285</v>
      </c>
    </row>
    <row r="145" spans="1:10" ht="21.75">
      <c r="A145" s="157"/>
      <c r="B145" s="160" t="s">
        <v>891</v>
      </c>
      <c r="C145" s="153"/>
      <c r="D145" s="153"/>
      <c r="E145" s="153"/>
      <c r="F145" s="153"/>
      <c r="G145" s="153"/>
      <c r="H145" s="158"/>
      <c r="I145" s="159"/>
      <c r="J145" s="159"/>
    </row>
    <row r="146" spans="1:10" ht="21.75">
      <c r="A146" s="157"/>
      <c r="B146" s="161" t="s">
        <v>895</v>
      </c>
      <c r="C146" s="153"/>
      <c r="D146" s="153"/>
      <c r="E146" s="153"/>
      <c r="F146" s="153"/>
      <c r="G146" s="153"/>
      <c r="H146" s="158"/>
      <c r="I146" s="159"/>
      <c r="J146" s="159"/>
    </row>
    <row r="147" spans="1:10" ht="21.75">
      <c r="A147" s="157"/>
      <c r="B147" s="160" t="s">
        <v>896</v>
      </c>
      <c r="C147" s="153" t="s">
        <v>281</v>
      </c>
      <c r="D147" s="153">
        <v>30</v>
      </c>
      <c r="E147" s="153">
        <f>F147*60</f>
        <v>180</v>
      </c>
      <c r="F147" s="153">
        <v>3</v>
      </c>
      <c r="G147" s="153">
        <f>F147/7</f>
        <v>0.42857142857142855</v>
      </c>
      <c r="H147" s="158">
        <f>E147*D147</f>
        <v>5400</v>
      </c>
      <c r="I147" s="159">
        <f>F147*D147</f>
        <v>90</v>
      </c>
      <c r="J147" s="159">
        <f>G147*D147</f>
        <v>12.857142857142856</v>
      </c>
    </row>
    <row r="148" spans="1:10" ht="21.75">
      <c r="A148" s="157"/>
      <c r="B148" s="160" t="s">
        <v>897</v>
      </c>
      <c r="C148" s="153" t="s">
        <v>281</v>
      </c>
      <c r="D148" s="153">
        <v>30</v>
      </c>
      <c r="E148" s="153">
        <v>30</v>
      </c>
      <c r="F148" s="153">
        <f>E148/60</f>
        <v>0.5</v>
      </c>
      <c r="G148" s="153">
        <f>F148/7</f>
        <v>0.07142857142857142</v>
      </c>
      <c r="H148" s="158">
        <f>E148*D148</f>
        <v>900</v>
      </c>
      <c r="I148" s="159">
        <f>F148*D148</f>
        <v>15</v>
      </c>
      <c r="J148" s="159">
        <f>G148*D148</f>
        <v>2.142857142857143</v>
      </c>
    </row>
    <row r="149" spans="1:10" ht="21.75">
      <c r="A149" s="157"/>
      <c r="B149" s="157" t="s">
        <v>898</v>
      </c>
      <c r="C149" s="153"/>
      <c r="D149" s="153"/>
      <c r="E149" s="153"/>
      <c r="F149" s="153"/>
      <c r="G149" s="153"/>
      <c r="H149" s="158"/>
      <c r="I149" s="159"/>
      <c r="J149" s="159"/>
    </row>
    <row r="150" spans="1:10" ht="21.75">
      <c r="A150" s="157"/>
      <c r="B150" s="160" t="s">
        <v>899</v>
      </c>
      <c r="C150" s="153" t="s">
        <v>272</v>
      </c>
      <c r="D150" s="153">
        <v>2</v>
      </c>
      <c r="E150" s="153">
        <f>G150*60</f>
        <v>120</v>
      </c>
      <c r="F150" s="153">
        <f>G150*7</f>
        <v>14</v>
      </c>
      <c r="G150" s="153">
        <v>2</v>
      </c>
      <c r="H150" s="158">
        <f>E150*2</f>
        <v>240</v>
      </c>
      <c r="I150" s="159">
        <f>F150*2</f>
        <v>28</v>
      </c>
      <c r="J150" s="159">
        <v>4</v>
      </c>
    </row>
    <row r="151" spans="1:10" ht="21.75">
      <c r="A151" s="157"/>
      <c r="B151" s="157" t="s">
        <v>900</v>
      </c>
      <c r="C151" s="153"/>
      <c r="D151" s="153"/>
      <c r="E151" s="153"/>
      <c r="F151" s="153"/>
      <c r="G151" s="153"/>
      <c r="H151" s="158"/>
      <c r="I151" s="159"/>
      <c r="J151" s="159"/>
    </row>
    <row r="152" spans="1:10" ht="21.75">
      <c r="A152" s="157"/>
      <c r="B152" s="160" t="s">
        <v>901</v>
      </c>
      <c r="C152" s="153" t="s">
        <v>272</v>
      </c>
      <c r="D152" s="153">
        <v>1</v>
      </c>
      <c r="E152" s="153">
        <f>G152*60</f>
        <v>60</v>
      </c>
      <c r="F152" s="153">
        <f>G152*7</f>
        <v>7</v>
      </c>
      <c r="G152" s="153">
        <v>1</v>
      </c>
      <c r="H152" s="158">
        <f>E152*D152</f>
        <v>60</v>
      </c>
      <c r="I152" s="159">
        <f>F152*D152</f>
        <v>7</v>
      </c>
      <c r="J152" s="159">
        <v>1</v>
      </c>
    </row>
    <row r="153" spans="1:10" ht="21.75">
      <c r="A153" s="157"/>
      <c r="B153" s="160" t="s">
        <v>902</v>
      </c>
      <c r="C153" s="153" t="s">
        <v>272</v>
      </c>
      <c r="D153" s="153">
        <v>1</v>
      </c>
      <c r="E153" s="153">
        <f>G153*60</f>
        <v>180</v>
      </c>
      <c r="F153" s="153">
        <f>E153/60</f>
        <v>3</v>
      </c>
      <c r="G153" s="153">
        <v>3</v>
      </c>
      <c r="H153" s="158">
        <f>E153*D153</f>
        <v>180</v>
      </c>
      <c r="I153" s="159">
        <f>F153*D153</f>
        <v>3</v>
      </c>
      <c r="J153" s="159">
        <v>3</v>
      </c>
    </row>
    <row r="154" spans="1:10" ht="21.75">
      <c r="A154" s="157"/>
      <c r="B154" s="157" t="s">
        <v>903</v>
      </c>
      <c r="C154" s="153"/>
      <c r="D154" s="153"/>
      <c r="E154" s="153"/>
      <c r="F154" s="153"/>
      <c r="G154" s="153"/>
      <c r="H154" s="158"/>
      <c r="I154" s="159"/>
      <c r="J154" s="159"/>
    </row>
    <row r="155" spans="1:10" ht="21.75">
      <c r="A155" s="157"/>
      <c r="B155" s="160" t="s">
        <v>904</v>
      </c>
      <c r="C155" s="153" t="s">
        <v>281</v>
      </c>
      <c r="D155" s="153">
        <v>30</v>
      </c>
      <c r="E155" s="153">
        <v>30</v>
      </c>
      <c r="F155" s="153">
        <f>E155/60</f>
        <v>0.5</v>
      </c>
      <c r="G155" s="153">
        <f>F155/7</f>
        <v>0.07142857142857142</v>
      </c>
      <c r="H155" s="158">
        <f>E155*D155</f>
        <v>900</v>
      </c>
      <c r="I155" s="159">
        <f>F155*D155</f>
        <v>15</v>
      </c>
      <c r="J155" s="159">
        <f>G155*D155</f>
        <v>2.142857142857143</v>
      </c>
    </row>
    <row r="156" spans="1:10" ht="21.75">
      <c r="A156" s="157"/>
      <c r="B156" s="161" t="s">
        <v>905</v>
      </c>
      <c r="C156" s="153"/>
      <c r="D156" s="153"/>
      <c r="E156" s="153"/>
      <c r="F156" s="153"/>
      <c r="G156" s="153"/>
      <c r="H156" s="158"/>
      <c r="I156" s="159"/>
      <c r="J156" s="159"/>
    </row>
    <row r="157" spans="1:10" ht="21.75">
      <c r="A157" s="157"/>
      <c r="B157" s="160" t="s">
        <v>906</v>
      </c>
      <c r="C157" s="153" t="s">
        <v>281</v>
      </c>
      <c r="D157" s="153">
        <v>230</v>
      </c>
      <c r="E157" s="153">
        <v>30</v>
      </c>
      <c r="F157" s="153">
        <f>E157/60</f>
        <v>0.5</v>
      </c>
      <c r="G157" s="153">
        <f>F157/7</f>
        <v>0.07142857142857142</v>
      </c>
      <c r="H157" s="158">
        <f>E157*D157</f>
        <v>6900</v>
      </c>
      <c r="I157" s="159">
        <f>F157*D157</f>
        <v>115</v>
      </c>
      <c r="J157" s="159">
        <f>G157*D157</f>
        <v>16.428571428571427</v>
      </c>
    </row>
    <row r="158" spans="1:10" ht="21.75">
      <c r="A158" s="157"/>
      <c r="B158" s="157" t="s">
        <v>907</v>
      </c>
      <c r="C158" s="153"/>
      <c r="D158" s="153"/>
      <c r="E158" s="153"/>
      <c r="F158" s="153"/>
      <c r="G158" s="153"/>
      <c r="H158" s="158"/>
      <c r="I158" s="159"/>
      <c r="J158" s="159"/>
    </row>
    <row r="159" spans="1:10" ht="21.75">
      <c r="A159" s="157"/>
      <c r="B159" s="160" t="s">
        <v>908</v>
      </c>
      <c r="C159" s="153" t="s">
        <v>272</v>
      </c>
      <c r="D159" s="153">
        <v>3</v>
      </c>
      <c r="E159" s="153">
        <f>G159*60</f>
        <v>120</v>
      </c>
      <c r="F159" s="153">
        <f>G159*7</f>
        <v>14</v>
      </c>
      <c r="G159" s="153">
        <v>2</v>
      </c>
      <c r="H159" s="158">
        <f>E159*D159</f>
        <v>360</v>
      </c>
      <c r="I159" s="159">
        <f>F159*D159</f>
        <v>42</v>
      </c>
      <c r="J159" s="159">
        <v>6</v>
      </c>
    </row>
    <row r="160" spans="1:10" ht="21.75">
      <c r="A160" s="157"/>
      <c r="B160" s="157" t="s">
        <v>909</v>
      </c>
      <c r="C160" s="153"/>
      <c r="D160" s="153"/>
      <c r="E160" s="153"/>
      <c r="F160" s="153"/>
      <c r="G160" s="153"/>
      <c r="H160" s="158"/>
      <c r="I160" s="159"/>
      <c r="J160" s="159"/>
    </row>
    <row r="161" spans="1:10" ht="21.75">
      <c r="A161" s="157"/>
      <c r="B161" s="160" t="s">
        <v>910</v>
      </c>
      <c r="C161" s="153" t="s">
        <v>272</v>
      </c>
      <c r="D161" s="153">
        <v>3</v>
      </c>
      <c r="E161" s="153">
        <f>G161*60</f>
        <v>180</v>
      </c>
      <c r="F161" s="153">
        <f>G161*7</f>
        <v>21</v>
      </c>
      <c r="G161" s="153">
        <v>3</v>
      </c>
      <c r="H161" s="158">
        <f>E161*D161</f>
        <v>540</v>
      </c>
      <c r="I161" s="159">
        <f>F161*D161</f>
        <v>63</v>
      </c>
      <c r="J161" s="159">
        <v>9</v>
      </c>
    </row>
    <row r="162" spans="1:10" ht="21.75">
      <c r="A162" s="157"/>
      <c r="B162" s="157" t="s">
        <v>911</v>
      </c>
      <c r="C162" s="153"/>
      <c r="D162" s="153"/>
      <c r="E162" s="153"/>
      <c r="F162" s="153"/>
      <c r="G162" s="153"/>
      <c r="H162" s="158"/>
      <c r="I162" s="159"/>
      <c r="J162" s="159"/>
    </row>
    <row r="163" spans="1:10" ht="87" customHeight="1" hidden="1">
      <c r="A163" s="157"/>
      <c r="B163" s="161" t="s">
        <v>912</v>
      </c>
      <c r="C163" s="153"/>
      <c r="D163" s="153"/>
      <c r="E163" s="153"/>
      <c r="F163" s="153"/>
      <c r="G163" s="153"/>
      <c r="H163" s="158"/>
      <c r="I163" s="159"/>
      <c r="J163" s="159"/>
    </row>
    <row r="164" spans="1:10" ht="21.75">
      <c r="A164" s="157"/>
      <c r="B164" s="160" t="s">
        <v>913</v>
      </c>
      <c r="C164" s="153" t="s">
        <v>272</v>
      </c>
      <c r="D164" s="153">
        <v>3</v>
      </c>
      <c r="E164" s="153">
        <f>G164*60</f>
        <v>600</v>
      </c>
      <c r="F164" s="153">
        <f>G164*7</f>
        <v>70</v>
      </c>
      <c r="G164" s="153">
        <v>10</v>
      </c>
      <c r="H164" s="158">
        <f>E164*D164</f>
        <v>1800</v>
      </c>
      <c r="I164" s="159">
        <f>F164*D164</f>
        <v>210</v>
      </c>
      <c r="J164" s="159">
        <v>30</v>
      </c>
    </row>
    <row r="165" spans="1:10" ht="21.75">
      <c r="A165" s="157"/>
      <c r="B165" s="157" t="s">
        <v>884</v>
      </c>
      <c r="C165" s="153"/>
      <c r="D165" s="153"/>
      <c r="E165" s="153"/>
      <c r="F165" s="153"/>
      <c r="G165" s="153"/>
      <c r="H165" s="158"/>
      <c r="I165" s="159"/>
      <c r="J165" s="159"/>
    </row>
    <row r="166" spans="1:10" ht="21.75">
      <c r="A166" s="157"/>
      <c r="B166" s="160" t="s">
        <v>914</v>
      </c>
      <c r="C166" s="153" t="s">
        <v>272</v>
      </c>
      <c r="D166" s="153">
        <v>3</v>
      </c>
      <c r="E166" s="153">
        <f>G166*60</f>
        <v>300</v>
      </c>
      <c r="F166" s="153">
        <f>G166*7</f>
        <v>35</v>
      </c>
      <c r="G166" s="153">
        <v>5</v>
      </c>
      <c r="H166" s="158">
        <f>E166*D166</f>
        <v>900</v>
      </c>
      <c r="I166" s="159">
        <f>F166*D166</f>
        <v>105</v>
      </c>
      <c r="J166" s="159">
        <v>15</v>
      </c>
    </row>
    <row r="167" spans="1:10" ht="21.75">
      <c r="A167" s="157"/>
      <c r="B167" s="157" t="s">
        <v>907</v>
      </c>
      <c r="C167" s="153"/>
      <c r="D167" s="153"/>
      <c r="E167" s="153"/>
      <c r="F167" s="153"/>
      <c r="G167" s="153"/>
      <c r="H167" s="158"/>
      <c r="I167" s="159"/>
      <c r="J167" s="159"/>
    </row>
    <row r="168" spans="1:10" ht="21.75">
      <c r="A168" s="183"/>
      <c r="B168" s="184" t="s">
        <v>915</v>
      </c>
      <c r="C168" s="185"/>
      <c r="D168" s="185"/>
      <c r="E168" s="185"/>
      <c r="F168" s="185"/>
      <c r="G168" s="185"/>
      <c r="H168" s="206"/>
      <c r="I168" s="207"/>
      <c r="J168" s="207"/>
    </row>
    <row r="169" spans="1:10" ht="21.75">
      <c r="A169" s="200"/>
      <c r="B169" s="208" t="s">
        <v>916</v>
      </c>
      <c r="C169" s="202"/>
      <c r="D169" s="202"/>
      <c r="E169" s="202"/>
      <c r="F169" s="202"/>
      <c r="G169" s="202"/>
      <c r="H169" s="203"/>
      <c r="I169" s="204"/>
      <c r="J169" s="204"/>
    </row>
    <row r="170" spans="1:10" ht="21.75">
      <c r="A170" s="157"/>
      <c r="B170" s="160" t="s">
        <v>917</v>
      </c>
      <c r="C170" s="153" t="s">
        <v>281</v>
      </c>
      <c r="D170" s="153">
        <v>15</v>
      </c>
      <c r="E170" s="153">
        <v>30</v>
      </c>
      <c r="F170" s="153">
        <f>E170/7</f>
        <v>4.285714285714286</v>
      </c>
      <c r="G170" s="153">
        <f>F170/7</f>
        <v>0.6122448979591837</v>
      </c>
      <c r="H170" s="158">
        <f>E170*D170</f>
        <v>450</v>
      </c>
      <c r="I170" s="159">
        <f>F170*D170</f>
        <v>64.28571428571428</v>
      </c>
      <c r="J170" s="159">
        <f>G170*D170</f>
        <v>9.183673469387756</v>
      </c>
    </row>
    <row r="171" spans="1:10" ht="21.75">
      <c r="A171" s="157"/>
      <c r="B171" s="157" t="s">
        <v>918</v>
      </c>
      <c r="C171" s="153"/>
      <c r="D171" s="153"/>
      <c r="E171" s="153"/>
      <c r="F171" s="153"/>
      <c r="G171" s="153">
        <f>F171/7</f>
        <v>0</v>
      </c>
      <c r="H171" s="158"/>
      <c r="I171" s="159"/>
      <c r="J171" s="159"/>
    </row>
    <row r="172" spans="1:10" ht="21.75">
      <c r="A172" s="157"/>
      <c r="B172" s="160" t="s">
        <v>919</v>
      </c>
      <c r="C172" s="153" t="s">
        <v>281</v>
      </c>
      <c r="D172" s="153">
        <v>35</v>
      </c>
      <c r="E172" s="153">
        <v>30</v>
      </c>
      <c r="F172" s="153">
        <f>E172/7</f>
        <v>4.285714285714286</v>
      </c>
      <c r="G172" s="153">
        <f>F172/7</f>
        <v>0.6122448979591837</v>
      </c>
      <c r="H172" s="158">
        <f>E172*D172</f>
        <v>1050</v>
      </c>
      <c r="I172" s="159">
        <f>F172*D172</f>
        <v>150</v>
      </c>
      <c r="J172" s="159">
        <f>G172*D172</f>
        <v>21.42857142857143</v>
      </c>
    </row>
    <row r="173" spans="1:10" ht="21.75">
      <c r="A173" s="157"/>
      <c r="B173" s="157" t="s">
        <v>920</v>
      </c>
      <c r="C173" s="153"/>
      <c r="D173" s="153"/>
      <c r="E173" s="153"/>
      <c r="F173" s="153"/>
      <c r="G173" s="153"/>
      <c r="H173" s="158"/>
      <c r="I173" s="159"/>
      <c r="J173" s="159"/>
    </row>
    <row r="174" spans="1:10" ht="21.75">
      <c r="A174" s="157"/>
      <c r="B174" s="160" t="s">
        <v>921</v>
      </c>
      <c r="C174" s="153" t="s">
        <v>281</v>
      </c>
      <c r="D174" s="153">
        <v>35</v>
      </c>
      <c r="E174" s="153">
        <f>F174*60</f>
        <v>60</v>
      </c>
      <c r="F174" s="153">
        <v>1</v>
      </c>
      <c r="G174" s="153">
        <f>F174/7</f>
        <v>0.14285714285714285</v>
      </c>
      <c r="H174" s="158">
        <f>E174*D174</f>
        <v>2100</v>
      </c>
      <c r="I174" s="159">
        <f>F174*D174</f>
        <v>35</v>
      </c>
      <c r="J174" s="159">
        <f>G174*D174</f>
        <v>5</v>
      </c>
    </row>
    <row r="175" spans="1:10" ht="21.75">
      <c r="A175" s="157"/>
      <c r="B175" s="157" t="s">
        <v>922</v>
      </c>
      <c r="C175" s="153"/>
      <c r="D175" s="153"/>
      <c r="E175" s="153"/>
      <c r="F175" s="153"/>
      <c r="G175" s="153"/>
      <c r="H175" s="158"/>
      <c r="I175" s="159"/>
      <c r="J175" s="159"/>
    </row>
    <row r="176" spans="1:10" ht="21.75">
      <c r="A176" s="151" t="s">
        <v>923</v>
      </c>
      <c r="B176" s="157"/>
      <c r="C176" s="153"/>
      <c r="D176" s="153"/>
      <c r="E176" s="153"/>
      <c r="F176" s="153"/>
      <c r="G176" s="153"/>
      <c r="H176" s="158"/>
      <c r="I176" s="159"/>
      <c r="J176" s="159"/>
    </row>
    <row r="177" spans="1:10" ht="24">
      <c r="A177" s="182"/>
      <c r="B177" s="161" t="s">
        <v>924</v>
      </c>
      <c r="C177" s="153"/>
      <c r="D177" s="153"/>
      <c r="E177" s="153"/>
      <c r="F177" s="153"/>
      <c r="G177" s="153"/>
      <c r="H177" s="158"/>
      <c r="I177" s="159"/>
      <c r="J177" s="159"/>
    </row>
    <row r="178" spans="1:10" ht="21.75">
      <c r="A178" s="157"/>
      <c r="B178" s="160" t="s">
        <v>925</v>
      </c>
      <c r="C178" s="153" t="s">
        <v>272</v>
      </c>
      <c r="D178" s="153">
        <v>2</v>
      </c>
      <c r="E178" s="153">
        <f>G178*60</f>
        <v>120</v>
      </c>
      <c r="F178" s="153">
        <f>G178*7</f>
        <v>14</v>
      </c>
      <c r="G178" s="153">
        <v>2</v>
      </c>
      <c r="H178" s="158">
        <f>E178*2</f>
        <v>240</v>
      </c>
      <c r="I178" s="159">
        <f>F178*2</f>
        <v>28</v>
      </c>
      <c r="J178" s="159">
        <v>4</v>
      </c>
    </row>
    <row r="179" spans="1:10" ht="21.75">
      <c r="A179" s="157"/>
      <c r="B179" s="157" t="s">
        <v>926</v>
      </c>
      <c r="C179" s="153"/>
      <c r="D179" s="153"/>
      <c r="E179" s="153"/>
      <c r="F179" s="153"/>
      <c r="G179" s="153"/>
      <c r="H179" s="158"/>
      <c r="I179" s="159"/>
      <c r="J179" s="159"/>
    </row>
    <row r="180" spans="1:10" ht="21.75">
      <c r="A180" s="157"/>
      <c r="B180" s="160" t="s">
        <v>927</v>
      </c>
      <c r="C180" s="153" t="s">
        <v>272</v>
      </c>
      <c r="D180" s="153">
        <v>2</v>
      </c>
      <c r="E180" s="153">
        <f>G180*60</f>
        <v>120</v>
      </c>
      <c r="F180" s="153">
        <f>G180*7</f>
        <v>14</v>
      </c>
      <c r="G180" s="153">
        <v>2</v>
      </c>
      <c r="H180" s="158">
        <f aca="true" t="shared" si="2" ref="H180:I183">E180*2</f>
        <v>240</v>
      </c>
      <c r="I180" s="159">
        <f t="shared" si="2"/>
        <v>28</v>
      </c>
      <c r="J180" s="159">
        <v>4</v>
      </c>
    </row>
    <row r="181" spans="1:10" ht="21.75">
      <c r="A181" s="157"/>
      <c r="B181" s="160" t="s">
        <v>928</v>
      </c>
      <c r="C181" s="153" t="s">
        <v>272</v>
      </c>
      <c r="D181" s="153">
        <v>2</v>
      </c>
      <c r="E181" s="153">
        <f>G181*60</f>
        <v>120</v>
      </c>
      <c r="F181" s="153">
        <f>G181*7</f>
        <v>14</v>
      </c>
      <c r="G181" s="153">
        <v>2</v>
      </c>
      <c r="H181" s="158">
        <f t="shared" si="2"/>
        <v>240</v>
      </c>
      <c r="I181" s="159">
        <f t="shared" si="2"/>
        <v>28</v>
      </c>
      <c r="J181" s="159">
        <v>4</v>
      </c>
    </row>
    <row r="182" spans="1:10" ht="21.75">
      <c r="A182" s="157"/>
      <c r="B182" s="160" t="s">
        <v>929</v>
      </c>
      <c r="C182" s="153" t="s">
        <v>281</v>
      </c>
      <c r="D182" s="153">
        <v>2</v>
      </c>
      <c r="E182" s="153">
        <f>G182*60</f>
        <v>300</v>
      </c>
      <c r="F182" s="153">
        <f>G182*7</f>
        <v>35</v>
      </c>
      <c r="G182" s="153">
        <v>5</v>
      </c>
      <c r="H182" s="158">
        <f t="shared" si="2"/>
        <v>600</v>
      </c>
      <c r="I182" s="159">
        <f t="shared" si="2"/>
        <v>70</v>
      </c>
      <c r="J182" s="159">
        <v>10</v>
      </c>
    </row>
    <row r="183" spans="1:10" ht="21.75">
      <c r="A183" s="157"/>
      <c r="B183" s="160" t="s">
        <v>930</v>
      </c>
      <c r="C183" s="153" t="s">
        <v>272</v>
      </c>
      <c r="D183" s="153">
        <v>2</v>
      </c>
      <c r="E183" s="153"/>
      <c r="F183" s="153"/>
      <c r="G183" s="153">
        <v>5</v>
      </c>
      <c r="H183" s="158">
        <f t="shared" si="2"/>
        <v>0</v>
      </c>
      <c r="I183" s="159">
        <f t="shared" si="2"/>
        <v>0</v>
      </c>
      <c r="J183" s="159">
        <v>10</v>
      </c>
    </row>
    <row r="184" spans="1:10" ht="21.75">
      <c r="A184" s="157"/>
      <c r="B184" s="157" t="s">
        <v>931</v>
      </c>
      <c r="C184" s="153"/>
      <c r="D184" s="153"/>
      <c r="E184" s="153"/>
      <c r="F184" s="153"/>
      <c r="G184" s="153"/>
      <c r="H184" s="158"/>
      <c r="I184" s="159"/>
      <c r="J184" s="159"/>
    </row>
    <row r="185" spans="1:10" ht="21.75">
      <c r="A185" s="157"/>
      <c r="B185" s="161" t="s">
        <v>932</v>
      </c>
      <c r="C185" s="153"/>
      <c r="D185" s="153"/>
      <c r="E185" s="153"/>
      <c r="F185" s="153"/>
      <c r="G185" s="153"/>
      <c r="H185" s="158"/>
      <c r="I185" s="159"/>
      <c r="J185" s="159"/>
    </row>
    <row r="186" spans="1:10" ht="21.75">
      <c r="A186" s="157"/>
      <c r="B186" s="160" t="s">
        <v>933</v>
      </c>
      <c r="C186" s="153" t="s">
        <v>272</v>
      </c>
      <c r="D186" s="153">
        <v>2</v>
      </c>
      <c r="E186" s="153">
        <f>G186*60</f>
        <v>120</v>
      </c>
      <c r="F186" s="153">
        <f>G186*7</f>
        <v>14</v>
      </c>
      <c r="G186" s="153">
        <v>2</v>
      </c>
      <c r="H186" s="158">
        <f>E186*2</f>
        <v>240</v>
      </c>
      <c r="I186" s="159">
        <f>F186*2</f>
        <v>28</v>
      </c>
      <c r="J186" s="159">
        <v>4</v>
      </c>
    </row>
    <row r="187" spans="1:10" ht="21.75">
      <c r="A187" s="157"/>
      <c r="B187" s="157" t="s">
        <v>934</v>
      </c>
      <c r="C187" s="153"/>
      <c r="D187" s="153"/>
      <c r="E187" s="153"/>
      <c r="F187" s="153"/>
      <c r="G187" s="153"/>
      <c r="H187" s="158"/>
      <c r="I187" s="159"/>
      <c r="J187" s="159"/>
    </row>
    <row r="188" spans="1:10" ht="21.75">
      <c r="A188" s="157"/>
      <c r="B188" s="160" t="s">
        <v>935</v>
      </c>
      <c r="C188" s="153" t="s">
        <v>281</v>
      </c>
      <c r="D188" s="153">
        <v>2</v>
      </c>
      <c r="E188" s="153">
        <f>G188*60</f>
        <v>120</v>
      </c>
      <c r="F188" s="153">
        <f>G188*7</f>
        <v>14</v>
      </c>
      <c r="G188" s="153">
        <v>2</v>
      </c>
      <c r="H188" s="158">
        <f>E188*2</f>
        <v>240</v>
      </c>
      <c r="I188" s="159">
        <f>F188*2</f>
        <v>28</v>
      </c>
      <c r="J188" s="159">
        <v>4</v>
      </c>
    </row>
    <row r="189" spans="1:10" ht="21.75">
      <c r="A189" s="157"/>
      <c r="B189" s="160" t="s">
        <v>936</v>
      </c>
      <c r="C189" s="153" t="s">
        <v>272</v>
      </c>
      <c r="D189" s="153">
        <v>1</v>
      </c>
      <c r="E189" s="153">
        <f>F189*60</f>
        <v>60</v>
      </c>
      <c r="F189" s="153">
        <v>1</v>
      </c>
      <c r="G189" s="153">
        <f>F189/7</f>
        <v>0.14285714285714285</v>
      </c>
      <c r="H189" s="158">
        <f>E189*D189</f>
        <v>60</v>
      </c>
      <c r="I189" s="159">
        <f>F189*D189</f>
        <v>1</v>
      </c>
      <c r="J189" s="159">
        <f>G189*D189</f>
        <v>0.14285714285714285</v>
      </c>
    </row>
    <row r="190" spans="1:10" ht="21.75">
      <c r="A190" s="157"/>
      <c r="B190" s="157" t="s">
        <v>937</v>
      </c>
      <c r="C190" s="153"/>
      <c r="D190" s="153"/>
      <c r="E190" s="153"/>
      <c r="F190" s="153"/>
      <c r="G190" s="153"/>
      <c r="H190" s="158"/>
      <c r="I190" s="159"/>
      <c r="J190" s="159"/>
    </row>
    <row r="191" spans="1:10" ht="21.75">
      <c r="A191" s="157"/>
      <c r="B191" s="160" t="s">
        <v>930</v>
      </c>
      <c r="C191" s="153" t="s">
        <v>272</v>
      </c>
      <c r="D191" s="153">
        <v>2</v>
      </c>
      <c r="E191" s="153">
        <f>G191*60</f>
        <v>120</v>
      </c>
      <c r="F191" s="153">
        <f>G191*7</f>
        <v>14</v>
      </c>
      <c r="G191" s="153">
        <v>2</v>
      </c>
      <c r="H191" s="158">
        <f>E191*2</f>
        <v>240</v>
      </c>
      <c r="I191" s="159">
        <f>F191*2</f>
        <v>28</v>
      </c>
      <c r="J191" s="159">
        <v>4</v>
      </c>
    </row>
    <row r="192" spans="1:10" ht="21.75">
      <c r="A192" s="157"/>
      <c r="B192" s="157" t="s">
        <v>934</v>
      </c>
      <c r="C192" s="153"/>
      <c r="D192" s="153"/>
      <c r="E192" s="153"/>
      <c r="F192" s="153"/>
      <c r="G192" s="153"/>
      <c r="H192" s="158"/>
      <c r="I192" s="159"/>
      <c r="J192" s="159"/>
    </row>
    <row r="193" spans="1:10" s="167" customFormat="1" ht="21.75">
      <c r="A193" s="209"/>
      <c r="B193" s="161" t="s">
        <v>938</v>
      </c>
      <c r="C193" s="164"/>
      <c r="D193" s="164"/>
      <c r="E193" s="164"/>
      <c r="F193" s="164"/>
      <c r="G193" s="164"/>
      <c r="H193" s="165"/>
      <c r="I193" s="166"/>
      <c r="J193" s="166"/>
    </row>
    <row r="194" spans="1:10" ht="21.75">
      <c r="A194" s="157"/>
      <c r="B194" s="160" t="s">
        <v>939</v>
      </c>
      <c r="C194" s="153" t="s">
        <v>272</v>
      </c>
      <c r="D194" s="153">
        <v>1</v>
      </c>
      <c r="E194" s="153">
        <f>G194*60</f>
        <v>180</v>
      </c>
      <c r="F194" s="153">
        <f>G194*7</f>
        <v>21</v>
      </c>
      <c r="G194" s="153">
        <v>3</v>
      </c>
      <c r="H194" s="158">
        <f>E194*D194</f>
        <v>180</v>
      </c>
      <c r="I194" s="159">
        <f>F194*D194</f>
        <v>21</v>
      </c>
      <c r="J194" s="159">
        <v>3</v>
      </c>
    </row>
    <row r="195" spans="1:10" ht="21.75">
      <c r="A195" s="157"/>
      <c r="B195" s="157" t="s">
        <v>940</v>
      </c>
      <c r="C195" s="153"/>
      <c r="D195" s="153"/>
      <c r="E195" s="153"/>
      <c r="F195" s="153"/>
      <c r="G195" s="153"/>
      <c r="H195" s="158"/>
      <c r="I195" s="159"/>
      <c r="J195" s="159"/>
    </row>
    <row r="196" spans="1:10" ht="21.75">
      <c r="A196" s="157"/>
      <c r="B196" s="160" t="s">
        <v>941</v>
      </c>
      <c r="C196" s="153" t="s">
        <v>281</v>
      </c>
      <c r="D196" s="153">
        <v>1</v>
      </c>
      <c r="E196" s="153">
        <f>G196*60</f>
        <v>300</v>
      </c>
      <c r="F196" s="153">
        <f>G196*7</f>
        <v>35</v>
      </c>
      <c r="G196" s="153">
        <v>5</v>
      </c>
      <c r="H196" s="158">
        <f>E196*D196</f>
        <v>300</v>
      </c>
      <c r="I196" s="159">
        <f>F196*D196</f>
        <v>35</v>
      </c>
      <c r="J196" s="159">
        <v>5</v>
      </c>
    </row>
    <row r="197" spans="1:10" ht="21.75">
      <c r="A197" s="157"/>
      <c r="B197" s="157" t="s">
        <v>942</v>
      </c>
      <c r="C197" s="153"/>
      <c r="D197" s="153"/>
      <c r="E197" s="153"/>
      <c r="F197" s="153"/>
      <c r="G197" s="153"/>
      <c r="H197" s="158"/>
      <c r="I197" s="159"/>
      <c r="J197" s="159"/>
    </row>
    <row r="198" spans="1:10" ht="21.75">
      <c r="A198" s="157"/>
      <c r="B198" s="160" t="s">
        <v>930</v>
      </c>
      <c r="C198" s="153" t="s">
        <v>272</v>
      </c>
      <c r="D198" s="153">
        <v>1</v>
      </c>
      <c r="E198" s="153">
        <f>G198*60</f>
        <v>120</v>
      </c>
      <c r="F198" s="153">
        <f>G198*7</f>
        <v>14</v>
      </c>
      <c r="G198" s="153">
        <v>2</v>
      </c>
      <c r="H198" s="158">
        <f>E198*D198</f>
        <v>120</v>
      </c>
      <c r="I198" s="159">
        <f>F198*D198</f>
        <v>14</v>
      </c>
      <c r="J198" s="159">
        <v>2</v>
      </c>
    </row>
    <row r="199" spans="1:10" ht="21.75">
      <c r="A199" s="157"/>
      <c r="B199" s="157" t="s">
        <v>943</v>
      </c>
      <c r="C199" s="153"/>
      <c r="D199" s="153"/>
      <c r="E199" s="153"/>
      <c r="F199" s="153"/>
      <c r="G199" s="153"/>
      <c r="H199" s="158"/>
      <c r="I199" s="159"/>
      <c r="J199" s="159"/>
    </row>
    <row r="200" spans="1:10" ht="21.75">
      <c r="A200" s="157"/>
      <c r="B200" s="161" t="s">
        <v>944</v>
      </c>
      <c r="C200" s="153"/>
      <c r="D200" s="153"/>
      <c r="E200" s="153"/>
      <c r="F200" s="153"/>
      <c r="G200" s="153"/>
      <c r="H200" s="158"/>
      <c r="I200" s="159"/>
      <c r="J200" s="159"/>
    </row>
    <row r="201" spans="1:10" ht="21.75">
      <c r="A201" s="157"/>
      <c r="B201" s="160" t="s">
        <v>945</v>
      </c>
      <c r="C201" s="153" t="s">
        <v>272</v>
      </c>
      <c r="D201" s="153">
        <v>2</v>
      </c>
      <c r="E201" s="153">
        <v>30</v>
      </c>
      <c r="F201" s="153">
        <f>E201/7</f>
        <v>4.285714285714286</v>
      </c>
      <c r="G201" s="153">
        <f>F201/7</f>
        <v>0.6122448979591837</v>
      </c>
      <c r="H201" s="158">
        <f>E201*D201</f>
        <v>60</v>
      </c>
      <c r="I201" s="159">
        <f>F201*D201</f>
        <v>8.571428571428571</v>
      </c>
      <c r="J201" s="159">
        <f>G201*D201</f>
        <v>1.2244897959183674</v>
      </c>
    </row>
    <row r="202" spans="1:10" ht="21.75">
      <c r="A202" s="157"/>
      <c r="B202" s="157" t="s">
        <v>946</v>
      </c>
      <c r="C202" s="153"/>
      <c r="D202" s="153"/>
      <c r="E202" s="153"/>
      <c r="F202" s="153"/>
      <c r="G202" s="153"/>
      <c r="H202" s="158"/>
      <c r="I202" s="159"/>
      <c r="J202" s="159"/>
    </row>
    <row r="203" spans="1:10" ht="21.75">
      <c r="A203" s="157"/>
      <c r="B203" s="160" t="s">
        <v>947</v>
      </c>
      <c r="C203" s="153" t="s">
        <v>281</v>
      </c>
      <c r="D203" s="153">
        <v>2</v>
      </c>
      <c r="E203" s="153">
        <v>30</v>
      </c>
      <c r="F203" s="153">
        <f>E203/7</f>
        <v>4.285714285714286</v>
      </c>
      <c r="G203" s="153">
        <f>F203/7</f>
        <v>0.6122448979591837</v>
      </c>
      <c r="H203" s="158">
        <f>E203*D203</f>
        <v>60</v>
      </c>
      <c r="I203" s="159">
        <f>F203*D203</f>
        <v>8.571428571428571</v>
      </c>
      <c r="J203" s="159">
        <f>G203*D203</f>
        <v>1.2244897959183674</v>
      </c>
    </row>
    <row r="204" spans="1:10" ht="21.75">
      <c r="A204" s="157"/>
      <c r="B204" s="157" t="s">
        <v>948</v>
      </c>
      <c r="C204" s="153"/>
      <c r="D204" s="153"/>
      <c r="E204" s="153"/>
      <c r="F204" s="153"/>
      <c r="G204" s="153"/>
      <c r="H204" s="158"/>
      <c r="I204" s="159"/>
      <c r="J204" s="159"/>
    </row>
    <row r="205" spans="1:10" ht="21.75">
      <c r="A205" s="157"/>
      <c r="B205" s="160" t="s">
        <v>949</v>
      </c>
      <c r="C205" s="153" t="s">
        <v>281</v>
      </c>
      <c r="D205" s="153">
        <v>2</v>
      </c>
      <c r="E205" s="153">
        <f>G205*60</f>
        <v>180</v>
      </c>
      <c r="F205" s="153">
        <f>G205*7</f>
        <v>21</v>
      </c>
      <c r="G205" s="153">
        <v>3</v>
      </c>
      <c r="H205" s="158">
        <f>E205*2</f>
        <v>360</v>
      </c>
      <c r="I205" s="159">
        <f>F205*2</f>
        <v>42</v>
      </c>
      <c r="J205" s="159">
        <v>10</v>
      </c>
    </row>
    <row r="206" spans="1:10" ht="21.75">
      <c r="A206" s="157"/>
      <c r="B206" s="157" t="s">
        <v>950</v>
      </c>
      <c r="C206" s="153"/>
      <c r="D206" s="153"/>
      <c r="E206" s="153"/>
      <c r="F206" s="153"/>
      <c r="G206" s="153"/>
      <c r="H206" s="158"/>
      <c r="I206" s="159"/>
      <c r="J206" s="159"/>
    </row>
    <row r="207" spans="1:10" ht="21.75">
      <c r="A207" s="157"/>
      <c r="B207" s="160" t="s">
        <v>930</v>
      </c>
      <c r="C207" s="153" t="s">
        <v>272</v>
      </c>
      <c r="D207" s="153">
        <v>1</v>
      </c>
      <c r="E207" s="153">
        <f>G207*60</f>
        <v>120</v>
      </c>
      <c r="F207" s="153">
        <f>G207*7</f>
        <v>14</v>
      </c>
      <c r="G207" s="153">
        <v>2</v>
      </c>
      <c r="H207" s="158">
        <f>E207*D207</f>
        <v>120</v>
      </c>
      <c r="I207" s="159">
        <f>F207*D207</f>
        <v>14</v>
      </c>
      <c r="J207" s="159">
        <v>3</v>
      </c>
    </row>
    <row r="208" spans="1:10" ht="21.75">
      <c r="A208" s="183"/>
      <c r="B208" s="183" t="s">
        <v>951</v>
      </c>
      <c r="C208" s="185"/>
      <c r="D208" s="185"/>
      <c r="E208" s="185"/>
      <c r="F208" s="185"/>
      <c r="G208" s="185"/>
      <c r="H208" s="206"/>
      <c r="I208" s="207"/>
      <c r="J208" s="207"/>
    </row>
    <row r="209" spans="1:10" ht="21.75">
      <c r="A209" s="200"/>
      <c r="B209" s="208" t="s">
        <v>952</v>
      </c>
      <c r="C209" s="202"/>
      <c r="D209" s="202"/>
      <c r="E209" s="202"/>
      <c r="F209" s="202"/>
      <c r="G209" s="202"/>
      <c r="H209" s="203"/>
      <c r="I209" s="204"/>
      <c r="J209" s="204"/>
    </row>
    <row r="210" spans="1:10" ht="21.75">
      <c r="A210" s="157"/>
      <c r="B210" s="160" t="s">
        <v>953</v>
      </c>
      <c r="C210" s="153" t="s">
        <v>272</v>
      </c>
      <c r="D210" s="153">
        <v>50</v>
      </c>
      <c r="E210" s="153">
        <v>60</v>
      </c>
      <c r="F210" s="153">
        <v>1</v>
      </c>
      <c r="G210" s="153">
        <f>F210/7</f>
        <v>0.14285714285714285</v>
      </c>
      <c r="H210" s="158">
        <f aca="true" t="shared" si="3" ref="H210:H215">E210*D210</f>
        <v>3000</v>
      </c>
      <c r="I210" s="159">
        <f aca="true" t="shared" si="4" ref="I210:I215">F210*D210</f>
        <v>50</v>
      </c>
      <c r="J210" s="159">
        <f>G210*D210</f>
        <v>7.142857142857142</v>
      </c>
    </row>
    <row r="211" spans="1:10" ht="21.75">
      <c r="A211" s="157"/>
      <c r="B211" s="160" t="s">
        <v>954</v>
      </c>
      <c r="C211" s="153" t="s">
        <v>281</v>
      </c>
      <c r="D211" s="153">
        <v>50</v>
      </c>
      <c r="E211" s="153">
        <v>20</v>
      </c>
      <c r="F211" s="153">
        <f>E211/7</f>
        <v>2.857142857142857</v>
      </c>
      <c r="G211" s="153">
        <f>F211/7</f>
        <v>0.40816326530612246</v>
      </c>
      <c r="H211" s="158">
        <f t="shared" si="3"/>
        <v>1000</v>
      </c>
      <c r="I211" s="159">
        <f t="shared" si="4"/>
        <v>142.85714285714286</v>
      </c>
      <c r="J211" s="159">
        <f>G211*D211</f>
        <v>20.408163265306122</v>
      </c>
    </row>
    <row r="212" spans="1:10" ht="21.75">
      <c r="A212" s="157"/>
      <c r="B212" s="160" t="s">
        <v>955</v>
      </c>
      <c r="C212" s="153" t="s">
        <v>272</v>
      </c>
      <c r="D212" s="153">
        <v>4</v>
      </c>
      <c r="E212" s="153">
        <f>G212*60</f>
        <v>60</v>
      </c>
      <c r="F212" s="153">
        <f>G212*7</f>
        <v>7</v>
      </c>
      <c r="G212" s="153">
        <v>1</v>
      </c>
      <c r="H212" s="158">
        <f t="shared" si="3"/>
        <v>240</v>
      </c>
      <c r="I212" s="159">
        <f t="shared" si="4"/>
        <v>28</v>
      </c>
      <c r="J212" s="159">
        <v>5</v>
      </c>
    </row>
    <row r="213" spans="1:10" ht="21.75">
      <c r="A213" s="157"/>
      <c r="B213" s="160" t="s">
        <v>956</v>
      </c>
      <c r="C213" s="153" t="s">
        <v>281</v>
      </c>
      <c r="D213" s="153">
        <v>3</v>
      </c>
      <c r="E213" s="153">
        <f>G213*60</f>
        <v>120</v>
      </c>
      <c r="F213" s="153">
        <f>G213*7</f>
        <v>14</v>
      </c>
      <c r="G213" s="153">
        <v>2</v>
      </c>
      <c r="H213" s="158">
        <f t="shared" si="3"/>
        <v>360</v>
      </c>
      <c r="I213" s="159">
        <f t="shared" si="4"/>
        <v>42</v>
      </c>
      <c r="J213" s="159">
        <v>6</v>
      </c>
    </row>
    <row r="214" spans="1:10" ht="21.75">
      <c r="A214" s="157"/>
      <c r="B214" s="160" t="s">
        <v>957</v>
      </c>
      <c r="C214" s="153" t="s">
        <v>281</v>
      </c>
      <c r="D214" s="153">
        <v>25</v>
      </c>
      <c r="E214" s="153">
        <f>G214*60</f>
        <v>60</v>
      </c>
      <c r="F214" s="153">
        <f>G214*7</f>
        <v>7</v>
      </c>
      <c r="G214" s="153">
        <v>1</v>
      </c>
      <c r="H214" s="158">
        <f t="shared" si="3"/>
        <v>1500</v>
      </c>
      <c r="I214" s="159">
        <f t="shared" si="4"/>
        <v>175</v>
      </c>
      <c r="J214" s="159">
        <v>25</v>
      </c>
    </row>
    <row r="215" spans="1:10" ht="21.75">
      <c r="A215" s="157"/>
      <c r="B215" s="160" t="s">
        <v>958</v>
      </c>
      <c r="C215" s="153" t="s">
        <v>272</v>
      </c>
      <c r="D215" s="153">
        <v>12</v>
      </c>
      <c r="E215" s="153">
        <f>G215*60</f>
        <v>180</v>
      </c>
      <c r="F215" s="153">
        <f>G215*7</f>
        <v>21</v>
      </c>
      <c r="G215" s="153">
        <v>3</v>
      </c>
      <c r="H215" s="158">
        <f t="shared" si="3"/>
        <v>2160</v>
      </c>
      <c r="I215" s="159">
        <f t="shared" si="4"/>
        <v>252</v>
      </c>
      <c r="J215" s="159">
        <v>36</v>
      </c>
    </row>
    <row r="216" spans="1:10" ht="21.75">
      <c r="A216" s="157"/>
      <c r="B216" s="161" t="s">
        <v>959</v>
      </c>
      <c r="C216" s="153"/>
      <c r="D216" s="153"/>
      <c r="E216" s="153"/>
      <c r="F216" s="153"/>
      <c r="G216" s="153"/>
      <c r="H216" s="158"/>
      <c r="I216" s="159"/>
      <c r="J216" s="159"/>
    </row>
    <row r="217" spans="1:10" ht="21.75">
      <c r="A217" s="157"/>
      <c r="B217" s="160" t="s">
        <v>960</v>
      </c>
      <c r="C217" s="153" t="s">
        <v>272</v>
      </c>
      <c r="D217" s="153">
        <v>2</v>
      </c>
      <c r="E217" s="153">
        <f>G217*60</f>
        <v>180</v>
      </c>
      <c r="F217" s="153">
        <f>G217*7</f>
        <v>21</v>
      </c>
      <c r="G217" s="153">
        <v>3</v>
      </c>
      <c r="H217" s="158">
        <f>E217*2</f>
        <v>360</v>
      </c>
      <c r="I217" s="159">
        <f>F217*2</f>
        <v>42</v>
      </c>
      <c r="J217" s="159">
        <v>6</v>
      </c>
    </row>
    <row r="218" spans="1:10" ht="21.75">
      <c r="A218" s="157"/>
      <c r="B218" s="160" t="s">
        <v>961</v>
      </c>
      <c r="C218" s="153" t="s">
        <v>281</v>
      </c>
      <c r="D218" s="153">
        <v>15</v>
      </c>
      <c r="E218" s="153">
        <f>F218*60</f>
        <v>120</v>
      </c>
      <c r="F218" s="153">
        <v>2</v>
      </c>
      <c r="G218" s="153">
        <f>F218/7</f>
        <v>0.2857142857142857</v>
      </c>
      <c r="H218" s="158">
        <f>E218*D218</f>
        <v>1800</v>
      </c>
      <c r="I218" s="159">
        <f>F218*D218</f>
        <v>30</v>
      </c>
      <c r="J218" s="159">
        <f>G218*D218</f>
        <v>4.285714285714286</v>
      </c>
    </row>
    <row r="219" spans="1:10" ht="21.75">
      <c r="A219" s="157"/>
      <c r="B219" s="160" t="s">
        <v>962</v>
      </c>
      <c r="C219" s="153" t="s">
        <v>272</v>
      </c>
      <c r="D219" s="153">
        <v>5</v>
      </c>
      <c r="E219" s="153">
        <f>F219*60</f>
        <v>120</v>
      </c>
      <c r="F219" s="153">
        <v>2</v>
      </c>
      <c r="G219" s="153">
        <f>F219/7</f>
        <v>0.2857142857142857</v>
      </c>
      <c r="H219" s="158">
        <f>E219*D219</f>
        <v>600</v>
      </c>
      <c r="I219" s="159">
        <f>F219*D219</f>
        <v>10</v>
      </c>
      <c r="J219" s="159">
        <f>G219*D219</f>
        <v>1.4285714285714284</v>
      </c>
    </row>
    <row r="220" spans="1:10" ht="21.75">
      <c r="A220" s="157"/>
      <c r="B220" s="160" t="s">
        <v>963</v>
      </c>
      <c r="C220" s="153" t="s">
        <v>281</v>
      </c>
      <c r="D220" s="153">
        <v>10</v>
      </c>
      <c r="E220" s="153">
        <f>G220*60</f>
        <v>180</v>
      </c>
      <c r="F220" s="153">
        <f>G220*7</f>
        <v>21</v>
      </c>
      <c r="G220" s="153">
        <v>3</v>
      </c>
      <c r="H220" s="158">
        <f>E220*D220</f>
        <v>1800</v>
      </c>
      <c r="I220" s="159">
        <f>F220*D220</f>
        <v>210</v>
      </c>
      <c r="J220" s="159">
        <v>30</v>
      </c>
    </row>
    <row r="221" spans="1:10" ht="21.75">
      <c r="A221" s="157"/>
      <c r="B221" s="160" t="s">
        <v>964</v>
      </c>
      <c r="C221" s="153" t="s">
        <v>272</v>
      </c>
      <c r="D221" s="153">
        <v>3</v>
      </c>
      <c r="E221" s="153">
        <f>G221*60</f>
        <v>120</v>
      </c>
      <c r="F221" s="153">
        <f>G221*7</f>
        <v>14</v>
      </c>
      <c r="G221" s="153">
        <v>2</v>
      </c>
      <c r="H221" s="158">
        <f>E221*D221</f>
        <v>360</v>
      </c>
      <c r="I221" s="159">
        <f>F221*D221</f>
        <v>42</v>
      </c>
      <c r="J221" s="159">
        <v>6</v>
      </c>
    </row>
    <row r="222" spans="1:10" ht="21.75">
      <c r="A222" s="157"/>
      <c r="B222" s="161" t="s">
        <v>965</v>
      </c>
      <c r="C222" s="153"/>
      <c r="D222" s="153"/>
      <c r="E222" s="153"/>
      <c r="F222" s="153"/>
      <c r="G222" s="153"/>
      <c r="H222" s="158"/>
      <c r="I222" s="159"/>
      <c r="J222" s="159"/>
    </row>
    <row r="223" spans="1:10" ht="21.75">
      <c r="A223" s="157"/>
      <c r="B223" s="160" t="s">
        <v>962</v>
      </c>
      <c r="C223" s="153" t="s">
        <v>272</v>
      </c>
      <c r="D223" s="153">
        <v>1</v>
      </c>
      <c r="E223" s="153">
        <f>G223*60</f>
        <v>120</v>
      </c>
      <c r="F223" s="153">
        <f>G223*7</f>
        <v>14</v>
      </c>
      <c r="G223" s="153">
        <v>2</v>
      </c>
      <c r="H223" s="158">
        <f>E223*D223</f>
        <v>120</v>
      </c>
      <c r="I223" s="159">
        <f>F223*D223</f>
        <v>14</v>
      </c>
      <c r="J223" s="159">
        <v>2</v>
      </c>
    </row>
    <row r="224" spans="1:10" ht="21.75">
      <c r="A224" s="157"/>
      <c r="B224" s="160" t="s">
        <v>966</v>
      </c>
      <c r="C224" s="153" t="s">
        <v>272</v>
      </c>
      <c r="D224" s="153">
        <v>1</v>
      </c>
      <c r="E224" s="153">
        <f>G224*60</f>
        <v>180</v>
      </c>
      <c r="F224" s="153">
        <f>G224*7</f>
        <v>21</v>
      </c>
      <c r="G224" s="153">
        <v>3</v>
      </c>
      <c r="H224" s="158">
        <f>E224*D224</f>
        <v>180</v>
      </c>
      <c r="I224" s="159">
        <f>F224*D224</f>
        <v>21</v>
      </c>
      <c r="J224" s="159">
        <v>3</v>
      </c>
    </row>
    <row r="225" spans="1:10" ht="21.75">
      <c r="A225" s="157"/>
      <c r="B225" s="160" t="s">
        <v>967</v>
      </c>
      <c r="C225" s="153" t="s">
        <v>281</v>
      </c>
      <c r="D225" s="153">
        <v>25</v>
      </c>
      <c r="E225" s="153">
        <v>30</v>
      </c>
      <c r="F225" s="153">
        <f>E225/60</f>
        <v>0.5</v>
      </c>
      <c r="G225" s="153">
        <f>F225/7</f>
        <v>0.07142857142857142</v>
      </c>
      <c r="H225" s="158">
        <f>E225*D225</f>
        <v>750</v>
      </c>
      <c r="I225" s="159">
        <f>F225*D225</f>
        <v>12.5</v>
      </c>
      <c r="J225" s="159">
        <f>G225*D225</f>
        <v>1.7857142857142856</v>
      </c>
    </row>
    <row r="226" spans="1:10" ht="21.75">
      <c r="A226" s="157"/>
      <c r="B226" s="160" t="s">
        <v>968</v>
      </c>
      <c r="C226" s="153" t="s">
        <v>272</v>
      </c>
      <c r="D226" s="153">
        <v>1</v>
      </c>
      <c r="E226" s="153">
        <f>F226*60</f>
        <v>120</v>
      </c>
      <c r="F226" s="153">
        <v>2</v>
      </c>
      <c r="G226" s="153">
        <f>F226/7</f>
        <v>0.2857142857142857</v>
      </c>
      <c r="H226" s="158">
        <f>E226*D226</f>
        <v>120</v>
      </c>
      <c r="I226" s="159">
        <f>F226*D226</f>
        <v>2</v>
      </c>
      <c r="J226" s="159">
        <f>G226*D226</f>
        <v>0.2857142857142857</v>
      </c>
    </row>
    <row r="227" spans="1:10" ht="21.75">
      <c r="A227" s="157"/>
      <c r="B227" s="161" t="s">
        <v>969</v>
      </c>
      <c r="C227" s="153"/>
      <c r="D227" s="153"/>
      <c r="E227" s="153"/>
      <c r="F227" s="153"/>
      <c r="G227" s="153"/>
      <c r="H227" s="158"/>
      <c r="I227" s="159"/>
      <c r="J227" s="159"/>
    </row>
    <row r="228" spans="1:10" ht="21.75">
      <c r="A228" s="157"/>
      <c r="B228" s="160" t="s">
        <v>970</v>
      </c>
      <c r="C228" s="153" t="s">
        <v>272</v>
      </c>
      <c r="D228" s="153">
        <v>3</v>
      </c>
      <c r="E228" s="153">
        <f>G228*60</f>
        <v>180</v>
      </c>
      <c r="F228" s="153">
        <f>G228*7</f>
        <v>21</v>
      </c>
      <c r="G228" s="153">
        <v>3</v>
      </c>
      <c r="H228" s="158">
        <f>E228*D228</f>
        <v>540</v>
      </c>
      <c r="I228" s="159">
        <f>F228*D228</f>
        <v>63</v>
      </c>
      <c r="J228" s="159">
        <v>9</v>
      </c>
    </row>
    <row r="229" spans="1:10" ht="21.75">
      <c r="A229" s="157"/>
      <c r="B229" s="160" t="s">
        <v>971</v>
      </c>
      <c r="C229" s="153" t="s">
        <v>272</v>
      </c>
      <c r="D229" s="153"/>
      <c r="E229" s="153"/>
      <c r="F229" s="153"/>
      <c r="G229" s="153"/>
      <c r="H229" s="158"/>
      <c r="I229" s="159"/>
      <c r="J229" s="159"/>
    </row>
    <row r="230" spans="1:10" ht="21.75">
      <c r="A230" s="157"/>
      <c r="B230" s="160" t="s">
        <v>972</v>
      </c>
      <c r="C230" s="153" t="s">
        <v>272</v>
      </c>
      <c r="D230" s="153">
        <v>20</v>
      </c>
      <c r="E230" s="153">
        <v>30</v>
      </c>
      <c r="F230" s="153">
        <f>E230/60</f>
        <v>0.5</v>
      </c>
      <c r="G230" s="153">
        <f>F230/7</f>
        <v>0.07142857142857142</v>
      </c>
      <c r="H230" s="158">
        <f>E230*D230</f>
        <v>600</v>
      </c>
      <c r="I230" s="159">
        <f>F230*D230</f>
        <v>10</v>
      </c>
      <c r="J230" s="159">
        <f>G230*D230</f>
        <v>1.4285714285714284</v>
      </c>
    </row>
    <row r="231" spans="1:10" ht="21.75">
      <c r="A231" s="157"/>
      <c r="B231" s="160" t="s">
        <v>973</v>
      </c>
      <c r="C231" s="153" t="s">
        <v>272</v>
      </c>
      <c r="D231" s="153">
        <v>12</v>
      </c>
      <c r="E231" s="153">
        <f>F231*60</f>
        <v>180</v>
      </c>
      <c r="F231" s="153">
        <v>3</v>
      </c>
      <c r="G231" s="153">
        <f>F231/7</f>
        <v>0.42857142857142855</v>
      </c>
      <c r="H231" s="158">
        <f>E231*D231</f>
        <v>2160</v>
      </c>
      <c r="I231" s="159">
        <f>F231*D231</f>
        <v>36</v>
      </c>
      <c r="J231" s="159">
        <f>G231*D231</f>
        <v>5.142857142857142</v>
      </c>
    </row>
    <row r="232" spans="1:10" ht="21.75">
      <c r="A232" s="157"/>
      <c r="B232" s="161" t="s">
        <v>974</v>
      </c>
      <c r="C232" s="153"/>
      <c r="D232" s="153"/>
      <c r="E232" s="153"/>
      <c r="F232" s="153"/>
      <c r="G232" s="153"/>
      <c r="H232" s="158"/>
      <c r="I232" s="159"/>
      <c r="J232" s="159"/>
    </row>
    <row r="233" spans="1:10" ht="21.75">
      <c r="A233" s="157"/>
      <c r="B233" s="160" t="s">
        <v>975</v>
      </c>
      <c r="C233" s="153" t="s">
        <v>281</v>
      </c>
      <c r="D233" s="153">
        <v>230</v>
      </c>
      <c r="E233" s="153">
        <v>30</v>
      </c>
      <c r="F233" s="153">
        <f>E233/60</f>
        <v>0.5</v>
      </c>
      <c r="G233" s="153">
        <f>F233/7</f>
        <v>0.07142857142857142</v>
      </c>
      <c r="H233" s="158">
        <f>E233*D233</f>
        <v>6900</v>
      </c>
      <c r="I233" s="159">
        <f>F233*D233</f>
        <v>115</v>
      </c>
      <c r="J233" s="159">
        <f>G233*D233</f>
        <v>16.428571428571427</v>
      </c>
    </row>
    <row r="234" spans="1:10" ht="21.75">
      <c r="A234" s="157"/>
      <c r="B234" s="160" t="s">
        <v>976</v>
      </c>
      <c r="C234" s="153" t="s">
        <v>281</v>
      </c>
      <c r="D234" s="153">
        <v>230</v>
      </c>
      <c r="E234" s="153">
        <f>F234*60</f>
        <v>60</v>
      </c>
      <c r="F234" s="153">
        <v>1</v>
      </c>
      <c r="G234" s="153">
        <f>F234/7</f>
        <v>0.14285714285714285</v>
      </c>
      <c r="H234" s="158">
        <f>E234*D234</f>
        <v>13800</v>
      </c>
      <c r="I234" s="159">
        <f>F234*D234</f>
        <v>230</v>
      </c>
      <c r="J234" s="159">
        <f>G234*D234</f>
        <v>32.857142857142854</v>
      </c>
    </row>
    <row r="235" spans="1:10" ht="21.75">
      <c r="A235" s="157"/>
      <c r="B235" s="160" t="s">
        <v>977</v>
      </c>
      <c r="C235" s="153" t="s">
        <v>272</v>
      </c>
      <c r="D235" s="153">
        <v>12</v>
      </c>
      <c r="E235" s="153">
        <f>F235*60</f>
        <v>180</v>
      </c>
      <c r="F235" s="153">
        <v>3</v>
      </c>
      <c r="G235" s="153">
        <f>F235/7</f>
        <v>0.42857142857142855</v>
      </c>
      <c r="H235" s="158">
        <f>E235*D235</f>
        <v>2160</v>
      </c>
      <c r="I235" s="159">
        <f>F235*D235</f>
        <v>36</v>
      </c>
      <c r="J235" s="159">
        <f>G235*D235</f>
        <v>5.142857142857142</v>
      </c>
    </row>
    <row r="236" spans="1:10" ht="21.75">
      <c r="A236" s="157"/>
      <c r="B236" s="157" t="s">
        <v>978</v>
      </c>
      <c r="C236" s="153"/>
      <c r="D236" s="153"/>
      <c r="E236" s="153"/>
      <c r="F236" s="153"/>
      <c r="G236" s="153"/>
      <c r="H236" s="158"/>
      <c r="I236" s="159"/>
      <c r="J236" s="159"/>
    </row>
    <row r="237" spans="1:10" ht="21.75">
      <c r="A237" s="157"/>
      <c r="B237" s="160" t="s">
        <v>979</v>
      </c>
      <c r="C237" s="153" t="s">
        <v>272</v>
      </c>
      <c r="D237" s="153">
        <v>3</v>
      </c>
      <c r="E237" s="153">
        <f>G237*60</f>
        <v>120</v>
      </c>
      <c r="F237" s="153">
        <f>G237*7</f>
        <v>14</v>
      </c>
      <c r="G237" s="153">
        <v>2</v>
      </c>
      <c r="H237" s="158">
        <f>E237*D237</f>
        <v>360</v>
      </c>
      <c r="I237" s="159">
        <f>F237*D237</f>
        <v>42</v>
      </c>
      <c r="J237" s="159">
        <v>6</v>
      </c>
    </row>
    <row r="238" spans="1:10" ht="21.75">
      <c r="A238" s="157"/>
      <c r="B238" s="161" t="s">
        <v>980</v>
      </c>
      <c r="C238" s="153"/>
      <c r="D238" s="153"/>
      <c r="E238" s="153"/>
      <c r="F238" s="153"/>
      <c r="G238" s="153"/>
      <c r="H238" s="158"/>
      <c r="I238" s="159"/>
      <c r="J238" s="159"/>
    </row>
    <row r="239" spans="1:10" ht="21.75">
      <c r="A239" s="157"/>
      <c r="B239" s="160" t="s">
        <v>981</v>
      </c>
      <c r="C239" s="153" t="s">
        <v>281</v>
      </c>
      <c r="D239" s="153">
        <v>5</v>
      </c>
      <c r="E239" s="153">
        <f>G239*60</f>
        <v>120</v>
      </c>
      <c r="F239" s="153">
        <f>G239*7</f>
        <v>14</v>
      </c>
      <c r="G239" s="153">
        <v>2</v>
      </c>
      <c r="H239" s="158">
        <f>E239*D239</f>
        <v>600</v>
      </c>
      <c r="I239" s="159">
        <f>F239*D239</f>
        <v>70</v>
      </c>
      <c r="J239" s="159">
        <v>6</v>
      </c>
    </row>
    <row r="240" spans="1:10" ht="21.75">
      <c r="A240" s="157"/>
      <c r="B240" s="160" t="s">
        <v>982</v>
      </c>
      <c r="C240" s="153" t="s">
        <v>281</v>
      </c>
      <c r="D240" s="153">
        <v>5</v>
      </c>
      <c r="E240" s="153">
        <f>F240*60</f>
        <v>120</v>
      </c>
      <c r="F240" s="153">
        <v>2</v>
      </c>
      <c r="G240" s="153">
        <f>F240/7</f>
        <v>0.2857142857142857</v>
      </c>
      <c r="H240" s="158">
        <f>E240*D240</f>
        <v>600</v>
      </c>
      <c r="I240" s="159">
        <f>F240*D240</f>
        <v>10</v>
      </c>
      <c r="J240" s="159">
        <f>G240*D240</f>
        <v>1.4285714285714284</v>
      </c>
    </row>
    <row r="241" spans="1:10" ht="21.75">
      <c r="A241" s="157"/>
      <c r="B241" s="160" t="s">
        <v>983</v>
      </c>
      <c r="C241" s="153" t="s">
        <v>281</v>
      </c>
      <c r="D241" s="153">
        <v>5</v>
      </c>
      <c r="E241" s="153">
        <v>30</v>
      </c>
      <c r="F241" s="153">
        <f>E241/60</f>
        <v>0.5</v>
      </c>
      <c r="G241" s="153">
        <f>F241/7</f>
        <v>0.07142857142857142</v>
      </c>
      <c r="H241" s="158">
        <f>E241*D241</f>
        <v>150</v>
      </c>
      <c r="I241" s="159">
        <f>F241*D241</f>
        <v>2.5</v>
      </c>
      <c r="J241" s="159">
        <f>G241*D241</f>
        <v>0.3571428571428571</v>
      </c>
    </row>
    <row r="242" spans="1:10" ht="21.75">
      <c r="A242" s="157"/>
      <c r="B242" s="160" t="s">
        <v>984</v>
      </c>
      <c r="C242" s="153" t="s">
        <v>272</v>
      </c>
      <c r="D242" s="153">
        <v>2</v>
      </c>
      <c r="E242" s="153">
        <f>G242*60</f>
        <v>120</v>
      </c>
      <c r="F242" s="153">
        <f>G242*7</f>
        <v>14</v>
      </c>
      <c r="G242" s="153">
        <v>2</v>
      </c>
      <c r="H242" s="158">
        <f>E242*2</f>
        <v>240</v>
      </c>
      <c r="I242" s="159">
        <f>F242*2</f>
        <v>28</v>
      </c>
      <c r="J242" s="159">
        <v>4</v>
      </c>
    </row>
    <row r="243" spans="1:10" ht="21.75">
      <c r="A243" s="157"/>
      <c r="B243" s="157" t="s">
        <v>985</v>
      </c>
      <c r="C243" s="153"/>
      <c r="D243" s="153"/>
      <c r="E243" s="153"/>
      <c r="F243" s="153"/>
      <c r="G243" s="153"/>
      <c r="H243" s="158"/>
      <c r="I243" s="159"/>
      <c r="J243" s="159"/>
    </row>
    <row r="244" spans="1:10" ht="21.75">
      <c r="A244" s="183"/>
      <c r="B244" s="184" t="s">
        <v>986</v>
      </c>
      <c r="C244" s="185" t="s">
        <v>281</v>
      </c>
      <c r="D244" s="185">
        <v>5</v>
      </c>
      <c r="E244" s="185">
        <f>F244*60</f>
        <v>60</v>
      </c>
      <c r="F244" s="185">
        <v>1</v>
      </c>
      <c r="G244" s="185">
        <f>F244/7</f>
        <v>0.14285714285714285</v>
      </c>
      <c r="H244" s="206">
        <f>E244*D244</f>
        <v>300</v>
      </c>
      <c r="I244" s="207">
        <f>F244*D244</f>
        <v>5</v>
      </c>
      <c r="J244" s="207">
        <f>G244*D244</f>
        <v>0.7142857142857142</v>
      </c>
    </row>
    <row r="245" spans="1:10" ht="21.75">
      <c r="A245" s="589" t="s">
        <v>987</v>
      </c>
      <c r="B245" s="590"/>
      <c r="C245" s="202"/>
      <c r="D245" s="202"/>
      <c r="E245" s="202"/>
      <c r="F245" s="202"/>
      <c r="G245" s="202"/>
      <c r="H245" s="203"/>
      <c r="I245" s="204"/>
      <c r="J245" s="204"/>
    </row>
    <row r="246" spans="1:10" ht="21.75">
      <c r="A246" s="151"/>
      <c r="B246" s="161" t="s">
        <v>988</v>
      </c>
      <c r="C246" s="153"/>
      <c r="D246" s="153"/>
      <c r="E246" s="153"/>
      <c r="F246" s="153"/>
      <c r="G246" s="153"/>
      <c r="H246" s="158"/>
      <c r="I246" s="159"/>
      <c r="J246" s="159"/>
    </row>
    <row r="247" spans="1:10" ht="21.75">
      <c r="A247" s="157"/>
      <c r="B247" s="160" t="s">
        <v>989</v>
      </c>
      <c r="C247" s="153" t="s">
        <v>274</v>
      </c>
      <c r="D247" s="153">
        <v>850</v>
      </c>
      <c r="E247" s="153">
        <v>10</v>
      </c>
      <c r="F247" s="153">
        <f>E247/60</f>
        <v>0.16666666666666666</v>
      </c>
      <c r="G247" s="153">
        <f aca="true" t="shared" si="5" ref="G247:G258">F247/7</f>
        <v>0.023809523809523808</v>
      </c>
      <c r="H247" s="158">
        <f aca="true" t="shared" si="6" ref="H247:H258">E247*D247</f>
        <v>8500</v>
      </c>
      <c r="I247" s="159">
        <f aca="true" t="shared" si="7" ref="I247:I258">F247*D247</f>
        <v>141.66666666666666</v>
      </c>
      <c r="J247" s="159">
        <f aca="true" t="shared" si="8" ref="J247:J258">G247*D247</f>
        <v>20.238095238095237</v>
      </c>
    </row>
    <row r="248" spans="1:10" ht="21.75">
      <c r="A248" s="157"/>
      <c r="B248" s="160" t="s">
        <v>990</v>
      </c>
      <c r="C248" s="153" t="s">
        <v>274</v>
      </c>
      <c r="D248" s="153">
        <v>750</v>
      </c>
      <c r="E248" s="153">
        <v>30</v>
      </c>
      <c r="F248" s="153">
        <f>E248/60</f>
        <v>0.5</v>
      </c>
      <c r="G248" s="153">
        <f t="shared" si="5"/>
        <v>0.07142857142857142</v>
      </c>
      <c r="H248" s="158">
        <f t="shared" si="6"/>
        <v>22500</v>
      </c>
      <c r="I248" s="159">
        <f t="shared" si="7"/>
        <v>375</v>
      </c>
      <c r="J248" s="159">
        <f t="shared" si="8"/>
        <v>53.57142857142857</v>
      </c>
    </row>
    <row r="249" spans="1:10" ht="21.75">
      <c r="A249" s="157"/>
      <c r="B249" s="160" t="s">
        <v>991</v>
      </c>
      <c r="C249" s="153" t="s">
        <v>274</v>
      </c>
      <c r="D249" s="153">
        <v>700</v>
      </c>
      <c r="E249" s="153">
        <v>20</v>
      </c>
      <c r="F249" s="153">
        <f>E249/60</f>
        <v>0.3333333333333333</v>
      </c>
      <c r="G249" s="153">
        <f t="shared" si="5"/>
        <v>0.047619047619047616</v>
      </c>
      <c r="H249" s="158">
        <f t="shared" si="6"/>
        <v>14000</v>
      </c>
      <c r="I249" s="159">
        <f t="shared" si="7"/>
        <v>233.33333333333331</v>
      </c>
      <c r="J249" s="159">
        <f t="shared" si="8"/>
        <v>33.33333333333333</v>
      </c>
    </row>
    <row r="250" spans="1:10" ht="21.75">
      <c r="A250" s="157"/>
      <c r="B250" s="160" t="s">
        <v>992</v>
      </c>
      <c r="C250" s="153" t="s">
        <v>274</v>
      </c>
      <c r="D250" s="153">
        <v>750</v>
      </c>
      <c r="E250" s="153">
        <v>20</v>
      </c>
      <c r="F250" s="153">
        <f>E250/60</f>
        <v>0.3333333333333333</v>
      </c>
      <c r="G250" s="153">
        <f t="shared" si="5"/>
        <v>0.047619047619047616</v>
      </c>
      <c r="H250" s="158">
        <f t="shared" si="6"/>
        <v>15000</v>
      </c>
      <c r="I250" s="159">
        <f t="shared" si="7"/>
        <v>250</v>
      </c>
      <c r="J250" s="159">
        <f t="shared" si="8"/>
        <v>35.714285714285715</v>
      </c>
    </row>
    <row r="251" spans="1:10" ht="21.75">
      <c r="A251" s="157"/>
      <c r="B251" s="160" t="s">
        <v>993</v>
      </c>
      <c r="C251" s="153" t="s">
        <v>272</v>
      </c>
      <c r="D251" s="153">
        <v>12</v>
      </c>
      <c r="E251" s="153">
        <f>F251*60</f>
        <v>180</v>
      </c>
      <c r="F251" s="153">
        <v>3</v>
      </c>
      <c r="G251" s="153">
        <f t="shared" si="5"/>
        <v>0.42857142857142855</v>
      </c>
      <c r="H251" s="158">
        <f t="shared" si="6"/>
        <v>2160</v>
      </c>
      <c r="I251" s="159">
        <f t="shared" si="7"/>
        <v>36</v>
      </c>
      <c r="J251" s="159">
        <f t="shared" si="8"/>
        <v>5.142857142857142</v>
      </c>
    </row>
    <row r="252" spans="1:10" ht="21.75">
      <c r="A252" s="157"/>
      <c r="B252" s="160" t="s">
        <v>994</v>
      </c>
      <c r="C252" s="153" t="s">
        <v>272</v>
      </c>
      <c r="D252" s="153">
        <v>230</v>
      </c>
      <c r="E252" s="153">
        <v>20</v>
      </c>
      <c r="F252" s="153">
        <f>E252/60</f>
        <v>0.3333333333333333</v>
      </c>
      <c r="G252" s="153">
        <f t="shared" si="5"/>
        <v>0.047619047619047616</v>
      </c>
      <c r="H252" s="158">
        <f t="shared" si="6"/>
        <v>4600</v>
      </c>
      <c r="I252" s="159">
        <f t="shared" si="7"/>
        <v>76.66666666666666</v>
      </c>
      <c r="J252" s="159">
        <f t="shared" si="8"/>
        <v>10.952380952380953</v>
      </c>
    </row>
    <row r="253" spans="1:10" ht="21.75">
      <c r="A253" s="157"/>
      <c r="B253" s="160" t="s">
        <v>995</v>
      </c>
      <c r="C253" s="153" t="s">
        <v>274</v>
      </c>
      <c r="D253" s="153">
        <v>30</v>
      </c>
      <c r="E253" s="153">
        <f>F253*60</f>
        <v>60</v>
      </c>
      <c r="F253" s="153">
        <v>1</v>
      </c>
      <c r="G253" s="153">
        <f t="shared" si="5"/>
        <v>0.14285714285714285</v>
      </c>
      <c r="H253" s="158">
        <f t="shared" si="6"/>
        <v>1800</v>
      </c>
      <c r="I253" s="159">
        <f t="shared" si="7"/>
        <v>30</v>
      </c>
      <c r="J253" s="159">
        <f t="shared" si="8"/>
        <v>4.285714285714286</v>
      </c>
    </row>
    <row r="254" spans="1:10" ht="21.75">
      <c r="A254" s="157"/>
      <c r="B254" s="160" t="s">
        <v>996</v>
      </c>
      <c r="C254" s="153" t="s">
        <v>281</v>
      </c>
      <c r="D254" s="153">
        <v>30</v>
      </c>
      <c r="E254" s="153">
        <v>30</v>
      </c>
      <c r="F254" s="153">
        <f>E254/60</f>
        <v>0.5</v>
      </c>
      <c r="G254" s="153">
        <f t="shared" si="5"/>
        <v>0.07142857142857142</v>
      </c>
      <c r="H254" s="158">
        <f t="shared" si="6"/>
        <v>900</v>
      </c>
      <c r="I254" s="159">
        <f t="shared" si="7"/>
        <v>15</v>
      </c>
      <c r="J254" s="159">
        <f t="shared" si="8"/>
        <v>2.142857142857143</v>
      </c>
    </row>
    <row r="255" spans="1:10" ht="21.75">
      <c r="A255" s="157"/>
      <c r="B255" s="160" t="s">
        <v>997</v>
      </c>
      <c r="C255" s="153" t="s">
        <v>272</v>
      </c>
      <c r="D255" s="153">
        <v>12</v>
      </c>
      <c r="E255" s="153">
        <v>30</v>
      </c>
      <c r="F255" s="153">
        <f>E255/60</f>
        <v>0.5</v>
      </c>
      <c r="G255" s="153">
        <f t="shared" si="5"/>
        <v>0.07142857142857142</v>
      </c>
      <c r="H255" s="158">
        <f t="shared" si="6"/>
        <v>360</v>
      </c>
      <c r="I255" s="159">
        <f t="shared" si="7"/>
        <v>6</v>
      </c>
      <c r="J255" s="159">
        <f t="shared" si="8"/>
        <v>0.8571428571428571</v>
      </c>
    </row>
    <row r="256" spans="1:10" ht="21.75">
      <c r="A256" s="157"/>
      <c r="B256" s="160" t="s">
        <v>998</v>
      </c>
      <c r="C256" s="153" t="s">
        <v>272</v>
      </c>
      <c r="D256" s="153">
        <v>12</v>
      </c>
      <c r="E256" s="153">
        <f>F256*60</f>
        <v>60</v>
      </c>
      <c r="F256" s="153">
        <v>1</v>
      </c>
      <c r="G256" s="153">
        <f t="shared" si="5"/>
        <v>0.14285714285714285</v>
      </c>
      <c r="H256" s="158">
        <f t="shared" si="6"/>
        <v>720</v>
      </c>
      <c r="I256" s="159">
        <f t="shared" si="7"/>
        <v>12</v>
      </c>
      <c r="J256" s="159">
        <f t="shared" si="8"/>
        <v>1.7142857142857142</v>
      </c>
    </row>
    <row r="257" spans="1:10" ht="21.75">
      <c r="A257" s="157"/>
      <c r="B257" s="160" t="s">
        <v>999</v>
      </c>
      <c r="C257" s="153" t="s">
        <v>272</v>
      </c>
      <c r="D257" s="153">
        <v>3</v>
      </c>
      <c r="E257" s="153">
        <v>30</v>
      </c>
      <c r="F257" s="153">
        <f>E257/60</f>
        <v>0.5</v>
      </c>
      <c r="G257" s="153">
        <f t="shared" si="5"/>
        <v>0.07142857142857142</v>
      </c>
      <c r="H257" s="158">
        <f t="shared" si="6"/>
        <v>90</v>
      </c>
      <c r="I257" s="159">
        <f t="shared" si="7"/>
        <v>1.5</v>
      </c>
      <c r="J257" s="159">
        <f t="shared" si="8"/>
        <v>0.21428571428571427</v>
      </c>
    </row>
    <row r="258" spans="1:10" ht="21.75">
      <c r="A258" s="157"/>
      <c r="B258" s="160" t="s">
        <v>1000</v>
      </c>
      <c r="C258" s="153" t="s">
        <v>272</v>
      </c>
      <c r="D258" s="153">
        <v>2</v>
      </c>
      <c r="E258" s="153">
        <f>F258*60</f>
        <v>120</v>
      </c>
      <c r="F258" s="153">
        <v>2</v>
      </c>
      <c r="G258" s="153">
        <f t="shared" si="5"/>
        <v>0.2857142857142857</v>
      </c>
      <c r="H258" s="158">
        <f t="shared" si="6"/>
        <v>240</v>
      </c>
      <c r="I258" s="159">
        <f t="shared" si="7"/>
        <v>4</v>
      </c>
      <c r="J258" s="159">
        <f t="shared" si="8"/>
        <v>0.5714285714285714</v>
      </c>
    </row>
    <row r="259" spans="1:10" ht="21.75">
      <c r="A259" s="157"/>
      <c r="B259" s="160" t="s">
        <v>1001</v>
      </c>
      <c r="C259" s="153"/>
      <c r="D259" s="153"/>
      <c r="E259" s="153"/>
      <c r="F259" s="153"/>
      <c r="G259" s="153"/>
      <c r="H259" s="158"/>
      <c r="I259" s="159"/>
      <c r="J259" s="159"/>
    </row>
    <row r="260" spans="1:10" ht="21.75">
      <c r="A260" s="157"/>
      <c r="B260" s="161" t="s">
        <v>1002</v>
      </c>
      <c r="C260" s="153"/>
      <c r="D260" s="153"/>
      <c r="E260" s="153"/>
      <c r="F260" s="153"/>
      <c r="G260" s="153"/>
      <c r="H260" s="158"/>
      <c r="I260" s="159"/>
      <c r="J260" s="159"/>
    </row>
    <row r="261" spans="1:10" ht="21.75">
      <c r="A261" s="157"/>
      <c r="B261" s="160" t="s">
        <v>1003</v>
      </c>
      <c r="C261" s="153" t="s">
        <v>274</v>
      </c>
      <c r="D261" s="153">
        <v>150</v>
      </c>
      <c r="E261" s="153">
        <v>20</v>
      </c>
      <c r="F261" s="153">
        <f>E261/60</f>
        <v>0.3333333333333333</v>
      </c>
      <c r="G261" s="153">
        <f>F261/7</f>
        <v>0.047619047619047616</v>
      </c>
      <c r="H261" s="158">
        <f>E261*D261</f>
        <v>3000</v>
      </c>
      <c r="I261" s="159">
        <f>F261*D261</f>
        <v>50</v>
      </c>
      <c r="J261" s="159">
        <f>G261*D261</f>
        <v>7.142857142857142</v>
      </c>
    </row>
    <row r="262" spans="1:10" ht="21.75">
      <c r="A262" s="157"/>
      <c r="B262" s="160" t="s">
        <v>1004</v>
      </c>
      <c r="C262" s="153" t="s">
        <v>274</v>
      </c>
      <c r="D262" s="153">
        <v>50</v>
      </c>
      <c r="E262" s="153">
        <v>20</v>
      </c>
      <c r="F262" s="153">
        <f>E262/60</f>
        <v>0.3333333333333333</v>
      </c>
      <c r="G262" s="153">
        <f>F262/7</f>
        <v>0.047619047619047616</v>
      </c>
      <c r="H262" s="158">
        <f>E262*D262</f>
        <v>1000</v>
      </c>
      <c r="I262" s="159">
        <f>F262*D262</f>
        <v>16.666666666666664</v>
      </c>
      <c r="J262" s="159">
        <f>G262*D262</f>
        <v>2.380952380952381</v>
      </c>
    </row>
    <row r="263" spans="1:10" ht="21.75">
      <c r="A263" s="157"/>
      <c r="B263" s="160" t="s">
        <v>1005</v>
      </c>
      <c r="C263" s="153" t="s">
        <v>272</v>
      </c>
      <c r="D263" s="153">
        <v>2</v>
      </c>
      <c r="E263" s="153">
        <f>G263*60</f>
        <v>180</v>
      </c>
      <c r="F263" s="153">
        <f>G263*7</f>
        <v>21</v>
      </c>
      <c r="G263" s="153">
        <v>3</v>
      </c>
      <c r="H263" s="158">
        <f>E263*2</f>
        <v>360</v>
      </c>
      <c r="I263" s="159">
        <f>F263*2</f>
        <v>42</v>
      </c>
      <c r="J263" s="159">
        <v>10</v>
      </c>
    </row>
    <row r="264" spans="1:10" ht="21.75">
      <c r="A264" s="157"/>
      <c r="B264" s="160" t="s">
        <v>1006</v>
      </c>
      <c r="C264" s="153" t="s">
        <v>272</v>
      </c>
      <c r="D264" s="153">
        <v>1</v>
      </c>
      <c r="E264" s="153">
        <f>G264*60</f>
        <v>120</v>
      </c>
      <c r="F264" s="153">
        <f>G264*7</f>
        <v>14</v>
      </c>
      <c r="G264" s="153">
        <v>2</v>
      </c>
      <c r="H264" s="158">
        <f>E264*D264</f>
        <v>120</v>
      </c>
      <c r="I264" s="159">
        <f>F264*D264</f>
        <v>14</v>
      </c>
      <c r="J264" s="159">
        <v>3</v>
      </c>
    </row>
    <row r="265" spans="1:10" ht="21.75">
      <c r="A265" s="157"/>
      <c r="B265" s="160" t="s">
        <v>1007</v>
      </c>
      <c r="C265" s="153" t="s">
        <v>274</v>
      </c>
      <c r="D265" s="153">
        <v>300</v>
      </c>
      <c r="E265" s="153">
        <v>10</v>
      </c>
      <c r="F265" s="153">
        <f>E265/60</f>
        <v>0.16666666666666666</v>
      </c>
      <c r="G265" s="153">
        <f>F265/7</f>
        <v>0.023809523809523808</v>
      </c>
      <c r="H265" s="158">
        <f>E265*D265</f>
        <v>3000</v>
      </c>
      <c r="I265" s="159">
        <f>F265*D265</f>
        <v>50</v>
      </c>
      <c r="J265" s="159">
        <f>G265*D265</f>
        <v>7.142857142857142</v>
      </c>
    </row>
    <row r="266" spans="1:10" ht="21.75">
      <c r="A266" s="157"/>
      <c r="B266" s="161" t="s">
        <v>1008</v>
      </c>
      <c r="C266" s="153"/>
      <c r="D266" s="153"/>
      <c r="E266" s="153"/>
      <c r="F266" s="153"/>
      <c r="G266" s="153"/>
      <c r="H266" s="158"/>
      <c r="I266" s="159"/>
      <c r="J266" s="159"/>
    </row>
    <row r="267" spans="1:10" ht="21.75">
      <c r="A267" s="157"/>
      <c r="B267" s="160" t="s">
        <v>1009</v>
      </c>
      <c r="C267" s="153" t="s">
        <v>272</v>
      </c>
      <c r="D267" s="153">
        <v>10</v>
      </c>
      <c r="E267" s="153">
        <f>F267*60</f>
        <v>180</v>
      </c>
      <c r="F267" s="153">
        <v>3</v>
      </c>
      <c r="G267" s="153">
        <f>F267/7</f>
        <v>0.42857142857142855</v>
      </c>
      <c r="H267" s="158">
        <f>E267*D267</f>
        <v>1800</v>
      </c>
      <c r="I267" s="159">
        <f>F267*D267</f>
        <v>30</v>
      </c>
      <c r="J267" s="159">
        <f>G267*D267</f>
        <v>4.285714285714286</v>
      </c>
    </row>
    <row r="268" spans="1:10" ht="21.75">
      <c r="A268" s="157"/>
      <c r="B268" s="160" t="s">
        <v>1010</v>
      </c>
      <c r="C268" s="153" t="s">
        <v>272</v>
      </c>
      <c r="D268" s="153">
        <v>20</v>
      </c>
      <c r="E268" s="153">
        <f>F268*60</f>
        <v>120</v>
      </c>
      <c r="F268" s="153">
        <v>2</v>
      </c>
      <c r="G268" s="153">
        <f>F268/7</f>
        <v>0.2857142857142857</v>
      </c>
      <c r="H268" s="158">
        <f>E268*D268</f>
        <v>2400</v>
      </c>
      <c r="I268" s="159">
        <f>F268*D268</f>
        <v>40</v>
      </c>
      <c r="J268" s="159">
        <f>G268*D268</f>
        <v>5.7142857142857135</v>
      </c>
    </row>
    <row r="269" spans="1:10" ht="21.75">
      <c r="A269" s="157"/>
      <c r="B269" s="160" t="s">
        <v>1011</v>
      </c>
      <c r="C269" s="153" t="s">
        <v>272</v>
      </c>
      <c r="D269" s="153">
        <v>1</v>
      </c>
      <c r="E269" s="153">
        <f>G269*60</f>
        <v>300</v>
      </c>
      <c r="F269" s="153">
        <f>G269*7</f>
        <v>35</v>
      </c>
      <c r="G269" s="153">
        <v>5</v>
      </c>
      <c r="H269" s="158">
        <f>E269*D269</f>
        <v>300</v>
      </c>
      <c r="I269" s="159">
        <f>F269*D269</f>
        <v>35</v>
      </c>
      <c r="J269" s="159">
        <v>5</v>
      </c>
    </row>
    <row r="270" spans="1:10" ht="21.75">
      <c r="A270" s="157"/>
      <c r="B270" s="161" t="s">
        <v>1012</v>
      </c>
      <c r="C270" s="153"/>
      <c r="D270" s="153"/>
      <c r="E270" s="153"/>
      <c r="F270" s="153"/>
      <c r="G270" s="153"/>
      <c r="H270" s="158"/>
      <c r="I270" s="159"/>
      <c r="J270" s="159"/>
    </row>
    <row r="271" spans="1:10" ht="21.75">
      <c r="A271" s="157"/>
      <c r="B271" s="160" t="s">
        <v>1013</v>
      </c>
      <c r="C271" s="153" t="s">
        <v>272</v>
      </c>
      <c r="D271" s="153">
        <v>2</v>
      </c>
      <c r="E271" s="153">
        <f>G271*60</f>
        <v>300</v>
      </c>
      <c r="F271" s="153">
        <f>G271*7</f>
        <v>35</v>
      </c>
      <c r="G271" s="153">
        <v>5</v>
      </c>
      <c r="H271" s="158">
        <f>E271*2</f>
        <v>600</v>
      </c>
      <c r="I271" s="159">
        <f>F271*2</f>
        <v>70</v>
      </c>
      <c r="J271" s="159">
        <v>10</v>
      </c>
    </row>
    <row r="272" spans="1:10" ht="21.75">
      <c r="A272" s="157"/>
      <c r="B272" s="160" t="s">
        <v>1014</v>
      </c>
      <c r="C272" s="153" t="s">
        <v>348</v>
      </c>
      <c r="D272" s="153">
        <v>5</v>
      </c>
      <c r="E272" s="153">
        <f>G272*60</f>
        <v>180</v>
      </c>
      <c r="F272" s="153">
        <f>G272*7</f>
        <v>21</v>
      </c>
      <c r="G272" s="153">
        <v>3</v>
      </c>
      <c r="H272" s="158">
        <f>E272*D272</f>
        <v>900</v>
      </c>
      <c r="I272" s="159">
        <f>F272*D272</f>
        <v>105</v>
      </c>
      <c r="J272" s="159">
        <v>15</v>
      </c>
    </row>
    <row r="273" spans="1:10" ht="21.75">
      <c r="A273" s="157"/>
      <c r="B273" s="160" t="s">
        <v>1015</v>
      </c>
      <c r="C273" s="153" t="s">
        <v>272</v>
      </c>
      <c r="D273" s="153">
        <v>2</v>
      </c>
      <c r="E273" s="153">
        <f>G273*60</f>
        <v>180</v>
      </c>
      <c r="F273" s="153">
        <f>G273*7</f>
        <v>21</v>
      </c>
      <c r="G273" s="153">
        <v>3</v>
      </c>
      <c r="H273" s="158">
        <f>E273*2</f>
        <v>360</v>
      </c>
      <c r="I273" s="159">
        <f>F273*2</f>
        <v>42</v>
      </c>
      <c r="J273" s="159">
        <v>6</v>
      </c>
    </row>
    <row r="274" spans="1:10" ht="21.75">
      <c r="A274" s="157"/>
      <c r="B274" s="161" t="s">
        <v>1016</v>
      </c>
      <c r="C274" s="153"/>
      <c r="D274" s="153"/>
      <c r="E274" s="153"/>
      <c r="F274" s="153"/>
      <c r="G274" s="153"/>
      <c r="H274" s="158"/>
      <c r="I274" s="159"/>
      <c r="J274" s="159"/>
    </row>
    <row r="275" spans="1:10" ht="21.75">
      <c r="A275" s="157"/>
      <c r="B275" s="160" t="s">
        <v>1017</v>
      </c>
      <c r="C275" s="153" t="s">
        <v>274</v>
      </c>
      <c r="D275" s="153"/>
      <c r="E275" s="153"/>
      <c r="F275" s="153"/>
      <c r="G275" s="153"/>
      <c r="H275" s="158"/>
      <c r="I275" s="159"/>
      <c r="J275" s="159"/>
    </row>
    <row r="276" spans="1:10" ht="21.75">
      <c r="A276" s="157"/>
      <c r="B276" s="157" t="s">
        <v>1018</v>
      </c>
      <c r="C276" s="153"/>
      <c r="D276" s="153"/>
      <c r="E276" s="153"/>
      <c r="F276" s="153"/>
      <c r="G276" s="153"/>
      <c r="H276" s="158"/>
      <c r="I276" s="159"/>
      <c r="J276" s="159"/>
    </row>
    <row r="277" spans="1:10" ht="21.75">
      <c r="A277" s="157"/>
      <c r="B277" s="160" t="s">
        <v>1019</v>
      </c>
      <c r="C277" s="153" t="s">
        <v>272</v>
      </c>
      <c r="D277" s="153"/>
      <c r="E277" s="153"/>
      <c r="F277" s="153"/>
      <c r="G277" s="153"/>
      <c r="H277" s="158"/>
      <c r="I277" s="159"/>
      <c r="J277" s="159"/>
    </row>
    <row r="278" spans="1:10" ht="21.75">
      <c r="A278" s="157"/>
      <c r="B278" s="157" t="s">
        <v>1020</v>
      </c>
      <c r="C278" s="153"/>
      <c r="D278" s="153"/>
      <c r="E278" s="153"/>
      <c r="F278" s="153"/>
      <c r="G278" s="153"/>
      <c r="H278" s="158"/>
      <c r="I278" s="159"/>
      <c r="J278" s="159"/>
    </row>
    <row r="279" spans="1:10" ht="21.75">
      <c r="A279" s="157"/>
      <c r="B279" s="160" t="s">
        <v>1021</v>
      </c>
      <c r="C279" s="153" t="s">
        <v>272</v>
      </c>
      <c r="D279" s="153"/>
      <c r="E279" s="153"/>
      <c r="F279" s="153"/>
      <c r="G279" s="153"/>
      <c r="H279" s="158"/>
      <c r="I279" s="159"/>
      <c r="J279" s="159"/>
    </row>
    <row r="280" spans="1:10" ht="21.75">
      <c r="A280" s="157"/>
      <c r="B280" s="161" t="s">
        <v>1022</v>
      </c>
      <c r="C280" s="153"/>
      <c r="D280" s="153"/>
      <c r="E280" s="153"/>
      <c r="F280" s="153"/>
      <c r="G280" s="153"/>
      <c r="H280" s="158"/>
      <c r="I280" s="159"/>
      <c r="J280" s="159"/>
    </row>
    <row r="281" spans="1:10" ht="21.75">
      <c r="A281" s="157"/>
      <c r="B281" s="160" t="s">
        <v>1023</v>
      </c>
      <c r="C281" s="153" t="s">
        <v>281</v>
      </c>
      <c r="D281" s="153">
        <v>30</v>
      </c>
      <c r="E281" s="153">
        <v>30</v>
      </c>
      <c r="F281" s="153">
        <f>E281/60</f>
        <v>0.5</v>
      </c>
      <c r="G281" s="153">
        <f>F281/7</f>
        <v>0.07142857142857142</v>
      </c>
      <c r="H281" s="158">
        <f>E281*D281</f>
        <v>900</v>
      </c>
      <c r="I281" s="159">
        <f>F281*D281</f>
        <v>15</v>
      </c>
      <c r="J281" s="159">
        <f>G281*D281</f>
        <v>2.142857142857143</v>
      </c>
    </row>
    <row r="282" spans="1:10" ht="21.75">
      <c r="A282" s="157"/>
      <c r="B282" s="160" t="s">
        <v>1024</v>
      </c>
      <c r="C282" s="153" t="s">
        <v>274</v>
      </c>
      <c r="D282" s="153">
        <v>30</v>
      </c>
      <c r="E282" s="153">
        <v>30</v>
      </c>
      <c r="F282" s="153">
        <f>E282/60</f>
        <v>0.5</v>
      </c>
      <c r="G282" s="153">
        <f>F282/7</f>
        <v>0.07142857142857142</v>
      </c>
      <c r="H282" s="158">
        <f>E282*D282</f>
        <v>900</v>
      </c>
      <c r="I282" s="159">
        <f>F282*D282</f>
        <v>15</v>
      </c>
      <c r="J282" s="159">
        <f>G282*D282</f>
        <v>2.142857142857143</v>
      </c>
    </row>
    <row r="283" spans="1:10" ht="21.75">
      <c r="A283" s="157"/>
      <c r="B283" s="160" t="s">
        <v>1025</v>
      </c>
      <c r="C283" s="153" t="s">
        <v>274</v>
      </c>
      <c r="D283" s="153">
        <v>30</v>
      </c>
      <c r="E283" s="153">
        <v>30</v>
      </c>
      <c r="F283" s="153">
        <f>E283/60</f>
        <v>0.5</v>
      </c>
      <c r="G283" s="153">
        <f>F283/7</f>
        <v>0.07142857142857142</v>
      </c>
      <c r="H283" s="158">
        <f>E283*D283</f>
        <v>900</v>
      </c>
      <c r="I283" s="159">
        <f>F283*D283</f>
        <v>15</v>
      </c>
      <c r="J283" s="159">
        <f>G283*D283</f>
        <v>2.142857142857143</v>
      </c>
    </row>
    <row r="284" spans="1:10" ht="21.75">
      <c r="A284" s="183"/>
      <c r="B284" s="184" t="s">
        <v>1026</v>
      </c>
      <c r="C284" s="185" t="s">
        <v>272</v>
      </c>
      <c r="D284" s="185">
        <v>5</v>
      </c>
      <c r="E284" s="185">
        <v>60</v>
      </c>
      <c r="F284" s="185">
        <v>1</v>
      </c>
      <c r="G284" s="185">
        <f>F284/7</f>
        <v>0.14285714285714285</v>
      </c>
      <c r="H284" s="206">
        <f>E284*D284</f>
        <v>300</v>
      </c>
      <c r="I284" s="207">
        <f>E284*D284</f>
        <v>300</v>
      </c>
      <c r="J284" s="207">
        <f>F284*D284</f>
        <v>5</v>
      </c>
    </row>
    <row r="285" spans="1:10" ht="21.75">
      <c r="A285" s="200"/>
      <c r="B285" s="208" t="s">
        <v>1027</v>
      </c>
      <c r="C285" s="202"/>
      <c r="D285" s="202"/>
      <c r="E285" s="202"/>
      <c r="F285" s="202"/>
      <c r="G285" s="202"/>
      <c r="H285" s="203"/>
      <c r="I285" s="204"/>
      <c r="J285" s="204"/>
    </row>
    <row r="286" spans="1:10" ht="21.75">
      <c r="A286" s="157"/>
      <c r="B286" s="160" t="s">
        <v>1028</v>
      </c>
      <c r="C286" s="153" t="s">
        <v>281</v>
      </c>
      <c r="D286" s="153">
        <v>260</v>
      </c>
      <c r="E286" s="153">
        <v>20</v>
      </c>
      <c r="F286" s="153">
        <f>E286/60</f>
        <v>0.3333333333333333</v>
      </c>
      <c r="G286" s="153">
        <f>F286/7</f>
        <v>0.047619047619047616</v>
      </c>
      <c r="H286" s="158">
        <f>E286*D286</f>
        <v>5200</v>
      </c>
      <c r="I286" s="159">
        <f>F286*D286</f>
        <v>86.66666666666666</v>
      </c>
      <c r="J286" s="159">
        <f>G286*D286</f>
        <v>12.38095238095238</v>
      </c>
    </row>
    <row r="287" spans="1:10" ht="21.75">
      <c r="A287" s="157"/>
      <c r="B287" s="160" t="s">
        <v>1029</v>
      </c>
      <c r="C287" s="153" t="s">
        <v>281</v>
      </c>
      <c r="D287" s="153">
        <v>260</v>
      </c>
      <c r="E287" s="153">
        <v>20</v>
      </c>
      <c r="F287" s="153">
        <f>E287/60</f>
        <v>0.3333333333333333</v>
      </c>
      <c r="G287" s="153">
        <f>F287/7</f>
        <v>0.047619047619047616</v>
      </c>
      <c r="H287" s="158">
        <f>E287*D287</f>
        <v>5200</v>
      </c>
      <c r="I287" s="159">
        <f>F287*D287</f>
        <v>86.66666666666666</v>
      </c>
      <c r="J287" s="159">
        <f>G287*D287</f>
        <v>12.38095238095238</v>
      </c>
    </row>
    <row r="288" spans="1:10" ht="21.75">
      <c r="A288" s="157"/>
      <c r="B288" s="160" t="s">
        <v>0</v>
      </c>
      <c r="C288" s="153" t="s">
        <v>281</v>
      </c>
      <c r="D288" s="153">
        <v>260</v>
      </c>
      <c r="E288" s="153">
        <v>20</v>
      </c>
      <c r="F288" s="153">
        <f>E288/60</f>
        <v>0.3333333333333333</v>
      </c>
      <c r="G288" s="153">
        <f>F288/7</f>
        <v>0.047619047619047616</v>
      </c>
      <c r="H288" s="158">
        <f>E288*D288</f>
        <v>5200</v>
      </c>
      <c r="I288" s="159">
        <f>F288*D288</f>
        <v>86.66666666666666</v>
      </c>
      <c r="J288" s="159">
        <f>G288*D288</f>
        <v>12.38095238095238</v>
      </c>
    </row>
    <row r="289" spans="1:10" ht="21.75">
      <c r="A289" s="157"/>
      <c r="B289" s="160" t="s">
        <v>1</v>
      </c>
      <c r="C289" s="153" t="s">
        <v>274</v>
      </c>
      <c r="D289" s="153">
        <v>3</v>
      </c>
      <c r="E289" s="153">
        <f>G289*60</f>
        <v>120</v>
      </c>
      <c r="F289" s="153">
        <f>G289*7</f>
        <v>14</v>
      </c>
      <c r="G289" s="153">
        <v>2</v>
      </c>
      <c r="H289" s="158">
        <f>E289*D289</f>
        <v>360</v>
      </c>
      <c r="I289" s="159">
        <f>F289*D289</f>
        <v>42</v>
      </c>
      <c r="J289" s="159">
        <v>6</v>
      </c>
    </row>
    <row r="290" spans="1:10" ht="21.75">
      <c r="A290" s="157"/>
      <c r="B290" s="161" t="s">
        <v>2</v>
      </c>
      <c r="C290" s="153"/>
      <c r="D290" s="153"/>
      <c r="E290" s="153"/>
      <c r="F290" s="153"/>
      <c r="G290" s="153"/>
      <c r="H290" s="158"/>
      <c r="I290" s="159"/>
      <c r="J290" s="159"/>
    </row>
    <row r="291" spans="1:10" ht="21.75">
      <c r="A291" s="157"/>
      <c r="B291" s="160" t="s">
        <v>1028</v>
      </c>
      <c r="C291" s="153" t="s">
        <v>281</v>
      </c>
      <c r="D291" s="153">
        <v>260</v>
      </c>
      <c r="E291" s="153">
        <v>20</v>
      </c>
      <c r="F291" s="153">
        <f>E291/60</f>
        <v>0.3333333333333333</v>
      </c>
      <c r="G291" s="153">
        <f>F291/7</f>
        <v>0.047619047619047616</v>
      </c>
      <c r="H291" s="158">
        <f>E291*D291</f>
        <v>5200</v>
      </c>
      <c r="I291" s="159">
        <f>F291*D291</f>
        <v>86.66666666666666</v>
      </c>
      <c r="J291" s="159">
        <f>G291*D291</f>
        <v>12.38095238095238</v>
      </c>
    </row>
    <row r="292" spans="1:10" ht="21.75">
      <c r="A292" s="157"/>
      <c r="B292" s="160" t="s">
        <v>3</v>
      </c>
      <c r="C292" s="153" t="s">
        <v>281</v>
      </c>
      <c r="D292" s="153">
        <v>260</v>
      </c>
      <c r="E292" s="153">
        <v>20</v>
      </c>
      <c r="F292" s="153">
        <f>E292/60</f>
        <v>0.3333333333333333</v>
      </c>
      <c r="G292" s="153">
        <f>F292/7</f>
        <v>0.047619047619047616</v>
      </c>
      <c r="H292" s="158">
        <f>E292*D292</f>
        <v>5200</v>
      </c>
      <c r="I292" s="159">
        <f>F292*D292</f>
        <v>86.66666666666666</v>
      </c>
      <c r="J292" s="159">
        <f>G292*D292</f>
        <v>12.38095238095238</v>
      </c>
    </row>
    <row r="293" spans="1:10" ht="21.75">
      <c r="A293" s="157"/>
      <c r="B293" s="160" t="s">
        <v>0</v>
      </c>
      <c r="C293" s="153" t="s">
        <v>281</v>
      </c>
      <c r="D293" s="153">
        <v>260</v>
      </c>
      <c r="E293" s="153">
        <v>20</v>
      </c>
      <c r="F293" s="153">
        <f>E293/60</f>
        <v>0.3333333333333333</v>
      </c>
      <c r="G293" s="153">
        <f>F293/7</f>
        <v>0.047619047619047616</v>
      </c>
      <c r="H293" s="158">
        <f>E293*D293</f>
        <v>5200</v>
      </c>
      <c r="I293" s="159">
        <f>F293*D293</f>
        <v>86.66666666666666</v>
      </c>
      <c r="J293" s="159">
        <f>G293*D293</f>
        <v>12.38095238095238</v>
      </c>
    </row>
    <row r="294" spans="1:10" ht="22.5" thickBot="1">
      <c r="A294" s="183"/>
      <c r="B294" s="184" t="s">
        <v>1</v>
      </c>
      <c r="C294" s="153" t="s">
        <v>274</v>
      </c>
      <c r="D294" s="185">
        <v>3</v>
      </c>
      <c r="E294" s="185">
        <f>G294*60</f>
        <v>120</v>
      </c>
      <c r="F294" s="185">
        <f>G294*7</f>
        <v>14</v>
      </c>
      <c r="G294" s="185">
        <v>2</v>
      </c>
      <c r="H294" s="186">
        <f>E294*D294</f>
        <v>360</v>
      </c>
      <c r="I294" s="187">
        <f>F294*D294</f>
        <v>42</v>
      </c>
      <c r="J294" s="187">
        <v>6</v>
      </c>
    </row>
    <row r="295" spans="1:10" ht="22.5" thickBot="1">
      <c r="A295" s="189"/>
      <c r="B295" s="189"/>
      <c r="C295" s="602" t="s">
        <v>290</v>
      </c>
      <c r="D295" s="602"/>
      <c r="E295" s="602"/>
      <c r="F295" s="602"/>
      <c r="G295" s="602"/>
      <c r="H295" s="190">
        <f>SUM(H9:H294)</f>
        <v>545590</v>
      </c>
      <c r="I295" s="191">
        <f>SUM(I9:I294)</f>
        <v>16081.785714285712</v>
      </c>
      <c r="J295" s="192">
        <f>SUM(J9:J294)</f>
        <v>2020.755102040815</v>
      </c>
    </row>
    <row r="296" spans="1:10" ht="21.75">
      <c r="A296" s="193"/>
      <c r="B296" s="193"/>
      <c r="C296" s="603" t="s">
        <v>261</v>
      </c>
      <c r="D296" s="604"/>
      <c r="E296" s="604"/>
      <c r="F296" s="604"/>
      <c r="G296" s="605"/>
      <c r="H296" s="606">
        <f>H295/60</f>
        <v>9093.166666666666</v>
      </c>
      <c r="I296" s="607"/>
      <c r="J296" s="608"/>
    </row>
    <row r="297" spans="1:10" ht="21.75">
      <c r="A297" s="193"/>
      <c r="B297" s="193"/>
      <c r="C297" s="603" t="s">
        <v>266</v>
      </c>
      <c r="D297" s="604"/>
      <c r="E297" s="604"/>
      <c r="F297" s="604"/>
      <c r="G297" s="605"/>
      <c r="H297" s="606">
        <f>I295/7</f>
        <v>2297.3979591836733</v>
      </c>
      <c r="I297" s="607"/>
      <c r="J297" s="608"/>
    </row>
    <row r="298" spans="1:10" ht="21.75">
      <c r="A298" s="193"/>
      <c r="B298" s="193"/>
      <c r="C298" s="603" t="s">
        <v>262</v>
      </c>
      <c r="D298" s="604"/>
      <c r="E298" s="604"/>
      <c r="F298" s="604"/>
      <c r="G298" s="605"/>
      <c r="H298" s="606">
        <f>H297/230</f>
        <v>9.98868677905945</v>
      </c>
      <c r="I298" s="607"/>
      <c r="J298" s="608"/>
    </row>
    <row r="299" spans="1:10" ht="21.75">
      <c r="A299" s="211" t="s">
        <v>263</v>
      </c>
      <c r="B299" s="188" t="s">
        <v>349</v>
      </c>
      <c r="C299" s="195"/>
      <c r="D299" s="195"/>
      <c r="E299" s="195"/>
      <c r="F299" s="195"/>
      <c r="G299" s="195"/>
      <c r="H299" s="196"/>
      <c r="I299" s="196"/>
      <c r="J299" s="196"/>
    </row>
    <row r="300" spans="1:10" ht="21.75">
      <c r="A300" s="193"/>
      <c r="B300" s="188" t="s">
        <v>350</v>
      </c>
      <c r="C300" s="195"/>
      <c r="D300" s="195"/>
      <c r="E300" s="195"/>
      <c r="F300" s="195"/>
      <c r="G300" s="195"/>
      <c r="H300" s="196"/>
      <c r="I300" s="196"/>
      <c r="J300" s="196"/>
    </row>
    <row r="301" spans="1:10" ht="21.75">
      <c r="A301" s="193"/>
      <c r="B301" s="188" t="s">
        <v>351</v>
      </c>
      <c r="C301" s="195"/>
      <c r="D301" s="195"/>
      <c r="E301" s="195"/>
      <c r="F301" s="195"/>
      <c r="G301" s="195"/>
      <c r="H301" s="196"/>
      <c r="I301" s="196"/>
      <c r="J301" s="196"/>
    </row>
    <row r="302" spans="1:10" ht="21.75">
      <c r="A302" s="193"/>
      <c r="B302" s="188" t="s">
        <v>4</v>
      </c>
      <c r="C302" s="582">
        <v>2297.397959</v>
      </c>
      <c r="D302" s="582"/>
      <c r="E302" s="197" t="s">
        <v>5</v>
      </c>
      <c r="F302" s="591">
        <f>C302/C303</f>
        <v>9.988686778260869</v>
      </c>
      <c r="G302" s="592"/>
      <c r="H302" s="593"/>
      <c r="I302" s="196"/>
      <c r="J302" s="196"/>
    </row>
    <row r="303" spans="1:10" ht="21.75">
      <c r="A303" s="193"/>
      <c r="B303" s="188"/>
      <c r="C303" s="596">
        <v>230</v>
      </c>
      <c r="D303" s="596"/>
      <c r="E303" s="195"/>
      <c r="F303" s="195"/>
      <c r="G303" s="195"/>
      <c r="H303" s="196"/>
      <c r="I303" s="196"/>
      <c r="J303" s="196"/>
    </row>
  </sheetData>
  <sheetProtection/>
  <mergeCells count="19">
    <mergeCell ref="C295:G295"/>
    <mergeCell ref="C296:G296"/>
    <mergeCell ref="C302:D302"/>
    <mergeCell ref="C303:D303"/>
    <mergeCell ref="H296:J296"/>
    <mergeCell ref="H297:J297"/>
    <mergeCell ref="H298:J298"/>
    <mergeCell ref="C297:G297"/>
    <mergeCell ref="C298:G298"/>
    <mergeCell ref="E4:G4"/>
    <mergeCell ref="H4:J4"/>
    <mergeCell ref="A6:B6"/>
    <mergeCell ref="A245:B245"/>
    <mergeCell ref="F302:H302"/>
    <mergeCell ref="A1:J1"/>
    <mergeCell ref="A2:J2"/>
    <mergeCell ref="C3:D3"/>
    <mergeCell ref="E3:G3"/>
    <mergeCell ref="H3:J3"/>
  </mergeCells>
  <printOptions horizontalCentered="1"/>
  <pageMargins left="0.15748031496062992" right="0" top="0.1968503937007874" bottom="0.3937007874015748" header="0.5118110236220472" footer="0.5118110236220472"/>
  <pageSetup horizontalDpi="300" verticalDpi="300" orientation="portrait" paperSize="9" r:id="rId1"/>
  <headerFooter alignWithMargins="0">
    <oddHeader>&amp;R &amp;P</oddHeader>
  </headerFooter>
  <rowBreaks count="2" manualBreakCount="2">
    <brk id="168" max="9" man="1"/>
    <brk id="24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68"/>
  <sheetViews>
    <sheetView view="pageBreakPreview" zoomScaleSheetLayoutView="100" zoomScalePageLayoutView="0" workbookViewId="0" topLeftCell="A1">
      <selection activeCell="M24" sqref="M24"/>
    </sheetView>
  </sheetViews>
  <sheetFormatPr defaultColWidth="9.140625" defaultRowHeight="21.75"/>
  <cols>
    <col min="1" max="1" width="13.7109375" style="188" customWidth="1"/>
    <col min="2" max="2" width="27.7109375" style="188" customWidth="1"/>
    <col min="3" max="3" width="8.8515625" style="188" customWidth="1"/>
    <col min="4" max="4" width="8.8515625" style="217" customWidth="1"/>
    <col min="5" max="10" width="8.8515625" style="222" customWidth="1"/>
    <col min="11" max="16384" width="9.140625" style="188" customWidth="1"/>
  </cols>
  <sheetData>
    <row r="1" spans="1:10" ht="18.75">
      <c r="A1" s="614" t="s">
        <v>6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18.75">
      <c r="A2" s="614" t="s">
        <v>759</v>
      </c>
      <c r="B2" s="614"/>
      <c r="C2" s="614"/>
      <c r="D2" s="614"/>
      <c r="E2" s="614"/>
      <c r="F2" s="614"/>
      <c r="G2" s="614"/>
      <c r="H2" s="614"/>
      <c r="I2" s="614"/>
      <c r="J2" s="614"/>
    </row>
    <row r="3" ht="18.75">
      <c r="C3" s="195"/>
    </row>
    <row r="4" spans="1:10" ht="18.75">
      <c r="A4" s="139" t="s">
        <v>252</v>
      </c>
      <c r="B4" s="140" t="s">
        <v>291</v>
      </c>
      <c r="C4" s="596" t="s">
        <v>265</v>
      </c>
      <c r="D4" s="597"/>
      <c r="E4" s="615" t="s">
        <v>258</v>
      </c>
      <c r="F4" s="610"/>
      <c r="G4" s="616"/>
      <c r="H4" s="615" t="s">
        <v>258</v>
      </c>
      <c r="I4" s="610"/>
      <c r="J4" s="616"/>
    </row>
    <row r="5" spans="1:10" ht="18.75">
      <c r="A5" s="141"/>
      <c r="B5" s="142"/>
      <c r="C5" s="143"/>
      <c r="D5" s="218"/>
      <c r="E5" s="611" t="s">
        <v>260</v>
      </c>
      <c r="F5" s="612"/>
      <c r="G5" s="613"/>
      <c r="H5" s="611" t="s">
        <v>259</v>
      </c>
      <c r="I5" s="612"/>
      <c r="J5" s="613"/>
    </row>
    <row r="6" spans="1:10" s="195" customFormat="1" ht="18.75">
      <c r="A6" s="145"/>
      <c r="B6" s="146"/>
      <c r="C6" s="147" t="s">
        <v>254</v>
      </c>
      <c r="D6" s="215" t="s">
        <v>255</v>
      </c>
      <c r="E6" s="223" t="s">
        <v>256</v>
      </c>
      <c r="F6" s="223" t="s">
        <v>257</v>
      </c>
      <c r="G6" s="223" t="s">
        <v>264</v>
      </c>
      <c r="H6" s="223" t="s">
        <v>256</v>
      </c>
      <c r="I6" s="223" t="s">
        <v>257</v>
      </c>
      <c r="J6" s="223" t="s">
        <v>264</v>
      </c>
    </row>
    <row r="7" spans="1:10" ht="24">
      <c r="A7" s="212" t="s">
        <v>7</v>
      </c>
      <c r="B7" s="213"/>
      <c r="C7" s="149"/>
      <c r="D7" s="219"/>
      <c r="E7" s="224"/>
      <c r="F7" s="224"/>
      <c r="G7" s="224"/>
      <c r="H7" s="224"/>
      <c r="I7" s="224"/>
      <c r="J7" s="224"/>
    </row>
    <row r="8" spans="1:10" ht="21.75">
      <c r="A8" s="155" t="s">
        <v>8</v>
      </c>
      <c r="B8" s="162"/>
      <c r="C8" s="214"/>
      <c r="D8" s="220"/>
      <c r="E8" s="225"/>
      <c r="F8" s="225"/>
      <c r="G8" s="225"/>
      <c r="H8" s="225"/>
      <c r="I8" s="225"/>
      <c r="J8" s="225"/>
    </row>
    <row r="9" spans="1:10" ht="18.75">
      <c r="A9" s="157"/>
      <c r="B9" s="160" t="s">
        <v>9</v>
      </c>
      <c r="C9" s="153" t="s">
        <v>274</v>
      </c>
      <c r="D9" s="220">
        <v>250</v>
      </c>
      <c r="E9" s="225">
        <v>30</v>
      </c>
      <c r="F9" s="225">
        <f>E9/60</f>
        <v>0.5</v>
      </c>
      <c r="G9" s="225">
        <f>F9/7</f>
        <v>0.07142857142857142</v>
      </c>
      <c r="H9" s="225">
        <f>E9*D9</f>
        <v>7500</v>
      </c>
      <c r="I9" s="225">
        <f>F9*D9</f>
        <v>125</v>
      </c>
      <c r="J9" s="225">
        <f>G9*D9</f>
        <v>17.857142857142858</v>
      </c>
    </row>
    <row r="10" spans="1:10" ht="18.75">
      <c r="A10" s="157"/>
      <c r="B10" s="160" t="s">
        <v>10</v>
      </c>
      <c r="C10" s="153" t="s">
        <v>274</v>
      </c>
      <c r="D10" s="220">
        <v>80</v>
      </c>
      <c r="E10" s="225">
        <v>180</v>
      </c>
      <c r="F10" s="225">
        <f>E10/60</f>
        <v>3</v>
      </c>
      <c r="G10" s="225">
        <f>F10/7</f>
        <v>0.42857142857142855</v>
      </c>
      <c r="H10" s="225">
        <f>E10*D10</f>
        <v>14400</v>
      </c>
      <c r="I10" s="225">
        <f>F10*D10</f>
        <v>240</v>
      </c>
      <c r="J10" s="225">
        <f>G10*D10</f>
        <v>34.285714285714285</v>
      </c>
    </row>
    <row r="11" spans="1:10" ht="18.75">
      <c r="A11" s="157"/>
      <c r="B11" s="160" t="s">
        <v>11</v>
      </c>
      <c r="C11" s="153"/>
      <c r="D11" s="220"/>
      <c r="E11" s="225"/>
      <c r="F11" s="225"/>
      <c r="G11" s="225"/>
      <c r="H11" s="225"/>
      <c r="I11" s="225"/>
      <c r="J11" s="225"/>
    </row>
    <row r="12" spans="1:10" ht="18.75">
      <c r="A12" s="157"/>
      <c r="B12" s="160" t="s">
        <v>12</v>
      </c>
      <c r="C12" s="153" t="s">
        <v>272</v>
      </c>
      <c r="D12" s="220">
        <v>2</v>
      </c>
      <c r="E12" s="225">
        <v>240</v>
      </c>
      <c r="F12" s="225">
        <f>E12/60</f>
        <v>4</v>
      </c>
      <c r="G12" s="225">
        <f>F12/7</f>
        <v>0.5714285714285714</v>
      </c>
      <c r="H12" s="225">
        <f>E12*D12</f>
        <v>480</v>
      </c>
      <c r="I12" s="225">
        <f>F12*D12</f>
        <v>8</v>
      </c>
      <c r="J12" s="225">
        <f>G12*D12</f>
        <v>1.1428571428571428</v>
      </c>
    </row>
    <row r="13" spans="1:10" ht="18.75">
      <c r="A13" s="157"/>
      <c r="B13" s="160" t="s">
        <v>13</v>
      </c>
      <c r="C13" s="153"/>
      <c r="D13" s="220"/>
      <c r="E13" s="225"/>
      <c r="F13" s="225"/>
      <c r="G13" s="225"/>
      <c r="H13" s="225"/>
      <c r="I13" s="225"/>
      <c r="J13" s="225"/>
    </row>
    <row r="14" spans="1:10" ht="18.75">
      <c r="A14" s="157"/>
      <c r="B14" s="160" t="s">
        <v>14</v>
      </c>
      <c r="C14" s="153"/>
      <c r="D14" s="220"/>
      <c r="E14" s="225"/>
      <c r="F14" s="225"/>
      <c r="G14" s="225"/>
      <c r="H14" s="225"/>
      <c r="I14" s="225"/>
      <c r="J14" s="225"/>
    </row>
    <row r="15" spans="1:10" ht="18.75">
      <c r="A15" s="157"/>
      <c r="B15" s="157" t="s">
        <v>15</v>
      </c>
      <c r="C15" s="153"/>
      <c r="D15" s="220"/>
      <c r="E15" s="225"/>
      <c r="F15" s="225"/>
      <c r="G15" s="225"/>
      <c r="H15" s="225"/>
      <c r="I15" s="225"/>
      <c r="J15" s="225"/>
    </row>
    <row r="16" spans="1:10" ht="18.75">
      <c r="A16" s="157"/>
      <c r="B16" s="160" t="s">
        <v>16</v>
      </c>
      <c r="C16" s="153"/>
      <c r="D16" s="220"/>
      <c r="E16" s="225"/>
      <c r="F16" s="225"/>
      <c r="G16" s="225"/>
      <c r="H16" s="225"/>
      <c r="I16" s="225"/>
      <c r="J16" s="225"/>
    </row>
    <row r="17" spans="1:10" ht="21.75">
      <c r="A17" s="151" t="s">
        <v>17</v>
      </c>
      <c r="B17" s="160"/>
      <c r="C17" s="153"/>
      <c r="D17" s="220"/>
      <c r="E17" s="225"/>
      <c r="F17" s="225"/>
      <c r="G17" s="225"/>
      <c r="H17" s="225"/>
      <c r="I17" s="225"/>
      <c r="J17" s="225"/>
    </row>
    <row r="18" spans="1:10" ht="18.75">
      <c r="A18" s="157"/>
      <c r="B18" s="160" t="s">
        <v>18</v>
      </c>
      <c r="C18" s="153" t="s">
        <v>272</v>
      </c>
      <c r="D18" s="220">
        <v>30</v>
      </c>
      <c r="E18" s="225">
        <v>240</v>
      </c>
      <c r="F18" s="225">
        <f aca="true" t="shared" si="0" ref="F18:F25">E18/60</f>
        <v>4</v>
      </c>
      <c r="G18" s="225">
        <f aca="true" t="shared" si="1" ref="G18:G25">F18/7</f>
        <v>0.5714285714285714</v>
      </c>
      <c r="H18" s="225">
        <f aca="true" t="shared" si="2" ref="H18:H25">E18*D18</f>
        <v>7200</v>
      </c>
      <c r="I18" s="225">
        <f aca="true" t="shared" si="3" ref="I18:I25">F18*D18</f>
        <v>120</v>
      </c>
      <c r="J18" s="225">
        <f aca="true" t="shared" si="4" ref="J18:J25">G18*D18</f>
        <v>17.142857142857142</v>
      </c>
    </row>
    <row r="19" spans="1:10" ht="18.75">
      <c r="A19" s="157"/>
      <c r="B19" s="160" t="s">
        <v>19</v>
      </c>
      <c r="C19" s="153" t="s">
        <v>272</v>
      </c>
      <c r="D19" s="220">
        <v>25</v>
      </c>
      <c r="E19" s="225">
        <v>1320</v>
      </c>
      <c r="F19" s="225">
        <f t="shared" si="0"/>
        <v>22</v>
      </c>
      <c r="G19" s="225">
        <f t="shared" si="1"/>
        <v>3.142857142857143</v>
      </c>
      <c r="H19" s="225">
        <f t="shared" si="2"/>
        <v>33000</v>
      </c>
      <c r="I19" s="225">
        <f t="shared" si="3"/>
        <v>550</v>
      </c>
      <c r="J19" s="225">
        <f t="shared" si="4"/>
        <v>78.57142857142857</v>
      </c>
    </row>
    <row r="20" spans="1:10" ht="18.75">
      <c r="A20" s="157"/>
      <c r="B20" s="160" t="s">
        <v>20</v>
      </c>
      <c r="C20" s="153" t="s">
        <v>274</v>
      </c>
      <c r="D20" s="220">
        <v>40</v>
      </c>
      <c r="E20" s="225">
        <v>1320</v>
      </c>
      <c r="F20" s="225">
        <f t="shared" si="0"/>
        <v>22</v>
      </c>
      <c r="G20" s="225">
        <f t="shared" si="1"/>
        <v>3.142857142857143</v>
      </c>
      <c r="H20" s="225">
        <f t="shared" si="2"/>
        <v>52800</v>
      </c>
      <c r="I20" s="225">
        <f t="shared" si="3"/>
        <v>880</v>
      </c>
      <c r="J20" s="225">
        <f t="shared" si="4"/>
        <v>125.71428571428571</v>
      </c>
    </row>
    <row r="21" spans="1:10" ht="18.75">
      <c r="A21" s="157"/>
      <c r="B21" s="160" t="s">
        <v>21</v>
      </c>
      <c r="C21" s="153" t="s">
        <v>274</v>
      </c>
      <c r="D21" s="220">
        <v>60</v>
      </c>
      <c r="E21" s="225">
        <v>1320</v>
      </c>
      <c r="F21" s="225">
        <f t="shared" si="0"/>
        <v>22</v>
      </c>
      <c r="G21" s="225">
        <f t="shared" si="1"/>
        <v>3.142857142857143</v>
      </c>
      <c r="H21" s="225">
        <f t="shared" si="2"/>
        <v>79200</v>
      </c>
      <c r="I21" s="225">
        <f t="shared" si="3"/>
        <v>1320</v>
      </c>
      <c r="J21" s="225">
        <f t="shared" si="4"/>
        <v>188.57142857142856</v>
      </c>
    </row>
    <row r="22" spans="1:10" ht="18.75">
      <c r="A22" s="157"/>
      <c r="B22" s="160" t="s">
        <v>22</v>
      </c>
      <c r="C22" s="153" t="s">
        <v>272</v>
      </c>
      <c r="D22" s="220">
        <v>10</v>
      </c>
      <c r="E22" s="225">
        <v>2100</v>
      </c>
      <c r="F22" s="225">
        <f t="shared" si="0"/>
        <v>35</v>
      </c>
      <c r="G22" s="225">
        <f t="shared" si="1"/>
        <v>5</v>
      </c>
      <c r="H22" s="225">
        <f t="shared" si="2"/>
        <v>21000</v>
      </c>
      <c r="I22" s="225">
        <f t="shared" si="3"/>
        <v>350</v>
      </c>
      <c r="J22" s="225">
        <f t="shared" si="4"/>
        <v>50</v>
      </c>
    </row>
    <row r="23" spans="1:10" ht="18.75">
      <c r="A23" s="157"/>
      <c r="B23" s="160" t="s">
        <v>23</v>
      </c>
      <c r="C23" s="153" t="s">
        <v>281</v>
      </c>
      <c r="D23" s="220">
        <v>5</v>
      </c>
      <c r="E23" s="225">
        <v>1320</v>
      </c>
      <c r="F23" s="225">
        <f t="shared" si="0"/>
        <v>22</v>
      </c>
      <c r="G23" s="225">
        <f t="shared" si="1"/>
        <v>3.142857142857143</v>
      </c>
      <c r="H23" s="225">
        <f t="shared" si="2"/>
        <v>6600</v>
      </c>
      <c r="I23" s="225">
        <f t="shared" si="3"/>
        <v>110</v>
      </c>
      <c r="J23" s="225">
        <f t="shared" si="4"/>
        <v>15.714285714285714</v>
      </c>
    </row>
    <row r="24" spans="1:10" ht="18.75">
      <c r="A24" s="157"/>
      <c r="B24" s="160" t="s">
        <v>24</v>
      </c>
      <c r="C24" s="153" t="s">
        <v>281</v>
      </c>
      <c r="D24" s="220">
        <v>5</v>
      </c>
      <c r="E24" s="225">
        <v>1320</v>
      </c>
      <c r="F24" s="225">
        <f t="shared" si="0"/>
        <v>22</v>
      </c>
      <c r="G24" s="225">
        <f t="shared" si="1"/>
        <v>3.142857142857143</v>
      </c>
      <c r="H24" s="225">
        <f t="shared" si="2"/>
        <v>6600</v>
      </c>
      <c r="I24" s="225">
        <f t="shared" si="3"/>
        <v>110</v>
      </c>
      <c r="J24" s="225">
        <f t="shared" si="4"/>
        <v>15.714285714285714</v>
      </c>
    </row>
    <row r="25" spans="1:10" ht="18.75">
      <c r="A25" s="157"/>
      <c r="B25" s="160" t="s">
        <v>25</v>
      </c>
      <c r="C25" s="153" t="s">
        <v>272</v>
      </c>
      <c r="D25" s="220">
        <v>3</v>
      </c>
      <c r="E25" s="225">
        <v>1260</v>
      </c>
      <c r="F25" s="225">
        <f t="shared" si="0"/>
        <v>21</v>
      </c>
      <c r="G25" s="225">
        <f t="shared" si="1"/>
        <v>3</v>
      </c>
      <c r="H25" s="225">
        <f t="shared" si="2"/>
        <v>3780</v>
      </c>
      <c r="I25" s="225">
        <f t="shared" si="3"/>
        <v>63</v>
      </c>
      <c r="J25" s="225">
        <f t="shared" si="4"/>
        <v>9</v>
      </c>
    </row>
    <row r="26" spans="1:10" ht="18.75">
      <c r="A26" s="157"/>
      <c r="B26" s="157" t="s">
        <v>26</v>
      </c>
      <c r="C26" s="153"/>
      <c r="D26" s="220"/>
      <c r="E26" s="225"/>
      <c r="F26" s="225"/>
      <c r="G26" s="225"/>
      <c r="H26" s="225"/>
      <c r="I26" s="225"/>
      <c r="J26" s="225"/>
    </row>
    <row r="27" spans="1:10" ht="18.75">
      <c r="A27" s="157"/>
      <c r="B27" s="160" t="s">
        <v>27</v>
      </c>
      <c r="C27" s="153" t="s">
        <v>272</v>
      </c>
      <c r="D27" s="220"/>
      <c r="E27" s="225"/>
      <c r="F27" s="225"/>
      <c r="G27" s="225"/>
      <c r="H27" s="225"/>
      <c r="I27" s="225"/>
      <c r="J27" s="225"/>
    </row>
    <row r="28" spans="1:10" ht="18.75">
      <c r="A28" s="157"/>
      <c r="B28" s="157" t="s">
        <v>28</v>
      </c>
      <c r="C28" s="153"/>
      <c r="D28" s="220"/>
      <c r="E28" s="225"/>
      <c r="F28" s="225"/>
      <c r="G28" s="225"/>
      <c r="H28" s="225"/>
      <c r="I28" s="225"/>
      <c r="J28" s="225"/>
    </row>
    <row r="29" spans="1:10" ht="18.75">
      <c r="A29" s="157"/>
      <c r="B29" s="160" t="s">
        <v>29</v>
      </c>
      <c r="C29" s="153" t="s">
        <v>272</v>
      </c>
      <c r="D29" s="220"/>
      <c r="E29" s="225"/>
      <c r="F29" s="225"/>
      <c r="G29" s="225"/>
      <c r="H29" s="225"/>
      <c r="I29" s="225"/>
      <c r="J29" s="225"/>
    </row>
    <row r="30" spans="1:10" ht="18.75">
      <c r="A30" s="157"/>
      <c r="B30" s="157" t="s">
        <v>30</v>
      </c>
      <c r="C30" s="153"/>
      <c r="D30" s="220"/>
      <c r="E30" s="225"/>
      <c r="F30" s="225"/>
      <c r="G30" s="225"/>
      <c r="H30" s="225"/>
      <c r="I30" s="225"/>
      <c r="J30" s="225"/>
    </row>
    <row r="31" spans="1:10" ht="18.75">
      <c r="A31" s="157"/>
      <c r="B31" s="160" t="s">
        <v>31</v>
      </c>
      <c r="C31" s="153" t="s">
        <v>274</v>
      </c>
      <c r="D31" s="220">
        <v>2</v>
      </c>
      <c r="E31" s="225">
        <v>1320</v>
      </c>
      <c r="F31" s="225">
        <f>E31/60</f>
        <v>22</v>
      </c>
      <c r="G31" s="225">
        <f>F31/7</f>
        <v>3.142857142857143</v>
      </c>
      <c r="H31" s="225">
        <f>E31*D31</f>
        <v>2640</v>
      </c>
      <c r="I31" s="225">
        <f>F31*D31</f>
        <v>44</v>
      </c>
      <c r="J31" s="225">
        <f>G31*D31</f>
        <v>6.285714285714286</v>
      </c>
    </row>
    <row r="32" spans="1:10" ht="21.75">
      <c r="A32" s="151" t="s">
        <v>32</v>
      </c>
      <c r="B32" s="160"/>
      <c r="C32" s="153"/>
      <c r="D32" s="220"/>
      <c r="E32" s="225"/>
      <c r="F32" s="225"/>
      <c r="G32" s="225"/>
      <c r="H32" s="225"/>
      <c r="I32" s="225"/>
      <c r="J32" s="225"/>
    </row>
    <row r="33" spans="1:10" ht="18.75">
      <c r="A33" s="157"/>
      <c r="B33" s="160" t="s">
        <v>33</v>
      </c>
      <c r="C33" s="153" t="s">
        <v>274</v>
      </c>
      <c r="D33" s="220">
        <v>35</v>
      </c>
      <c r="E33" s="225">
        <v>180</v>
      </c>
      <c r="F33" s="225">
        <f>E33/60</f>
        <v>3</v>
      </c>
      <c r="G33" s="225">
        <f>F33/7</f>
        <v>0.42857142857142855</v>
      </c>
      <c r="H33" s="225">
        <f>E33*D33</f>
        <v>6300</v>
      </c>
      <c r="I33" s="225">
        <f>F33*D33</f>
        <v>105</v>
      </c>
      <c r="J33" s="225">
        <f>G33*D33</f>
        <v>15</v>
      </c>
    </row>
    <row r="34" spans="1:10" ht="18.75">
      <c r="A34" s="157"/>
      <c r="B34" s="157" t="s">
        <v>34</v>
      </c>
      <c r="C34" s="153"/>
      <c r="D34" s="220"/>
      <c r="E34" s="225"/>
      <c r="F34" s="225"/>
      <c r="G34" s="225"/>
      <c r="H34" s="225"/>
      <c r="I34" s="225"/>
      <c r="J34" s="225"/>
    </row>
    <row r="35" spans="1:10" ht="18.75">
      <c r="A35" s="157"/>
      <c r="B35" s="160" t="s">
        <v>35</v>
      </c>
      <c r="C35" s="153" t="s">
        <v>274</v>
      </c>
      <c r="D35" s="220">
        <v>4</v>
      </c>
      <c r="E35" s="225">
        <v>300</v>
      </c>
      <c r="F35" s="225">
        <f>E35/60</f>
        <v>5</v>
      </c>
      <c r="G35" s="225">
        <f>F35/7</f>
        <v>0.7142857142857143</v>
      </c>
      <c r="H35" s="225">
        <f>E35*D35</f>
        <v>1200</v>
      </c>
      <c r="I35" s="225">
        <f>F35*D35</f>
        <v>20</v>
      </c>
      <c r="J35" s="225">
        <f>G35*D35</f>
        <v>2.857142857142857</v>
      </c>
    </row>
    <row r="36" spans="1:10" ht="18.75">
      <c r="A36" s="157"/>
      <c r="B36" s="160" t="s">
        <v>36</v>
      </c>
      <c r="C36" s="153" t="s">
        <v>272</v>
      </c>
      <c r="D36" s="220">
        <v>4</v>
      </c>
      <c r="E36" s="225">
        <v>300</v>
      </c>
      <c r="F36" s="225">
        <f>E36/60</f>
        <v>5</v>
      </c>
      <c r="G36" s="225">
        <f>F36/7</f>
        <v>0.7142857142857143</v>
      </c>
      <c r="H36" s="225">
        <f>E36*D36</f>
        <v>1200</v>
      </c>
      <c r="I36" s="225">
        <f>F36*D36</f>
        <v>20</v>
      </c>
      <c r="J36" s="225">
        <f>G36*D36</f>
        <v>2.857142857142857</v>
      </c>
    </row>
    <row r="37" spans="1:10" ht="18.75">
      <c r="A37" s="157"/>
      <c r="B37" s="160" t="s">
        <v>37</v>
      </c>
      <c r="C37" s="153"/>
      <c r="D37" s="220"/>
      <c r="E37" s="225"/>
      <c r="F37" s="225"/>
      <c r="G37" s="225"/>
      <c r="H37" s="225"/>
      <c r="I37" s="225"/>
      <c r="J37" s="225"/>
    </row>
    <row r="38" spans="1:10" ht="18.75">
      <c r="A38" s="157"/>
      <c r="B38" s="160" t="s">
        <v>38</v>
      </c>
      <c r="C38" s="153" t="s">
        <v>274</v>
      </c>
      <c r="D38" s="220">
        <v>4</v>
      </c>
      <c r="E38" s="225">
        <v>1260</v>
      </c>
      <c r="F38" s="225">
        <f>E38/60</f>
        <v>21</v>
      </c>
      <c r="G38" s="225">
        <f>F38/7</f>
        <v>3</v>
      </c>
      <c r="H38" s="225">
        <f>E38*D38</f>
        <v>5040</v>
      </c>
      <c r="I38" s="225">
        <f>F38*D38</f>
        <v>84</v>
      </c>
      <c r="J38" s="225">
        <f>G38*D38</f>
        <v>12</v>
      </c>
    </row>
    <row r="39" spans="1:10" ht="18.75">
      <c r="A39" s="157"/>
      <c r="B39" s="160" t="s">
        <v>39</v>
      </c>
      <c r="C39" s="153" t="s">
        <v>281</v>
      </c>
      <c r="D39" s="220"/>
      <c r="E39" s="225"/>
      <c r="F39" s="225"/>
      <c r="G39" s="225"/>
      <c r="H39" s="225"/>
      <c r="I39" s="225"/>
      <c r="J39" s="225"/>
    </row>
    <row r="40" spans="1:10" ht="18.75">
      <c r="A40" s="157"/>
      <c r="B40" s="157" t="s">
        <v>40</v>
      </c>
      <c r="C40" s="153"/>
      <c r="D40" s="220"/>
      <c r="E40" s="225"/>
      <c r="F40" s="225"/>
      <c r="G40" s="225"/>
      <c r="H40" s="225"/>
      <c r="I40" s="225"/>
      <c r="J40" s="225"/>
    </row>
    <row r="41" spans="1:10" ht="18.75">
      <c r="A41" s="157"/>
      <c r="B41" s="160" t="s">
        <v>41</v>
      </c>
      <c r="C41" s="153" t="s">
        <v>272</v>
      </c>
      <c r="D41" s="220">
        <v>3</v>
      </c>
      <c r="E41" s="225">
        <v>360</v>
      </c>
      <c r="F41" s="225">
        <f>E41/60</f>
        <v>6</v>
      </c>
      <c r="G41" s="225">
        <f>F41/7</f>
        <v>0.8571428571428571</v>
      </c>
      <c r="H41" s="225">
        <f>E41*D41</f>
        <v>1080</v>
      </c>
      <c r="I41" s="225">
        <f>F41*D41</f>
        <v>18</v>
      </c>
      <c r="J41" s="225">
        <f>G41*D41</f>
        <v>2.571428571428571</v>
      </c>
    </row>
    <row r="42" spans="1:10" ht="18.75">
      <c r="A42" s="157"/>
      <c r="B42" s="160" t="s">
        <v>42</v>
      </c>
      <c r="C42" s="153" t="s">
        <v>281</v>
      </c>
      <c r="D42" s="220">
        <v>30</v>
      </c>
      <c r="E42" s="225">
        <v>360</v>
      </c>
      <c r="F42" s="225">
        <f>E42/60</f>
        <v>6</v>
      </c>
      <c r="G42" s="225">
        <f>F42/7</f>
        <v>0.8571428571428571</v>
      </c>
      <c r="H42" s="225">
        <f>E42*D42</f>
        <v>10800</v>
      </c>
      <c r="I42" s="225">
        <f>F42*D42</f>
        <v>180</v>
      </c>
      <c r="J42" s="225">
        <f>G42*D42</f>
        <v>25.71428571428571</v>
      </c>
    </row>
    <row r="43" spans="1:10" ht="18.75">
      <c r="A43" s="157"/>
      <c r="B43" s="157" t="s">
        <v>43</v>
      </c>
      <c r="C43" s="153"/>
      <c r="D43" s="220"/>
      <c r="E43" s="225"/>
      <c r="F43" s="225"/>
      <c r="G43" s="225"/>
      <c r="H43" s="225"/>
      <c r="I43" s="225"/>
      <c r="J43" s="225"/>
    </row>
    <row r="44" spans="1:10" ht="18.75">
      <c r="A44" s="157"/>
      <c r="B44" s="160" t="s">
        <v>44</v>
      </c>
      <c r="C44" s="153" t="s">
        <v>281</v>
      </c>
      <c r="D44" s="220">
        <v>37</v>
      </c>
      <c r="E44" s="225">
        <v>60</v>
      </c>
      <c r="F44" s="225">
        <f>E44/60</f>
        <v>1</v>
      </c>
      <c r="G44" s="225">
        <f>F44/7</f>
        <v>0.14285714285714285</v>
      </c>
      <c r="H44" s="225">
        <f>E44*D44</f>
        <v>2220</v>
      </c>
      <c r="I44" s="225">
        <f>F44*D44</f>
        <v>37</v>
      </c>
      <c r="J44" s="225">
        <f>G44*D44</f>
        <v>5.285714285714286</v>
      </c>
    </row>
    <row r="45" spans="1:10" ht="18.75">
      <c r="A45" s="183"/>
      <c r="B45" s="183" t="s">
        <v>45</v>
      </c>
      <c r="C45" s="185"/>
      <c r="D45" s="221"/>
      <c r="E45" s="226"/>
      <c r="F45" s="226"/>
      <c r="G45" s="226"/>
      <c r="H45" s="226"/>
      <c r="I45" s="226"/>
      <c r="J45" s="226"/>
    </row>
    <row r="46" spans="2:10" ht="18.75">
      <c r="B46" s="193"/>
      <c r="D46" s="216"/>
      <c r="E46" s="227"/>
      <c r="F46" s="227"/>
      <c r="G46" s="228" t="s">
        <v>290</v>
      </c>
      <c r="H46" s="229">
        <f>SUM(H9:H45)</f>
        <v>263040</v>
      </c>
      <c r="I46" s="229">
        <f>SUM(I9:I45)</f>
        <v>4384</v>
      </c>
      <c r="J46" s="229">
        <f>SUM(J9:J45)</f>
        <v>626.2857142857142</v>
      </c>
    </row>
    <row r="47" spans="2:10" ht="18.75">
      <c r="B47" s="193"/>
      <c r="G47" s="228" t="s">
        <v>261</v>
      </c>
      <c r="H47" s="609">
        <f>H46/60</f>
        <v>4384</v>
      </c>
      <c r="I47" s="609"/>
      <c r="J47" s="609"/>
    </row>
    <row r="48" spans="2:10" ht="18.75">
      <c r="B48" s="193"/>
      <c r="G48" s="228" t="s">
        <v>266</v>
      </c>
      <c r="H48" s="609">
        <f>I46/7</f>
        <v>626.2857142857143</v>
      </c>
      <c r="I48" s="609"/>
      <c r="J48" s="609"/>
    </row>
    <row r="49" spans="2:10" ht="18.75">
      <c r="B49" s="193"/>
      <c r="G49" s="228" t="s">
        <v>262</v>
      </c>
      <c r="H49" s="609">
        <f>J46/230</f>
        <v>2.722981366459627</v>
      </c>
      <c r="I49" s="609"/>
      <c r="J49" s="609"/>
    </row>
    <row r="50" spans="1:10" ht="18.75">
      <c r="A50" s="194" t="s">
        <v>263</v>
      </c>
      <c r="B50" s="188" t="s">
        <v>349</v>
      </c>
      <c r="C50" s="195"/>
      <c r="H50" s="610"/>
      <c r="I50" s="610"/>
      <c r="J50" s="610"/>
    </row>
    <row r="51" spans="2:3" ht="18.75">
      <c r="B51" s="188" t="s">
        <v>350</v>
      </c>
      <c r="C51" s="195"/>
    </row>
    <row r="52" spans="2:3" ht="18.75">
      <c r="B52" s="188" t="s">
        <v>351</v>
      </c>
      <c r="C52" s="195"/>
    </row>
    <row r="53" spans="2:7" ht="18.75">
      <c r="B53" s="188" t="s">
        <v>4</v>
      </c>
      <c r="C53" s="143">
        <v>626.2857</v>
      </c>
      <c r="D53" s="216" t="s">
        <v>5</v>
      </c>
      <c r="E53" s="227">
        <f>C53/230</f>
        <v>2.7229813043478264</v>
      </c>
      <c r="F53" s="227"/>
      <c r="G53" s="227"/>
    </row>
    <row r="54" spans="3:8" ht="18.75">
      <c r="C54" s="197">
        <v>230</v>
      </c>
      <c r="D54" s="216"/>
      <c r="H54" s="227"/>
    </row>
    <row r="55" spans="1:10" ht="18.75">
      <c r="A55" s="193"/>
      <c r="B55" s="193"/>
      <c r="C55" s="197"/>
      <c r="D55" s="216"/>
      <c r="E55" s="227"/>
      <c r="F55" s="227"/>
      <c r="G55" s="227"/>
      <c r="I55" s="227"/>
      <c r="J55" s="227"/>
    </row>
    <row r="56" spans="1:10" ht="18.75">
      <c r="A56" s="193"/>
      <c r="B56" s="193"/>
      <c r="C56" s="197"/>
      <c r="D56" s="216"/>
      <c r="E56" s="227"/>
      <c r="F56" s="227"/>
      <c r="G56" s="227"/>
      <c r="H56" s="227"/>
      <c r="I56" s="227"/>
      <c r="J56" s="227"/>
    </row>
    <row r="57" spans="1:10" ht="18.75">
      <c r="A57" s="193"/>
      <c r="B57" s="193"/>
      <c r="C57" s="197"/>
      <c r="D57" s="216"/>
      <c r="E57" s="227"/>
      <c r="F57" s="227"/>
      <c r="G57" s="227"/>
      <c r="H57" s="227"/>
      <c r="I57" s="227"/>
      <c r="J57" s="227"/>
    </row>
    <row r="58" spans="1:10" ht="18.75">
      <c r="A58" s="193"/>
      <c r="B58" s="193"/>
      <c r="C58" s="197"/>
      <c r="D58" s="216"/>
      <c r="E58" s="227"/>
      <c r="F58" s="227"/>
      <c r="G58" s="227"/>
      <c r="H58" s="227"/>
      <c r="I58" s="227"/>
      <c r="J58" s="227"/>
    </row>
    <row r="59" spans="1:10" ht="18.75">
      <c r="A59" s="193"/>
      <c r="B59" s="193"/>
      <c r="C59" s="197"/>
      <c r="D59" s="216"/>
      <c r="E59" s="227"/>
      <c r="F59" s="227"/>
      <c r="G59" s="227"/>
      <c r="H59" s="227"/>
      <c r="I59" s="227"/>
      <c r="J59" s="227"/>
    </row>
    <row r="60" spans="1:10" ht="18.75">
      <c r="A60" s="193"/>
      <c r="B60" s="193"/>
      <c r="C60" s="197"/>
      <c r="D60" s="216"/>
      <c r="E60" s="227"/>
      <c r="F60" s="227"/>
      <c r="G60" s="227"/>
      <c r="H60" s="227"/>
      <c r="I60" s="227"/>
      <c r="J60" s="227"/>
    </row>
    <row r="61" spans="1:10" ht="18.75">
      <c r="A61" s="193"/>
      <c r="B61" s="193"/>
      <c r="C61" s="197"/>
      <c r="D61" s="216"/>
      <c r="E61" s="227"/>
      <c r="F61" s="227"/>
      <c r="G61" s="227"/>
      <c r="H61" s="227"/>
      <c r="I61" s="227"/>
      <c r="J61" s="227"/>
    </row>
    <row r="62" spans="1:10" ht="18.75">
      <c r="A62" s="193"/>
      <c r="B62" s="193"/>
      <c r="C62" s="197"/>
      <c r="D62" s="216"/>
      <c r="E62" s="227"/>
      <c r="F62" s="227"/>
      <c r="G62" s="227"/>
      <c r="H62" s="227"/>
      <c r="I62" s="227"/>
      <c r="J62" s="227"/>
    </row>
    <row r="63" spans="1:10" ht="18.75">
      <c r="A63" s="193"/>
      <c r="B63" s="193"/>
      <c r="C63" s="197"/>
      <c r="D63" s="216"/>
      <c r="E63" s="227"/>
      <c r="F63" s="227"/>
      <c r="G63" s="227"/>
      <c r="H63" s="227"/>
      <c r="I63" s="227"/>
      <c r="J63" s="227"/>
    </row>
    <row r="64" spans="1:10" ht="18.75">
      <c r="A64" s="193"/>
      <c r="B64" s="193"/>
      <c r="C64" s="197"/>
      <c r="D64" s="216"/>
      <c r="E64" s="227"/>
      <c r="F64" s="227"/>
      <c r="G64" s="227"/>
      <c r="H64" s="227"/>
      <c r="I64" s="227"/>
      <c r="J64" s="227"/>
    </row>
    <row r="65" spans="1:10" ht="18.75">
      <c r="A65" s="193"/>
      <c r="B65" s="193"/>
      <c r="C65" s="197"/>
      <c r="D65" s="216"/>
      <c r="E65" s="227"/>
      <c r="F65" s="227"/>
      <c r="G65" s="227"/>
      <c r="H65" s="227"/>
      <c r="I65" s="227"/>
      <c r="J65" s="227"/>
    </row>
    <row r="66" spans="1:10" ht="18.75">
      <c r="A66" s="193"/>
      <c r="B66" s="193"/>
      <c r="C66" s="197"/>
      <c r="D66" s="216"/>
      <c r="E66" s="227"/>
      <c r="F66" s="227"/>
      <c r="G66" s="227"/>
      <c r="H66" s="227"/>
      <c r="I66" s="227"/>
      <c r="J66" s="227"/>
    </row>
    <row r="67" spans="1:10" ht="18.75">
      <c r="A67" s="193"/>
      <c r="B67" s="193"/>
      <c r="C67" s="197"/>
      <c r="D67" s="216"/>
      <c r="E67" s="227"/>
      <c r="F67" s="227"/>
      <c r="G67" s="227"/>
      <c r="H67" s="227"/>
      <c r="I67" s="227"/>
      <c r="J67" s="227"/>
    </row>
    <row r="68" spans="1:10" ht="18.75">
      <c r="A68" s="193"/>
      <c r="B68" s="193"/>
      <c r="C68" s="197"/>
      <c r="D68" s="216"/>
      <c r="E68" s="227"/>
      <c r="F68" s="227"/>
      <c r="G68" s="227"/>
      <c r="H68" s="227"/>
      <c r="I68" s="227"/>
      <c r="J68" s="227"/>
    </row>
  </sheetData>
  <sheetProtection/>
  <mergeCells count="11">
    <mergeCell ref="H47:J47"/>
    <mergeCell ref="H48:J48"/>
    <mergeCell ref="H49:J49"/>
    <mergeCell ref="H50:J50"/>
    <mergeCell ref="E5:G5"/>
    <mergeCell ref="H5:J5"/>
    <mergeCell ref="A1:J1"/>
    <mergeCell ref="A2:J2"/>
    <mergeCell ref="C4:D4"/>
    <mergeCell ref="E4:G4"/>
    <mergeCell ref="H4:J4"/>
  </mergeCells>
  <printOptions horizontalCentered="1"/>
  <pageMargins left="0.15748031496062992" right="0.15748031496062992" top="0.5905511811023623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L159"/>
  <sheetViews>
    <sheetView view="pageBreakPreview" zoomScaleSheetLayoutView="100" zoomScalePageLayoutView="0" workbookViewId="0" topLeftCell="A40">
      <selection activeCell="O49" sqref="O49"/>
    </sheetView>
  </sheetViews>
  <sheetFormatPr defaultColWidth="9.140625" defaultRowHeight="21.75"/>
  <cols>
    <col min="1" max="1" width="14.7109375" style="41" customWidth="1"/>
    <col min="2" max="2" width="29.8515625" style="41" customWidth="1"/>
    <col min="3" max="3" width="10.00390625" style="41" customWidth="1"/>
    <col min="4" max="4" width="7.57421875" style="230" customWidth="1"/>
    <col min="5" max="5" width="5.8515625" style="41" customWidth="1"/>
    <col min="6" max="6" width="5.8515625" style="231" customWidth="1"/>
    <col min="7" max="7" width="5.421875" style="231" customWidth="1"/>
    <col min="8" max="8" width="11.140625" style="232" bestFit="1" customWidth="1"/>
    <col min="9" max="9" width="7.7109375" style="233" bestFit="1" customWidth="1"/>
    <col min="10" max="10" width="9.28125" style="230" bestFit="1" customWidth="1"/>
    <col min="11" max="16384" width="9.140625" style="41" customWidth="1"/>
  </cols>
  <sheetData>
    <row r="1" spans="1:10" ht="27.75">
      <c r="A1" s="643" t="s">
        <v>434</v>
      </c>
      <c r="B1" s="643"/>
      <c r="C1" s="643"/>
      <c r="D1" s="643"/>
      <c r="E1" s="643"/>
      <c r="F1" s="643"/>
      <c r="G1" s="643"/>
      <c r="H1" s="643"/>
      <c r="I1" s="643"/>
      <c r="J1" s="643"/>
    </row>
    <row r="3" spans="1:10" ht="23.25">
      <c r="A3" s="640" t="s">
        <v>252</v>
      </c>
      <c r="B3" s="640" t="s">
        <v>253</v>
      </c>
      <c r="C3" s="630" t="s">
        <v>265</v>
      </c>
      <c r="D3" s="631"/>
      <c r="E3" s="618" t="s">
        <v>258</v>
      </c>
      <c r="F3" s="619"/>
      <c r="G3" s="620"/>
      <c r="H3" s="624" t="s">
        <v>258</v>
      </c>
      <c r="I3" s="625"/>
      <c r="J3" s="626"/>
    </row>
    <row r="4" spans="1:10" ht="23.25">
      <c r="A4" s="641"/>
      <c r="B4" s="641"/>
      <c r="C4" s="632"/>
      <c r="D4" s="633"/>
      <c r="E4" s="621" t="s">
        <v>260</v>
      </c>
      <c r="F4" s="622"/>
      <c r="G4" s="623"/>
      <c r="H4" s="627" t="s">
        <v>259</v>
      </c>
      <c r="I4" s="628"/>
      <c r="J4" s="629"/>
    </row>
    <row r="5" spans="1:10" s="276" customFormat="1" ht="23.25">
      <c r="A5" s="642"/>
      <c r="B5" s="642"/>
      <c r="C5" s="234" t="s">
        <v>254</v>
      </c>
      <c r="D5" s="234" t="s">
        <v>255</v>
      </c>
      <c r="E5" s="234" t="s">
        <v>256</v>
      </c>
      <c r="F5" s="235" t="s">
        <v>257</v>
      </c>
      <c r="G5" s="235" t="s">
        <v>264</v>
      </c>
      <c r="H5" s="236" t="s">
        <v>256</v>
      </c>
      <c r="I5" s="237" t="s">
        <v>257</v>
      </c>
      <c r="J5" s="238" t="s">
        <v>264</v>
      </c>
    </row>
    <row r="6" spans="1:10" ht="21.75">
      <c r="A6" s="239" t="s">
        <v>132</v>
      </c>
      <c r="B6" s="240"/>
      <c r="C6" s="241"/>
      <c r="D6" s="242"/>
      <c r="E6" s="243"/>
      <c r="F6" s="244"/>
      <c r="G6" s="244"/>
      <c r="H6" s="245"/>
      <c r="I6" s="246"/>
      <c r="J6" s="277"/>
    </row>
    <row r="7" spans="1:11" ht="21.75">
      <c r="A7" s="247" t="s">
        <v>133</v>
      </c>
      <c r="B7" s="248" t="s">
        <v>437</v>
      </c>
      <c r="C7" s="249" t="s">
        <v>282</v>
      </c>
      <c r="D7" s="250">
        <v>14400</v>
      </c>
      <c r="E7" s="251">
        <v>2</v>
      </c>
      <c r="F7" s="252">
        <v>0</v>
      </c>
      <c r="G7" s="252">
        <v>0</v>
      </c>
      <c r="H7" s="68">
        <f aca="true" t="shared" si="0" ref="H7:H18">E7*D7</f>
        <v>28800</v>
      </c>
      <c r="I7" s="68">
        <f aca="true" t="shared" si="1" ref="I7:I16">F7*D7</f>
        <v>0</v>
      </c>
      <c r="J7" s="81">
        <f aca="true" t="shared" si="2" ref="J7:J16">G7*D7</f>
        <v>0</v>
      </c>
      <c r="K7" s="41">
        <v>1.41</v>
      </c>
    </row>
    <row r="8" spans="1:10" ht="21.75">
      <c r="A8" s="248"/>
      <c r="B8" s="248" t="s">
        <v>438</v>
      </c>
      <c r="C8" s="249" t="s">
        <v>282</v>
      </c>
      <c r="D8" s="250">
        <v>600</v>
      </c>
      <c r="E8" s="251">
        <v>2</v>
      </c>
      <c r="F8" s="252">
        <v>0</v>
      </c>
      <c r="G8" s="252">
        <v>0</v>
      </c>
      <c r="H8" s="68">
        <f t="shared" si="0"/>
        <v>1200</v>
      </c>
      <c r="I8" s="68">
        <f t="shared" si="1"/>
        <v>0</v>
      </c>
      <c r="J8" s="81">
        <f t="shared" si="2"/>
        <v>0</v>
      </c>
    </row>
    <row r="9" spans="1:10" ht="21.75">
      <c r="A9" s="248"/>
      <c r="B9" s="248" t="s">
        <v>439</v>
      </c>
      <c r="C9" s="249" t="s">
        <v>274</v>
      </c>
      <c r="D9" s="250">
        <v>756</v>
      </c>
      <c r="E9" s="251">
        <v>2</v>
      </c>
      <c r="F9" s="252">
        <v>0</v>
      </c>
      <c r="G9" s="252">
        <v>0</v>
      </c>
      <c r="H9" s="68">
        <f t="shared" si="0"/>
        <v>1512</v>
      </c>
      <c r="I9" s="68">
        <f t="shared" si="1"/>
        <v>0</v>
      </c>
      <c r="J9" s="81">
        <f t="shared" si="2"/>
        <v>0</v>
      </c>
    </row>
    <row r="10" spans="1:10" ht="21.75">
      <c r="A10" s="248"/>
      <c r="B10" s="248" t="s">
        <v>134</v>
      </c>
      <c r="C10" s="249" t="s">
        <v>274</v>
      </c>
      <c r="D10" s="250">
        <v>250</v>
      </c>
      <c r="E10" s="251">
        <v>20</v>
      </c>
      <c r="F10" s="252">
        <v>0</v>
      </c>
      <c r="G10" s="252">
        <v>0</v>
      </c>
      <c r="H10" s="68">
        <f t="shared" si="0"/>
        <v>5000</v>
      </c>
      <c r="I10" s="68">
        <f t="shared" si="1"/>
        <v>0</v>
      </c>
      <c r="J10" s="81">
        <f t="shared" si="2"/>
        <v>0</v>
      </c>
    </row>
    <row r="11" spans="1:10" ht="21.75">
      <c r="A11" s="248"/>
      <c r="B11" s="248" t="s">
        <v>440</v>
      </c>
      <c r="C11" s="249" t="s">
        <v>274</v>
      </c>
      <c r="D11" s="250">
        <v>144</v>
      </c>
      <c r="E11" s="251">
        <v>1</v>
      </c>
      <c r="F11" s="252">
        <v>0</v>
      </c>
      <c r="G11" s="252">
        <v>0</v>
      </c>
      <c r="H11" s="68">
        <f t="shared" si="0"/>
        <v>144</v>
      </c>
      <c r="I11" s="68">
        <f t="shared" si="1"/>
        <v>0</v>
      </c>
      <c r="J11" s="81">
        <f t="shared" si="2"/>
        <v>0</v>
      </c>
    </row>
    <row r="12" spans="1:10" ht="21.75">
      <c r="A12" s="248"/>
      <c r="B12" s="248" t="s">
        <v>441</v>
      </c>
      <c r="C12" s="249" t="s">
        <v>274</v>
      </c>
      <c r="D12" s="250">
        <v>24</v>
      </c>
      <c r="E12" s="251">
        <v>4</v>
      </c>
      <c r="F12" s="252">
        <v>0</v>
      </c>
      <c r="G12" s="252">
        <v>0</v>
      </c>
      <c r="H12" s="68">
        <f t="shared" si="0"/>
        <v>96</v>
      </c>
      <c r="I12" s="68">
        <f t="shared" si="1"/>
        <v>0</v>
      </c>
      <c r="J12" s="81">
        <f t="shared" si="2"/>
        <v>0</v>
      </c>
    </row>
    <row r="13" spans="1:10" s="253" customFormat="1" ht="21.75">
      <c r="A13" s="248"/>
      <c r="B13" s="248" t="s">
        <v>442</v>
      </c>
      <c r="C13" s="249" t="s">
        <v>272</v>
      </c>
      <c r="D13" s="250">
        <v>5000</v>
      </c>
      <c r="E13" s="251">
        <v>3</v>
      </c>
      <c r="F13" s="252">
        <v>0</v>
      </c>
      <c r="G13" s="252">
        <v>0</v>
      </c>
      <c r="H13" s="68">
        <f t="shared" si="0"/>
        <v>15000</v>
      </c>
      <c r="I13" s="68">
        <f t="shared" si="1"/>
        <v>0</v>
      </c>
      <c r="J13" s="81">
        <f t="shared" si="2"/>
        <v>0</v>
      </c>
    </row>
    <row r="14" spans="1:12" ht="21.75">
      <c r="A14" s="248"/>
      <c r="B14" s="248" t="s">
        <v>443</v>
      </c>
      <c r="C14" s="249" t="s">
        <v>274</v>
      </c>
      <c r="D14" s="250">
        <v>1980</v>
      </c>
      <c r="E14" s="251">
        <v>1</v>
      </c>
      <c r="F14" s="252">
        <v>0</v>
      </c>
      <c r="G14" s="252">
        <v>0</v>
      </c>
      <c r="H14" s="68">
        <f t="shared" si="0"/>
        <v>1980</v>
      </c>
      <c r="I14" s="68">
        <f t="shared" si="1"/>
        <v>0</v>
      </c>
      <c r="J14" s="81">
        <f t="shared" si="2"/>
        <v>0</v>
      </c>
      <c r="L14" s="254"/>
    </row>
    <row r="15" spans="1:12" s="253" customFormat="1" ht="21.75">
      <c r="A15" s="248"/>
      <c r="B15" s="248" t="s">
        <v>444</v>
      </c>
      <c r="C15" s="249" t="s">
        <v>272</v>
      </c>
      <c r="D15" s="250">
        <v>15</v>
      </c>
      <c r="E15" s="251">
        <v>20</v>
      </c>
      <c r="F15" s="252">
        <v>0</v>
      </c>
      <c r="G15" s="252">
        <v>0</v>
      </c>
      <c r="H15" s="68">
        <f t="shared" si="0"/>
        <v>300</v>
      </c>
      <c r="I15" s="68">
        <f t="shared" si="1"/>
        <v>0</v>
      </c>
      <c r="J15" s="81">
        <f t="shared" si="2"/>
        <v>0</v>
      </c>
      <c r="L15" s="255"/>
    </row>
    <row r="16" spans="1:12" ht="21.75">
      <c r="A16" s="248"/>
      <c r="B16" s="248" t="s">
        <v>445</v>
      </c>
      <c r="C16" s="249" t="s">
        <v>272</v>
      </c>
      <c r="D16" s="250">
        <v>1150</v>
      </c>
      <c r="E16" s="251">
        <v>3</v>
      </c>
      <c r="F16" s="252">
        <v>0</v>
      </c>
      <c r="G16" s="252">
        <v>0</v>
      </c>
      <c r="H16" s="68">
        <f t="shared" si="0"/>
        <v>3450</v>
      </c>
      <c r="I16" s="68">
        <f t="shared" si="1"/>
        <v>0</v>
      </c>
      <c r="J16" s="81">
        <f t="shared" si="2"/>
        <v>0</v>
      </c>
      <c r="L16" s="254"/>
    </row>
    <row r="17" spans="1:12" ht="21.75">
      <c r="A17" s="248"/>
      <c r="B17" s="248" t="s">
        <v>135</v>
      </c>
      <c r="C17" s="249" t="s">
        <v>272</v>
      </c>
      <c r="D17" s="250">
        <v>690</v>
      </c>
      <c r="E17" s="251">
        <v>3</v>
      </c>
      <c r="F17" s="252"/>
      <c r="G17" s="252"/>
      <c r="H17" s="68">
        <f t="shared" si="0"/>
        <v>2070</v>
      </c>
      <c r="I17" s="68"/>
      <c r="J17" s="81"/>
      <c r="L17" s="254"/>
    </row>
    <row r="18" spans="1:12" ht="21.75">
      <c r="A18" s="248"/>
      <c r="B18" s="248" t="s">
        <v>136</v>
      </c>
      <c r="C18" s="249" t="s">
        <v>272</v>
      </c>
      <c r="D18" s="250">
        <v>8050</v>
      </c>
      <c r="E18" s="256">
        <v>0.05</v>
      </c>
      <c r="F18" s="252"/>
      <c r="G18" s="252"/>
      <c r="H18" s="68">
        <f t="shared" si="0"/>
        <v>402.5</v>
      </c>
      <c r="I18" s="68"/>
      <c r="J18" s="81"/>
      <c r="L18" s="254"/>
    </row>
    <row r="19" spans="1:12" ht="21.75">
      <c r="A19" s="247" t="s">
        <v>137</v>
      </c>
      <c r="B19" s="257"/>
      <c r="C19" s="249"/>
      <c r="D19" s="250"/>
      <c r="E19" s="251"/>
      <c r="F19" s="252"/>
      <c r="G19" s="252"/>
      <c r="H19" s="68"/>
      <c r="I19" s="68"/>
      <c r="J19" s="81"/>
      <c r="L19" s="254"/>
    </row>
    <row r="20" spans="1:12" s="253" customFormat="1" ht="21.75">
      <c r="A20" s="248"/>
      <c r="B20" s="248" t="s">
        <v>446</v>
      </c>
      <c r="C20" s="249" t="s">
        <v>272</v>
      </c>
      <c r="D20" s="250">
        <v>13148</v>
      </c>
      <c r="E20" s="251">
        <v>5</v>
      </c>
      <c r="F20" s="252">
        <v>0</v>
      </c>
      <c r="G20" s="252">
        <v>0</v>
      </c>
      <c r="H20" s="68">
        <f>E20*D20</f>
        <v>65740</v>
      </c>
      <c r="I20" s="68">
        <f>F20*D20</f>
        <v>0</v>
      </c>
      <c r="J20" s="81">
        <f>G20*D20</f>
        <v>0</v>
      </c>
      <c r="K20" s="253" t="s">
        <v>169</v>
      </c>
      <c r="L20" s="255"/>
    </row>
    <row r="21" spans="1:12" s="253" customFormat="1" ht="21.75">
      <c r="A21" s="248"/>
      <c r="B21" s="248" t="s">
        <v>284</v>
      </c>
      <c r="C21" s="249"/>
      <c r="D21" s="250"/>
      <c r="E21" s="251"/>
      <c r="F21" s="252"/>
      <c r="G21" s="252"/>
      <c r="H21" s="68"/>
      <c r="I21" s="68"/>
      <c r="J21" s="81"/>
      <c r="L21" s="255"/>
    </row>
    <row r="22" spans="1:12" ht="21.75">
      <c r="A22" s="248"/>
      <c r="B22" s="248" t="s">
        <v>447</v>
      </c>
      <c r="C22" s="249" t="s">
        <v>272</v>
      </c>
      <c r="D22" s="250">
        <v>10557</v>
      </c>
      <c r="E22" s="251">
        <v>5</v>
      </c>
      <c r="F22" s="252">
        <v>0</v>
      </c>
      <c r="G22" s="252">
        <v>0</v>
      </c>
      <c r="H22" s="68">
        <f>E22*D22</f>
        <v>52785</v>
      </c>
      <c r="I22" s="68">
        <f>F22*D22</f>
        <v>0</v>
      </c>
      <c r="J22" s="81">
        <f>G22*D22</f>
        <v>0</v>
      </c>
      <c r="L22" s="254"/>
    </row>
    <row r="23" spans="1:12" ht="21.75">
      <c r="A23" s="248"/>
      <c r="B23" s="248" t="s">
        <v>138</v>
      </c>
      <c r="C23" s="249"/>
      <c r="D23" s="250"/>
      <c r="E23" s="251"/>
      <c r="F23" s="252"/>
      <c r="G23" s="252"/>
      <c r="H23" s="68"/>
      <c r="I23" s="68"/>
      <c r="J23" s="81"/>
      <c r="L23" s="254"/>
    </row>
    <row r="24" spans="1:12" ht="21.75">
      <c r="A24" s="248"/>
      <c r="B24" s="248" t="s">
        <v>448</v>
      </c>
      <c r="C24" s="249" t="s">
        <v>272</v>
      </c>
      <c r="D24" s="250">
        <v>444</v>
      </c>
      <c r="E24" s="251">
        <v>5</v>
      </c>
      <c r="F24" s="252">
        <v>0</v>
      </c>
      <c r="G24" s="252">
        <v>0</v>
      </c>
      <c r="H24" s="68">
        <f>E24*D24</f>
        <v>2220</v>
      </c>
      <c r="I24" s="68">
        <f>F24*D24</f>
        <v>0</v>
      </c>
      <c r="J24" s="81">
        <f>G24*D24</f>
        <v>0</v>
      </c>
      <c r="L24" s="254"/>
    </row>
    <row r="25" spans="1:12" ht="21.75">
      <c r="A25" s="248"/>
      <c r="B25" s="248" t="s">
        <v>449</v>
      </c>
      <c r="C25" s="249"/>
      <c r="D25" s="250"/>
      <c r="E25" s="251"/>
      <c r="F25" s="252"/>
      <c r="G25" s="252"/>
      <c r="H25" s="68"/>
      <c r="I25" s="68"/>
      <c r="J25" s="81"/>
      <c r="L25" s="254"/>
    </row>
    <row r="26" spans="1:12" ht="21.75">
      <c r="A26" s="248"/>
      <c r="B26" s="248" t="s">
        <v>450</v>
      </c>
      <c r="C26" s="249" t="s">
        <v>272</v>
      </c>
      <c r="D26" s="250">
        <v>1950</v>
      </c>
      <c r="E26" s="251">
        <v>5</v>
      </c>
      <c r="F26" s="252">
        <v>0</v>
      </c>
      <c r="G26" s="252">
        <v>0</v>
      </c>
      <c r="H26" s="68">
        <f>E26*D26</f>
        <v>9750</v>
      </c>
      <c r="I26" s="68">
        <f>F26*D26</f>
        <v>0</v>
      </c>
      <c r="J26" s="81">
        <f>G26*D26</f>
        <v>0</v>
      </c>
      <c r="L26" s="254"/>
    </row>
    <row r="27" spans="1:12" ht="21.75">
      <c r="A27" s="248"/>
      <c r="B27" s="248" t="s">
        <v>285</v>
      </c>
      <c r="C27" s="249"/>
      <c r="D27" s="250"/>
      <c r="E27" s="251"/>
      <c r="F27" s="252"/>
      <c r="G27" s="252"/>
      <c r="H27" s="68"/>
      <c r="I27" s="68"/>
      <c r="J27" s="81"/>
      <c r="L27" s="254"/>
    </row>
    <row r="28" spans="1:12" s="253" customFormat="1" ht="21.75">
      <c r="A28" s="248"/>
      <c r="B28" s="248" t="s">
        <v>451</v>
      </c>
      <c r="C28" s="249" t="s">
        <v>272</v>
      </c>
      <c r="D28" s="250">
        <v>6400</v>
      </c>
      <c r="E28" s="251">
        <v>5</v>
      </c>
      <c r="F28" s="252">
        <v>0</v>
      </c>
      <c r="G28" s="252">
        <v>0</v>
      </c>
      <c r="H28" s="68">
        <f>E28*D28</f>
        <v>32000</v>
      </c>
      <c r="I28" s="68">
        <f>F28*D28</f>
        <v>0</v>
      </c>
      <c r="J28" s="81">
        <f>G28*D28</f>
        <v>0</v>
      </c>
      <c r="K28" s="253" t="s">
        <v>170</v>
      </c>
      <c r="L28" s="255"/>
    </row>
    <row r="29" spans="1:12" s="253" customFormat="1" ht="21.75">
      <c r="A29" s="248"/>
      <c r="B29" s="248" t="s">
        <v>429</v>
      </c>
      <c r="C29" s="249"/>
      <c r="D29" s="250"/>
      <c r="E29" s="251"/>
      <c r="F29" s="252"/>
      <c r="G29" s="252"/>
      <c r="H29" s="68"/>
      <c r="I29" s="68"/>
      <c r="J29" s="81"/>
      <c r="L29" s="255"/>
    </row>
    <row r="30" spans="1:12" ht="21.75">
      <c r="A30" s="248"/>
      <c r="B30" s="248" t="s">
        <v>452</v>
      </c>
      <c r="C30" s="249" t="s">
        <v>272</v>
      </c>
      <c r="D30" s="250">
        <v>450</v>
      </c>
      <c r="E30" s="251">
        <v>5</v>
      </c>
      <c r="F30" s="252">
        <v>0</v>
      </c>
      <c r="G30" s="252">
        <v>0</v>
      </c>
      <c r="H30" s="68">
        <f>E30*D30</f>
        <v>2250</v>
      </c>
      <c r="I30" s="68">
        <f>F30*D30</f>
        <v>0</v>
      </c>
      <c r="J30" s="81">
        <f>G30*D30</f>
        <v>0</v>
      </c>
      <c r="L30" s="254"/>
    </row>
    <row r="31" spans="1:12" ht="21.75">
      <c r="A31" s="248"/>
      <c r="B31" s="248" t="s">
        <v>453</v>
      </c>
      <c r="C31" s="249" t="s">
        <v>281</v>
      </c>
      <c r="D31" s="250">
        <v>720</v>
      </c>
      <c r="E31" s="251">
        <v>5</v>
      </c>
      <c r="F31" s="252">
        <v>0</v>
      </c>
      <c r="G31" s="252">
        <v>0</v>
      </c>
      <c r="H31" s="68">
        <f>E31*D31</f>
        <v>3600</v>
      </c>
      <c r="I31" s="68">
        <f>F31*D31</f>
        <v>0</v>
      </c>
      <c r="J31" s="81">
        <f>G31*D31</f>
        <v>0</v>
      </c>
      <c r="K31" s="41" t="s">
        <v>171</v>
      </c>
      <c r="L31" s="254"/>
    </row>
    <row r="32" spans="1:12" ht="21.75">
      <c r="A32" s="248"/>
      <c r="B32" s="248" t="s">
        <v>454</v>
      </c>
      <c r="C32" s="249"/>
      <c r="D32" s="250"/>
      <c r="E32" s="251"/>
      <c r="F32" s="252"/>
      <c r="G32" s="252"/>
      <c r="H32" s="68"/>
      <c r="I32" s="68"/>
      <c r="J32" s="81"/>
      <c r="L32" s="254"/>
    </row>
    <row r="33" spans="1:12" ht="21.75">
      <c r="A33" s="248"/>
      <c r="B33" s="248" t="s">
        <v>139</v>
      </c>
      <c r="C33" s="249" t="s">
        <v>272</v>
      </c>
      <c r="D33" s="250">
        <v>240</v>
      </c>
      <c r="E33" s="251">
        <v>15</v>
      </c>
      <c r="F33" s="252">
        <v>0</v>
      </c>
      <c r="G33" s="252">
        <v>0</v>
      </c>
      <c r="H33" s="68">
        <f>E33*D33</f>
        <v>3600</v>
      </c>
      <c r="I33" s="68">
        <f>F33*D33</f>
        <v>0</v>
      </c>
      <c r="J33" s="81">
        <f>G33*D33</f>
        <v>0</v>
      </c>
      <c r="K33" s="41" t="s">
        <v>172</v>
      </c>
      <c r="L33" s="254"/>
    </row>
    <row r="34" spans="1:12" ht="21.75">
      <c r="A34" s="248"/>
      <c r="B34" s="248" t="s">
        <v>140</v>
      </c>
      <c r="C34" s="249" t="s">
        <v>272</v>
      </c>
      <c r="D34" s="250">
        <v>230</v>
      </c>
      <c r="E34" s="251">
        <v>40</v>
      </c>
      <c r="F34" s="252">
        <v>0</v>
      </c>
      <c r="G34" s="252">
        <v>0</v>
      </c>
      <c r="H34" s="68">
        <f>E34*D34</f>
        <v>9200</v>
      </c>
      <c r="I34" s="68">
        <f>F34*D34</f>
        <v>0</v>
      </c>
      <c r="J34" s="81">
        <f>G34*D34</f>
        <v>0</v>
      </c>
      <c r="K34" s="41" t="s">
        <v>173</v>
      </c>
      <c r="L34" s="254"/>
    </row>
    <row r="35" spans="1:12" ht="21.75">
      <c r="A35" s="247" t="s">
        <v>141</v>
      </c>
      <c r="B35" s="257"/>
      <c r="C35" s="249"/>
      <c r="D35" s="250"/>
      <c r="E35" s="251"/>
      <c r="F35" s="252"/>
      <c r="G35" s="252"/>
      <c r="H35" s="68"/>
      <c r="I35" s="68"/>
      <c r="J35" s="81"/>
      <c r="L35" s="254"/>
    </row>
    <row r="36" spans="1:12" ht="21.75">
      <c r="A36" s="248"/>
      <c r="B36" s="248" t="s">
        <v>455</v>
      </c>
      <c r="C36" s="249" t="s">
        <v>282</v>
      </c>
      <c r="D36" s="250">
        <v>13550</v>
      </c>
      <c r="E36" s="251">
        <v>4</v>
      </c>
      <c r="F36" s="252">
        <v>0</v>
      </c>
      <c r="G36" s="252">
        <v>0</v>
      </c>
      <c r="H36" s="68">
        <f>E36*D36</f>
        <v>54200</v>
      </c>
      <c r="I36" s="68">
        <f>F36*D36</f>
        <v>0</v>
      </c>
      <c r="J36" s="81">
        <f>G36*D36</f>
        <v>0</v>
      </c>
      <c r="L36" s="254"/>
    </row>
    <row r="37" spans="1:12" ht="21.75">
      <c r="A37" s="248"/>
      <c r="B37" s="248" t="s">
        <v>283</v>
      </c>
      <c r="C37" s="249"/>
      <c r="D37" s="250"/>
      <c r="E37" s="251"/>
      <c r="F37" s="252"/>
      <c r="G37" s="252"/>
      <c r="H37" s="68"/>
      <c r="I37" s="68"/>
      <c r="J37" s="81"/>
      <c r="L37" s="254"/>
    </row>
    <row r="38" spans="1:12" ht="21.75">
      <c r="A38" s="248"/>
      <c r="B38" s="248" t="s">
        <v>456</v>
      </c>
      <c r="C38" s="249"/>
      <c r="D38" s="250"/>
      <c r="E38" s="251"/>
      <c r="F38" s="252"/>
      <c r="G38" s="252"/>
      <c r="H38" s="68"/>
      <c r="I38" s="68"/>
      <c r="J38" s="81"/>
      <c r="L38" s="254"/>
    </row>
    <row r="39" spans="1:12" ht="21.75">
      <c r="A39" s="248"/>
      <c r="B39" s="248" t="s">
        <v>276</v>
      </c>
      <c r="C39" s="249"/>
      <c r="D39" s="250"/>
      <c r="E39" s="251"/>
      <c r="F39" s="252"/>
      <c r="G39" s="252"/>
      <c r="H39" s="68"/>
      <c r="I39" s="68"/>
      <c r="J39" s="81"/>
      <c r="L39" s="254"/>
    </row>
    <row r="40" spans="1:12" ht="21.75">
      <c r="A40" s="248"/>
      <c r="B40" s="248" t="s">
        <v>142</v>
      </c>
      <c r="C40" s="249" t="s">
        <v>282</v>
      </c>
      <c r="D40" s="250">
        <v>13550</v>
      </c>
      <c r="E40" s="251">
        <v>6</v>
      </c>
      <c r="F40" s="252">
        <v>0</v>
      </c>
      <c r="G40" s="252">
        <v>0</v>
      </c>
      <c r="H40" s="68">
        <f>E40*D40</f>
        <v>81300</v>
      </c>
      <c r="I40" s="68">
        <f>F40*D40</f>
        <v>0</v>
      </c>
      <c r="J40" s="81">
        <f>G40*D40</f>
        <v>0</v>
      </c>
      <c r="L40" s="254"/>
    </row>
    <row r="41" spans="1:12" ht="21.75">
      <c r="A41" s="248"/>
      <c r="B41" s="248" t="s">
        <v>457</v>
      </c>
      <c r="C41" s="249"/>
      <c r="D41" s="250"/>
      <c r="E41" s="251"/>
      <c r="F41" s="252"/>
      <c r="G41" s="252"/>
      <c r="H41" s="68"/>
      <c r="I41" s="68"/>
      <c r="J41" s="81"/>
      <c r="L41" s="254"/>
    </row>
    <row r="42" spans="1:12" ht="21.75">
      <c r="A42" s="248"/>
      <c r="B42" s="248" t="s">
        <v>458</v>
      </c>
      <c r="C42" s="249" t="s">
        <v>274</v>
      </c>
      <c r="D42" s="250">
        <v>1020</v>
      </c>
      <c r="E42" s="251">
        <v>25</v>
      </c>
      <c r="F42" s="252">
        <v>0</v>
      </c>
      <c r="G42" s="252">
        <v>0</v>
      </c>
      <c r="H42" s="68">
        <f>E42*D42</f>
        <v>25500</v>
      </c>
      <c r="I42" s="68">
        <f>F42*D42</f>
        <v>0</v>
      </c>
      <c r="J42" s="81">
        <f>G42*D42</f>
        <v>0</v>
      </c>
      <c r="L42" s="254"/>
    </row>
    <row r="43" spans="1:12" ht="21.75">
      <c r="A43" s="248"/>
      <c r="B43" s="248" t="s">
        <v>459</v>
      </c>
      <c r="C43" s="249"/>
      <c r="D43" s="250"/>
      <c r="E43" s="251"/>
      <c r="F43" s="252"/>
      <c r="G43" s="252"/>
      <c r="H43" s="68"/>
      <c r="I43" s="68"/>
      <c r="J43" s="81"/>
      <c r="L43" s="254"/>
    </row>
    <row r="44" spans="1:12" ht="21.75">
      <c r="A44" s="248"/>
      <c r="B44" s="248" t="s">
        <v>460</v>
      </c>
      <c r="C44" s="249"/>
      <c r="D44" s="250"/>
      <c r="E44" s="251"/>
      <c r="F44" s="252"/>
      <c r="G44" s="252"/>
      <c r="H44" s="68"/>
      <c r="I44" s="68"/>
      <c r="J44" s="81"/>
      <c r="L44" s="254"/>
    </row>
    <row r="45" spans="1:12" ht="21.75">
      <c r="A45" s="248"/>
      <c r="B45" s="248" t="s">
        <v>461</v>
      </c>
      <c r="C45" s="249"/>
      <c r="D45" s="250"/>
      <c r="E45" s="251"/>
      <c r="F45" s="252"/>
      <c r="G45" s="252"/>
      <c r="H45" s="68"/>
      <c r="I45" s="68"/>
      <c r="J45" s="81"/>
      <c r="L45" s="254"/>
    </row>
    <row r="46" spans="1:12" ht="21.75">
      <c r="A46" s="248"/>
      <c r="B46" s="248" t="s">
        <v>462</v>
      </c>
      <c r="C46" s="249" t="s">
        <v>274</v>
      </c>
      <c r="D46" s="250">
        <v>3637</v>
      </c>
      <c r="E46" s="251">
        <v>10</v>
      </c>
      <c r="F46" s="252">
        <v>0</v>
      </c>
      <c r="G46" s="252">
        <v>0</v>
      </c>
      <c r="H46" s="68">
        <f>E46*D46</f>
        <v>36370</v>
      </c>
      <c r="I46" s="68">
        <f>F46*D46</f>
        <v>0</v>
      </c>
      <c r="J46" s="81">
        <f>G46*D46</f>
        <v>0</v>
      </c>
      <c r="L46" s="254"/>
    </row>
    <row r="47" spans="1:12" ht="21.75">
      <c r="A47" s="248"/>
      <c r="B47" s="248" t="s">
        <v>463</v>
      </c>
      <c r="C47" s="249" t="s">
        <v>274</v>
      </c>
      <c r="D47" s="250">
        <v>300</v>
      </c>
      <c r="E47" s="251">
        <v>3</v>
      </c>
      <c r="F47" s="252">
        <v>0</v>
      </c>
      <c r="G47" s="252">
        <v>0</v>
      </c>
      <c r="H47" s="68">
        <f>E47*D47</f>
        <v>900</v>
      </c>
      <c r="I47" s="68">
        <f>F47*D47</f>
        <v>0</v>
      </c>
      <c r="J47" s="81">
        <f>G47*D47</f>
        <v>0</v>
      </c>
      <c r="L47" s="254"/>
    </row>
    <row r="48" spans="1:12" ht="21.75">
      <c r="A48" s="248"/>
      <c r="B48" s="248" t="s">
        <v>277</v>
      </c>
      <c r="C48" s="248"/>
      <c r="D48" s="250"/>
      <c r="E48" s="251"/>
      <c r="F48" s="252"/>
      <c r="G48" s="252"/>
      <c r="H48" s="68"/>
      <c r="I48" s="68"/>
      <c r="J48" s="81"/>
      <c r="L48" s="254"/>
    </row>
    <row r="49" spans="1:12" ht="21.75">
      <c r="A49" s="269"/>
      <c r="B49" s="269" t="s">
        <v>278</v>
      </c>
      <c r="C49" s="270"/>
      <c r="D49" s="271"/>
      <c r="E49" s="272"/>
      <c r="F49" s="273"/>
      <c r="G49" s="273"/>
      <c r="H49" s="131"/>
      <c r="I49" s="131"/>
      <c r="J49" s="278"/>
      <c r="L49" s="254"/>
    </row>
    <row r="50" spans="1:12" ht="21.75">
      <c r="A50" s="280"/>
      <c r="B50" s="280" t="s">
        <v>464</v>
      </c>
      <c r="C50" s="281" t="s">
        <v>274</v>
      </c>
      <c r="D50" s="282">
        <v>2684</v>
      </c>
      <c r="E50" s="283">
        <v>1</v>
      </c>
      <c r="F50" s="284">
        <v>0</v>
      </c>
      <c r="G50" s="284">
        <v>0</v>
      </c>
      <c r="H50" s="134">
        <f>E50*D50</f>
        <v>2684</v>
      </c>
      <c r="I50" s="134">
        <f>F50*D50</f>
        <v>0</v>
      </c>
      <c r="J50" s="285">
        <f>G50*D50</f>
        <v>0</v>
      </c>
      <c r="L50" s="254"/>
    </row>
    <row r="51" spans="1:12" ht="21.75">
      <c r="A51" s="248"/>
      <c r="B51" s="248" t="s">
        <v>279</v>
      </c>
      <c r="C51" s="249"/>
      <c r="D51" s="250"/>
      <c r="E51" s="251"/>
      <c r="F51" s="252"/>
      <c r="G51" s="252"/>
      <c r="H51" s="68"/>
      <c r="I51" s="68"/>
      <c r="J51" s="81"/>
      <c r="L51" s="254"/>
    </row>
    <row r="52" spans="1:12" s="253" customFormat="1" ht="21.75">
      <c r="A52" s="248"/>
      <c r="B52" s="248" t="s">
        <v>465</v>
      </c>
      <c r="C52" s="249" t="s">
        <v>272</v>
      </c>
      <c r="D52" s="250">
        <v>120</v>
      </c>
      <c r="E52" s="251">
        <v>0</v>
      </c>
      <c r="F52" s="252">
        <v>0</v>
      </c>
      <c r="G52" s="252">
        <v>2</v>
      </c>
      <c r="H52" s="68">
        <f>E52*D52</f>
        <v>0</v>
      </c>
      <c r="I52" s="68">
        <f>F52*D52</f>
        <v>0</v>
      </c>
      <c r="J52" s="81">
        <f>G52*D52</f>
        <v>240</v>
      </c>
      <c r="L52" s="255"/>
    </row>
    <row r="53" spans="1:12" s="253" customFormat="1" ht="21.75">
      <c r="A53" s="248"/>
      <c r="B53" s="248" t="s">
        <v>466</v>
      </c>
      <c r="C53" s="249" t="s">
        <v>281</v>
      </c>
      <c r="D53" s="250">
        <v>656</v>
      </c>
      <c r="E53" s="251">
        <v>0</v>
      </c>
      <c r="F53" s="252">
        <v>0</v>
      </c>
      <c r="G53" s="252">
        <v>2</v>
      </c>
      <c r="H53" s="68">
        <f>E53*D53</f>
        <v>0</v>
      </c>
      <c r="I53" s="68">
        <f>F53*D53</f>
        <v>0</v>
      </c>
      <c r="J53" s="81">
        <f>G53*D53</f>
        <v>1312</v>
      </c>
      <c r="L53" s="255"/>
    </row>
    <row r="54" spans="1:12" ht="21.75">
      <c r="A54" s="248"/>
      <c r="B54" s="248" t="s">
        <v>143</v>
      </c>
      <c r="C54" s="249" t="s">
        <v>282</v>
      </c>
      <c r="D54" s="250">
        <v>6336</v>
      </c>
      <c r="E54" s="251">
        <v>3</v>
      </c>
      <c r="F54" s="252">
        <v>0</v>
      </c>
      <c r="G54" s="252">
        <v>0</v>
      </c>
      <c r="H54" s="68">
        <f>E54*D54</f>
        <v>19008</v>
      </c>
      <c r="I54" s="68">
        <f>F54*D54</f>
        <v>0</v>
      </c>
      <c r="J54" s="81">
        <f>G54*D54</f>
        <v>0</v>
      </c>
      <c r="L54" s="254"/>
    </row>
    <row r="55" spans="1:12" ht="21.75">
      <c r="A55" s="248"/>
      <c r="B55" s="248" t="s">
        <v>144</v>
      </c>
      <c r="C55" s="249" t="s">
        <v>282</v>
      </c>
      <c r="D55" s="250">
        <v>2684</v>
      </c>
      <c r="E55" s="251">
        <v>3</v>
      </c>
      <c r="F55" s="252">
        <v>0</v>
      </c>
      <c r="G55" s="252">
        <v>0</v>
      </c>
      <c r="H55" s="68">
        <f>E55*D55</f>
        <v>8052</v>
      </c>
      <c r="I55" s="68">
        <f>F55*D55</f>
        <v>0</v>
      </c>
      <c r="J55" s="81">
        <f>G55*D55</f>
        <v>0</v>
      </c>
      <c r="L55" s="254"/>
    </row>
    <row r="56" spans="1:12" ht="21.75">
      <c r="A56" s="248"/>
      <c r="B56" s="248" t="s">
        <v>467</v>
      </c>
      <c r="C56" s="249" t="s">
        <v>272</v>
      </c>
      <c r="D56" s="250">
        <v>1078</v>
      </c>
      <c r="E56" s="251">
        <v>2</v>
      </c>
      <c r="F56" s="252">
        <v>0</v>
      </c>
      <c r="G56" s="252">
        <v>0</v>
      </c>
      <c r="H56" s="68">
        <f>E56*D56</f>
        <v>2156</v>
      </c>
      <c r="I56" s="68">
        <f>F56*D56</f>
        <v>0</v>
      </c>
      <c r="J56" s="81">
        <f>G56*D56</f>
        <v>0</v>
      </c>
      <c r="L56" s="254"/>
    </row>
    <row r="57" spans="1:12" ht="21.75">
      <c r="A57" s="248"/>
      <c r="B57" s="248" t="s">
        <v>468</v>
      </c>
      <c r="C57" s="248"/>
      <c r="D57" s="250"/>
      <c r="E57" s="251"/>
      <c r="F57" s="252"/>
      <c r="G57" s="252"/>
      <c r="H57" s="68"/>
      <c r="I57" s="68"/>
      <c r="J57" s="81"/>
      <c r="L57" s="254"/>
    </row>
    <row r="58" spans="1:12" ht="21.75">
      <c r="A58" s="248"/>
      <c r="B58" s="248" t="s">
        <v>469</v>
      </c>
      <c r="C58" s="249"/>
      <c r="D58" s="250"/>
      <c r="E58" s="251"/>
      <c r="F58" s="252"/>
      <c r="G58" s="252"/>
      <c r="H58" s="68"/>
      <c r="I58" s="68"/>
      <c r="J58" s="81"/>
      <c r="L58" s="254"/>
    </row>
    <row r="59" spans="1:12" ht="21.75">
      <c r="A59" s="248"/>
      <c r="B59" s="248" t="s">
        <v>430</v>
      </c>
      <c r="C59" s="249"/>
      <c r="D59" s="250"/>
      <c r="E59" s="251"/>
      <c r="F59" s="252"/>
      <c r="G59" s="252"/>
      <c r="H59" s="68"/>
      <c r="I59" s="68"/>
      <c r="J59" s="81"/>
      <c r="L59" s="254"/>
    </row>
    <row r="60" spans="1:12" ht="21.75">
      <c r="A60" s="248"/>
      <c r="B60" s="248" t="s">
        <v>470</v>
      </c>
      <c r="C60" s="249" t="s">
        <v>272</v>
      </c>
      <c r="D60" s="250">
        <v>1078</v>
      </c>
      <c r="E60" s="251">
        <v>15</v>
      </c>
      <c r="F60" s="252">
        <v>0</v>
      </c>
      <c r="G60" s="252">
        <v>0</v>
      </c>
      <c r="H60" s="68">
        <f>E60*D60</f>
        <v>16170</v>
      </c>
      <c r="I60" s="68">
        <f>F60*D60</f>
        <v>0</v>
      </c>
      <c r="J60" s="81">
        <f>G60*D60</f>
        <v>0</v>
      </c>
      <c r="L60" s="254"/>
    </row>
    <row r="61" spans="1:12" ht="21.75">
      <c r="A61" s="248"/>
      <c r="B61" s="248" t="s">
        <v>471</v>
      </c>
      <c r="C61" s="249" t="s">
        <v>272</v>
      </c>
      <c r="D61" s="250">
        <v>12</v>
      </c>
      <c r="E61" s="251">
        <v>0</v>
      </c>
      <c r="F61" s="252">
        <v>0</v>
      </c>
      <c r="G61" s="252">
        <v>2</v>
      </c>
      <c r="H61" s="68">
        <f>E61*D61</f>
        <v>0</v>
      </c>
      <c r="I61" s="68">
        <f>F61*D61</f>
        <v>0</v>
      </c>
      <c r="J61" s="81">
        <f>G61*D61</f>
        <v>24</v>
      </c>
      <c r="L61" s="254"/>
    </row>
    <row r="62" spans="1:12" ht="21.75">
      <c r="A62" s="248"/>
      <c r="B62" s="248" t="s">
        <v>472</v>
      </c>
      <c r="C62" s="249"/>
      <c r="D62" s="250"/>
      <c r="E62" s="251"/>
      <c r="F62" s="252"/>
      <c r="G62" s="252"/>
      <c r="H62" s="68"/>
      <c r="I62" s="68"/>
      <c r="J62" s="81"/>
      <c r="L62" s="254"/>
    </row>
    <row r="63" spans="1:12" ht="21.75">
      <c r="A63" s="248"/>
      <c r="B63" s="248" t="s">
        <v>473</v>
      </c>
      <c r="C63" s="249" t="s">
        <v>272</v>
      </c>
      <c r="D63" s="250">
        <v>12</v>
      </c>
      <c r="E63" s="251">
        <v>0</v>
      </c>
      <c r="F63" s="252">
        <v>0</v>
      </c>
      <c r="G63" s="252">
        <v>1</v>
      </c>
      <c r="H63" s="68">
        <f>E63*D63</f>
        <v>0</v>
      </c>
      <c r="I63" s="68">
        <f>F63*D63</f>
        <v>0</v>
      </c>
      <c r="J63" s="81">
        <f>G63*D63</f>
        <v>12</v>
      </c>
      <c r="L63" s="254"/>
    </row>
    <row r="64" spans="1:12" ht="21.75">
      <c r="A64" s="248"/>
      <c r="B64" s="248" t="s">
        <v>474</v>
      </c>
      <c r="C64" s="249"/>
      <c r="D64" s="250"/>
      <c r="E64" s="251"/>
      <c r="F64" s="252"/>
      <c r="G64" s="252"/>
      <c r="H64" s="68"/>
      <c r="I64" s="68"/>
      <c r="J64" s="81"/>
      <c r="L64" s="254"/>
    </row>
    <row r="65" spans="1:12" ht="21.75">
      <c r="A65" s="247" t="s">
        <v>145</v>
      </c>
      <c r="B65" s="258"/>
      <c r="C65" s="249"/>
      <c r="D65" s="250"/>
      <c r="E65" s="251"/>
      <c r="F65" s="252"/>
      <c r="G65" s="252"/>
      <c r="H65" s="68"/>
      <c r="I65" s="68"/>
      <c r="J65" s="81"/>
      <c r="L65" s="254"/>
    </row>
    <row r="66" spans="1:12" ht="21.75">
      <c r="A66" s="248"/>
      <c r="B66" s="248" t="s">
        <v>475</v>
      </c>
      <c r="C66" s="249" t="s">
        <v>281</v>
      </c>
      <c r="D66" s="250">
        <v>2820</v>
      </c>
      <c r="E66" s="251">
        <v>30</v>
      </c>
      <c r="F66" s="252">
        <v>0</v>
      </c>
      <c r="G66" s="252">
        <v>0</v>
      </c>
      <c r="H66" s="68">
        <f>E66*D66</f>
        <v>84600</v>
      </c>
      <c r="I66" s="68">
        <f>F66*D66</f>
        <v>0</v>
      </c>
      <c r="J66" s="81">
        <f>G66*D66</f>
        <v>0</v>
      </c>
      <c r="L66" s="254"/>
    </row>
    <row r="67" spans="1:12" ht="21.75">
      <c r="A67" s="248"/>
      <c r="B67" s="248" t="s">
        <v>476</v>
      </c>
      <c r="C67" s="249" t="s">
        <v>281</v>
      </c>
      <c r="D67" s="250">
        <v>620</v>
      </c>
      <c r="E67" s="251">
        <v>15</v>
      </c>
      <c r="F67" s="252">
        <v>0</v>
      </c>
      <c r="G67" s="252">
        <v>0</v>
      </c>
      <c r="H67" s="68">
        <f>E67*D67</f>
        <v>9300</v>
      </c>
      <c r="I67" s="68">
        <f>F67*D67</f>
        <v>0</v>
      </c>
      <c r="J67" s="81">
        <f>G67*D67</f>
        <v>0</v>
      </c>
      <c r="L67" s="254"/>
    </row>
    <row r="68" spans="1:12" s="253" customFormat="1" ht="21.75">
      <c r="A68" s="248"/>
      <c r="B68" s="248" t="s">
        <v>146</v>
      </c>
      <c r="C68" s="249" t="s">
        <v>281</v>
      </c>
      <c r="D68" s="250">
        <v>3504</v>
      </c>
      <c r="E68" s="251">
        <v>10</v>
      </c>
      <c r="F68" s="252">
        <v>0</v>
      </c>
      <c r="G68" s="252">
        <v>0</v>
      </c>
      <c r="H68" s="68">
        <f>E68*D68</f>
        <v>35040</v>
      </c>
      <c r="I68" s="68">
        <f>F68*D68</f>
        <v>0</v>
      </c>
      <c r="J68" s="81">
        <f>G68*D68</f>
        <v>0</v>
      </c>
      <c r="L68" s="255"/>
    </row>
    <row r="69" spans="1:12" s="253" customFormat="1" ht="21.75">
      <c r="A69" s="259"/>
      <c r="B69" s="248" t="s">
        <v>280</v>
      </c>
      <c r="C69" s="67"/>
      <c r="D69" s="71"/>
      <c r="E69" s="260"/>
      <c r="F69" s="260"/>
      <c r="G69" s="260"/>
      <c r="H69" s="68"/>
      <c r="I69" s="68"/>
      <c r="J69" s="81"/>
      <c r="L69" s="255"/>
    </row>
    <row r="70" spans="1:12" s="253" customFormat="1" ht="21.75">
      <c r="A70" s="259"/>
      <c r="B70" s="66" t="s">
        <v>477</v>
      </c>
      <c r="C70" s="67" t="s">
        <v>281</v>
      </c>
      <c r="D70" s="71">
        <v>2268</v>
      </c>
      <c r="E70" s="260">
        <v>20</v>
      </c>
      <c r="F70" s="260">
        <v>0</v>
      </c>
      <c r="G70" s="260">
        <v>0</v>
      </c>
      <c r="H70" s="68">
        <f>E70*D70</f>
        <v>45360</v>
      </c>
      <c r="I70" s="68">
        <f>F70*D70</f>
        <v>0</v>
      </c>
      <c r="J70" s="81">
        <f>G70*D70</f>
        <v>0</v>
      </c>
      <c r="L70" s="255"/>
    </row>
    <row r="71" spans="1:12" ht="21.75">
      <c r="A71" s="259"/>
      <c r="B71" s="66" t="s">
        <v>478</v>
      </c>
      <c r="C71" s="67" t="s">
        <v>281</v>
      </c>
      <c r="D71" s="71">
        <v>408</v>
      </c>
      <c r="E71" s="260">
        <v>20</v>
      </c>
      <c r="F71" s="260">
        <v>0</v>
      </c>
      <c r="G71" s="260">
        <v>0</v>
      </c>
      <c r="H71" s="68">
        <f>E71*D71</f>
        <v>8160</v>
      </c>
      <c r="I71" s="68">
        <f>F71*D71</f>
        <v>0</v>
      </c>
      <c r="J71" s="81">
        <f>G71*D71</f>
        <v>0</v>
      </c>
      <c r="L71" s="254"/>
    </row>
    <row r="72" spans="1:12" ht="21.75">
      <c r="A72" s="259"/>
      <c r="B72" s="66" t="s">
        <v>479</v>
      </c>
      <c r="C72" s="67" t="s">
        <v>281</v>
      </c>
      <c r="D72" s="71">
        <v>1788</v>
      </c>
      <c r="E72" s="260">
        <v>20</v>
      </c>
      <c r="F72" s="260">
        <v>0</v>
      </c>
      <c r="G72" s="260">
        <v>0</v>
      </c>
      <c r="H72" s="68">
        <f>E72*D72</f>
        <v>35760</v>
      </c>
      <c r="I72" s="68">
        <f>F72*D72</f>
        <v>0</v>
      </c>
      <c r="J72" s="81">
        <f>G72*D72</f>
        <v>0</v>
      </c>
      <c r="L72" s="254"/>
    </row>
    <row r="73" spans="1:12" ht="21.75">
      <c r="A73" s="259"/>
      <c r="B73" s="66" t="s">
        <v>480</v>
      </c>
      <c r="C73" s="67" t="s">
        <v>281</v>
      </c>
      <c r="D73" s="71">
        <v>758</v>
      </c>
      <c r="E73" s="260">
        <v>15</v>
      </c>
      <c r="F73" s="260">
        <v>0</v>
      </c>
      <c r="G73" s="260">
        <v>0</v>
      </c>
      <c r="H73" s="68">
        <f>E73*D73</f>
        <v>11370</v>
      </c>
      <c r="I73" s="68">
        <f>F73*D73</f>
        <v>0</v>
      </c>
      <c r="J73" s="81">
        <f>G73*D73</f>
        <v>0</v>
      </c>
      <c r="L73" s="254"/>
    </row>
    <row r="74" spans="1:12" ht="21.75">
      <c r="A74" s="259"/>
      <c r="B74" s="66" t="s">
        <v>481</v>
      </c>
      <c r="C74" s="67"/>
      <c r="D74" s="71"/>
      <c r="E74" s="260"/>
      <c r="F74" s="260"/>
      <c r="G74" s="260"/>
      <c r="H74" s="68"/>
      <c r="I74" s="68"/>
      <c r="J74" s="81"/>
      <c r="L74" s="254"/>
    </row>
    <row r="75" spans="1:12" ht="21.75">
      <c r="A75" s="259"/>
      <c r="B75" s="66" t="s">
        <v>482</v>
      </c>
      <c r="C75" s="67" t="s">
        <v>281</v>
      </c>
      <c r="D75" s="71">
        <v>23</v>
      </c>
      <c r="E75" s="260">
        <v>15</v>
      </c>
      <c r="F75" s="260">
        <v>0</v>
      </c>
      <c r="G75" s="260">
        <v>0</v>
      </c>
      <c r="H75" s="68">
        <f>E75*D75</f>
        <v>345</v>
      </c>
      <c r="I75" s="68">
        <f>F75*D75</f>
        <v>0</v>
      </c>
      <c r="J75" s="81">
        <f>G75*D75</f>
        <v>0</v>
      </c>
      <c r="L75" s="254"/>
    </row>
    <row r="76" spans="1:12" ht="21.75">
      <c r="A76" s="259"/>
      <c r="B76" s="66" t="s">
        <v>483</v>
      </c>
      <c r="C76" s="67"/>
      <c r="D76" s="71"/>
      <c r="E76" s="260"/>
      <c r="F76" s="260"/>
      <c r="G76" s="260"/>
      <c r="H76" s="68"/>
      <c r="I76" s="68"/>
      <c r="J76" s="81"/>
      <c r="L76" s="254"/>
    </row>
    <row r="77" spans="1:12" ht="21.75">
      <c r="A77" s="259"/>
      <c r="B77" s="66" t="s">
        <v>147</v>
      </c>
      <c r="C77" s="67" t="s">
        <v>281</v>
      </c>
      <c r="D77" s="71">
        <v>3408</v>
      </c>
      <c r="E77" s="260">
        <v>4</v>
      </c>
      <c r="F77" s="260">
        <v>0</v>
      </c>
      <c r="G77" s="260">
        <v>0</v>
      </c>
      <c r="H77" s="68">
        <f>E77*D77</f>
        <v>13632</v>
      </c>
      <c r="I77" s="68">
        <f>F77*D77</f>
        <v>0</v>
      </c>
      <c r="J77" s="81">
        <f>G77*D77</f>
        <v>0</v>
      </c>
      <c r="L77" s="254"/>
    </row>
    <row r="78" spans="1:12" ht="21.75">
      <c r="A78" s="259"/>
      <c r="B78" s="66" t="s">
        <v>148</v>
      </c>
      <c r="C78" s="67"/>
      <c r="D78" s="71"/>
      <c r="E78" s="260"/>
      <c r="F78" s="260"/>
      <c r="G78" s="260"/>
      <c r="H78" s="68"/>
      <c r="I78" s="68"/>
      <c r="J78" s="81"/>
      <c r="L78" s="254"/>
    </row>
    <row r="79" spans="1:12" ht="21.75">
      <c r="A79" s="259"/>
      <c r="B79" s="66" t="s">
        <v>149</v>
      </c>
      <c r="C79" s="67" t="s">
        <v>281</v>
      </c>
      <c r="D79" s="71">
        <v>1373</v>
      </c>
      <c r="E79" s="260">
        <v>4</v>
      </c>
      <c r="F79" s="260">
        <v>0</v>
      </c>
      <c r="G79" s="260">
        <v>0</v>
      </c>
      <c r="H79" s="68">
        <f>E79*D79</f>
        <v>5492</v>
      </c>
      <c r="I79" s="260">
        <v>0</v>
      </c>
      <c r="J79" s="81">
        <f>G79*D79</f>
        <v>0</v>
      </c>
      <c r="L79" s="254"/>
    </row>
    <row r="80" spans="1:12" ht="21.75">
      <c r="A80" s="261" t="s">
        <v>150</v>
      </c>
      <c r="B80" s="257"/>
      <c r="C80" s="67"/>
      <c r="D80" s="71"/>
      <c r="E80" s="260"/>
      <c r="F80" s="260"/>
      <c r="G80" s="260"/>
      <c r="H80" s="68"/>
      <c r="I80" s="68"/>
      <c r="J80" s="81"/>
      <c r="L80" s="254"/>
    </row>
    <row r="81" spans="1:12" ht="21.75">
      <c r="A81" s="259"/>
      <c r="B81" s="66" t="s">
        <v>484</v>
      </c>
      <c r="C81" s="67" t="s">
        <v>281</v>
      </c>
      <c r="D81" s="71">
        <v>792</v>
      </c>
      <c r="E81" s="260">
        <v>5</v>
      </c>
      <c r="F81" s="260">
        <v>0</v>
      </c>
      <c r="G81" s="260">
        <v>0</v>
      </c>
      <c r="H81" s="68">
        <f>E81*D81</f>
        <v>3960</v>
      </c>
      <c r="I81" s="68">
        <f>F81*D81</f>
        <v>0</v>
      </c>
      <c r="J81" s="81">
        <f>G81*D81</f>
        <v>0</v>
      </c>
      <c r="L81" s="254"/>
    </row>
    <row r="82" spans="1:12" ht="21.75">
      <c r="A82" s="259"/>
      <c r="B82" s="66" t="s">
        <v>431</v>
      </c>
      <c r="C82" s="67"/>
      <c r="D82" s="71"/>
      <c r="E82" s="260"/>
      <c r="F82" s="260"/>
      <c r="G82" s="260"/>
      <c r="H82" s="68"/>
      <c r="I82" s="68"/>
      <c r="J82" s="81"/>
      <c r="L82" s="254"/>
    </row>
    <row r="83" spans="1:12" ht="21.75">
      <c r="A83" s="259"/>
      <c r="B83" s="66" t="s">
        <v>485</v>
      </c>
      <c r="C83" s="67" t="s">
        <v>272</v>
      </c>
      <c r="D83" s="71">
        <v>8</v>
      </c>
      <c r="E83" s="260">
        <v>0</v>
      </c>
      <c r="F83" s="260">
        <v>3</v>
      </c>
      <c r="G83" s="260">
        <v>0</v>
      </c>
      <c r="H83" s="68">
        <f>E83*D83</f>
        <v>0</v>
      </c>
      <c r="I83" s="68">
        <f>F83*D83</f>
        <v>24</v>
      </c>
      <c r="J83" s="81">
        <f>G83*D83</f>
        <v>0</v>
      </c>
      <c r="L83" s="254"/>
    </row>
    <row r="84" spans="1:12" ht="21.75">
      <c r="A84" s="259"/>
      <c r="B84" s="66" t="s">
        <v>486</v>
      </c>
      <c r="C84" s="67"/>
      <c r="D84" s="71"/>
      <c r="E84" s="260"/>
      <c r="F84" s="260"/>
      <c r="G84" s="260"/>
      <c r="H84" s="68"/>
      <c r="I84" s="68"/>
      <c r="J84" s="81"/>
      <c r="L84" s="254"/>
    </row>
    <row r="85" spans="1:10" ht="21.75">
      <c r="A85" s="248"/>
      <c r="B85" s="66" t="s">
        <v>487</v>
      </c>
      <c r="C85" s="249" t="s">
        <v>272</v>
      </c>
      <c r="D85" s="250">
        <v>4</v>
      </c>
      <c r="E85" s="251">
        <v>0</v>
      </c>
      <c r="F85" s="252">
        <v>3</v>
      </c>
      <c r="G85" s="252">
        <v>0</v>
      </c>
      <c r="H85" s="68">
        <f>E85*D85</f>
        <v>0</v>
      </c>
      <c r="I85" s="68">
        <f>F85*D85</f>
        <v>12</v>
      </c>
      <c r="J85" s="81">
        <f>G85*D85</f>
        <v>0</v>
      </c>
    </row>
    <row r="86" spans="1:10" ht="21.75">
      <c r="A86" s="248"/>
      <c r="B86" s="248" t="s">
        <v>432</v>
      </c>
      <c r="C86" s="249"/>
      <c r="D86" s="250"/>
      <c r="E86" s="251"/>
      <c r="F86" s="252"/>
      <c r="G86" s="252"/>
      <c r="H86" s="68"/>
      <c r="I86" s="68"/>
      <c r="J86" s="81"/>
    </row>
    <row r="87" spans="1:10" ht="21.75">
      <c r="A87" s="248"/>
      <c r="B87" s="248" t="s">
        <v>488</v>
      </c>
      <c r="C87" s="249" t="s">
        <v>272</v>
      </c>
      <c r="D87" s="250">
        <v>12</v>
      </c>
      <c r="E87" s="251">
        <v>0</v>
      </c>
      <c r="F87" s="252">
        <v>4</v>
      </c>
      <c r="G87" s="252">
        <v>0</v>
      </c>
      <c r="H87" s="68">
        <f aca="true" t="shared" si="3" ref="H87:H93">E87*D87</f>
        <v>0</v>
      </c>
      <c r="I87" s="68">
        <f aca="true" t="shared" si="4" ref="I87:I93">F87*D87</f>
        <v>48</v>
      </c>
      <c r="J87" s="81">
        <f aca="true" t="shared" si="5" ref="J87:J93">G87*D87</f>
        <v>0</v>
      </c>
    </row>
    <row r="88" spans="1:10" ht="21.75">
      <c r="A88" s="248"/>
      <c r="B88" s="248" t="s">
        <v>489</v>
      </c>
      <c r="C88" s="249" t="s">
        <v>275</v>
      </c>
      <c r="D88" s="250">
        <v>353</v>
      </c>
      <c r="E88" s="251">
        <v>20</v>
      </c>
      <c r="F88" s="252">
        <v>0</v>
      </c>
      <c r="G88" s="252">
        <v>0</v>
      </c>
      <c r="H88" s="68">
        <f t="shared" si="3"/>
        <v>7060</v>
      </c>
      <c r="I88" s="68">
        <f t="shared" si="4"/>
        <v>0</v>
      </c>
      <c r="J88" s="81">
        <f t="shared" si="5"/>
        <v>0</v>
      </c>
    </row>
    <row r="89" spans="1:10" ht="21.75">
      <c r="A89" s="248"/>
      <c r="B89" s="248" t="s">
        <v>490</v>
      </c>
      <c r="C89" s="249" t="s">
        <v>272</v>
      </c>
      <c r="D89" s="250">
        <v>60</v>
      </c>
      <c r="E89" s="251">
        <v>0</v>
      </c>
      <c r="F89" s="252">
        <v>2</v>
      </c>
      <c r="G89" s="252">
        <v>0</v>
      </c>
      <c r="H89" s="68">
        <f t="shared" si="3"/>
        <v>0</v>
      </c>
      <c r="I89" s="68">
        <f t="shared" si="4"/>
        <v>120</v>
      </c>
      <c r="J89" s="81">
        <f t="shared" si="5"/>
        <v>0</v>
      </c>
    </row>
    <row r="90" spans="1:10" ht="22.5" customHeight="1">
      <c r="A90" s="262"/>
      <c r="B90" s="248" t="s">
        <v>491</v>
      </c>
      <c r="C90" s="249" t="s">
        <v>272</v>
      </c>
      <c r="D90" s="250">
        <v>2</v>
      </c>
      <c r="E90" s="251">
        <v>0</v>
      </c>
      <c r="F90" s="252">
        <v>3</v>
      </c>
      <c r="G90" s="252">
        <v>0</v>
      </c>
      <c r="H90" s="68">
        <f t="shared" si="3"/>
        <v>0</v>
      </c>
      <c r="I90" s="68">
        <f t="shared" si="4"/>
        <v>6</v>
      </c>
      <c r="J90" s="81">
        <f t="shared" si="5"/>
        <v>0</v>
      </c>
    </row>
    <row r="91" spans="1:12" ht="21.75">
      <c r="A91" s="248"/>
      <c r="B91" s="248" t="s">
        <v>492</v>
      </c>
      <c r="C91" s="249" t="s">
        <v>272</v>
      </c>
      <c r="D91" s="250">
        <v>2</v>
      </c>
      <c r="E91" s="251">
        <v>0</v>
      </c>
      <c r="F91" s="252">
        <v>3</v>
      </c>
      <c r="G91" s="252">
        <v>0</v>
      </c>
      <c r="H91" s="68">
        <f t="shared" si="3"/>
        <v>0</v>
      </c>
      <c r="I91" s="68">
        <f t="shared" si="4"/>
        <v>6</v>
      </c>
      <c r="J91" s="81">
        <f t="shared" si="5"/>
        <v>0</v>
      </c>
      <c r="L91" s="254"/>
    </row>
    <row r="92" spans="1:10" ht="21.75">
      <c r="A92" s="248"/>
      <c r="B92" s="248" t="s">
        <v>493</v>
      </c>
      <c r="C92" s="249" t="s">
        <v>272</v>
      </c>
      <c r="D92" s="250">
        <v>54</v>
      </c>
      <c r="E92" s="251">
        <v>0</v>
      </c>
      <c r="F92" s="252">
        <v>4</v>
      </c>
      <c r="G92" s="252">
        <v>0</v>
      </c>
      <c r="H92" s="68">
        <f t="shared" si="3"/>
        <v>0</v>
      </c>
      <c r="I92" s="68">
        <f t="shared" si="4"/>
        <v>216</v>
      </c>
      <c r="J92" s="81">
        <f t="shared" si="5"/>
        <v>0</v>
      </c>
    </row>
    <row r="93" spans="1:10" ht="21.75">
      <c r="A93" s="248"/>
      <c r="B93" s="248" t="s">
        <v>494</v>
      </c>
      <c r="C93" s="249" t="s">
        <v>272</v>
      </c>
      <c r="D93" s="250">
        <v>3</v>
      </c>
      <c r="E93" s="251">
        <v>0</v>
      </c>
      <c r="F93" s="252">
        <v>2</v>
      </c>
      <c r="G93" s="252">
        <v>0</v>
      </c>
      <c r="H93" s="68">
        <f t="shared" si="3"/>
        <v>0</v>
      </c>
      <c r="I93" s="68">
        <f t="shared" si="4"/>
        <v>6</v>
      </c>
      <c r="J93" s="81">
        <f t="shared" si="5"/>
        <v>0</v>
      </c>
    </row>
    <row r="94" spans="1:10" ht="21.75">
      <c r="A94" s="248"/>
      <c r="B94" s="248" t="s">
        <v>436</v>
      </c>
      <c r="C94" s="249"/>
      <c r="D94" s="250"/>
      <c r="E94" s="251"/>
      <c r="F94" s="252"/>
      <c r="G94" s="252"/>
      <c r="H94" s="68"/>
      <c r="I94" s="68"/>
      <c r="J94" s="81"/>
    </row>
    <row r="95" spans="1:10" ht="21.75">
      <c r="A95" s="269"/>
      <c r="B95" s="269" t="s">
        <v>495</v>
      </c>
      <c r="C95" s="270"/>
      <c r="D95" s="271"/>
      <c r="E95" s="272"/>
      <c r="F95" s="273"/>
      <c r="G95" s="273"/>
      <c r="H95" s="131"/>
      <c r="I95" s="131"/>
      <c r="J95" s="278"/>
    </row>
    <row r="96" spans="1:10" ht="21.75">
      <c r="A96" s="280"/>
      <c r="B96" s="280" t="s">
        <v>496</v>
      </c>
      <c r="C96" s="281" t="s">
        <v>282</v>
      </c>
      <c r="D96" s="282">
        <v>22</v>
      </c>
      <c r="E96" s="283">
        <v>0</v>
      </c>
      <c r="F96" s="284">
        <v>2</v>
      </c>
      <c r="G96" s="284">
        <v>0</v>
      </c>
      <c r="H96" s="134">
        <f>E96*D96</f>
        <v>0</v>
      </c>
      <c r="I96" s="134">
        <f>F96*D96</f>
        <v>44</v>
      </c>
      <c r="J96" s="285">
        <f>G96*D96</f>
        <v>0</v>
      </c>
    </row>
    <row r="97" spans="1:10" ht="21.75">
      <c r="A97" s="248"/>
      <c r="B97" s="248" t="s">
        <v>497</v>
      </c>
      <c r="C97" s="249" t="s">
        <v>272</v>
      </c>
      <c r="D97" s="250">
        <v>1680</v>
      </c>
      <c r="E97" s="251">
        <v>10</v>
      </c>
      <c r="F97" s="252">
        <v>0</v>
      </c>
      <c r="G97" s="252">
        <v>0</v>
      </c>
      <c r="H97" s="68">
        <f>E97*D97</f>
        <v>16800</v>
      </c>
      <c r="I97" s="68">
        <f>F97*D97</f>
        <v>0</v>
      </c>
      <c r="J97" s="81">
        <f>G97*D97</f>
        <v>0</v>
      </c>
    </row>
    <row r="98" spans="1:10" s="253" customFormat="1" ht="21.75">
      <c r="A98" s="248"/>
      <c r="B98" s="248" t="s">
        <v>498</v>
      </c>
      <c r="C98" s="249" t="s">
        <v>272</v>
      </c>
      <c r="D98" s="250">
        <v>120</v>
      </c>
      <c r="E98" s="251">
        <v>40</v>
      </c>
      <c r="F98" s="252">
        <v>0</v>
      </c>
      <c r="G98" s="252">
        <v>0</v>
      </c>
      <c r="H98" s="68">
        <f>E98*D98</f>
        <v>4800</v>
      </c>
      <c r="I98" s="68">
        <f>F98*D98</f>
        <v>0</v>
      </c>
      <c r="J98" s="81">
        <f>G98*D98</f>
        <v>0</v>
      </c>
    </row>
    <row r="99" spans="1:10" s="253" customFormat="1" ht="21.75">
      <c r="A99" s="269"/>
      <c r="B99" s="269" t="s">
        <v>435</v>
      </c>
      <c r="C99" s="270"/>
      <c r="D99" s="271"/>
      <c r="E99" s="272"/>
      <c r="F99" s="273"/>
      <c r="G99" s="274"/>
      <c r="H99" s="131"/>
      <c r="I99" s="131"/>
      <c r="J99" s="278"/>
    </row>
    <row r="100" spans="1:10" ht="22.5" customHeight="1">
      <c r="A100" s="263"/>
      <c r="B100" s="263"/>
      <c r="C100" s="263"/>
      <c r="D100" s="637" t="s">
        <v>290</v>
      </c>
      <c r="E100" s="638"/>
      <c r="F100" s="638"/>
      <c r="G100" s="639"/>
      <c r="H100" s="264">
        <f>SUM(H7:H99)</f>
        <v>769118.5</v>
      </c>
      <c r="I100" s="264">
        <f>SUM(I7:I99)</f>
        <v>482</v>
      </c>
      <c r="J100" s="279">
        <f>SUM(J7:J99)</f>
        <v>1588</v>
      </c>
    </row>
    <row r="101" spans="4:10" ht="22.5" customHeight="1">
      <c r="D101" s="634" t="s">
        <v>261</v>
      </c>
      <c r="E101" s="635"/>
      <c r="F101" s="635"/>
      <c r="G101" s="636"/>
      <c r="H101" s="264">
        <f>H100/60</f>
        <v>12818.641666666666</v>
      </c>
      <c r="I101" s="264">
        <f>I100</f>
        <v>482</v>
      </c>
      <c r="J101" s="279"/>
    </row>
    <row r="102" spans="1:10" ht="21.75">
      <c r="A102" s="265" t="s">
        <v>263</v>
      </c>
      <c r="D102" s="634" t="s">
        <v>266</v>
      </c>
      <c r="E102" s="635"/>
      <c r="F102" s="635"/>
      <c r="G102" s="636"/>
      <c r="H102" s="266">
        <f>H101/7</f>
        <v>1831.2345238095238</v>
      </c>
      <c r="I102" s="266">
        <f>I101/7</f>
        <v>68.85714285714286</v>
      </c>
      <c r="J102" s="279">
        <f>J100</f>
        <v>1588</v>
      </c>
    </row>
    <row r="103" spans="4:10" ht="21.75">
      <c r="D103" s="634" t="s">
        <v>262</v>
      </c>
      <c r="E103" s="635"/>
      <c r="F103" s="635"/>
      <c r="G103" s="636"/>
      <c r="H103" s="646">
        <f>SUM(H102:J102)/230</f>
        <v>15.165615942028985</v>
      </c>
      <c r="I103" s="647"/>
      <c r="J103" s="648"/>
    </row>
    <row r="104" ht="21.75">
      <c r="B104" s="41" t="s">
        <v>267</v>
      </c>
    </row>
    <row r="105" ht="21.75">
      <c r="B105" s="41" t="s">
        <v>268</v>
      </c>
    </row>
    <row r="106" ht="21.75">
      <c r="B106" s="41" t="s">
        <v>269</v>
      </c>
    </row>
    <row r="107" spans="2:8" ht="21.75">
      <c r="B107" s="41" t="s">
        <v>270</v>
      </c>
      <c r="C107" s="645" t="s">
        <v>271</v>
      </c>
      <c r="D107" s="645"/>
      <c r="E107" s="645"/>
      <c r="F107" s="645"/>
      <c r="G107" s="645"/>
      <c r="H107" s="645"/>
    </row>
    <row r="108" spans="3:8" ht="21.75">
      <c r="C108" s="644">
        <v>230</v>
      </c>
      <c r="D108" s="644"/>
      <c r="E108" s="644"/>
      <c r="F108" s="644"/>
      <c r="G108" s="644"/>
      <c r="H108" s="644"/>
    </row>
    <row r="109" spans="2:8" ht="23.25">
      <c r="B109" s="263"/>
      <c r="C109" s="267"/>
      <c r="D109" s="267"/>
      <c r="E109" s="267"/>
      <c r="F109" s="267"/>
      <c r="G109" s="267"/>
      <c r="H109" s="267"/>
    </row>
    <row r="110" spans="2:9" ht="23.25">
      <c r="B110" s="263"/>
      <c r="C110" s="267"/>
      <c r="D110" s="267"/>
      <c r="E110" s="267"/>
      <c r="F110" s="267"/>
      <c r="G110" s="267"/>
      <c r="H110" s="267" t="s">
        <v>174</v>
      </c>
      <c r="I110" s="268">
        <f>1.41+3.49+3+1+1</f>
        <v>9.9</v>
      </c>
    </row>
    <row r="111" spans="2:9" ht="23.25">
      <c r="B111" s="263"/>
      <c r="C111" s="267"/>
      <c r="D111" s="267"/>
      <c r="E111" s="267"/>
      <c r="F111" s="267"/>
      <c r="G111" s="267"/>
      <c r="H111" s="267" t="s">
        <v>175</v>
      </c>
      <c r="I111" s="268">
        <f>3.86+2</f>
        <v>5.859999999999999</v>
      </c>
    </row>
    <row r="112" spans="2:9" ht="23.25">
      <c r="B112" s="263"/>
      <c r="C112" s="267"/>
      <c r="D112" s="267"/>
      <c r="E112" s="267"/>
      <c r="F112" s="267"/>
      <c r="G112" s="267"/>
      <c r="H112" s="267"/>
      <c r="I112" s="275">
        <f>SUM(I110:I111)</f>
        <v>15.76</v>
      </c>
    </row>
    <row r="113" spans="2:8" ht="23.25">
      <c r="B113" s="263"/>
      <c r="C113" s="267"/>
      <c r="D113" s="267"/>
      <c r="E113" s="267"/>
      <c r="F113" s="267"/>
      <c r="G113" s="267"/>
      <c r="H113" s="267"/>
    </row>
    <row r="114" spans="2:8" ht="23.25">
      <c r="B114" s="263"/>
      <c r="C114" s="267"/>
      <c r="D114" s="267"/>
      <c r="E114" s="267"/>
      <c r="F114" s="267"/>
      <c r="G114" s="267"/>
      <c r="H114" s="267"/>
    </row>
    <row r="115" spans="2:8" ht="23.25">
      <c r="B115" s="263"/>
      <c r="C115" s="267"/>
      <c r="D115" s="267"/>
      <c r="E115" s="267"/>
      <c r="F115" s="267"/>
      <c r="G115" s="267"/>
      <c r="H115" s="267"/>
    </row>
    <row r="116" spans="2:8" ht="23.25">
      <c r="B116" s="263"/>
      <c r="C116" s="267"/>
      <c r="D116" s="267"/>
      <c r="E116" s="267"/>
      <c r="F116" s="267"/>
      <c r="G116" s="267"/>
      <c r="H116" s="267"/>
    </row>
    <row r="117" spans="2:8" ht="23.25">
      <c r="B117" s="263"/>
      <c r="C117" s="267"/>
      <c r="D117" s="267"/>
      <c r="E117" s="267"/>
      <c r="F117" s="267"/>
      <c r="G117" s="267"/>
      <c r="H117" s="267"/>
    </row>
    <row r="118" spans="2:8" ht="23.25">
      <c r="B118" s="263"/>
      <c r="C118" s="267"/>
      <c r="D118" s="267"/>
      <c r="E118" s="267"/>
      <c r="F118" s="267"/>
      <c r="G118" s="267"/>
      <c r="H118" s="267"/>
    </row>
    <row r="119" spans="2:8" ht="23.25">
      <c r="B119" s="263"/>
      <c r="C119" s="267"/>
      <c r="D119" s="267"/>
      <c r="E119" s="267"/>
      <c r="F119" s="267"/>
      <c r="G119" s="267"/>
      <c r="H119" s="267"/>
    </row>
    <row r="120" spans="2:8" ht="23.25">
      <c r="B120" s="263"/>
      <c r="C120" s="267"/>
      <c r="D120" s="267"/>
      <c r="E120" s="267"/>
      <c r="F120" s="267"/>
      <c r="G120" s="267"/>
      <c r="H120" s="267"/>
    </row>
    <row r="121" spans="2:8" ht="23.25">
      <c r="B121" s="263"/>
      <c r="C121" s="267"/>
      <c r="D121" s="267"/>
      <c r="E121" s="267"/>
      <c r="F121" s="267"/>
      <c r="G121" s="267"/>
      <c r="H121" s="267"/>
    </row>
    <row r="122" spans="2:8" ht="23.25">
      <c r="B122" s="263"/>
      <c r="C122" s="267"/>
      <c r="D122" s="267"/>
      <c r="E122" s="267"/>
      <c r="F122" s="267"/>
      <c r="G122" s="267"/>
      <c r="H122" s="267"/>
    </row>
    <row r="123" spans="2:8" ht="23.25">
      <c r="B123" s="263"/>
      <c r="C123" s="267"/>
      <c r="D123" s="267"/>
      <c r="E123" s="267"/>
      <c r="F123" s="267"/>
      <c r="G123" s="267"/>
      <c r="H123" s="267"/>
    </row>
    <row r="124" spans="2:8" ht="23.25">
      <c r="B124" s="263"/>
      <c r="C124" s="267"/>
      <c r="D124" s="267"/>
      <c r="E124" s="267"/>
      <c r="F124" s="267"/>
      <c r="G124" s="267"/>
      <c r="H124" s="267"/>
    </row>
    <row r="125" spans="2:8" ht="23.25">
      <c r="B125" s="263"/>
      <c r="C125" s="267"/>
      <c r="D125" s="267"/>
      <c r="E125" s="267"/>
      <c r="F125" s="267"/>
      <c r="G125" s="267"/>
      <c r="H125" s="267"/>
    </row>
    <row r="126" spans="2:8" ht="23.25">
      <c r="B126" s="263"/>
      <c r="C126" s="267"/>
      <c r="D126" s="267"/>
      <c r="E126" s="267"/>
      <c r="F126" s="267"/>
      <c r="G126" s="267"/>
      <c r="H126" s="267"/>
    </row>
    <row r="127" spans="2:8" ht="23.25">
      <c r="B127" s="263"/>
      <c r="C127" s="267"/>
      <c r="D127" s="267"/>
      <c r="E127" s="267"/>
      <c r="F127" s="267"/>
      <c r="G127" s="267"/>
      <c r="H127" s="267"/>
    </row>
    <row r="128" spans="2:8" ht="23.25">
      <c r="B128" s="263"/>
      <c r="C128" s="267"/>
      <c r="D128" s="267"/>
      <c r="E128" s="267"/>
      <c r="F128" s="267"/>
      <c r="G128" s="267"/>
      <c r="H128" s="267"/>
    </row>
    <row r="129" spans="2:8" ht="23.25">
      <c r="B129" s="263"/>
      <c r="C129" s="267"/>
      <c r="D129" s="267"/>
      <c r="E129" s="267"/>
      <c r="F129" s="267"/>
      <c r="G129" s="267"/>
      <c r="H129" s="267"/>
    </row>
    <row r="130" spans="2:8" ht="23.25">
      <c r="B130" s="263"/>
      <c r="C130" s="267"/>
      <c r="D130" s="267"/>
      <c r="E130" s="267"/>
      <c r="F130" s="267"/>
      <c r="G130" s="267"/>
      <c r="H130" s="267"/>
    </row>
    <row r="131" spans="2:8" ht="23.25">
      <c r="B131" s="263"/>
      <c r="C131" s="267"/>
      <c r="D131" s="267"/>
      <c r="E131" s="267"/>
      <c r="F131" s="267"/>
      <c r="G131" s="267"/>
      <c r="H131" s="267"/>
    </row>
    <row r="132" spans="2:8" ht="23.25">
      <c r="B132" s="263"/>
      <c r="C132" s="267"/>
      <c r="D132" s="267"/>
      <c r="E132" s="267"/>
      <c r="F132" s="267"/>
      <c r="G132" s="267"/>
      <c r="H132" s="267"/>
    </row>
    <row r="133" spans="2:8" ht="23.25">
      <c r="B133" s="263"/>
      <c r="C133" s="267"/>
      <c r="D133" s="267"/>
      <c r="E133" s="267"/>
      <c r="F133" s="267"/>
      <c r="G133" s="267"/>
      <c r="H133" s="267"/>
    </row>
    <row r="134" spans="2:8" ht="23.25">
      <c r="B134" s="263"/>
      <c r="C134" s="267"/>
      <c r="D134" s="267"/>
      <c r="E134" s="267"/>
      <c r="F134" s="267"/>
      <c r="G134" s="267"/>
      <c r="H134" s="267"/>
    </row>
    <row r="135" spans="2:8" ht="23.25">
      <c r="B135" s="263"/>
      <c r="C135" s="267"/>
      <c r="D135" s="267"/>
      <c r="E135" s="267"/>
      <c r="F135" s="267"/>
      <c r="G135" s="267"/>
      <c r="H135" s="267"/>
    </row>
    <row r="136" spans="2:8" ht="23.25">
      <c r="B136" s="263"/>
      <c r="C136" s="267"/>
      <c r="D136" s="267"/>
      <c r="E136" s="267"/>
      <c r="F136" s="267"/>
      <c r="G136" s="267"/>
      <c r="H136" s="267"/>
    </row>
    <row r="137" spans="2:8" ht="23.25">
      <c r="B137" s="263"/>
      <c r="C137" s="267"/>
      <c r="D137" s="267"/>
      <c r="E137" s="267"/>
      <c r="F137" s="267"/>
      <c r="G137" s="267"/>
      <c r="H137" s="267"/>
    </row>
    <row r="138" spans="2:8" ht="23.25">
      <c r="B138" s="263"/>
      <c r="C138" s="267"/>
      <c r="D138" s="267"/>
      <c r="E138" s="267"/>
      <c r="F138" s="267"/>
      <c r="G138" s="267"/>
      <c r="H138" s="267"/>
    </row>
    <row r="139" spans="2:8" ht="23.25">
      <c r="B139" s="263"/>
      <c r="C139" s="267"/>
      <c r="D139" s="267"/>
      <c r="E139" s="267"/>
      <c r="F139" s="267"/>
      <c r="G139" s="267"/>
      <c r="H139" s="267"/>
    </row>
    <row r="140" spans="2:8" ht="23.25">
      <c r="B140" s="263"/>
      <c r="C140" s="267"/>
      <c r="D140" s="267"/>
      <c r="E140" s="267"/>
      <c r="F140" s="267"/>
      <c r="G140" s="267"/>
      <c r="H140" s="267"/>
    </row>
    <row r="141" spans="2:8" ht="23.25">
      <c r="B141" s="263"/>
      <c r="C141" s="267"/>
      <c r="D141" s="267"/>
      <c r="E141" s="267"/>
      <c r="F141" s="267"/>
      <c r="G141" s="267"/>
      <c r="H141" s="267"/>
    </row>
    <row r="142" spans="2:8" ht="23.25">
      <c r="B142" s="263"/>
      <c r="C142" s="267"/>
      <c r="D142" s="267"/>
      <c r="E142" s="267"/>
      <c r="F142" s="267"/>
      <c r="G142" s="267"/>
      <c r="H142" s="267"/>
    </row>
    <row r="143" spans="2:8" ht="23.25">
      <c r="B143" s="263"/>
      <c r="C143" s="267"/>
      <c r="D143" s="267"/>
      <c r="E143" s="267"/>
      <c r="F143" s="267"/>
      <c r="G143" s="267"/>
      <c r="H143" s="267"/>
    </row>
    <row r="144" spans="2:8" ht="23.25">
      <c r="B144" s="263"/>
      <c r="C144" s="267"/>
      <c r="D144" s="267"/>
      <c r="E144" s="267"/>
      <c r="F144" s="267"/>
      <c r="G144" s="267"/>
      <c r="H144" s="267"/>
    </row>
    <row r="145" spans="2:8" ht="23.25">
      <c r="B145" s="263"/>
      <c r="C145" s="267"/>
      <c r="D145" s="267"/>
      <c r="E145" s="267"/>
      <c r="F145" s="267"/>
      <c r="G145" s="267"/>
      <c r="H145" s="267"/>
    </row>
    <row r="146" spans="2:8" ht="23.25">
      <c r="B146" s="263"/>
      <c r="C146" s="267"/>
      <c r="D146" s="267"/>
      <c r="E146" s="267"/>
      <c r="F146" s="267"/>
      <c r="G146" s="267"/>
      <c r="H146" s="267"/>
    </row>
    <row r="147" spans="2:8" ht="23.25">
      <c r="B147" s="263"/>
      <c r="C147" s="267"/>
      <c r="D147" s="267"/>
      <c r="E147" s="267"/>
      <c r="F147" s="267"/>
      <c r="G147" s="267"/>
      <c r="H147" s="267"/>
    </row>
    <row r="148" spans="2:8" ht="23.25">
      <c r="B148" s="263"/>
      <c r="C148" s="267"/>
      <c r="D148" s="267"/>
      <c r="E148" s="267"/>
      <c r="F148" s="267"/>
      <c r="G148" s="267"/>
      <c r="H148" s="267"/>
    </row>
    <row r="149" spans="2:8" ht="23.25">
      <c r="B149" s="263"/>
      <c r="C149" s="267"/>
      <c r="D149" s="267"/>
      <c r="E149" s="267"/>
      <c r="F149" s="267"/>
      <c r="G149" s="267"/>
      <c r="H149" s="267"/>
    </row>
    <row r="150" spans="2:8" ht="23.25">
      <c r="B150" s="263"/>
      <c r="C150" s="267"/>
      <c r="D150" s="267"/>
      <c r="E150" s="267"/>
      <c r="F150" s="267"/>
      <c r="G150" s="267"/>
      <c r="H150" s="267"/>
    </row>
    <row r="151" spans="2:8" ht="23.25">
      <c r="B151" s="263"/>
      <c r="C151" s="267"/>
      <c r="D151" s="267"/>
      <c r="E151" s="267"/>
      <c r="F151" s="267"/>
      <c r="G151" s="267"/>
      <c r="H151" s="267"/>
    </row>
    <row r="152" spans="2:8" ht="23.25">
      <c r="B152" s="263"/>
      <c r="C152" s="267"/>
      <c r="D152" s="267"/>
      <c r="E152" s="267"/>
      <c r="F152" s="267"/>
      <c r="G152" s="267"/>
      <c r="H152" s="267"/>
    </row>
    <row r="153" spans="2:8" ht="23.25">
      <c r="B153" s="263"/>
      <c r="C153" s="267"/>
      <c r="D153" s="267"/>
      <c r="E153" s="267"/>
      <c r="F153" s="267"/>
      <c r="G153" s="267"/>
      <c r="H153" s="267"/>
    </row>
    <row r="154" spans="2:8" ht="23.25">
      <c r="B154" s="263"/>
      <c r="C154" s="267"/>
      <c r="D154" s="267"/>
      <c r="E154" s="267"/>
      <c r="F154" s="267"/>
      <c r="G154" s="267"/>
      <c r="H154" s="267"/>
    </row>
    <row r="155" spans="2:8" ht="23.25">
      <c r="B155" s="263"/>
      <c r="C155" s="267"/>
      <c r="D155" s="267"/>
      <c r="E155" s="267"/>
      <c r="F155" s="267"/>
      <c r="G155" s="267"/>
      <c r="H155" s="267"/>
    </row>
    <row r="156" spans="2:8" ht="23.25">
      <c r="B156" s="263"/>
      <c r="C156" s="267"/>
      <c r="D156" s="267"/>
      <c r="E156" s="267"/>
      <c r="F156" s="267"/>
      <c r="G156" s="267"/>
      <c r="H156" s="267"/>
    </row>
    <row r="157" spans="2:8" ht="23.25">
      <c r="B157" s="263"/>
      <c r="C157" s="267"/>
      <c r="D157" s="267"/>
      <c r="E157" s="267"/>
      <c r="F157" s="267"/>
      <c r="G157" s="267"/>
      <c r="H157" s="267"/>
    </row>
    <row r="158" spans="2:8" ht="23.25">
      <c r="B158" s="263"/>
      <c r="C158" s="267"/>
      <c r="D158" s="267"/>
      <c r="E158" s="267"/>
      <c r="F158" s="267"/>
      <c r="G158" s="267"/>
      <c r="H158" s="267"/>
    </row>
    <row r="159" spans="2:8" ht="23.25">
      <c r="B159" s="263"/>
      <c r="C159" s="617">
        <v>230</v>
      </c>
      <c r="D159" s="617"/>
      <c r="E159" s="617"/>
      <c r="F159" s="617"/>
      <c r="G159" s="617"/>
      <c r="H159" s="617"/>
    </row>
  </sheetData>
  <sheetProtection/>
  <mergeCells count="16">
    <mergeCell ref="B3:B5"/>
    <mergeCell ref="A3:A5"/>
    <mergeCell ref="A1:J1"/>
    <mergeCell ref="C108:H108"/>
    <mergeCell ref="C107:H107"/>
    <mergeCell ref="H103:J103"/>
    <mergeCell ref="D102:G102"/>
    <mergeCell ref="C159:H159"/>
    <mergeCell ref="E3:G3"/>
    <mergeCell ref="E4:G4"/>
    <mergeCell ref="H3:J3"/>
    <mergeCell ref="H4:J4"/>
    <mergeCell ref="C3:D4"/>
    <mergeCell ref="D101:G101"/>
    <mergeCell ref="D100:G100"/>
    <mergeCell ref="D103:G103"/>
  </mergeCells>
  <printOptions horizontalCentered="1"/>
  <pageMargins left="0" right="0" top="0.3937007874015748" bottom="0.3937007874015748" header="0.11811023622047245" footer="0.5118110236220472"/>
  <pageSetup firstPageNumber="190" useFirstPageNumber="1" horizontalDpi="600" verticalDpi="600" orientation="portrait" paperSize="9" scale="90" r:id="rId1"/>
  <headerFooter alignWithMargins="0">
    <oddHeader xml:space="preserve">&amp;R&amp;"AngsanaUPC,ธรรมดา"&amp;16หน้าที่ &amp;P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J73"/>
  <sheetViews>
    <sheetView view="pageBreakPreview" zoomScale="90" zoomScaleSheetLayoutView="90" zoomScalePageLayoutView="0" workbookViewId="0" topLeftCell="A1">
      <selection activeCell="N64" sqref="N64"/>
    </sheetView>
  </sheetViews>
  <sheetFormatPr defaultColWidth="9.140625" defaultRowHeight="21.75"/>
  <cols>
    <col min="1" max="1" width="21.57421875" style="103" customWidth="1"/>
    <col min="2" max="2" width="47.28125" style="103" customWidth="1"/>
    <col min="3" max="3" width="9.00390625" style="103" customWidth="1"/>
    <col min="4" max="4" width="7.57421875" style="103" customWidth="1"/>
    <col min="5" max="5" width="7.00390625" style="103" customWidth="1"/>
    <col min="6" max="6" width="7.421875" style="103" customWidth="1"/>
    <col min="7" max="7" width="6.57421875" style="103" customWidth="1"/>
    <col min="8" max="8" width="10.00390625" style="7" bestFit="1" customWidth="1"/>
    <col min="9" max="9" width="9.00390625" style="103" bestFit="1" customWidth="1"/>
    <col min="10" max="10" width="7.7109375" style="103" bestFit="1" customWidth="1"/>
    <col min="11" max="16384" width="9.140625" style="103" customWidth="1"/>
  </cols>
  <sheetData>
    <row r="1" spans="1:10" ht="27.75">
      <c r="A1" s="658" t="s">
        <v>549</v>
      </c>
      <c r="B1" s="658"/>
      <c r="C1" s="658"/>
      <c r="D1" s="658"/>
      <c r="E1" s="658"/>
      <c r="F1" s="658"/>
      <c r="G1" s="658"/>
      <c r="H1" s="658"/>
      <c r="I1" s="658"/>
      <c r="J1" s="658"/>
    </row>
    <row r="3" spans="1:10" ht="24">
      <c r="A3" s="652" t="s">
        <v>252</v>
      </c>
      <c r="B3" s="652" t="s">
        <v>253</v>
      </c>
      <c r="C3" s="652" t="s">
        <v>265</v>
      </c>
      <c r="D3" s="652"/>
      <c r="E3" s="659" t="s">
        <v>258</v>
      </c>
      <c r="F3" s="660"/>
      <c r="G3" s="661"/>
      <c r="H3" s="659" t="s">
        <v>258</v>
      </c>
      <c r="I3" s="660"/>
      <c r="J3" s="661"/>
    </row>
    <row r="4" spans="1:10" ht="24">
      <c r="A4" s="654"/>
      <c r="B4" s="654"/>
      <c r="C4" s="653"/>
      <c r="D4" s="653"/>
      <c r="E4" s="649" t="s">
        <v>260</v>
      </c>
      <c r="F4" s="650"/>
      <c r="G4" s="651"/>
      <c r="H4" s="649" t="s">
        <v>259</v>
      </c>
      <c r="I4" s="650"/>
      <c r="J4" s="651"/>
    </row>
    <row r="5" spans="1:10" ht="24">
      <c r="A5" s="653"/>
      <c r="B5" s="653"/>
      <c r="C5" s="286" t="s">
        <v>254</v>
      </c>
      <c r="D5" s="286" t="s">
        <v>255</v>
      </c>
      <c r="E5" s="286" t="s">
        <v>256</v>
      </c>
      <c r="F5" s="286" t="s">
        <v>257</v>
      </c>
      <c r="G5" s="286" t="s">
        <v>264</v>
      </c>
      <c r="H5" s="287" t="s">
        <v>256</v>
      </c>
      <c r="I5" s="286" t="s">
        <v>257</v>
      </c>
      <c r="J5" s="286" t="s">
        <v>264</v>
      </c>
    </row>
    <row r="6" spans="1:10" ht="24">
      <c r="A6" s="288" t="s">
        <v>550</v>
      </c>
      <c r="B6" s="289"/>
      <c r="C6" s="290"/>
      <c r="D6" s="291"/>
      <c r="E6" s="291"/>
      <c r="F6" s="291"/>
      <c r="G6" s="291"/>
      <c r="H6" s="292"/>
      <c r="I6" s="292"/>
      <c r="J6" s="292"/>
    </row>
    <row r="7" spans="1:10" ht="24">
      <c r="A7" s="289" t="s">
        <v>551</v>
      </c>
      <c r="B7" s="293" t="s">
        <v>552</v>
      </c>
      <c r="C7" s="290" t="s">
        <v>272</v>
      </c>
      <c r="D7" s="294">
        <v>350</v>
      </c>
      <c r="E7" s="294">
        <v>30</v>
      </c>
      <c r="F7" s="294"/>
      <c r="G7" s="294"/>
      <c r="H7" s="68">
        <f>E7*D7</f>
        <v>10500</v>
      </c>
      <c r="I7" s="68">
        <f>F7*D7</f>
        <v>0</v>
      </c>
      <c r="J7" s="68">
        <f>G7*D7</f>
        <v>0</v>
      </c>
    </row>
    <row r="8" spans="1:10" ht="24">
      <c r="A8" s="289"/>
      <c r="B8" s="295" t="s">
        <v>553</v>
      </c>
      <c r="C8" s="290"/>
      <c r="D8" s="294"/>
      <c r="E8" s="294"/>
      <c r="F8" s="294"/>
      <c r="G8" s="294"/>
      <c r="H8" s="296"/>
      <c r="I8" s="296"/>
      <c r="J8" s="296"/>
    </row>
    <row r="9" spans="1:10" ht="24">
      <c r="A9" s="289"/>
      <c r="B9" s="295" t="s">
        <v>554</v>
      </c>
      <c r="C9" s="290"/>
      <c r="D9" s="294"/>
      <c r="E9" s="294"/>
      <c r="F9" s="294"/>
      <c r="G9" s="294"/>
      <c r="H9" s="296"/>
      <c r="I9" s="296"/>
      <c r="J9" s="296"/>
    </row>
    <row r="10" spans="1:10" ht="24">
      <c r="A10" s="289"/>
      <c r="B10" s="295" t="s">
        <v>555</v>
      </c>
      <c r="C10" s="290"/>
      <c r="D10" s="294"/>
      <c r="E10" s="294"/>
      <c r="F10" s="294"/>
      <c r="G10" s="294"/>
      <c r="H10" s="296"/>
      <c r="I10" s="296"/>
      <c r="J10" s="296"/>
    </row>
    <row r="11" spans="1:10" ht="24">
      <c r="A11" s="289"/>
      <c r="B11" s="295" t="s">
        <v>556</v>
      </c>
      <c r="C11" s="290"/>
      <c r="D11" s="294"/>
      <c r="E11" s="294"/>
      <c r="F11" s="294"/>
      <c r="G11" s="294"/>
      <c r="H11" s="296"/>
      <c r="I11" s="296"/>
      <c r="J11" s="296"/>
    </row>
    <row r="12" spans="1:10" ht="24">
      <c r="A12" s="289"/>
      <c r="B12" s="295" t="s">
        <v>557</v>
      </c>
      <c r="C12" s="290"/>
      <c r="D12" s="294"/>
      <c r="E12" s="294"/>
      <c r="F12" s="294"/>
      <c r="G12" s="294"/>
      <c r="H12" s="296"/>
      <c r="I12" s="296"/>
      <c r="J12" s="296"/>
    </row>
    <row r="13" spans="1:10" ht="24">
      <c r="A13" s="289"/>
      <c r="B13" s="295" t="s">
        <v>558</v>
      </c>
      <c r="C13" s="290"/>
      <c r="D13" s="294"/>
      <c r="E13" s="294"/>
      <c r="F13" s="294"/>
      <c r="G13" s="294"/>
      <c r="H13" s="296"/>
      <c r="I13" s="296"/>
      <c r="J13" s="296"/>
    </row>
    <row r="14" spans="1:10" ht="24">
      <c r="A14" s="289"/>
      <c r="B14" s="295" t="s">
        <v>559</v>
      </c>
      <c r="C14" s="290"/>
      <c r="D14" s="294"/>
      <c r="E14" s="294"/>
      <c r="F14" s="294"/>
      <c r="G14" s="294"/>
      <c r="H14" s="296"/>
      <c r="I14" s="296"/>
      <c r="J14" s="296"/>
    </row>
    <row r="15" spans="1:10" ht="24">
      <c r="A15" s="289"/>
      <c r="B15" s="295" t="s">
        <v>560</v>
      </c>
      <c r="C15" s="290"/>
      <c r="D15" s="294"/>
      <c r="E15" s="294"/>
      <c r="F15" s="294"/>
      <c r="G15" s="294"/>
      <c r="H15" s="296"/>
      <c r="I15" s="296"/>
      <c r="J15" s="296"/>
    </row>
    <row r="16" spans="1:10" ht="24">
      <c r="A16" s="293"/>
      <c r="B16" s="295" t="s">
        <v>561</v>
      </c>
      <c r="C16" s="290" t="s">
        <v>272</v>
      </c>
      <c r="D16" s="294">
        <v>350</v>
      </c>
      <c r="E16" s="294">
        <v>30</v>
      </c>
      <c r="F16" s="294"/>
      <c r="G16" s="294"/>
      <c r="H16" s="68">
        <f aca="true" t="shared" si="0" ref="H16:H29">E16*D16</f>
        <v>10500</v>
      </c>
      <c r="I16" s="68">
        <f aca="true" t="shared" si="1" ref="I16:I29">F16*D16</f>
        <v>0</v>
      </c>
      <c r="J16" s="68">
        <f aca="true" t="shared" si="2" ref="J16:J29">G16*D16</f>
        <v>0</v>
      </c>
    </row>
    <row r="17" spans="1:10" ht="24">
      <c r="A17" s="293"/>
      <c r="B17" s="293" t="s">
        <v>562</v>
      </c>
      <c r="C17" s="290" t="s">
        <v>272</v>
      </c>
      <c r="D17" s="294">
        <v>656</v>
      </c>
      <c r="E17" s="294">
        <v>30</v>
      </c>
      <c r="F17" s="294"/>
      <c r="G17" s="294"/>
      <c r="H17" s="68">
        <f t="shared" si="0"/>
        <v>19680</v>
      </c>
      <c r="I17" s="68">
        <f t="shared" si="1"/>
        <v>0</v>
      </c>
      <c r="J17" s="68">
        <f t="shared" si="2"/>
        <v>0</v>
      </c>
    </row>
    <row r="18" spans="1:10" ht="24">
      <c r="A18" s="293"/>
      <c r="B18" s="293" t="s">
        <v>563</v>
      </c>
      <c r="C18" s="290" t="s">
        <v>272</v>
      </c>
      <c r="D18" s="294">
        <v>240</v>
      </c>
      <c r="E18" s="294">
        <v>30</v>
      </c>
      <c r="F18" s="294"/>
      <c r="G18" s="294"/>
      <c r="H18" s="68">
        <f t="shared" si="0"/>
        <v>7200</v>
      </c>
      <c r="I18" s="68">
        <f t="shared" si="1"/>
        <v>0</v>
      </c>
      <c r="J18" s="68">
        <f t="shared" si="2"/>
        <v>0</v>
      </c>
    </row>
    <row r="19" spans="1:10" ht="24">
      <c r="A19" s="293"/>
      <c r="B19" s="293" t="s">
        <v>564</v>
      </c>
      <c r="C19" s="290" t="s">
        <v>272</v>
      </c>
      <c r="D19" s="294">
        <v>24</v>
      </c>
      <c r="E19" s="294"/>
      <c r="F19" s="294"/>
      <c r="G19" s="294">
        <v>3</v>
      </c>
      <c r="H19" s="68">
        <f t="shared" si="0"/>
        <v>0</v>
      </c>
      <c r="I19" s="68">
        <f t="shared" si="1"/>
        <v>0</v>
      </c>
      <c r="J19" s="68">
        <f t="shared" si="2"/>
        <v>72</v>
      </c>
    </row>
    <row r="20" spans="1:10" ht="24">
      <c r="A20" s="293"/>
      <c r="B20" s="293" t="s">
        <v>565</v>
      </c>
      <c r="C20" s="290" t="s">
        <v>272</v>
      </c>
      <c r="D20" s="294">
        <v>150</v>
      </c>
      <c r="E20" s="294">
        <v>15</v>
      </c>
      <c r="F20" s="294"/>
      <c r="G20" s="294"/>
      <c r="H20" s="68">
        <f t="shared" si="0"/>
        <v>2250</v>
      </c>
      <c r="I20" s="68">
        <f t="shared" si="1"/>
        <v>0</v>
      </c>
      <c r="J20" s="68">
        <f t="shared" si="2"/>
        <v>0</v>
      </c>
    </row>
    <row r="21" spans="1:10" ht="24">
      <c r="A21" s="293"/>
      <c r="B21" s="293" t="s">
        <v>566</v>
      </c>
      <c r="C21" s="290" t="s">
        <v>272</v>
      </c>
      <c r="D21" s="294">
        <v>12</v>
      </c>
      <c r="E21" s="294"/>
      <c r="F21" s="294"/>
      <c r="G21" s="294">
        <v>1</v>
      </c>
      <c r="H21" s="68">
        <f t="shared" si="0"/>
        <v>0</v>
      </c>
      <c r="I21" s="68">
        <f t="shared" si="1"/>
        <v>0</v>
      </c>
      <c r="J21" s="68">
        <f t="shared" si="2"/>
        <v>12</v>
      </c>
    </row>
    <row r="22" spans="1:10" ht="24">
      <c r="A22" s="293"/>
      <c r="B22" s="293" t="s">
        <v>567</v>
      </c>
      <c r="C22" s="290" t="s">
        <v>272</v>
      </c>
      <c r="D22" s="294">
        <v>62</v>
      </c>
      <c r="E22" s="294">
        <v>15</v>
      </c>
      <c r="F22" s="294"/>
      <c r="G22" s="294"/>
      <c r="H22" s="68">
        <f t="shared" si="0"/>
        <v>930</v>
      </c>
      <c r="I22" s="68">
        <f t="shared" si="1"/>
        <v>0</v>
      </c>
      <c r="J22" s="68">
        <f t="shared" si="2"/>
        <v>0</v>
      </c>
    </row>
    <row r="23" spans="1:10" ht="24">
      <c r="A23" s="293"/>
      <c r="B23" s="293" t="s">
        <v>568</v>
      </c>
      <c r="C23" s="290" t="s">
        <v>272</v>
      </c>
      <c r="D23" s="294">
        <v>1480</v>
      </c>
      <c r="E23" s="294">
        <v>8</v>
      </c>
      <c r="F23" s="294"/>
      <c r="G23" s="294"/>
      <c r="H23" s="68">
        <f t="shared" si="0"/>
        <v>11840</v>
      </c>
      <c r="I23" s="68">
        <f t="shared" si="1"/>
        <v>0</v>
      </c>
      <c r="J23" s="68">
        <f t="shared" si="2"/>
        <v>0</v>
      </c>
    </row>
    <row r="24" spans="1:10" ht="24">
      <c r="A24" s="293"/>
      <c r="B24" s="293" t="s">
        <v>569</v>
      </c>
      <c r="C24" s="290" t="s">
        <v>272</v>
      </c>
      <c r="D24" s="294">
        <v>650</v>
      </c>
      <c r="E24" s="294">
        <v>10</v>
      </c>
      <c r="F24" s="294"/>
      <c r="G24" s="294"/>
      <c r="H24" s="68">
        <f t="shared" si="0"/>
        <v>6500</v>
      </c>
      <c r="I24" s="68">
        <f t="shared" si="1"/>
        <v>0</v>
      </c>
      <c r="J24" s="68">
        <f t="shared" si="2"/>
        <v>0</v>
      </c>
    </row>
    <row r="25" spans="1:10" ht="24">
      <c r="A25" s="293"/>
      <c r="B25" s="293" t="s">
        <v>570</v>
      </c>
      <c r="C25" s="290" t="s">
        <v>264</v>
      </c>
      <c r="D25" s="294">
        <v>12</v>
      </c>
      <c r="E25" s="294"/>
      <c r="F25" s="294"/>
      <c r="G25" s="294">
        <v>2</v>
      </c>
      <c r="H25" s="68">
        <f t="shared" si="0"/>
        <v>0</v>
      </c>
      <c r="I25" s="68">
        <f t="shared" si="1"/>
        <v>0</v>
      </c>
      <c r="J25" s="68">
        <f t="shared" si="2"/>
        <v>24</v>
      </c>
    </row>
    <row r="26" spans="1:10" ht="24">
      <c r="A26" s="293"/>
      <c r="B26" s="293" t="s">
        <v>571</v>
      </c>
      <c r="C26" s="290" t="s">
        <v>272</v>
      </c>
      <c r="D26" s="294">
        <v>12</v>
      </c>
      <c r="E26" s="294"/>
      <c r="F26" s="294"/>
      <c r="G26" s="294">
        <v>3</v>
      </c>
      <c r="H26" s="68">
        <f t="shared" si="0"/>
        <v>0</v>
      </c>
      <c r="I26" s="68">
        <f t="shared" si="1"/>
        <v>0</v>
      </c>
      <c r="J26" s="68">
        <f t="shared" si="2"/>
        <v>36</v>
      </c>
    </row>
    <row r="27" spans="1:10" ht="24">
      <c r="A27" s="293"/>
      <c r="B27" s="293" t="s">
        <v>572</v>
      </c>
      <c r="C27" s="290" t="s">
        <v>272</v>
      </c>
      <c r="D27" s="294">
        <v>500</v>
      </c>
      <c r="E27" s="294"/>
      <c r="F27" s="294">
        <v>2</v>
      </c>
      <c r="G27" s="294"/>
      <c r="H27" s="68">
        <f t="shared" si="0"/>
        <v>0</v>
      </c>
      <c r="I27" s="68">
        <f t="shared" si="1"/>
        <v>1000</v>
      </c>
      <c r="J27" s="68">
        <f t="shared" si="2"/>
        <v>0</v>
      </c>
    </row>
    <row r="28" spans="1:10" ht="24">
      <c r="A28" s="293"/>
      <c r="B28" s="293" t="s">
        <v>573</v>
      </c>
      <c r="C28" s="290" t="s">
        <v>272</v>
      </c>
      <c r="D28" s="294">
        <v>12</v>
      </c>
      <c r="E28" s="294"/>
      <c r="F28" s="294"/>
      <c r="G28" s="294">
        <v>1</v>
      </c>
      <c r="H28" s="68">
        <f t="shared" si="0"/>
        <v>0</v>
      </c>
      <c r="I28" s="68">
        <f t="shared" si="1"/>
        <v>0</v>
      </c>
      <c r="J28" s="68">
        <f t="shared" si="2"/>
        <v>12</v>
      </c>
    </row>
    <row r="29" spans="1:10" ht="24">
      <c r="A29" s="293"/>
      <c r="B29" s="293" t="s">
        <v>574</v>
      </c>
      <c r="C29" s="290" t="s">
        <v>272</v>
      </c>
      <c r="D29" s="294">
        <v>12</v>
      </c>
      <c r="E29" s="294"/>
      <c r="F29" s="294"/>
      <c r="G29" s="294">
        <v>3</v>
      </c>
      <c r="H29" s="68">
        <f t="shared" si="0"/>
        <v>0</v>
      </c>
      <c r="I29" s="68">
        <f t="shared" si="1"/>
        <v>0</v>
      </c>
      <c r="J29" s="68">
        <f t="shared" si="2"/>
        <v>36</v>
      </c>
    </row>
    <row r="30" spans="1:10" ht="24">
      <c r="A30" s="293"/>
      <c r="B30" s="293" t="s">
        <v>575</v>
      </c>
      <c r="C30" s="290"/>
      <c r="D30" s="294"/>
      <c r="E30" s="294"/>
      <c r="F30" s="294"/>
      <c r="G30" s="294"/>
      <c r="H30" s="297"/>
      <c r="I30" s="298"/>
      <c r="J30" s="298"/>
    </row>
    <row r="31" spans="1:10" ht="24">
      <c r="A31" s="293"/>
      <c r="B31" s="293" t="s">
        <v>576</v>
      </c>
      <c r="C31" s="290" t="s">
        <v>272</v>
      </c>
      <c r="D31" s="294">
        <v>12</v>
      </c>
      <c r="E31" s="294"/>
      <c r="F31" s="294">
        <v>2</v>
      </c>
      <c r="G31" s="294"/>
      <c r="H31" s="68">
        <f>E31*D31</f>
        <v>0</v>
      </c>
      <c r="I31" s="68">
        <f>F31*D31</f>
        <v>24</v>
      </c>
      <c r="J31" s="68">
        <f>G31*D31</f>
        <v>0</v>
      </c>
    </row>
    <row r="32" spans="1:10" ht="24">
      <c r="A32" s="293"/>
      <c r="B32" s="293" t="s">
        <v>577</v>
      </c>
      <c r="C32" s="290" t="s">
        <v>272</v>
      </c>
      <c r="D32" s="294">
        <v>12</v>
      </c>
      <c r="E32" s="294"/>
      <c r="F32" s="294">
        <v>5</v>
      </c>
      <c r="G32" s="294"/>
      <c r="H32" s="68">
        <f>E32*D32</f>
        <v>0</v>
      </c>
      <c r="I32" s="68">
        <f>F32*D32</f>
        <v>60</v>
      </c>
      <c r="J32" s="68">
        <f>G32*D32</f>
        <v>0</v>
      </c>
    </row>
    <row r="33" spans="1:10" ht="24">
      <c r="A33" s="293"/>
      <c r="B33" s="293" t="s">
        <v>578</v>
      </c>
      <c r="C33" s="290" t="s">
        <v>272</v>
      </c>
      <c r="D33" s="294">
        <v>12</v>
      </c>
      <c r="E33" s="294"/>
      <c r="F33" s="294">
        <v>5</v>
      </c>
      <c r="G33" s="294"/>
      <c r="H33" s="68">
        <f>E33*D33</f>
        <v>0</v>
      </c>
      <c r="I33" s="68">
        <f>F33*D33</f>
        <v>60</v>
      </c>
      <c r="J33" s="68">
        <f>G33*D33</f>
        <v>0</v>
      </c>
    </row>
    <row r="34" spans="1:10" ht="24">
      <c r="A34" s="293"/>
      <c r="B34" s="293" t="s">
        <v>579</v>
      </c>
      <c r="C34" s="290"/>
      <c r="D34" s="294"/>
      <c r="E34" s="294"/>
      <c r="F34" s="294"/>
      <c r="G34" s="294"/>
      <c r="H34" s="297"/>
      <c r="I34" s="298"/>
      <c r="J34" s="298"/>
    </row>
    <row r="35" spans="1:10" ht="24">
      <c r="A35" s="293"/>
      <c r="B35" s="293" t="s">
        <v>580</v>
      </c>
      <c r="C35" s="290" t="s">
        <v>264</v>
      </c>
      <c r="D35" s="294">
        <v>12</v>
      </c>
      <c r="E35" s="294"/>
      <c r="F35" s="294"/>
      <c r="G35" s="294">
        <v>10</v>
      </c>
      <c r="H35" s="68">
        <f>E35*D35</f>
        <v>0</v>
      </c>
      <c r="I35" s="68">
        <f>F35*D35</f>
        <v>0</v>
      </c>
      <c r="J35" s="68">
        <f>G35*D35</f>
        <v>120</v>
      </c>
    </row>
    <row r="36" spans="1:10" ht="24">
      <c r="A36" s="293"/>
      <c r="B36" s="293" t="s">
        <v>581</v>
      </c>
      <c r="C36" s="290" t="s">
        <v>264</v>
      </c>
      <c r="D36" s="294">
        <v>12</v>
      </c>
      <c r="E36" s="294"/>
      <c r="F36" s="294"/>
      <c r="G36" s="294">
        <v>10</v>
      </c>
      <c r="H36" s="68">
        <f>E36*D36</f>
        <v>0</v>
      </c>
      <c r="I36" s="68">
        <f>F36*D36</f>
        <v>0</v>
      </c>
      <c r="J36" s="68">
        <f>G36*D36</f>
        <v>120</v>
      </c>
    </row>
    <row r="37" spans="1:10" ht="24">
      <c r="A37" s="293"/>
      <c r="B37" s="293" t="s">
        <v>582</v>
      </c>
      <c r="C37" s="290" t="s">
        <v>264</v>
      </c>
      <c r="D37" s="294">
        <v>12</v>
      </c>
      <c r="E37" s="294"/>
      <c r="F37" s="294"/>
      <c r="G37" s="294">
        <v>10</v>
      </c>
      <c r="H37" s="68">
        <f>E37*D37</f>
        <v>0</v>
      </c>
      <c r="I37" s="68">
        <f>F37*D37</f>
        <v>0</v>
      </c>
      <c r="J37" s="68">
        <f>G37*D37</f>
        <v>120</v>
      </c>
    </row>
    <row r="38" spans="1:10" ht="24">
      <c r="A38" s="293"/>
      <c r="B38" s="293" t="s">
        <v>583</v>
      </c>
      <c r="C38" s="290" t="s">
        <v>264</v>
      </c>
      <c r="D38" s="294">
        <v>1</v>
      </c>
      <c r="E38" s="294"/>
      <c r="F38" s="294"/>
      <c r="G38" s="294">
        <v>45</v>
      </c>
      <c r="H38" s="68">
        <f>E38*D38</f>
        <v>0</v>
      </c>
      <c r="I38" s="68">
        <f>F38*D38</f>
        <v>0</v>
      </c>
      <c r="J38" s="68">
        <f>G38*D38</f>
        <v>45</v>
      </c>
    </row>
    <row r="39" spans="1:10" ht="24">
      <c r="A39" s="295"/>
      <c r="B39" s="295" t="s">
        <v>584</v>
      </c>
      <c r="C39" s="299"/>
      <c r="D39" s="300"/>
      <c r="E39" s="300"/>
      <c r="F39" s="300"/>
      <c r="G39" s="300"/>
      <c r="H39" s="301"/>
      <c r="I39" s="301"/>
      <c r="J39" s="301"/>
    </row>
    <row r="40" spans="1:10" s="302" customFormat="1" ht="24">
      <c r="A40" s="303"/>
      <c r="B40" s="303" t="s">
        <v>585</v>
      </c>
      <c r="C40" s="304" t="s">
        <v>272</v>
      </c>
      <c r="D40" s="305">
        <v>100</v>
      </c>
      <c r="E40" s="305"/>
      <c r="F40" s="305">
        <v>4</v>
      </c>
      <c r="G40" s="305"/>
      <c r="H40" s="68">
        <f>E40*D40</f>
        <v>0</v>
      </c>
      <c r="I40" s="68">
        <f>F40*D40</f>
        <v>400</v>
      </c>
      <c r="J40" s="68">
        <f>G40*D40</f>
        <v>0</v>
      </c>
    </row>
    <row r="41" spans="1:10" ht="24">
      <c r="A41" s="306"/>
      <c r="B41" s="306" t="s">
        <v>586</v>
      </c>
      <c r="C41" s="307" t="s">
        <v>264</v>
      </c>
      <c r="D41" s="308">
        <v>52</v>
      </c>
      <c r="E41" s="308"/>
      <c r="F41" s="308"/>
      <c r="G41" s="308">
        <v>1</v>
      </c>
      <c r="H41" s="68">
        <f>E41*D41</f>
        <v>0</v>
      </c>
      <c r="I41" s="68">
        <f>F41*D41</f>
        <v>0</v>
      </c>
      <c r="J41" s="68">
        <f>G41*D41</f>
        <v>52</v>
      </c>
    </row>
    <row r="42" spans="1:10" ht="24">
      <c r="A42" s="295"/>
      <c r="B42" s="295" t="s">
        <v>587</v>
      </c>
      <c r="C42" s="299" t="s">
        <v>264</v>
      </c>
      <c r="D42" s="300">
        <v>52</v>
      </c>
      <c r="E42" s="300"/>
      <c r="F42" s="300"/>
      <c r="G42" s="300">
        <v>1</v>
      </c>
      <c r="H42" s="68">
        <f>E42*D42</f>
        <v>0</v>
      </c>
      <c r="I42" s="68">
        <f>F42*D42</f>
        <v>0</v>
      </c>
      <c r="J42" s="68">
        <f>G42*D42</f>
        <v>52</v>
      </c>
    </row>
    <row r="43" spans="1:10" ht="24">
      <c r="A43" s="295"/>
      <c r="B43" s="295" t="s">
        <v>588</v>
      </c>
      <c r="C43" s="299"/>
      <c r="D43" s="300"/>
      <c r="E43" s="300"/>
      <c r="F43" s="300"/>
      <c r="G43" s="300"/>
      <c r="H43" s="296"/>
      <c r="I43" s="296"/>
      <c r="J43" s="296"/>
    </row>
    <row r="44" spans="1:10" s="302" customFormat="1" ht="24">
      <c r="A44" s="309"/>
      <c r="B44" s="309" t="s">
        <v>589</v>
      </c>
      <c r="C44" s="310"/>
      <c r="D44" s="311"/>
      <c r="E44" s="311"/>
      <c r="F44" s="311"/>
      <c r="G44" s="311"/>
      <c r="H44" s="312"/>
      <c r="I44" s="312"/>
      <c r="J44" s="312"/>
    </row>
    <row r="45" spans="1:10" ht="24">
      <c r="A45" s="313" t="s">
        <v>590</v>
      </c>
      <c r="B45" s="313"/>
      <c r="C45" s="307"/>
      <c r="D45" s="308"/>
      <c r="E45" s="308"/>
      <c r="F45" s="308"/>
      <c r="G45" s="308"/>
      <c r="H45" s="314"/>
      <c r="I45" s="314"/>
      <c r="J45" s="314"/>
    </row>
    <row r="46" spans="1:10" ht="24">
      <c r="A46" s="295"/>
      <c r="B46" s="295" t="s">
        <v>591</v>
      </c>
      <c r="C46" s="299" t="s">
        <v>272</v>
      </c>
      <c r="D46" s="300">
        <v>150</v>
      </c>
      <c r="E46" s="300"/>
      <c r="F46" s="300">
        <v>1</v>
      </c>
      <c r="G46" s="300"/>
      <c r="H46" s="68">
        <f>E46*D46</f>
        <v>0</v>
      </c>
      <c r="I46" s="68">
        <f>F46*D46</f>
        <v>150</v>
      </c>
      <c r="J46" s="68">
        <f>G46*D46</f>
        <v>0</v>
      </c>
    </row>
    <row r="47" spans="1:10" ht="24">
      <c r="A47" s="295"/>
      <c r="B47" s="295" t="s">
        <v>592</v>
      </c>
      <c r="C47" s="299"/>
      <c r="D47" s="300"/>
      <c r="E47" s="300"/>
      <c r="F47" s="300"/>
      <c r="G47" s="300"/>
      <c r="H47" s="296"/>
      <c r="I47" s="296"/>
      <c r="J47" s="296"/>
    </row>
    <row r="48" spans="1:10" ht="24">
      <c r="A48" s="295"/>
      <c r="B48" s="295" t="s">
        <v>593</v>
      </c>
      <c r="C48" s="299" t="s">
        <v>272</v>
      </c>
      <c r="D48" s="300">
        <v>1248</v>
      </c>
      <c r="E48" s="300"/>
      <c r="F48" s="300">
        <v>1</v>
      </c>
      <c r="G48" s="300"/>
      <c r="H48" s="68">
        <f>E48*D48</f>
        <v>0</v>
      </c>
      <c r="I48" s="68">
        <f>F48*D48</f>
        <v>1248</v>
      </c>
      <c r="J48" s="68">
        <f>G48*D48</f>
        <v>0</v>
      </c>
    </row>
    <row r="49" spans="1:10" ht="24">
      <c r="A49" s="295"/>
      <c r="B49" s="295" t="s">
        <v>594</v>
      </c>
      <c r="C49" s="299"/>
      <c r="D49" s="300"/>
      <c r="E49" s="300"/>
      <c r="F49" s="300"/>
      <c r="G49" s="300"/>
      <c r="H49" s="296"/>
      <c r="I49" s="296"/>
      <c r="J49" s="296"/>
    </row>
    <row r="50" spans="1:10" ht="24">
      <c r="A50" s="295"/>
      <c r="B50" s="295" t="s">
        <v>595</v>
      </c>
      <c r="C50" s="299"/>
      <c r="D50" s="300"/>
      <c r="E50" s="300"/>
      <c r="F50" s="300"/>
      <c r="G50" s="300"/>
      <c r="H50" s="296"/>
      <c r="I50" s="296"/>
      <c r="J50" s="296"/>
    </row>
    <row r="51" spans="1:10" ht="24">
      <c r="A51" s="295"/>
      <c r="B51" s="295" t="s">
        <v>596</v>
      </c>
      <c r="C51" s="299" t="s">
        <v>264</v>
      </c>
      <c r="D51" s="300">
        <v>12</v>
      </c>
      <c r="E51" s="300"/>
      <c r="F51" s="300"/>
      <c r="G51" s="300">
        <v>3</v>
      </c>
      <c r="H51" s="68">
        <f>E51*D51</f>
        <v>0</v>
      </c>
      <c r="I51" s="68">
        <f>F51*D51</f>
        <v>0</v>
      </c>
      <c r="J51" s="68">
        <f>G51*D51</f>
        <v>36</v>
      </c>
    </row>
    <row r="52" spans="1:10" ht="24">
      <c r="A52" s="295"/>
      <c r="B52" s="295" t="s">
        <v>597</v>
      </c>
      <c r="C52" s="299"/>
      <c r="D52" s="300"/>
      <c r="E52" s="300"/>
      <c r="F52" s="300"/>
      <c r="G52" s="300"/>
      <c r="H52" s="296"/>
      <c r="I52" s="296"/>
      <c r="J52" s="296"/>
    </row>
    <row r="53" spans="1:10" ht="24">
      <c r="A53" s="295"/>
      <c r="B53" s="295" t="s">
        <v>598</v>
      </c>
      <c r="C53" s="299"/>
      <c r="D53" s="300"/>
      <c r="E53" s="300"/>
      <c r="F53" s="300"/>
      <c r="G53" s="300"/>
      <c r="H53" s="296"/>
      <c r="I53" s="296"/>
      <c r="J53" s="296"/>
    </row>
    <row r="54" spans="1:10" ht="24">
      <c r="A54" s="295"/>
      <c r="B54" s="295" t="s">
        <v>599</v>
      </c>
      <c r="C54" s="299"/>
      <c r="D54" s="300"/>
      <c r="E54" s="300"/>
      <c r="F54" s="300"/>
      <c r="G54" s="300"/>
      <c r="H54" s="296"/>
      <c r="I54" s="296"/>
      <c r="J54" s="296"/>
    </row>
    <row r="55" spans="1:10" ht="24">
      <c r="A55" s="295"/>
      <c r="B55" s="295" t="s">
        <v>600</v>
      </c>
      <c r="C55" s="299"/>
      <c r="D55" s="300"/>
      <c r="E55" s="300"/>
      <c r="F55" s="300"/>
      <c r="G55" s="300"/>
      <c r="H55" s="296"/>
      <c r="I55" s="296"/>
      <c r="J55" s="296"/>
    </row>
    <row r="56" spans="1:10" ht="24">
      <c r="A56" s="295"/>
      <c r="B56" s="295" t="s">
        <v>601</v>
      </c>
      <c r="C56" s="299"/>
      <c r="D56" s="300"/>
      <c r="E56" s="300"/>
      <c r="F56" s="300"/>
      <c r="G56" s="300"/>
      <c r="H56" s="296"/>
      <c r="I56" s="296"/>
      <c r="J56" s="296"/>
    </row>
    <row r="57" spans="1:10" ht="24">
      <c r="A57" s="293"/>
      <c r="B57" s="293" t="s">
        <v>602</v>
      </c>
      <c r="C57" s="290"/>
      <c r="D57" s="294"/>
      <c r="E57" s="294"/>
      <c r="F57" s="294"/>
      <c r="G57" s="294"/>
      <c r="H57" s="296"/>
      <c r="I57" s="296"/>
      <c r="J57" s="296"/>
    </row>
    <row r="58" spans="1:10" ht="24">
      <c r="A58" s="293"/>
      <c r="B58" s="293" t="s">
        <v>603</v>
      </c>
      <c r="C58" s="290"/>
      <c r="D58" s="294"/>
      <c r="E58" s="294"/>
      <c r="F58" s="294"/>
      <c r="G58" s="294"/>
      <c r="H58" s="296"/>
      <c r="I58" s="296"/>
      <c r="J58" s="296"/>
    </row>
    <row r="59" spans="1:10" ht="24">
      <c r="A59" s="293"/>
      <c r="B59" s="293" t="s">
        <v>604</v>
      </c>
      <c r="C59" s="290"/>
      <c r="D59" s="294"/>
      <c r="E59" s="294"/>
      <c r="F59" s="294"/>
      <c r="G59" s="294"/>
      <c r="H59" s="296"/>
      <c r="I59" s="296"/>
      <c r="J59" s="296"/>
    </row>
    <row r="60" spans="1:10" ht="24">
      <c r="A60" s="293"/>
      <c r="B60" s="293" t="s">
        <v>605</v>
      </c>
      <c r="C60" s="290"/>
      <c r="D60" s="294"/>
      <c r="E60" s="294"/>
      <c r="F60" s="294"/>
      <c r="G60" s="294"/>
      <c r="H60" s="296"/>
      <c r="I60" s="296"/>
      <c r="J60" s="296"/>
    </row>
    <row r="61" spans="1:10" ht="24">
      <c r="A61" s="293"/>
      <c r="B61" s="293" t="s">
        <v>606</v>
      </c>
      <c r="C61" s="290"/>
      <c r="D61" s="294">
        <v>52</v>
      </c>
      <c r="E61" s="294"/>
      <c r="F61" s="294"/>
      <c r="G61" s="294">
        <v>1</v>
      </c>
      <c r="H61" s="68">
        <f>E61*D61</f>
        <v>0</v>
      </c>
      <c r="I61" s="68">
        <f>F61*D61</f>
        <v>0</v>
      </c>
      <c r="J61" s="68">
        <f>G61*D61</f>
        <v>52</v>
      </c>
    </row>
    <row r="62" spans="1:10" ht="24">
      <c r="A62" s="293"/>
      <c r="B62" s="293" t="s">
        <v>608</v>
      </c>
      <c r="C62" s="290"/>
      <c r="D62" s="294">
        <v>52</v>
      </c>
      <c r="E62" s="294"/>
      <c r="F62" s="294"/>
      <c r="G62" s="294">
        <v>1</v>
      </c>
      <c r="H62" s="68">
        <f>E62*D62</f>
        <v>0</v>
      </c>
      <c r="I62" s="68">
        <f>F62*D62</f>
        <v>0</v>
      </c>
      <c r="J62" s="68">
        <f>G62*D62</f>
        <v>52</v>
      </c>
    </row>
    <row r="63" spans="1:10" ht="24">
      <c r="A63" s="293"/>
      <c r="B63" s="293" t="s">
        <v>609</v>
      </c>
      <c r="C63" s="290"/>
      <c r="D63" s="294"/>
      <c r="E63" s="294"/>
      <c r="F63" s="294"/>
      <c r="G63" s="294"/>
      <c r="H63" s="296"/>
      <c r="I63" s="296"/>
      <c r="J63" s="296"/>
    </row>
    <row r="64" spans="1:10" ht="24">
      <c r="A64" s="309"/>
      <c r="B64" s="309" t="s">
        <v>610</v>
      </c>
      <c r="C64" s="310"/>
      <c r="D64" s="315"/>
      <c r="E64" s="315"/>
      <c r="F64" s="315"/>
      <c r="G64" s="315"/>
      <c r="H64" s="316"/>
      <c r="I64" s="316"/>
      <c r="J64" s="316"/>
    </row>
    <row r="65" spans="4:10" ht="24">
      <c r="D65" s="655" t="s">
        <v>290</v>
      </c>
      <c r="E65" s="655"/>
      <c r="F65" s="655"/>
      <c r="G65" s="317"/>
      <c r="H65" s="318">
        <f>SUM(H7:H64)</f>
        <v>69400</v>
      </c>
      <c r="I65" s="318">
        <f>SUM(I7:I64)</f>
        <v>2942</v>
      </c>
      <c r="J65" s="318">
        <f>SUM(J7:J64)</f>
        <v>841</v>
      </c>
    </row>
    <row r="66" spans="4:10" ht="24">
      <c r="D66" s="655" t="s">
        <v>261</v>
      </c>
      <c r="E66" s="655"/>
      <c r="F66" s="655"/>
      <c r="G66" s="317"/>
      <c r="H66" s="264">
        <f>H65/60</f>
        <v>1156.6666666666667</v>
      </c>
      <c r="I66" s="264">
        <f>I65</f>
        <v>2942</v>
      </c>
      <c r="J66" s="264">
        <v>0</v>
      </c>
    </row>
    <row r="67" spans="4:10" ht="24">
      <c r="D67" s="655" t="s">
        <v>266</v>
      </c>
      <c r="E67" s="655"/>
      <c r="F67" s="655"/>
      <c r="G67" s="319"/>
      <c r="H67" s="266">
        <f>H66/7</f>
        <v>165.23809523809524</v>
      </c>
      <c r="I67" s="266">
        <f>I66/7</f>
        <v>420.2857142857143</v>
      </c>
      <c r="J67" s="264">
        <f>J65</f>
        <v>841</v>
      </c>
    </row>
    <row r="68" spans="4:10" ht="24">
      <c r="D68" s="655" t="s">
        <v>262</v>
      </c>
      <c r="E68" s="655"/>
      <c r="F68" s="655"/>
      <c r="G68" s="319"/>
      <c r="H68" s="646">
        <f>SUM(H67:J67)/230</f>
        <v>6.202277432712216</v>
      </c>
      <c r="I68" s="647"/>
      <c r="J68" s="648"/>
    </row>
    <row r="69" spans="1:2" ht="24">
      <c r="A69" s="320" t="s">
        <v>263</v>
      </c>
      <c r="B69" s="103" t="s">
        <v>267</v>
      </c>
    </row>
    <row r="70" ht="24">
      <c r="B70" s="103" t="s">
        <v>268</v>
      </c>
    </row>
    <row r="71" ht="24">
      <c r="B71" s="103" t="s">
        <v>269</v>
      </c>
    </row>
    <row r="72" spans="2:8" ht="24">
      <c r="B72" s="103" t="s">
        <v>270</v>
      </c>
      <c r="C72" s="656" t="s">
        <v>271</v>
      </c>
      <c r="D72" s="656"/>
      <c r="E72" s="656"/>
      <c r="F72" s="656"/>
      <c r="G72" s="656"/>
      <c r="H72" s="656"/>
    </row>
    <row r="73" spans="3:8" ht="24">
      <c r="C73" s="657">
        <v>230</v>
      </c>
      <c r="D73" s="657"/>
      <c r="E73" s="657"/>
      <c r="F73" s="657"/>
      <c r="G73" s="657"/>
      <c r="H73" s="657"/>
    </row>
  </sheetData>
  <sheetProtection/>
  <mergeCells count="15">
    <mergeCell ref="C73:H73"/>
    <mergeCell ref="D67:F67"/>
    <mergeCell ref="A1:J1"/>
    <mergeCell ref="D65:F65"/>
    <mergeCell ref="D66:F66"/>
    <mergeCell ref="E3:G3"/>
    <mergeCell ref="E4:G4"/>
    <mergeCell ref="H3:J3"/>
    <mergeCell ref="H4:J4"/>
    <mergeCell ref="C3:D4"/>
    <mergeCell ref="A3:A5"/>
    <mergeCell ref="B3:B5"/>
    <mergeCell ref="D68:F68"/>
    <mergeCell ref="C72:H72"/>
    <mergeCell ref="H68:J68"/>
  </mergeCells>
  <printOptions horizontalCentered="1"/>
  <pageMargins left="0" right="0" top="0.7086614173228347" bottom="0.31496062992125984" header="0.11811023622047245" footer="0.5118110236220472"/>
  <pageSetup firstPageNumber="207" useFirstPageNumber="1" horizontalDpi="600" verticalDpi="600" orientation="portrait" paperSize="9" scale="72" r:id="rId1"/>
  <rowBreaks count="1" manualBreakCount="1">
    <brk id="44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J83"/>
  <sheetViews>
    <sheetView view="pageBreakPreview" zoomScaleSheetLayoutView="100" zoomScalePageLayoutView="0" workbookViewId="0" topLeftCell="A65">
      <selection activeCell="M80" sqref="M80"/>
    </sheetView>
  </sheetViews>
  <sheetFormatPr defaultColWidth="9.140625" defaultRowHeight="21.75"/>
  <cols>
    <col min="1" max="1" width="17.7109375" style="103" customWidth="1"/>
    <col min="2" max="2" width="45.00390625" style="103" customWidth="1"/>
    <col min="3" max="3" width="8.140625" style="103" customWidth="1"/>
    <col min="4" max="4" width="7.57421875" style="103" customWidth="1"/>
    <col min="5" max="7" width="6.140625" style="103" customWidth="1"/>
    <col min="8" max="8" width="10.57421875" style="103" customWidth="1"/>
    <col min="9" max="9" width="9.140625" style="103" bestFit="1" customWidth="1"/>
    <col min="10" max="10" width="7.8515625" style="103" customWidth="1"/>
    <col min="11" max="16384" width="9.140625" style="103" customWidth="1"/>
  </cols>
  <sheetData>
    <row r="1" spans="1:10" ht="24">
      <c r="A1" s="571" t="s">
        <v>60</v>
      </c>
      <c r="B1" s="571"/>
      <c r="C1" s="571"/>
      <c r="D1" s="571"/>
      <c r="E1" s="571"/>
      <c r="F1" s="571"/>
      <c r="G1" s="571"/>
      <c r="H1" s="571"/>
      <c r="I1" s="571"/>
      <c r="J1" s="571"/>
    </row>
    <row r="3" spans="1:10" ht="24">
      <c r="A3" s="578" t="s">
        <v>252</v>
      </c>
      <c r="B3" s="578" t="s">
        <v>253</v>
      </c>
      <c r="C3" s="578" t="s">
        <v>265</v>
      </c>
      <c r="D3" s="578"/>
      <c r="E3" s="572" t="s">
        <v>258</v>
      </c>
      <c r="F3" s="573"/>
      <c r="G3" s="574"/>
      <c r="H3" s="572" t="s">
        <v>258</v>
      </c>
      <c r="I3" s="573"/>
      <c r="J3" s="574"/>
    </row>
    <row r="4" spans="1:10" ht="24">
      <c r="A4" s="580"/>
      <c r="B4" s="580"/>
      <c r="C4" s="579"/>
      <c r="D4" s="579"/>
      <c r="E4" s="575" t="s">
        <v>260</v>
      </c>
      <c r="F4" s="576"/>
      <c r="G4" s="577"/>
      <c r="H4" s="575" t="s">
        <v>259</v>
      </c>
      <c r="I4" s="576"/>
      <c r="J4" s="577"/>
    </row>
    <row r="5" spans="1:10" ht="24">
      <c r="A5" s="579"/>
      <c r="B5" s="579"/>
      <c r="C5" s="104" t="s">
        <v>254</v>
      </c>
      <c r="D5" s="104" t="s">
        <v>255</v>
      </c>
      <c r="E5" s="104" t="s">
        <v>256</v>
      </c>
      <c r="F5" s="104" t="s">
        <v>257</v>
      </c>
      <c r="G5" s="104" t="s">
        <v>264</v>
      </c>
      <c r="H5" s="104" t="s">
        <v>256</v>
      </c>
      <c r="I5" s="104" t="s">
        <v>257</v>
      </c>
      <c r="J5" s="104" t="s">
        <v>264</v>
      </c>
    </row>
    <row r="6" spans="1:10" ht="24">
      <c r="A6" s="107" t="s">
        <v>61</v>
      </c>
      <c r="B6" s="321" t="s">
        <v>286</v>
      </c>
      <c r="C6" s="109"/>
      <c r="D6" s="110"/>
      <c r="E6" s="110"/>
      <c r="F6" s="110"/>
      <c r="G6" s="110"/>
      <c r="H6" s="68"/>
      <c r="I6" s="68"/>
      <c r="J6" s="68"/>
    </row>
    <row r="7" spans="1:10" ht="24">
      <c r="A7" s="112" t="s">
        <v>62</v>
      </c>
      <c r="B7" s="112" t="s">
        <v>63</v>
      </c>
      <c r="C7" s="109"/>
      <c r="D7" s="110"/>
      <c r="E7" s="110"/>
      <c r="F7" s="110"/>
      <c r="G7" s="110"/>
      <c r="H7" s="68">
        <f aca="true" t="shared" si="0" ref="H7:H70">E7*D7</f>
        <v>0</v>
      </c>
      <c r="I7" s="68">
        <f aca="true" t="shared" si="1" ref="I7:I70">F7*D7</f>
        <v>0</v>
      </c>
      <c r="J7" s="68">
        <f aca="true" t="shared" si="2" ref="J7:J70">G7*D7</f>
        <v>0</v>
      </c>
    </row>
    <row r="8" spans="1:10" ht="24">
      <c r="A8" s="112"/>
      <c r="B8" s="112" t="s">
        <v>64</v>
      </c>
      <c r="C8" s="109" t="s">
        <v>274</v>
      </c>
      <c r="D8" s="110">
        <v>400</v>
      </c>
      <c r="E8" s="110">
        <v>30</v>
      </c>
      <c r="F8" s="110">
        <v>0</v>
      </c>
      <c r="G8" s="110">
        <v>0</v>
      </c>
      <c r="H8" s="68">
        <f t="shared" si="0"/>
        <v>12000</v>
      </c>
      <c r="I8" s="68">
        <f t="shared" si="1"/>
        <v>0</v>
      </c>
      <c r="J8" s="68">
        <f t="shared" si="2"/>
        <v>0</v>
      </c>
    </row>
    <row r="9" spans="1:10" ht="24">
      <c r="A9" s="112"/>
      <c r="B9" s="112" t="s">
        <v>65</v>
      </c>
      <c r="C9" s="109" t="s">
        <v>274</v>
      </c>
      <c r="D9" s="110">
        <v>160</v>
      </c>
      <c r="E9" s="110">
        <v>30</v>
      </c>
      <c r="F9" s="110">
        <v>0</v>
      </c>
      <c r="G9" s="110">
        <v>0</v>
      </c>
      <c r="H9" s="68">
        <f t="shared" si="0"/>
        <v>4800</v>
      </c>
      <c r="I9" s="68">
        <f t="shared" si="1"/>
        <v>0</v>
      </c>
      <c r="J9" s="68">
        <f t="shared" si="2"/>
        <v>0</v>
      </c>
    </row>
    <row r="10" spans="1:10" ht="24">
      <c r="A10" s="112"/>
      <c r="B10" s="112" t="s">
        <v>66</v>
      </c>
      <c r="C10" s="109" t="s">
        <v>274</v>
      </c>
      <c r="D10" s="110">
        <v>320</v>
      </c>
      <c r="E10" s="110">
        <v>30</v>
      </c>
      <c r="F10" s="110">
        <v>0</v>
      </c>
      <c r="G10" s="110"/>
      <c r="H10" s="68">
        <f t="shared" si="0"/>
        <v>9600</v>
      </c>
      <c r="I10" s="68">
        <f t="shared" si="1"/>
        <v>0</v>
      </c>
      <c r="J10" s="68">
        <f t="shared" si="2"/>
        <v>0</v>
      </c>
    </row>
    <row r="11" spans="1:10" ht="24">
      <c r="A11" s="112"/>
      <c r="B11" s="112" t="s">
        <v>67</v>
      </c>
      <c r="C11" s="109" t="s">
        <v>272</v>
      </c>
      <c r="D11" s="110">
        <v>6</v>
      </c>
      <c r="E11" s="110">
        <v>0</v>
      </c>
      <c r="F11" s="110">
        <v>0</v>
      </c>
      <c r="G11" s="110">
        <v>2</v>
      </c>
      <c r="H11" s="68">
        <f t="shared" si="0"/>
        <v>0</v>
      </c>
      <c r="I11" s="68">
        <f t="shared" si="1"/>
        <v>0</v>
      </c>
      <c r="J11" s="68">
        <f t="shared" si="2"/>
        <v>12</v>
      </c>
    </row>
    <row r="12" spans="1:10" ht="24">
      <c r="A12" s="112"/>
      <c r="B12" s="112" t="s">
        <v>68</v>
      </c>
      <c r="C12" s="109"/>
      <c r="D12" s="110"/>
      <c r="E12" s="110"/>
      <c r="F12" s="110"/>
      <c r="G12" s="110"/>
      <c r="H12" s="68"/>
      <c r="I12" s="68"/>
      <c r="J12" s="68"/>
    </row>
    <row r="13" spans="1:10" ht="24">
      <c r="A13" s="112"/>
      <c r="B13" s="112" t="s">
        <v>69</v>
      </c>
      <c r="C13" s="109"/>
      <c r="D13" s="110"/>
      <c r="E13" s="110"/>
      <c r="F13" s="110"/>
      <c r="G13" s="110"/>
      <c r="H13" s="68"/>
      <c r="I13" s="68"/>
      <c r="J13" s="68"/>
    </row>
    <row r="14" spans="1:10" ht="24">
      <c r="A14" s="112"/>
      <c r="B14" s="112" t="s">
        <v>70</v>
      </c>
      <c r="C14" s="109" t="s">
        <v>272</v>
      </c>
      <c r="D14" s="110">
        <v>3</v>
      </c>
      <c r="E14" s="110">
        <v>0</v>
      </c>
      <c r="F14" s="110">
        <v>0</v>
      </c>
      <c r="G14" s="110">
        <v>5</v>
      </c>
      <c r="H14" s="68">
        <f t="shared" si="0"/>
        <v>0</v>
      </c>
      <c r="I14" s="68">
        <f t="shared" si="1"/>
        <v>0</v>
      </c>
      <c r="J14" s="68">
        <f t="shared" si="2"/>
        <v>15</v>
      </c>
    </row>
    <row r="15" spans="1:10" ht="24">
      <c r="A15" s="112"/>
      <c r="B15" s="112" t="s">
        <v>71</v>
      </c>
      <c r="C15" s="109" t="s">
        <v>282</v>
      </c>
      <c r="D15" s="110">
        <v>250</v>
      </c>
      <c r="E15" s="110">
        <v>30</v>
      </c>
      <c r="F15" s="110">
        <v>0</v>
      </c>
      <c r="G15" s="110">
        <v>0</v>
      </c>
      <c r="H15" s="68">
        <f t="shared" si="0"/>
        <v>7500</v>
      </c>
      <c r="I15" s="68">
        <f t="shared" si="1"/>
        <v>0</v>
      </c>
      <c r="J15" s="68">
        <f t="shared" si="2"/>
        <v>0</v>
      </c>
    </row>
    <row r="16" spans="1:10" ht="24">
      <c r="A16" s="112"/>
      <c r="B16" s="112" t="s">
        <v>72</v>
      </c>
      <c r="C16" s="109" t="s">
        <v>272</v>
      </c>
      <c r="D16" s="110">
        <v>150</v>
      </c>
      <c r="E16" s="110">
        <v>30</v>
      </c>
      <c r="F16" s="110">
        <v>0</v>
      </c>
      <c r="G16" s="110">
        <v>0</v>
      </c>
      <c r="H16" s="68">
        <f t="shared" si="0"/>
        <v>4500</v>
      </c>
      <c r="I16" s="68">
        <f t="shared" si="1"/>
        <v>0</v>
      </c>
      <c r="J16" s="68">
        <f t="shared" si="2"/>
        <v>0</v>
      </c>
    </row>
    <row r="17" spans="1:10" ht="24">
      <c r="A17" s="112"/>
      <c r="B17" s="112" t="s">
        <v>73</v>
      </c>
      <c r="C17" s="109" t="s">
        <v>272</v>
      </c>
      <c r="D17" s="110">
        <v>12</v>
      </c>
      <c r="E17" s="110">
        <v>0</v>
      </c>
      <c r="F17" s="110">
        <v>0</v>
      </c>
      <c r="G17" s="110">
        <v>1</v>
      </c>
      <c r="H17" s="68">
        <f t="shared" si="0"/>
        <v>0</v>
      </c>
      <c r="I17" s="68">
        <f t="shared" si="1"/>
        <v>0</v>
      </c>
      <c r="J17" s="68">
        <f t="shared" si="2"/>
        <v>12</v>
      </c>
    </row>
    <row r="18" spans="1:10" ht="24">
      <c r="A18" s="112"/>
      <c r="B18" s="112" t="s">
        <v>74</v>
      </c>
      <c r="C18" s="109" t="s">
        <v>272</v>
      </c>
      <c r="D18" s="110">
        <v>100</v>
      </c>
      <c r="E18" s="110">
        <v>0</v>
      </c>
      <c r="F18" s="110">
        <v>0</v>
      </c>
      <c r="G18" s="110">
        <v>1</v>
      </c>
      <c r="H18" s="68">
        <f t="shared" si="0"/>
        <v>0</v>
      </c>
      <c r="I18" s="68">
        <f t="shared" si="1"/>
        <v>0</v>
      </c>
      <c r="J18" s="68">
        <f t="shared" si="2"/>
        <v>100</v>
      </c>
    </row>
    <row r="19" spans="1:10" ht="24">
      <c r="A19" s="112"/>
      <c r="B19" s="112" t="s">
        <v>75</v>
      </c>
      <c r="C19" s="109" t="s">
        <v>272</v>
      </c>
      <c r="D19" s="110">
        <v>2</v>
      </c>
      <c r="E19" s="110">
        <v>0</v>
      </c>
      <c r="F19" s="110">
        <v>0</v>
      </c>
      <c r="G19" s="110">
        <v>3</v>
      </c>
      <c r="H19" s="68">
        <f t="shared" si="0"/>
        <v>0</v>
      </c>
      <c r="I19" s="68">
        <f t="shared" si="1"/>
        <v>0</v>
      </c>
      <c r="J19" s="68">
        <f t="shared" si="2"/>
        <v>6</v>
      </c>
    </row>
    <row r="20" spans="1:10" ht="24">
      <c r="A20" s="112" t="s">
        <v>76</v>
      </c>
      <c r="B20" s="322" t="s">
        <v>77</v>
      </c>
      <c r="C20" s="109"/>
      <c r="D20" s="110"/>
      <c r="E20" s="110"/>
      <c r="F20" s="110"/>
      <c r="G20" s="110"/>
      <c r="H20" s="68">
        <f t="shared" si="0"/>
        <v>0</v>
      </c>
      <c r="I20" s="68">
        <f t="shared" si="1"/>
        <v>0</v>
      </c>
      <c r="J20" s="68">
        <f t="shared" si="2"/>
        <v>0</v>
      </c>
    </row>
    <row r="21" spans="1:10" ht="24">
      <c r="A21" s="112"/>
      <c r="B21" s="323" t="s">
        <v>78</v>
      </c>
      <c r="C21" s="109"/>
      <c r="D21" s="110"/>
      <c r="E21" s="110"/>
      <c r="F21" s="110"/>
      <c r="G21" s="110"/>
      <c r="H21" s="68">
        <f t="shared" si="0"/>
        <v>0</v>
      </c>
      <c r="I21" s="68">
        <f t="shared" si="1"/>
        <v>0</v>
      </c>
      <c r="J21" s="68">
        <f t="shared" si="2"/>
        <v>0</v>
      </c>
    </row>
    <row r="22" spans="1:10" ht="24">
      <c r="A22" s="112"/>
      <c r="B22" s="112" t="s">
        <v>79</v>
      </c>
      <c r="C22" s="109"/>
      <c r="D22" s="110"/>
      <c r="E22" s="110"/>
      <c r="F22" s="110"/>
      <c r="G22" s="110"/>
      <c r="H22" s="68">
        <f t="shared" si="0"/>
        <v>0</v>
      </c>
      <c r="I22" s="68">
        <f t="shared" si="1"/>
        <v>0</v>
      </c>
      <c r="J22" s="68">
        <f t="shared" si="2"/>
        <v>0</v>
      </c>
    </row>
    <row r="23" spans="1:10" ht="24">
      <c r="A23" s="112"/>
      <c r="B23" s="112" t="s">
        <v>80</v>
      </c>
      <c r="C23" s="109"/>
      <c r="D23" s="110"/>
      <c r="E23" s="110"/>
      <c r="F23" s="110"/>
      <c r="G23" s="110"/>
      <c r="H23" s="68">
        <f t="shared" si="0"/>
        <v>0</v>
      </c>
      <c r="I23" s="68">
        <f t="shared" si="1"/>
        <v>0</v>
      </c>
      <c r="J23" s="68">
        <f t="shared" si="2"/>
        <v>0</v>
      </c>
    </row>
    <row r="24" spans="1:10" ht="24">
      <c r="A24" s="112"/>
      <c r="B24" s="112" t="s">
        <v>81</v>
      </c>
      <c r="C24" s="109"/>
      <c r="D24" s="110"/>
      <c r="E24" s="110"/>
      <c r="F24" s="110"/>
      <c r="G24" s="110"/>
      <c r="H24" s="68">
        <f t="shared" si="0"/>
        <v>0</v>
      </c>
      <c r="I24" s="68">
        <f t="shared" si="1"/>
        <v>0</v>
      </c>
      <c r="J24" s="68">
        <f t="shared" si="2"/>
        <v>0</v>
      </c>
    </row>
    <row r="25" spans="1:10" ht="24">
      <c r="A25" s="112"/>
      <c r="B25" s="112" t="s">
        <v>82</v>
      </c>
      <c r="C25" s="109"/>
      <c r="D25" s="110"/>
      <c r="E25" s="110"/>
      <c r="F25" s="110"/>
      <c r="G25" s="110"/>
      <c r="H25" s="68">
        <f t="shared" si="0"/>
        <v>0</v>
      </c>
      <c r="I25" s="68">
        <f t="shared" si="1"/>
        <v>0</v>
      </c>
      <c r="J25" s="68">
        <f t="shared" si="2"/>
        <v>0</v>
      </c>
    </row>
    <row r="26" spans="1:10" ht="24">
      <c r="A26" s="112"/>
      <c r="B26" s="112" t="s">
        <v>83</v>
      </c>
      <c r="C26" s="109"/>
      <c r="D26" s="110"/>
      <c r="E26" s="110"/>
      <c r="F26" s="110"/>
      <c r="G26" s="110"/>
      <c r="H26" s="68">
        <f t="shared" si="0"/>
        <v>0</v>
      </c>
      <c r="I26" s="68">
        <f t="shared" si="1"/>
        <v>0</v>
      </c>
      <c r="J26" s="68">
        <f t="shared" si="2"/>
        <v>0</v>
      </c>
    </row>
    <row r="27" spans="1:10" ht="24">
      <c r="A27" s="112"/>
      <c r="B27" s="112" t="s">
        <v>84</v>
      </c>
      <c r="C27" s="109" t="s">
        <v>274</v>
      </c>
      <c r="D27" s="110">
        <v>365</v>
      </c>
      <c r="E27" s="110">
        <v>5</v>
      </c>
      <c r="F27" s="110">
        <v>0</v>
      </c>
      <c r="G27" s="110">
        <v>0</v>
      </c>
      <c r="H27" s="68">
        <f t="shared" si="0"/>
        <v>1825</v>
      </c>
      <c r="I27" s="68">
        <f t="shared" si="1"/>
        <v>0</v>
      </c>
      <c r="J27" s="68">
        <f t="shared" si="2"/>
        <v>0</v>
      </c>
    </row>
    <row r="28" spans="1:10" ht="24">
      <c r="A28" s="112"/>
      <c r="B28" s="112" t="s">
        <v>85</v>
      </c>
      <c r="C28" s="109" t="s">
        <v>274</v>
      </c>
      <c r="D28" s="110">
        <v>500</v>
      </c>
      <c r="E28" s="110">
        <v>5</v>
      </c>
      <c r="F28" s="110">
        <v>0</v>
      </c>
      <c r="G28" s="110">
        <v>0</v>
      </c>
      <c r="H28" s="68">
        <f t="shared" si="0"/>
        <v>2500</v>
      </c>
      <c r="I28" s="68">
        <f t="shared" si="1"/>
        <v>0</v>
      </c>
      <c r="J28" s="68">
        <f t="shared" si="2"/>
        <v>0</v>
      </c>
    </row>
    <row r="29" spans="1:10" ht="24">
      <c r="A29" s="112"/>
      <c r="B29" s="112" t="s">
        <v>86</v>
      </c>
      <c r="C29" s="109" t="s">
        <v>274</v>
      </c>
      <c r="D29" s="110">
        <v>500</v>
      </c>
      <c r="E29" s="110">
        <v>20</v>
      </c>
      <c r="F29" s="110">
        <v>0</v>
      </c>
      <c r="G29" s="110">
        <v>0</v>
      </c>
      <c r="H29" s="68">
        <f t="shared" si="0"/>
        <v>10000</v>
      </c>
      <c r="I29" s="68">
        <f t="shared" si="1"/>
        <v>0</v>
      </c>
      <c r="J29" s="68">
        <f t="shared" si="2"/>
        <v>0</v>
      </c>
    </row>
    <row r="30" spans="1:10" ht="24">
      <c r="A30" s="112"/>
      <c r="B30" s="112" t="s">
        <v>87</v>
      </c>
      <c r="C30" s="109" t="s">
        <v>272</v>
      </c>
      <c r="D30" s="110">
        <v>12</v>
      </c>
      <c r="E30" s="110">
        <v>0</v>
      </c>
      <c r="F30" s="110">
        <v>0</v>
      </c>
      <c r="G30" s="110">
        <v>4</v>
      </c>
      <c r="H30" s="68">
        <f t="shared" si="0"/>
        <v>0</v>
      </c>
      <c r="I30" s="68">
        <f t="shared" si="1"/>
        <v>0</v>
      </c>
      <c r="J30" s="68">
        <f t="shared" si="2"/>
        <v>48</v>
      </c>
    </row>
    <row r="31" spans="1:10" ht="24">
      <c r="A31" s="112"/>
      <c r="B31" s="112" t="s">
        <v>88</v>
      </c>
      <c r="C31" s="109"/>
      <c r="D31" s="110"/>
      <c r="E31" s="110"/>
      <c r="F31" s="110"/>
      <c r="G31" s="110"/>
      <c r="H31" s="68">
        <f t="shared" si="0"/>
        <v>0</v>
      </c>
      <c r="I31" s="68">
        <f t="shared" si="1"/>
        <v>0</v>
      </c>
      <c r="J31" s="68">
        <f t="shared" si="2"/>
        <v>0</v>
      </c>
    </row>
    <row r="32" spans="1:10" ht="24">
      <c r="A32" s="112"/>
      <c r="B32" s="112" t="s">
        <v>89</v>
      </c>
      <c r="C32" s="109"/>
      <c r="D32" s="110"/>
      <c r="E32" s="110"/>
      <c r="F32" s="110"/>
      <c r="G32" s="110"/>
      <c r="H32" s="68">
        <f t="shared" si="0"/>
        <v>0</v>
      </c>
      <c r="I32" s="68">
        <f t="shared" si="1"/>
        <v>0</v>
      </c>
      <c r="J32" s="68">
        <f t="shared" si="2"/>
        <v>0</v>
      </c>
    </row>
    <row r="33" spans="1:10" ht="24">
      <c r="A33" s="112"/>
      <c r="B33" s="112" t="s">
        <v>84</v>
      </c>
      <c r="C33" s="109" t="s">
        <v>274</v>
      </c>
      <c r="D33" s="110">
        <v>365</v>
      </c>
      <c r="E33" s="110">
        <v>5</v>
      </c>
      <c r="F33" s="110">
        <v>0</v>
      </c>
      <c r="G33" s="110">
        <v>0</v>
      </c>
      <c r="H33" s="68">
        <f t="shared" si="0"/>
        <v>1825</v>
      </c>
      <c r="I33" s="68">
        <f t="shared" si="1"/>
        <v>0</v>
      </c>
      <c r="J33" s="68">
        <f t="shared" si="2"/>
        <v>0</v>
      </c>
    </row>
    <row r="34" spans="1:10" ht="24">
      <c r="A34" s="112"/>
      <c r="B34" s="112" t="s">
        <v>85</v>
      </c>
      <c r="C34" s="109" t="s">
        <v>274</v>
      </c>
      <c r="D34" s="110">
        <v>150</v>
      </c>
      <c r="E34" s="110">
        <v>5</v>
      </c>
      <c r="F34" s="110">
        <v>0</v>
      </c>
      <c r="G34" s="110">
        <v>0</v>
      </c>
      <c r="H34" s="68">
        <f t="shared" si="0"/>
        <v>750</v>
      </c>
      <c r="I34" s="68">
        <f t="shared" si="1"/>
        <v>0</v>
      </c>
      <c r="J34" s="68">
        <f t="shared" si="2"/>
        <v>0</v>
      </c>
    </row>
    <row r="35" spans="1:10" ht="24">
      <c r="A35" s="112"/>
      <c r="B35" s="112" t="s">
        <v>86</v>
      </c>
      <c r="C35" s="109" t="s">
        <v>274</v>
      </c>
      <c r="D35" s="110">
        <v>150</v>
      </c>
      <c r="E35" s="110">
        <v>20</v>
      </c>
      <c r="F35" s="110">
        <v>0</v>
      </c>
      <c r="G35" s="110"/>
      <c r="H35" s="68">
        <v>0</v>
      </c>
      <c r="I35" s="68">
        <f t="shared" si="1"/>
        <v>0</v>
      </c>
      <c r="J35" s="68">
        <f t="shared" si="2"/>
        <v>0</v>
      </c>
    </row>
    <row r="36" spans="1:10" ht="24">
      <c r="A36" s="112"/>
      <c r="B36" s="112" t="s">
        <v>90</v>
      </c>
      <c r="C36" s="109" t="s">
        <v>272</v>
      </c>
      <c r="D36" s="110">
        <v>12</v>
      </c>
      <c r="E36" s="110">
        <v>0</v>
      </c>
      <c r="F36" s="110">
        <v>0</v>
      </c>
      <c r="G36" s="110">
        <v>3</v>
      </c>
      <c r="H36" s="68">
        <f t="shared" si="0"/>
        <v>0</v>
      </c>
      <c r="I36" s="68">
        <f t="shared" si="1"/>
        <v>0</v>
      </c>
      <c r="J36" s="68">
        <f t="shared" si="2"/>
        <v>36</v>
      </c>
    </row>
    <row r="37" spans="1:10" ht="24">
      <c r="A37" s="112"/>
      <c r="B37" s="112" t="s">
        <v>91</v>
      </c>
      <c r="C37" s="109" t="s">
        <v>272</v>
      </c>
      <c r="D37" s="110">
        <v>48</v>
      </c>
      <c r="E37" s="110">
        <v>0</v>
      </c>
      <c r="F37" s="110">
        <v>0</v>
      </c>
      <c r="G37" s="110">
        <v>1</v>
      </c>
      <c r="H37" s="68">
        <f t="shared" si="0"/>
        <v>0</v>
      </c>
      <c r="I37" s="68">
        <f t="shared" si="1"/>
        <v>0</v>
      </c>
      <c r="J37" s="68">
        <f t="shared" si="2"/>
        <v>48</v>
      </c>
    </row>
    <row r="38" spans="1:10" ht="24">
      <c r="A38" s="112"/>
      <c r="B38" s="112" t="s">
        <v>92</v>
      </c>
      <c r="C38" s="109" t="s">
        <v>272</v>
      </c>
      <c r="D38" s="110">
        <v>12</v>
      </c>
      <c r="E38" s="110">
        <v>0</v>
      </c>
      <c r="F38" s="110">
        <v>0</v>
      </c>
      <c r="G38" s="110">
        <v>50</v>
      </c>
      <c r="H38" s="68">
        <f t="shared" si="0"/>
        <v>0</v>
      </c>
      <c r="I38" s="68">
        <f t="shared" si="1"/>
        <v>0</v>
      </c>
      <c r="J38" s="68">
        <f t="shared" si="2"/>
        <v>600</v>
      </c>
    </row>
    <row r="39" spans="1:10" ht="24">
      <c r="A39" s="112"/>
      <c r="B39" s="112" t="s">
        <v>93</v>
      </c>
      <c r="C39" s="109"/>
      <c r="D39" s="110"/>
      <c r="E39" s="110"/>
      <c r="F39" s="110"/>
      <c r="G39" s="110"/>
      <c r="H39" s="68"/>
      <c r="I39" s="68"/>
      <c r="J39" s="68"/>
    </row>
    <row r="40" spans="1:10" ht="24">
      <c r="A40" s="127"/>
      <c r="B40" s="127" t="s">
        <v>94</v>
      </c>
      <c r="C40" s="129"/>
      <c r="D40" s="130"/>
      <c r="E40" s="130"/>
      <c r="F40" s="130"/>
      <c r="G40" s="130"/>
      <c r="H40" s="131"/>
      <c r="I40" s="131"/>
      <c r="J40" s="131"/>
    </row>
    <row r="41" spans="1:10" ht="24">
      <c r="A41" s="324" t="s">
        <v>95</v>
      </c>
      <c r="B41" s="324" t="s">
        <v>96</v>
      </c>
      <c r="C41" s="115"/>
      <c r="D41" s="114"/>
      <c r="E41" s="114"/>
      <c r="F41" s="114"/>
      <c r="G41" s="114"/>
      <c r="H41" s="134"/>
      <c r="I41" s="134"/>
      <c r="J41" s="134"/>
    </row>
    <row r="42" spans="1:10" ht="24">
      <c r="A42" s="112"/>
      <c r="B42" s="112" t="s">
        <v>97</v>
      </c>
      <c r="C42" s="109"/>
      <c r="D42" s="110"/>
      <c r="E42" s="110"/>
      <c r="F42" s="110"/>
      <c r="G42" s="110"/>
      <c r="H42" s="68"/>
      <c r="I42" s="68"/>
      <c r="J42" s="68"/>
    </row>
    <row r="43" spans="1:10" ht="24">
      <c r="A43" s="112"/>
      <c r="B43" s="112" t="s">
        <v>98</v>
      </c>
      <c r="C43" s="109"/>
      <c r="D43" s="110"/>
      <c r="E43" s="110"/>
      <c r="F43" s="110"/>
      <c r="G43" s="110"/>
      <c r="H43" s="68"/>
      <c r="I43" s="68"/>
      <c r="J43" s="68"/>
    </row>
    <row r="44" spans="1:10" ht="24">
      <c r="A44" s="112"/>
      <c r="B44" s="112" t="s">
        <v>99</v>
      </c>
      <c r="C44" s="109" t="s">
        <v>286</v>
      </c>
      <c r="D44" s="110" t="s">
        <v>286</v>
      </c>
      <c r="E44" s="110"/>
      <c r="F44" s="110"/>
      <c r="G44" s="110"/>
      <c r="H44" s="68"/>
      <c r="I44" s="68"/>
      <c r="J44" s="68"/>
    </row>
    <row r="45" spans="1:10" ht="24">
      <c r="A45" s="112"/>
      <c r="B45" s="112" t="s">
        <v>100</v>
      </c>
      <c r="C45" s="109" t="s">
        <v>281</v>
      </c>
      <c r="D45" s="110">
        <v>30</v>
      </c>
      <c r="E45" s="110">
        <v>0</v>
      </c>
      <c r="F45" s="110">
        <v>0</v>
      </c>
      <c r="G45" s="110">
        <v>0</v>
      </c>
      <c r="H45" s="68">
        <f>E450*D45</f>
        <v>0</v>
      </c>
      <c r="I45" s="68">
        <f t="shared" si="1"/>
        <v>0</v>
      </c>
      <c r="J45" s="68">
        <f t="shared" si="2"/>
        <v>0</v>
      </c>
    </row>
    <row r="46" spans="1:10" ht="24">
      <c r="A46" s="112"/>
      <c r="B46" s="112" t="s">
        <v>101</v>
      </c>
      <c r="C46" s="109" t="s">
        <v>281</v>
      </c>
      <c r="D46" s="110">
        <v>40</v>
      </c>
      <c r="E46" s="110">
        <v>0</v>
      </c>
      <c r="F46" s="110">
        <v>0</v>
      </c>
      <c r="G46" s="110">
        <v>0</v>
      </c>
      <c r="H46" s="68">
        <f t="shared" si="0"/>
        <v>0</v>
      </c>
      <c r="I46" s="68">
        <f t="shared" si="1"/>
        <v>0</v>
      </c>
      <c r="J46" s="68">
        <f t="shared" si="2"/>
        <v>0</v>
      </c>
    </row>
    <row r="47" spans="1:10" ht="24">
      <c r="A47" s="112"/>
      <c r="B47" s="112" t="s">
        <v>102</v>
      </c>
      <c r="C47" s="109" t="s">
        <v>272</v>
      </c>
      <c r="D47" s="110">
        <v>30</v>
      </c>
      <c r="E47" s="110">
        <v>0</v>
      </c>
      <c r="F47" s="110">
        <v>0</v>
      </c>
      <c r="G47" s="110">
        <v>0</v>
      </c>
      <c r="H47" s="68">
        <f t="shared" si="0"/>
        <v>0</v>
      </c>
      <c r="I47" s="68">
        <f t="shared" si="1"/>
        <v>0</v>
      </c>
      <c r="J47" s="68">
        <f t="shared" si="2"/>
        <v>0</v>
      </c>
    </row>
    <row r="48" spans="1:10" ht="24">
      <c r="A48" s="112"/>
      <c r="B48" s="112" t="s">
        <v>103</v>
      </c>
      <c r="C48" s="109" t="s">
        <v>662</v>
      </c>
      <c r="D48" s="110">
        <v>6</v>
      </c>
      <c r="E48" s="110">
        <v>0</v>
      </c>
      <c r="F48" s="110">
        <v>0</v>
      </c>
      <c r="G48" s="110">
        <v>0</v>
      </c>
      <c r="H48" s="68">
        <f t="shared" si="0"/>
        <v>0</v>
      </c>
      <c r="I48" s="68">
        <f t="shared" si="1"/>
        <v>0</v>
      </c>
      <c r="J48" s="68">
        <f t="shared" si="2"/>
        <v>0</v>
      </c>
    </row>
    <row r="49" spans="1:10" ht="24">
      <c r="A49" s="112"/>
      <c r="B49" s="112" t="s">
        <v>104</v>
      </c>
      <c r="C49" s="109"/>
      <c r="D49" s="110"/>
      <c r="E49" s="110"/>
      <c r="F49" s="110"/>
      <c r="G49" s="110"/>
      <c r="H49" s="68">
        <f t="shared" si="0"/>
        <v>0</v>
      </c>
      <c r="I49" s="68">
        <f t="shared" si="1"/>
        <v>0</v>
      </c>
      <c r="J49" s="68">
        <f t="shared" si="2"/>
        <v>0</v>
      </c>
    </row>
    <row r="50" spans="1:10" ht="24">
      <c r="A50" s="112"/>
      <c r="B50" s="112" t="s">
        <v>105</v>
      </c>
      <c r="C50" s="109"/>
      <c r="D50" s="110"/>
      <c r="E50" s="110"/>
      <c r="F50" s="110"/>
      <c r="G50" s="110"/>
      <c r="H50" s="68">
        <f t="shared" si="0"/>
        <v>0</v>
      </c>
      <c r="I50" s="68">
        <f t="shared" si="1"/>
        <v>0</v>
      </c>
      <c r="J50" s="68">
        <f t="shared" si="2"/>
        <v>0</v>
      </c>
    </row>
    <row r="51" spans="1:10" ht="24">
      <c r="A51" s="112"/>
      <c r="B51" s="112" t="s">
        <v>106</v>
      </c>
      <c r="C51" s="109"/>
      <c r="D51" s="110"/>
      <c r="E51" s="110"/>
      <c r="F51" s="110"/>
      <c r="G51" s="110"/>
      <c r="H51" s="68">
        <f t="shared" si="0"/>
        <v>0</v>
      </c>
      <c r="I51" s="68">
        <f t="shared" si="1"/>
        <v>0</v>
      </c>
      <c r="J51" s="68">
        <f t="shared" si="2"/>
        <v>0</v>
      </c>
    </row>
    <row r="52" spans="1:10" ht="24">
      <c r="A52" s="112"/>
      <c r="B52" s="112" t="s">
        <v>107</v>
      </c>
      <c r="C52" s="109" t="s">
        <v>272</v>
      </c>
      <c r="D52" s="110">
        <v>6</v>
      </c>
      <c r="E52" s="110">
        <v>0</v>
      </c>
      <c r="F52" s="110">
        <v>0</v>
      </c>
      <c r="G52" s="110">
        <v>0</v>
      </c>
      <c r="H52" s="68">
        <f t="shared" si="0"/>
        <v>0</v>
      </c>
      <c r="I52" s="68">
        <f t="shared" si="1"/>
        <v>0</v>
      </c>
      <c r="J52" s="68">
        <f t="shared" si="2"/>
        <v>0</v>
      </c>
    </row>
    <row r="53" spans="1:10" ht="24">
      <c r="A53" s="112"/>
      <c r="B53" s="112" t="s">
        <v>108</v>
      </c>
      <c r="C53" s="109"/>
      <c r="D53" s="110"/>
      <c r="E53" s="110"/>
      <c r="F53" s="110"/>
      <c r="G53" s="110"/>
      <c r="H53" s="68">
        <f t="shared" si="0"/>
        <v>0</v>
      </c>
      <c r="I53" s="68">
        <f t="shared" si="1"/>
        <v>0</v>
      </c>
      <c r="J53" s="68">
        <f t="shared" si="2"/>
        <v>0</v>
      </c>
    </row>
    <row r="54" spans="1:10" ht="24">
      <c r="A54" s="112"/>
      <c r="B54" s="112" t="s">
        <v>109</v>
      </c>
      <c r="C54" s="109" t="s">
        <v>281</v>
      </c>
      <c r="D54" s="110">
        <v>40</v>
      </c>
      <c r="E54" s="110">
        <v>0</v>
      </c>
      <c r="F54" s="110">
        <v>6</v>
      </c>
      <c r="G54" s="110">
        <v>0</v>
      </c>
      <c r="H54" s="68">
        <f t="shared" si="0"/>
        <v>0</v>
      </c>
      <c r="I54" s="68">
        <f t="shared" si="1"/>
        <v>240</v>
      </c>
      <c r="J54" s="68">
        <f t="shared" si="2"/>
        <v>0</v>
      </c>
    </row>
    <row r="55" spans="1:10" ht="24">
      <c r="A55" s="112"/>
      <c r="B55" s="112" t="s">
        <v>110</v>
      </c>
      <c r="C55" s="109" t="s">
        <v>272</v>
      </c>
      <c r="D55" s="110">
        <v>150</v>
      </c>
      <c r="E55" s="110">
        <v>0</v>
      </c>
      <c r="F55" s="110">
        <v>0</v>
      </c>
      <c r="G55" s="110">
        <v>1</v>
      </c>
      <c r="H55" s="68">
        <f t="shared" si="0"/>
        <v>0</v>
      </c>
      <c r="I55" s="68">
        <f t="shared" si="1"/>
        <v>0</v>
      </c>
      <c r="J55" s="68">
        <f t="shared" si="2"/>
        <v>150</v>
      </c>
    </row>
    <row r="56" spans="1:10" ht="24">
      <c r="A56" s="112"/>
      <c r="B56" s="112" t="s">
        <v>111</v>
      </c>
      <c r="C56" s="109" t="s">
        <v>274</v>
      </c>
      <c r="D56" s="110">
        <v>230</v>
      </c>
      <c r="E56" s="110">
        <v>30</v>
      </c>
      <c r="F56" s="110">
        <v>0</v>
      </c>
      <c r="G56" s="110">
        <v>0</v>
      </c>
      <c r="H56" s="68">
        <f t="shared" si="0"/>
        <v>6900</v>
      </c>
      <c r="I56" s="68">
        <f t="shared" si="1"/>
        <v>0</v>
      </c>
      <c r="J56" s="68">
        <f t="shared" si="2"/>
        <v>0</v>
      </c>
    </row>
    <row r="57" spans="1:10" ht="24">
      <c r="A57" s="112"/>
      <c r="B57" s="112" t="s">
        <v>112</v>
      </c>
      <c r="C57" s="109" t="s">
        <v>274</v>
      </c>
      <c r="D57" s="110">
        <v>230</v>
      </c>
      <c r="E57" s="110">
        <v>30</v>
      </c>
      <c r="F57" s="110">
        <v>0</v>
      </c>
      <c r="G57" s="110">
        <v>0</v>
      </c>
      <c r="H57" s="68">
        <f t="shared" si="0"/>
        <v>6900</v>
      </c>
      <c r="I57" s="68">
        <f t="shared" si="1"/>
        <v>0</v>
      </c>
      <c r="J57" s="68">
        <f t="shared" si="2"/>
        <v>0</v>
      </c>
    </row>
    <row r="58" spans="1:10" ht="24">
      <c r="A58" s="112"/>
      <c r="B58" s="112" t="s">
        <v>113</v>
      </c>
      <c r="C58" s="109" t="s">
        <v>272</v>
      </c>
      <c r="D58" s="110">
        <v>150</v>
      </c>
      <c r="E58" s="110">
        <v>0</v>
      </c>
      <c r="F58" s="110">
        <v>1</v>
      </c>
      <c r="G58" s="110">
        <v>0</v>
      </c>
      <c r="H58" s="68">
        <f t="shared" si="0"/>
        <v>0</v>
      </c>
      <c r="I58" s="68">
        <f t="shared" si="1"/>
        <v>150</v>
      </c>
      <c r="J58" s="68">
        <f t="shared" si="2"/>
        <v>0</v>
      </c>
    </row>
    <row r="59" spans="1:10" ht="24">
      <c r="A59" s="112"/>
      <c r="B59" s="112" t="s">
        <v>114</v>
      </c>
      <c r="C59" s="109" t="s">
        <v>272</v>
      </c>
      <c r="D59" s="110">
        <v>12</v>
      </c>
      <c r="E59" s="110">
        <v>0</v>
      </c>
      <c r="F59" s="110">
        <v>0</v>
      </c>
      <c r="G59" s="110">
        <v>3</v>
      </c>
      <c r="H59" s="68">
        <f t="shared" si="0"/>
        <v>0</v>
      </c>
      <c r="I59" s="68">
        <f t="shared" si="1"/>
        <v>0</v>
      </c>
      <c r="J59" s="68">
        <f t="shared" si="2"/>
        <v>36</v>
      </c>
    </row>
    <row r="60" spans="1:10" ht="24">
      <c r="A60" s="112" t="s">
        <v>115</v>
      </c>
      <c r="B60" s="112" t="s">
        <v>116</v>
      </c>
      <c r="C60" s="109"/>
      <c r="D60" s="110"/>
      <c r="E60" s="110"/>
      <c r="F60" s="110"/>
      <c r="G60" s="110"/>
      <c r="H60" s="68"/>
      <c r="I60" s="68"/>
      <c r="J60" s="68"/>
    </row>
    <row r="61" spans="1:10" ht="24">
      <c r="A61" s="112" t="s">
        <v>117</v>
      </c>
      <c r="B61" s="112" t="s">
        <v>118</v>
      </c>
      <c r="C61" s="109"/>
      <c r="D61" s="110"/>
      <c r="E61" s="110"/>
      <c r="F61" s="110"/>
      <c r="G61" s="110"/>
      <c r="H61" s="68"/>
      <c r="I61" s="68"/>
      <c r="J61" s="68"/>
    </row>
    <row r="62" spans="1:10" ht="24">
      <c r="A62" s="112"/>
      <c r="B62" s="112" t="s">
        <v>119</v>
      </c>
      <c r="C62" s="109"/>
      <c r="D62" s="110"/>
      <c r="E62" s="110"/>
      <c r="F62" s="110"/>
      <c r="G62" s="110"/>
      <c r="H62" s="68"/>
      <c r="I62" s="68"/>
      <c r="J62" s="68"/>
    </row>
    <row r="63" spans="1:10" ht="24">
      <c r="A63" s="112"/>
      <c r="B63" s="112" t="s">
        <v>120</v>
      </c>
      <c r="C63" s="109" t="s">
        <v>272</v>
      </c>
      <c r="D63" s="110">
        <v>1</v>
      </c>
      <c r="E63" s="110">
        <v>0</v>
      </c>
      <c r="F63" s="110">
        <v>0</v>
      </c>
      <c r="G63" s="110">
        <v>120</v>
      </c>
      <c r="H63" s="68">
        <f t="shared" si="0"/>
        <v>0</v>
      </c>
      <c r="I63" s="68">
        <f t="shared" si="1"/>
        <v>0</v>
      </c>
      <c r="J63" s="68">
        <f t="shared" si="2"/>
        <v>120</v>
      </c>
    </row>
    <row r="64" spans="1:10" ht="24">
      <c r="A64" s="112"/>
      <c r="B64" s="112" t="s">
        <v>121</v>
      </c>
      <c r="C64" s="109"/>
      <c r="D64" s="110"/>
      <c r="E64" s="110"/>
      <c r="F64" s="110"/>
      <c r="G64" s="110"/>
      <c r="H64" s="68"/>
      <c r="I64" s="68"/>
      <c r="J64" s="68"/>
    </row>
    <row r="65" spans="1:10" ht="24">
      <c r="A65" s="112"/>
      <c r="B65" s="112" t="s">
        <v>122</v>
      </c>
      <c r="C65" s="109" t="s">
        <v>272</v>
      </c>
      <c r="D65" s="110">
        <v>1</v>
      </c>
      <c r="E65" s="110">
        <v>0</v>
      </c>
      <c r="F65" s="110">
        <v>0</v>
      </c>
      <c r="G65" s="110">
        <v>15</v>
      </c>
      <c r="H65" s="68">
        <f t="shared" si="0"/>
        <v>0</v>
      </c>
      <c r="I65" s="68">
        <f t="shared" si="1"/>
        <v>0</v>
      </c>
      <c r="J65" s="68">
        <f t="shared" si="2"/>
        <v>15</v>
      </c>
    </row>
    <row r="66" spans="1:10" ht="24">
      <c r="A66" s="112"/>
      <c r="B66" s="112" t="s">
        <v>123</v>
      </c>
      <c r="C66" s="109"/>
      <c r="D66" s="110"/>
      <c r="E66" s="110"/>
      <c r="F66" s="110"/>
      <c r="G66" s="110"/>
      <c r="H66" s="68"/>
      <c r="I66" s="68"/>
      <c r="J66" s="68"/>
    </row>
    <row r="67" spans="1:10" ht="24">
      <c r="A67" s="112"/>
      <c r="B67" s="112" t="s">
        <v>124</v>
      </c>
      <c r="C67" s="109" t="s">
        <v>272</v>
      </c>
      <c r="D67" s="110">
        <v>1</v>
      </c>
      <c r="E67" s="110">
        <v>0</v>
      </c>
      <c r="F67" s="110">
        <v>0</v>
      </c>
      <c r="G67" s="110">
        <v>15</v>
      </c>
      <c r="H67" s="68">
        <f t="shared" si="0"/>
        <v>0</v>
      </c>
      <c r="I67" s="68">
        <f t="shared" si="1"/>
        <v>0</v>
      </c>
      <c r="J67" s="68">
        <f t="shared" si="2"/>
        <v>15</v>
      </c>
    </row>
    <row r="68" spans="1:10" ht="24">
      <c r="A68" s="112"/>
      <c r="B68" s="112" t="s">
        <v>125</v>
      </c>
      <c r="C68" s="109"/>
      <c r="D68" s="110"/>
      <c r="E68" s="110"/>
      <c r="F68" s="110"/>
      <c r="G68" s="110"/>
      <c r="H68" s="68"/>
      <c r="I68" s="68"/>
      <c r="J68" s="68"/>
    </row>
    <row r="69" spans="1:10" ht="24">
      <c r="A69" s="127"/>
      <c r="B69" s="127" t="s">
        <v>126</v>
      </c>
      <c r="C69" s="129" t="s">
        <v>272</v>
      </c>
      <c r="D69" s="130">
        <v>1</v>
      </c>
      <c r="E69" s="130">
        <v>0</v>
      </c>
      <c r="F69" s="130">
        <v>0</v>
      </c>
      <c r="G69" s="130">
        <v>45</v>
      </c>
      <c r="H69" s="131">
        <f t="shared" si="0"/>
        <v>0</v>
      </c>
      <c r="I69" s="131">
        <f t="shared" si="1"/>
        <v>0</v>
      </c>
      <c r="J69" s="131">
        <f t="shared" si="2"/>
        <v>45</v>
      </c>
    </row>
    <row r="70" spans="1:10" ht="24">
      <c r="A70" s="324"/>
      <c r="B70" s="324" t="s">
        <v>127</v>
      </c>
      <c r="C70" s="115" t="s">
        <v>272</v>
      </c>
      <c r="D70" s="114">
        <v>3</v>
      </c>
      <c r="E70" s="114">
        <v>0</v>
      </c>
      <c r="F70" s="114">
        <v>0</v>
      </c>
      <c r="G70" s="114">
        <v>30</v>
      </c>
      <c r="H70" s="134">
        <f t="shared" si="0"/>
        <v>0</v>
      </c>
      <c r="I70" s="134">
        <f t="shared" si="1"/>
        <v>0</v>
      </c>
      <c r="J70" s="134">
        <f t="shared" si="2"/>
        <v>90</v>
      </c>
    </row>
    <row r="71" spans="1:10" ht="24">
      <c r="A71" s="112"/>
      <c r="B71" s="112" t="s">
        <v>128</v>
      </c>
      <c r="C71" s="109"/>
      <c r="D71" s="110"/>
      <c r="E71" s="110"/>
      <c r="F71" s="110"/>
      <c r="G71" s="110"/>
      <c r="H71" s="68"/>
      <c r="I71" s="68"/>
      <c r="J71" s="68"/>
    </row>
    <row r="72" spans="1:10" ht="24">
      <c r="A72" s="112"/>
      <c r="B72" s="112" t="s">
        <v>129</v>
      </c>
      <c r="C72" s="109"/>
      <c r="D72" s="110"/>
      <c r="E72" s="110"/>
      <c r="F72" s="110"/>
      <c r="G72" s="110"/>
      <c r="H72" s="68"/>
      <c r="I72" s="68"/>
      <c r="J72" s="68"/>
    </row>
    <row r="73" spans="1:10" ht="24">
      <c r="A73" s="324"/>
      <c r="B73" s="324" t="s">
        <v>130</v>
      </c>
      <c r="C73" s="115"/>
      <c r="D73" s="114"/>
      <c r="E73" s="114"/>
      <c r="F73" s="114"/>
      <c r="G73" s="114"/>
      <c r="H73" s="134"/>
      <c r="I73" s="134"/>
      <c r="J73" s="134"/>
    </row>
    <row r="74" spans="1:10" ht="24">
      <c r="A74" s="127"/>
      <c r="B74" s="127" t="s">
        <v>131</v>
      </c>
      <c r="C74" s="129"/>
      <c r="D74" s="130"/>
      <c r="E74" s="130"/>
      <c r="F74" s="130"/>
      <c r="G74" s="130"/>
      <c r="H74" s="131"/>
      <c r="I74" s="131"/>
      <c r="J74" s="131"/>
    </row>
    <row r="75" spans="1:10" ht="24">
      <c r="A75" s="116"/>
      <c r="B75" s="116"/>
      <c r="C75" s="116"/>
      <c r="D75" s="569" t="s">
        <v>290</v>
      </c>
      <c r="E75" s="569"/>
      <c r="F75" s="569"/>
      <c r="G75" s="117"/>
      <c r="H75" s="325">
        <f>SUM(H19:EH74)</f>
        <v>32299</v>
      </c>
      <c r="I75" s="325">
        <f>SUM(I19:I74)</f>
        <v>390</v>
      </c>
      <c r="J75" s="325">
        <f>SUM(J19:J74)</f>
        <v>1209</v>
      </c>
    </row>
    <row r="76" spans="1:10" ht="24">
      <c r="A76" s="116"/>
      <c r="B76" s="116"/>
      <c r="C76" s="116"/>
      <c r="D76" s="569" t="s">
        <v>261</v>
      </c>
      <c r="E76" s="569"/>
      <c r="F76" s="569"/>
      <c r="G76" s="117"/>
      <c r="H76" s="326">
        <f>H75/60</f>
        <v>538.3166666666667</v>
      </c>
      <c r="I76" s="326">
        <f>I75</f>
        <v>390</v>
      </c>
      <c r="J76" s="326">
        <v>0</v>
      </c>
    </row>
    <row r="77" spans="1:10" ht="24">
      <c r="A77" s="116"/>
      <c r="B77" s="116"/>
      <c r="C77" s="116"/>
      <c r="D77" s="569" t="s">
        <v>266</v>
      </c>
      <c r="E77" s="569"/>
      <c r="F77" s="569"/>
      <c r="G77" s="119"/>
      <c r="H77" s="327">
        <f>H76/7</f>
        <v>76.90238095238097</v>
      </c>
      <c r="I77" s="327">
        <f>I76/7</f>
        <v>55.714285714285715</v>
      </c>
      <c r="J77" s="326">
        <f>J75</f>
        <v>1209</v>
      </c>
    </row>
    <row r="78" spans="1:10" ht="24">
      <c r="A78" s="116"/>
      <c r="B78" s="116"/>
      <c r="C78" s="116"/>
      <c r="D78" s="569" t="s">
        <v>262</v>
      </c>
      <c r="E78" s="569"/>
      <c r="F78" s="569"/>
      <c r="G78" s="119"/>
      <c r="H78" s="563">
        <f>SUM(H77:J77)/230</f>
        <v>5.833115942028986</v>
      </c>
      <c r="I78" s="564"/>
      <c r="J78" s="565"/>
    </row>
    <row r="79" spans="1:10" ht="24">
      <c r="A79" s="120" t="s">
        <v>263</v>
      </c>
      <c r="B79" s="116" t="s">
        <v>267</v>
      </c>
      <c r="C79" s="116"/>
      <c r="D79" s="116"/>
      <c r="E79" s="116"/>
      <c r="F79" s="116"/>
      <c r="G79" s="116"/>
      <c r="H79" s="116"/>
      <c r="I79" s="116"/>
      <c r="J79" s="116"/>
    </row>
    <row r="80" spans="1:10" ht="24">
      <c r="A80" s="116"/>
      <c r="B80" s="116" t="s">
        <v>268</v>
      </c>
      <c r="C80" s="116"/>
      <c r="D80" s="116"/>
      <c r="E80" s="116"/>
      <c r="F80" s="116"/>
      <c r="G80" s="116"/>
      <c r="H80" s="116"/>
      <c r="I80" s="116"/>
      <c r="J80" s="116"/>
    </row>
    <row r="81" spans="1:10" ht="24">
      <c r="A81" s="116"/>
      <c r="B81" s="116" t="s">
        <v>269</v>
      </c>
      <c r="C81" s="116"/>
      <c r="D81" s="116"/>
      <c r="E81" s="116"/>
      <c r="F81" s="116"/>
      <c r="G81" s="116"/>
      <c r="H81" s="116"/>
      <c r="I81" s="116"/>
      <c r="J81" s="116"/>
    </row>
    <row r="82" spans="1:10" ht="24">
      <c r="A82" s="116"/>
      <c r="B82" s="116" t="s">
        <v>270</v>
      </c>
      <c r="C82" s="562" t="s">
        <v>271</v>
      </c>
      <c r="D82" s="562"/>
      <c r="E82" s="562"/>
      <c r="F82" s="562"/>
      <c r="G82" s="562"/>
      <c r="H82" s="562"/>
      <c r="I82" s="116"/>
      <c r="J82" s="116"/>
    </row>
    <row r="83" spans="1:10" ht="24">
      <c r="A83" s="116"/>
      <c r="B83" s="116"/>
      <c r="C83" s="566">
        <v>230</v>
      </c>
      <c r="D83" s="566"/>
      <c r="E83" s="566"/>
      <c r="F83" s="566"/>
      <c r="G83" s="566"/>
      <c r="H83" s="566"/>
      <c r="I83" s="116"/>
      <c r="J83" s="116"/>
    </row>
  </sheetData>
  <sheetProtection/>
  <mergeCells count="15">
    <mergeCell ref="E4:G4"/>
    <mergeCell ref="H3:J3"/>
    <mergeCell ref="H4:J4"/>
    <mergeCell ref="C3:D4"/>
    <mergeCell ref="A1:J1"/>
    <mergeCell ref="D75:F75"/>
    <mergeCell ref="A3:A5"/>
    <mergeCell ref="B3:B5"/>
    <mergeCell ref="E3:G3"/>
    <mergeCell ref="C83:H83"/>
    <mergeCell ref="D77:F77"/>
    <mergeCell ref="D78:F78"/>
    <mergeCell ref="C82:H82"/>
    <mergeCell ref="H78:J78"/>
    <mergeCell ref="D76:F76"/>
  </mergeCells>
  <printOptions horizontalCentered="1"/>
  <pageMargins left="0" right="0" top="0.7086614173228347" bottom="0.31496062992125984" header="0.11811023622047245" footer="0.5118110236220472"/>
  <pageSetup firstPageNumber="207" useFirstPageNumber="1" horizontalDpi="600" verticalDpi="600" orientation="portrait" paperSize="9" scale="85" r:id="rId1"/>
  <rowBreaks count="2" manualBreakCount="2">
    <brk id="40" max="9" man="1"/>
    <brk id="69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J73"/>
  <sheetViews>
    <sheetView view="pageBreakPreview" zoomScale="85" zoomScaleSheetLayoutView="85" zoomScalePageLayoutView="0" workbookViewId="0" topLeftCell="A1">
      <selection activeCell="O9" sqref="O9"/>
    </sheetView>
  </sheetViews>
  <sheetFormatPr defaultColWidth="9.140625" defaultRowHeight="23.25" customHeight="1"/>
  <cols>
    <col min="1" max="1" width="15.140625" style="103" customWidth="1"/>
    <col min="2" max="2" width="42.421875" style="103" customWidth="1"/>
    <col min="3" max="3" width="9.00390625" style="103" customWidth="1"/>
    <col min="4" max="4" width="8.28125" style="103" bestFit="1" customWidth="1"/>
    <col min="5" max="5" width="6.140625" style="103" customWidth="1"/>
    <col min="6" max="6" width="6.28125" style="103" customWidth="1"/>
    <col min="7" max="7" width="4.8515625" style="103" customWidth="1"/>
    <col min="8" max="8" width="13.7109375" style="103" bestFit="1" customWidth="1"/>
    <col min="9" max="9" width="11.140625" style="103" bestFit="1" customWidth="1"/>
    <col min="10" max="10" width="9.421875" style="103" bestFit="1" customWidth="1"/>
    <col min="11" max="16384" width="9.140625" style="103" customWidth="1"/>
  </cols>
  <sheetData>
    <row r="1" spans="1:10" ht="23.25" customHeight="1">
      <c r="A1" s="571" t="s">
        <v>1039</v>
      </c>
      <c r="B1" s="571"/>
      <c r="C1" s="571"/>
      <c r="D1" s="571"/>
      <c r="E1" s="571"/>
      <c r="F1" s="571"/>
      <c r="G1" s="571"/>
      <c r="H1" s="571"/>
      <c r="I1" s="571"/>
      <c r="J1" s="571"/>
    </row>
    <row r="3" spans="1:10" ht="23.25" customHeight="1">
      <c r="A3" s="652" t="s">
        <v>252</v>
      </c>
      <c r="B3" s="652" t="s">
        <v>253</v>
      </c>
      <c r="C3" s="652" t="s">
        <v>265</v>
      </c>
      <c r="D3" s="652"/>
      <c r="E3" s="659" t="s">
        <v>258</v>
      </c>
      <c r="F3" s="660"/>
      <c r="G3" s="661"/>
      <c r="H3" s="659" t="s">
        <v>258</v>
      </c>
      <c r="I3" s="660"/>
      <c r="J3" s="661"/>
    </row>
    <row r="4" spans="1:10" ht="23.25" customHeight="1">
      <c r="A4" s="654"/>
      <c r="B4" s="654"/>
      <c r="C4" s="653"/>
      <c r="D4" s="653"/>
      <c r="E4" s="649" t="s">
        <v>260</v>
      </c>
      <c r="F4" s="650"/>
      <c r="G4" s="651"/>
      <c r="H4" s="649" t="s">
        <v>259</v>
      </c>
      <c r="I4" s="650"/>
      <c r="J4" s="651"/>
    </row>
    <row r="5" spans="1:10" ht="23.25" customHeight="1">
      <c r="A5" s="653"/>
      <c r="B5" s="653"/>
      <c r="C5" s="286" t="s">
        <v>254</v>
      </c>
      <c r="D5" s="286" t="s">
        <v>255</v>
      </c>
      <c r="E5" s="286" t="s">
        <v>256</v>
      </c>
      <c r="F5" s="286" t="s">
        <v>257</v>
      </c>
      <c r="G5" s="286" t="s">
        <v>264</v>
      </c>
      <c r="H5" s="286" t="s">
        <v>256</v>
      </c>
      <c r="I5" s="286" t="s">
        <v>257</v>
      </c>
      <c r="J5" s="286" t="s">
        <v>264</v>
      </c>
    </row>
    <row r="6" spans="1:10" ht="23.25" customHeight="1">
      <c r="A6" s="663" t="s">
        <v>611</v>
      </c>
      <c r="B6" s="663"/>
      <c r="C6" s="333"/>
      <c r="D6" s="334"/>
      <c r="E6" s="334"/>
      <c r="F6" s="334"/>
      <c r="G6" s="334"/>
      <c r="H6" s="334"/>
      <c r="I6" s="334"/>
      <c r="J6" s="334"/>
    </row>
    <row r="7" spans="1:10" ht="23.25" customHeight="1">
      <c r="A7" s="349" t="s">
        <v>612</v>
      </c>
      <c r="B7" s="347"/>
      <c r="C7" s="348"/>
      <c r="D7" s="348"/>
      <c r="E7" s="348"/>
      <c r="F7" s="348"/>
      <c r="G7" s="348"/>
      <c r="H7" s="348"/>
      <c r="I7" s="348"/>
      <c r="J7" s="348"/>
    </row>
    <row r="8" spans="1:10" ht="23.25" customHeight="1">
      <c r="A8" s="342"/>
      <c r="B8" s="293" t="s">
        <v>613</v>
      </c>
      <c r="C8" s="290" t="s">
        <v>272</v>
      </c>
      <c r="D8" s="291">
        <v>10</v>
      </c>
      <c r="E8" s="291">
        <v>0</v>
      </c>
      <c r="F8" s="291">
        <v>0</v>
      </c>
      <c r="G8" s="291">
        <v>1</v>
      </c>
      <c r="H8" s="335">
        <f>E8*D8</f>
        <v>0</v>
      </c>
      <c r="I8" s="335">
        <f>F8*D8</f>
        <v>0</v>
      </c>
      <c r="J8" s="335">
        <f>G8*D8</f>
        <v>10</v>
      </c>
    </row>
    <row r="9" spans="1:10" ht="23.25" customHeight="1">
      <c r="A9" s="289"/>
      <c r="B9" s="293" t="s">
        <v>614</v>
      </c>
      <c r="C9" s="290"/>
      <c r="D9" s="291"/>
      <c r="E9" s="291"/>
      <c r="F9" s="291"/>
      <c r="G9" s="291"/>
      <c r="H9" s="292"/>
      <c r="I9" s="292"/>
      <c r="J9" s="292"/>
    </row>
    <row r="10" spans="1:10" ht="23.25" customHeight="1">
      <c r="A10" s="293"/>
      <c r="B10" s="293" t="s">
        <v>615</v>
      </c>
      <c r="C10" s="290" t="s">
        <v>272</v>
      </c>
      <c r="D10" s="291">
        <v>15</v>
      </c>
      <c r="E10" s="291">
        <v>0</v>
      </c>
      <c r="F10" s="291">
        <v>4</v>
      </c>
      <c r="G10" s="291">
        <v>0</v>
      </c>
      <c r="H10" s="335">
        <f>E10*D10</f>
        <v>0</v>
      </c>
      <c r="I10" s="335">
        <f>F10*D10</f>
        <v>60</v>
      </c>
      <c r="J10" s="335">
        <f>G10*D10</f>
        <v>0</v>
      </c>
    </row>
    <row r="11" spans="1:10" ht="23.25" customHeight="1">
      <c r="A11" s="293"/>
      <c r="B11" s="293" t="s">
        <v>352</v>
      </c>
      <c r="C11" s="290"/>
      <c r="D11" s="291"/>
      <c r="E11" s="291"/>
      <c r="F11" s="291"/>
      <c r="G11" s="291"/>
      <c r="H11" s="292"/>
      <c r="I11" s="292"/>
      <c r="J11" s="292"/>
    </row>
    <row r="12" spans="1:10" ht="23.25" customHeight="1">
      <c r="A12" s="293"/>
      <c r="B12" s="293" t="s">
        <v>616</v>
      </c>
      <c r="C12" s="290" t="s">
        <v>272</v>
      </c>
      <c r="D12" s="291">
        <v>1948</v>
      </c>
      <c r="E12" s="291">
        <v>0</v>
      </c>
      <c r="F12" s="291">
        <v>1</v>
      </c>
      <c r="G12" s="291">
        <v>0</v>
      </c>
      <c r="H12" s="335">
        <f>E12*D12</f>
        <v>0</v>
      </c>
      <c r="I12" s="335">
        <f>F12*D12</f>
        <v>1948</v>
      </c>
      <c r="J12" s="335">
        <f>G12*D12</f>
        <v>0</v>
      </c>
    </row>
    <row r="13" spans="1:10" ht="23.25" customHeight="1">
      <c r="A13" s="293"/>
      <c r="B13" s="293" t="s">
        <v>617</v>
      </c>
      <c r="C13" s="290" t="s">
        <v>272</v>
      </c>
      <c r="D13" s="291">
        <v>96</v>
      </c>
      <c r="E13" s="291">
        <v>0</v>
      </c>
      <c r="F13" s="291">
        <v>2</v>
      </c>
      <c r="G13" s="291">
        <v>0</v>
      </c>
      <c r="H13" s="335">
        <f>E13*D13</f>
        <v>0</v>
      </c>
      <c r="I13" s="335">
        <f>F13*D13</f>
        <v>192</v>
      </c>
      <c r="J13" s="335">
        <f>G13*D13</f>
        <v>0</v>
      </c>
    </row>
    <row r="14" spans="1:10" ht="23.25" customHeight="1">
      <c r="A14" s="293"/>
      <c r="B14" s="293" t="s">
        <v>247</v>
      </c>
      <c r="C14" s="290"/>
      <c r="D14" s="291"/>
      <c r="E14" s="291"/>
      <c r="F14" s="291"/>
      <c r="G14" s="291"/>
      <c r="H14" s="292">
        <f>D14*E14</f>
        <v>0</v>
      </c>
      <c r="I14" s="292">
        <f>D14*F14</f>
        <v>0</v>
      </c>
      <c r="J14" s="292">
        <f>D14*G14</f>
        <v>0</v>
      </c>
    </row>
    <row r="15" spans="1:10" ht="23.25" customHeight="1">
      <c r="A15" s="293"/>
      <c r="B15" s="293" t="s">
        <v>353</v>
      </c>
      <c r="C15" s="290"/>
      <c r="D15" s="291"/>
      <c r="E15" s="291"/>
      <c r="F15" s="291"/>
      <c r="G15" s="291"/>
      <c r="H15" s="292">
        <f>D15*E15</f>
        <v>0</v>
      </c>
      <c r="I15" s="292">
        <f>D15*F15</f>
        <v>0</v>
      </c>
      <c r="J15" s="292">
        <f>D15*G15</f>
        <v>0</v>
      </c>
    </row>
    <row r="16" spans="1:10" ht="23.25" customHeight="1">
      <c r="A16" s="293"/>
      <c r="B16" s="293" t="s">
        <v>618</v>
      </c>
      <c r="C16" s="290" t="s">
        <v>272</v>
      </c>
      <c r="D16" s="291">
        <v>1948</v>
      </c>
      <c r="E16" s="291">
        <v>0</v>
      </c>
      <c r="F16" s="291">
        <v>1</v>
      </c>
      <c r="G16" s="291">
        <v>0</v>
      </c>
      <c r="H16" s="335">
        <f>E16*D16</f>
        <v>0</v>
      </c>
      <c r="I16" s="335">
        <f>F16*D16</f>
        <v>1948</v>
      </c>
      <c r="J16" s="335">
        <f>G16*D16</f>
        <v>0</v>
      </c>
    </row>
    <row r="17" spans="1:10" ht="23.25" customHeight="1">
      <c r="A17" s="293"/>
      <c r="B17" s="293" t="s">
        <v>619</v>
      </c>
      <c r="C17" s="290" t="s">
        <v>272</v>
      </c>
      <c r="D17" s="291">
        <v>96</v>
      </c>
      <c r="E17" s="291">
        <v>0</v>
      </c>
      <c r="F17" s="291">
        <v>0</v>
      </c>
      <c r="G17" s="291">
        <v>1</v>
      </c>
      <c r="H17" s="335">
        <f>E17*D17</f>
        <v>0</v>
      </c>
      <c r="I17" s="335">
        <f>F17*D17</f>
        <v>0</v>
      </c>
      <c r="J17" s="335">
        <f>G17*D17</f>
        <v>96</v>
      </c>
    </row>
    <row r="18" spans="1:10" ht="23.25" customHeight="1">
      <c r="A18" s="293"/>
      <c r="B18" s="293" t="s">
        <v>354</v>
      </c>
      <c r="C18" s="290"/>
      <c r="D18" s="291"/>
      <c r="E18" s="291"/>
      <c r="F18" s="291"/>
      <c r="G18" s="291"/>
      <c r="H18" s="292"/>
      <c r="I18" s="292"/>
      <c r="J18" s="292"/>
    </row>
    <row r="19" spans="1:10" ht="23.25" customHeight="1">
      <c r="A19" s="293"/>
      <c r="B19" s="293" t="s">
        <v>618</v>
      </c>
      <c r="C19" s="290" t="s">
        <v>272</v>
      </c>
      <c r="D19" s="291">
        <v>1948</v>
      </c>
      <c r="E19" s="291">
        <v>30</v>
      </c>
      <c r="F19" s="291">
        <v>0</v>
      </c>
      <c r="G19" s="291"/>
      <c r="H19" s="335">
        <f>E19*D19</f>
        <v>58440</v>
      </c>
      <c r="I19" s="335">
        <f>F19*D19</f>
        <v>0</v>
      </c>
      <c r="J19" s="335">
        <f>G19*D19</f>
        <v>0</v>
      </c>
    </row>
    <row r="20" spans="1:10" ht="23.25" customHeight="1">
      <c r="A20" s="293"/>
      <c r="B20" s="293" t="s">
        <v>620</v>
      </c>
      <c r="C20" s="290" t="s">
        <v>272</v>
      </c>
      <c r="D20" s="291">
        <v>96</v>
      </c>
      <c r="E20" s="291">
        <v>0</v>
      </c>
      <c r="F20" s="291">
        <v>2</v>
      </c>
      <c r="G20" s="291"/>
      <c r="H20" s="335">
        <f>E20*D20</f>
        <v>0</v>
      </c>
      <c r="I20" s="335">
        <f>F20*D20</f>
        <v>192</v>
      </c>
      <c r="J20" s="335">
        <f>G20*D20</f>
        <v>0</v>
      </c>
    </row>
    <row r="21" spans="1:10" ht="23.25" customHeight="1">
      <c r="A21" s="293"/>
      <c r="B21" s="293" t="s">
        <v>355</v>
      </c>
      <c r="C21" s="290" t="s">
        <v>272</v>
      </c>
      <c r="D21" s="291">
        <v>96</v>
      </c>
      <c r="E21" s="291">
        <v>0</v>
      </c>
      <c r="F21" s="291">
        <v>0</v>
      </c>
      <c r="G21" s="291">
        <v>1</v>
      </c>
      <c r="H21" s="335">
        <f>E21*D21</f>
        <v>0</v>
      </c>
      <c r="I21" s="335">
        <f>F21*D21</f>
        <v>0</v>
      </c>
      <c r="J21" s="335">
        <f>G21*D21</f>
        <v>96</v>
      </c>
    </row>
    <row r="22" spans="1:10" ht="23.25" customHeight="1">
      <c r="A22" s="289" t="s">
        <v>621</v>
      </c>
      <c r="B22" s="293"/>
      <c r="C22" s="290"/>
      <c r="D22" s="291"/>
      <c r="E22" s="291"/>
      <c r="F22" s="291"/>
      <c r="G22" s="291"/>
      <c r="H22" s="292"/>
      <c r="I22" s="292"/>
      <c r="J22" s="292"/>
    </row>
    <row r="23" spans="1:10" ht="23.25" customHeight="1">
      <c r="A23" s="289"/>
      <c r="B23" s="293" t="s">
        <v>622</v>
      </c>
      <c r="C23" s="290"/>
      <c r="D23" s="291"/>
      <c r="E23" s="291"/>
      <c r="F23" s="291"/>
      <c r="G23" s="291"/>
      <c r="H23" s="292"/>
      <c r="I23" s="292"/>
      <c r="J23" s="292"/>
    </row>
    <row r="24" spans="1:10" ht="23.25" customHeight="1">
      <c r="A24" s="293"/>
      <c r="B24" s="293" t="s">
        <v>248</v>
      </c>
      <c r="C24" s="290"/>
      <c r="D24" s="291"/>
      <c r="E24" s="291"/>
      <c r="F24" s="291"/>
      <c r="G24" s="291"/>
      <c r="H24" s="292"/>
      <c r="I24" s="292"/>
      <c r="J24" s="292"/>
    </row>
    <row r="25" spans="1:10" ht="23.25" customHeight="1">
      <c r="A25" s="293"/>
      <c r="B25" s="293" t="s">
        <v>623</v>
      </c>
      <c r="C25" s="290" t="s">
        <v>272</v>
      </c>
      <c r="D25" s="291">
        <v>1948</v>
      </c>
      <c r="E25" s="291">
        <v>30</v>
      </c>
      <c r="F25" s="291">
        <v>0</v>
      </c>
      <c r="G25" s="291">
        <v>0</v>
      </c>
      <c r="H25" s="335">
        <f>E25*D25</f>
        <v>58440</v>
      </c>
      <c r="I25" s="335">
        <f>F25*D25</f>
        <v>0</v>
      </c>
      <c r="J25" s="335">
        <f>G25*D25</f>
        <v>0</v>
      </c>
    </row>
    <row r="26" spans="1:10" ht="23.25" customHeight="1">
      <c r="A26" s="293"/>
      <c r="B26" s="293" t="s">
        <v>624</v>
      </c>
      <c r="C26" s="290" t="s">
        <v>272</v>
      </c>
      <c r="D26" s="291">
        <v>1948</v>
      </c>
      <c r="E26" s="291">
        <v>30</v>
      </c>
      <c r="F26" s="291">
        <v>0</v>
      </c>
      <c r="G26" s="291">
        <v>0</v>
      </c>
      <c r="H26" s="335">
        <f>E26*D26</f>
        <v>58440</v>
      </c>
      <c r="I26" s="335">
        <f>F26*D26</f>
        <v>0</v>
      </c>
      <c r="J26" s="335">
        <f>G26*D26</f>
        <v>0</v>
      </c>
    </row>
    <row r="27" spans="1:10" ht="23.25" customHeight="1">
      <c r="A27" s="293"/>
      <c r="B27" s="293" t="s">
        <v>625</v>
      </c>
      <c r="C27" s="290"/>
      <c r="D27" s="291"/>
      <c r="E27" s="291"/>
      <c r="F27" s="291"/>
      <c r="G27" s="291"/>
      <c r="H27" s="292"/>
      <c r="I27" s="292"/>
      <c r="J27" s="292"/>
    </row>
    <row r="28" spans="1:10" ht="23.25" customHeight="1">
      <c r="A28" s="293"/>
      <c r="B28" s="293" t="s">
        <v>626</v>
      </c>
      <c r="C28" s="290"/>
      <c r="D28" s="291"/>
      <c r="E28" s="291"/>
      <c r="F28" s="291"/>
      <c r="G28" s="291"/>
      <c r="H28" s="292"/>
      <c r="I28" s="292"/>
      <c r="J28" s="292"/>
    </row>
    <row r="29" spans="1:10" ht="23.25" customHeight="1">
      <c r="A29" s="293"/>
      <c r="B29" s="293" t="s">
        <v>627</v>
      </c>
      <c r="C29" s="290" t="s">
        <v>272</v>
      </c>
      <c r="D29" s="291">
        <v>1948</v>
      </c>
      <c r="E29" s="291">
        <v>30</v>
      </c>
      <c r="F29" s="291">
        <v>0</v>
      </c>
      <c r="G29" s="291">
        <v>0</v>
      </c>
      <c r="H29" s="335">
        <f>E29*D29</f>
        <v>58440</v>
      </c>
      <c r="I29" s="335">
        <f>F29*D29</f>
        <v>0</v>
      </c>
      <c r="J29" s="335">
        <f>G29*D29</f>
        <v>0</v>
      </c>
    </row>
    <row r="30" spans="1:10" ht="23.25" customHeight="1">
      <c r="A30" s="293"/>
      <c r="B30" s="293" t="s">
        <v>628</v>
      </c>
      <c r="C30" s="290"/>
      <c r="D30" s="291"/>
      <c r="E30" s="291"/>
      <c r="F30" s="291"/>
      <c r="G30" s="291"/>
      <c r="H30" s="292"/>
      <c r="I30" s="292"/>
      <c r="J30" s="292"/>
    </row>
    <row r="31" spans="1:10" ht="23.25" customHeight="1">
      <c r="A31" s="293"/>
      <c r="B31" s="293" t="s">
        <v>629</v>
      </c>
      <c r="C31" s="290" t="s">
        <v>272</v>
      </c>
      <c r="D31" s="291">
        <v>1948</v>
      </c>
      <c r="E31" s="291">
        <v>30</v>
      </c>
      <c r="F31" s="291">
        <v>0</v>
      </c>
      <c r="G31" s="291">
        <v>0</v>
      </c>
      <c r="H31" s="335">
        <f>E31*D31</f>
        <v>58440</v>
      </c>
      <c r="I31" s="335">
        <f>F31*D31</f>
        <v>0</v>
      </c>
      <c r="J31" s="335">
        <f>G31*D31</f>
        <v>0</v>
      </c>
    </row>
    <row r="32" spans="1:10" ht="23.25" customHeight="1">
      <c r="A32" s="293"/>
      <c r="B32" s="293" t="s">
        <v>356</v>
      </c>
      <c r="C32" s="290"/>
      <c r="D32" s="291"/>
      <c r="E32" s="291"/>
      <c r="F32" s="291"/>
      <c r="G32" s="291"/>
      <c r="H32" s="292"/>
      <c r="I32" s="292"/>
      <c r="J32" s="292"/>
    </row>
    <row r="33" spans="1:10" ht="23.25" customHeight="1">
      <c r="A33" s="293"/>
      <c r="B33" s="293" t="s">
        <v>630</v>
      </c>
      <c r="C33" s="290" t="s">
        <v>272</v>
      </c>
      <c r="D33" s="291">
        <v>1</v>
      </c>
      <c r="E33" s="291">
        <v>0</v>
      </c>
      <c r="F33" s="291">
        <v>1</v>
      </c>
      <c r="G33" s="291">
        <v>0</v>
      </c>
      <c r="H33" s="335">
        <f>E33*D33</f>
        <v>0</v>
      </c>
      <c r="I33" s="335">
        <f>F33*D33</f>
        <v>1</v>
      </c>
      <c r="J33" s="335">
        <f>G33*D33</f>
        <v>0</v>
      </c>
    </row>
    <row r="34" spans="1:10" ht="23.25" customHeight="1">
      <c r="A34" s="293"/>
      <c r="B34" s="293" t="s">
        <v>631</v>
      </c>
      <c r="C34" s="290"/>
      <c r="D34" s="291"/>
      <c r="E34" s="291"/>
      <c r="F34" s="291"/>
      <c r="G34" s="291"/>
      <c r="H34" s="292"/>
      <c r="I34" s="292"/>
      <c r="J34" s="292"/>
    </row>
    <row r="35" spans="1:10" ht="23.25" customHeight="1">
      <c r="A35" s="293"/>
      <c r="B35" s="293" t="s">
        <v>632</v>
      </c>
      <c r="C35" s="290" t="s">
        <v>251</v>
      </c>
      <c r="D35" s="291">
        <v>1</v>
      </c>
      <c r="E35" s="291">
        <v>0</v>
      </c>
      <c r="F35" s="291">
        <v>0</v>
      </c>
      <c r="G35" s="291">
        <v>30</v>
      </c>
      <c r="H35" s="335">
        <f>E35*D35</f>
        <v>0</v>
      </c>
      <c r="I35" s="335">
        <f>F35*D35</f>
        <v>0</v>
      </c>
      <c r="J35" s="335">
        <f>G35*D35</f>
        <v>30</v>
      </c>
    </row>
    <row r="36" spans="1:10" ht="23.25" customHeight="1">
      <c r="A36" s="293"/>
      <c r="B36" s="293" t="s">
        <v>633</v>
      </c>
      <c r="C36" s="290"/>
      <c r="D36" s="291"/>
      <c r="E36" s="291"/>
      <c r="F36" s="291"/>
      <c r="G36" s="291"/>
      <c r="H36" s="292"/>
      <c r="I36" s="292"/>
      <c r="J36" s="292"/>
    </row>
    <row r="37" spans="1:10" ht="23.25" customHeight="1">
      <c r="A37" s="293"/>
      <c r="B37" s="293" t="s">
        <v>634</v>
      </c>
      <c r="C37" s="290"/>
      <c r="D37" s="291"/>
      <c r="E37" s="291"/>
      <c r="F37" s="291"/>
      <c r="G37" s="291"/>
      <c r="H37" s="292"/>
      <c r="I37" s="292"/>
      <c r="J37" s="292"/>
    </row>
    <row r="38" spans="1:10" ht="23.25" customHeight="1">
      <c r="A38" s="293"/>
      <c r="B38" s="293" t="s">
        <v>635</v>
      </c>
      <c r="C38" s="290" t="s">
        <v>272</v>
      </c>
      <c r="D38" s="291">
        <v>1</v>
      </c>
      <c r="E38" s="291">
        <v>0</v>
      </c>
      <c r="F38" s="291">
        <v>1</v>
      </c>
      <c r="G38" s="291">
        <v>0</v>
      </c>
      <c r="H38" s="335">
        <f>E38*D38</f>
        <v>0</v>
      </c>
      <c r="I38" s="335">
        <f>F38*D38</f>
        <v>1</v>
      </c>
      <c r="J38" s="335">
        <f>G38*D38</f>
        <v>0</v>
      </c>
    </row>
    <row r="39" spans="1:10" ht="23.25" customHeight="1">
      <c r="A39" s="293"/>
      <c r="B39" s="293" t="s">
        <v>636</v>
      </c>
      <c r="C39" s="290"/>
      <c r="D39" s="291"/>
      <c r="E39" s="291"/>
      <c r="F39" s="291"/>
      <c r="G39" s="291"/>
      <c r="H39" s="292"/>
      <c r="I39" s="292"/>
      <c r="J39" s="292"/>
    </row>
    <row r="40" spans="1:10" ht="23.25" customHeight="1">
      <c r="A40" s="309"/>
      <c r="B40" s="309" t="s">
        <v>637</v>
      </c>
      <c r="C40" s="310"/>
      <c r="D40" s="315"/>
      <c r="E40" s="315"/>
      <c r="F40" s="315"/>
      <c r="G40" s="315"/>
      <c r="H40" s="316"/>
      <c r="I40" s="316"/>
      <c r="J40" s="316"/>
    </row>
    <row r="41" spans="1:10" ht="23.25" customHeight="1">
      <c r="A41" s="343"/>
      <c r="B41" s="343" t="s">
        <v>638</v>
      </c>
      <c r="C41" s="344" t="s">
        <v>272</v>
      </c>
      <c r="D41" s="345">
        <v>1</v>
      </c>
      <c r="E41" s="345">
        <v>0</v>
      </c>
      <c r="F41" s="345">
        <v>0</v>
      </c>
      <c r="G41" s="345">
        <v>1</v>
      </c>
      <c r="H41" s="346">
        <f>E41*D41</f>
        <v>0</v>
      </c>
      <c r="I41" s="346">
        <f>F41*D41</f>
        <v>0</v>
      </c>
      <c r="J41" s="346">
        <f>G41*D41</f>
        <v>1</v>
      </c>
    </row>
    <row r="42" spans="1:10" ht="23.25" customHeight="1">
      <c r="A42" s="293"/>
      <c r="B42" s="293" t="s">
        <v>639</v>
      </c>
      <c r="C42" s="290"/>
      <c r="D42" s="291"/>
      <c r="E42" s="291"/>
      <c r="F42" s="291"/>
      <c r="G42" s="291"/>
      <c r="H42" s="292"/>
      <c r="I42" s="292"/>
      <c r="J42" s="292"/>
    </row>
    <row r="43" spans="1:10" ht="23.25" customHeight="1">
      <c r="A43" s="289" t="s">
        <v>640</v>
      </c>
      <c r="B43" s="293"/>
      <c r="C43" s="290"/>
      <c r="D43" s="291"/>
      <c r="E43" s="291"/>
      <c r="F43" s="291"/>
      <c r="G43" s="291"/>
      <c r="H43" s="292"/>
      <c r="I43" s="292"/>
      <c r="J43" s="292"/>
    </row>
    <row r="44" spans="1:10" ht="23.25" customHeight="1">
      <c r="A44" s="293"/>
      <c r="B44" s="293" t="s">
        <v>641</v>
      </c>
      <c r="C44" s="290" t="s">
        <v>272</v>
      </c>
      <c r="D44" s="291">
        <v>12</v>
      </c>
      <c r="E44" s="291">
        <v>0</v>
      </c>
      <c r="F44" s="291">
        <v>0</v>
      </c>
      <c r="G44" s="291">
        <v>1</v>
      </c>
      <c r="H44" s="335">
        <f>E44*D44</f>
        <v>0</v>
      </c>
      <c r="I44" s="335">
        <f>F44*D44</f>
        <v>0</v>
      </c>
      <c r="J44" s="335">
        <f>G44*D44</f>
        <v>12</v>
      </c>
    </row>
    <row r="45" spans="1:10" ht="23.25" customHeight="1">
      <c r="A45" s="293"/>
      <c r="B45" s="293" t="s">
        <v>642</v>
      </c>
      <c r="C45" s="290"/>
      <c r="D45" s="291"/>
      <c r="E45" s="291"/>
      <c r="F45" s="291"/>
      <c r="G45" s="291"/>
      <c r="H45" s="292"/>
      <c r="I45" s="292"/>
      <c r="J45" s="292"/>
    </row>
    <row r="46" spans="1:10" ht="23.25" customHeight="1">
      <c r="A46" s="293"/>
      <c r="B46" s="293" t="s">
        <v>643</v>
      </c>
      <c r="C46" s="290" t="s">
        <v>272</v>
      </c>
      <c r="D46" s="291">
        <v>12</v>
      </c>
      <c r="E46" s="291">
        <v>0</v>
      </c>
      <c r="F46" s="291">
        <v>1</v>
      </c>
      <c r="G46" s="291">
        <v>0</v>
      </c>
      <c r="H46" s="335">
        <f>E46*D46</f>
        <v>0</v>
      </c>
      <c r="I46" s="335">
        <f>F46*D46</f>
        <v>12</v>
      </c>
      <c r="J46" s="335">
        <f>G46*D46</f>
        <v>0</v>
      </c>
    </row>
    <row r="47" spans="1:10" ht="23.25" customHeight="1">
      <c r="A47" s="293"/>
      <c r="B47" s="293" t="s">
        <v>644</v>
      </c>
      <c r="C47" s="290" t="s">
        <v>272</v>
      </c>
      <c r="D47" s="291">
        <v>12</v>
      </c>
      <c r="E47" s="291">
        <v>0</v>
      </c>
      <c r="F47" s="291">
        <v>0</v>
      </c>
      <c r="G47" s="291">
        <v>7</v>
      </c>
      <c r="H47" s="335">
        <f>E47*D47</f>
        <v>0</v>
      </c>
      <c r="I47" s="335">
        <f>F47*D47</f>
        <v>0</v>
      </c>
      <c r="J47" s="335">
        <f>G47*D47</f>
        <v>84</v>
      </c>
    </row>
    <row r="48" spans="1:10" ht="23.25" customHeight="1">
      <c r="A48" s="293"/>
      <c r="B48" s="293" t="s">
        <v>645</v>
      </c>
      <c r="C48" s="290" t="s">
        <v>272</v>
      </c>
      <c r="D48" s="291">
        <v>12</v>
      </c>
      <c r="E48" s="291">
        <v>0</v>
      </c>
      <c r="F48" s="291">
        <v>0</v>
      </c>
      <c r="G48" s="291">
        <v>1</v>
      </c>
      <c r="H48" s="335">
        <f>E48*D48</f>
        <v>0</v>
      </c>
      <c r="I48" s="335">
        <f>F48*D48</f>
        <v>0</v>
      </c>
      <c r="J48" s="335">
        <f>G48*D48</f>
        <v>12</v>
      </c>
    </row>
    <row r="49" spans="1:10" ht="23.25" customHeight="1">
      <c r="A49" s="293" t="s">
        <v>286</v>
      </c>
      <c r="B49" s="293" t="s">
        <v>646</v>
      </c>
      <c r="C49" s="290"/>
      <c r="D49" s="291"/>
      <c r="E49" s="291"/>
      <c r="F49" s="291"/>
      <c r="G49" s="291"/>
      <c r="H49" s="292"/>
      <c r="I49" s="292"/>
      <c r="J49" s="292"/>
    </row>
    <row r="50" spans="1:10" ht="23.25" customHeight="1">
      <c r="A50" s="293"/>
      <c r="B50" s="293" t="s">
        <v>647</v>
      </c>
      <c r="C50" s="290" t="s">
        <v>272</v>
      </c>
      <c r="D50" s="291">
        <v>12</v>
      </c>
      <c r="E50" s="291">
        <v>0</v>
      </c>
      <c r="F50" s="291">
        <v>0</v>
      </c>
      <c r="G50" s="291">
        <v>1</v>
      </c>
      <c r="H50" s="335">
        <f>E50*D50</f>
        <v>0</v>
      </c>
      <c r="I50" s="335">
        <f>F50*D50</f>
        <v>0</v>
      </c>
      <c r="J50" s="335">
        <f>G50*D50</f>
        <v>12</v>
      </c>
    </row>
    <row r="51" spans="1:10" ht="23.25" customHeight="1">
      <c r="A51" s="293"/>
      <c r="B51" s="293" t="s">
        <v>648</v>
      </c>
      <c r="C51" s="290"/>
      <c r="D51" s="291"/>
      <c r="E51" s="291"/>
      <c r="F51" s="291"/>
      <c r="G51" s="291"/>
      <c r="H51" s="292"/>
      <c r="I51" s="292"/>
      <c r="J51" s="292"/>
    </row>
    <row r="52" spans="1:10" ht="23.25" customHeight="1">
      <c r="A52" s="293"/>
      <c r="B52" s="293" t="s">
        <v>649</v>
      </c>
      <c r="C52" s="290" t="s">
        <v>272</v>
      </c>
      <c r="D52" s="291">
        <v>12</v>
      </c>
      <c r="E52" s="291">
        <v>0</v>
      </c>
      <c r="F52" s="291">
        <v>3</v>
      </c>
      <c r="G52" s="291">
        <v>0</v>
      </c>
      <c r="H52" s="335">
        <f>E52*D52</f>
        <v>0</v>
      </c>
      <c r="I52" s="335">
        <f>F52*D52</f>
        <v>36</v>
      </c>
      <c r="J52" s="335">
        <f>G52*D52</f>
        <v>0</v>
      </c>
    </row>
    <row r="53" spans="1:10" ht="23.25" customHeight="1">
      <c r="A53" s="293"/>
      <c r="B53" s="293" t="s">
        <v>650</v>
      </c>
      <c r="C53" s="290"/>
      <c r="D53" s="291"/>
      <c r="E53" s="291"/>
      <c r="F53" s="291"/>
      <c r="G53" s="291"/>
      <c r="H53" s="292"/>
      <c r="I53" s="292"/>
      <c r="J53" s="292"/>
    </row>
    <row r="54" spans="1:10" ht="23.25" customHeight="1">
      <c r="A54" s="289" t="s">
        <v>651</v>
      </c>
      <c r="B54" s="293"/>
      <c r="C54" s="290"/>
      <c r="D54" s="291"/>
      <c r="E54" s="291"/>
      <c r="F54" s="291"/>
      <c r="G54" s="291"/>
      <c r="H54" s="292"/>
      <c r="I54" s="292"/>
      <c r="J54" s="292"/>
    </row>
    <row r="55" spans="1:10" ht="23.25" customHeight="1">
      <c r="A55" s="293"/>
      <c r="B55" s="293" t="s">
        <v>652</v>
      </c>
      <c r="C55" s="290" t="s">
        <v>272</v>
      </c>
      <c r="D55" s="291">
        <v>10</v>
      </c>
      <c r="E55" s="291">
        <v>0</v>
      </c>
      <c r="F55" s="291">
        <v>1</v>
      </c>
      <c r="G55" s="291">
        <v>0</v>
      </c>
      <c r="H55" s="335">
        <f>E55*D55</f>
        <v>0</v>
      </c>
      <c r="I55" s="335">
        <f>F55*D55</f>
        <v>10</v>
      </c>
      <c r="J55" s="335">
        <f>G55*D55</f>
        <v>0</v>
      </c>
    </row>
    <row r="56" spans="1:10" ht="23.25" customHeight="1">
      <c r="A56" s="293" t="s">
        <v>286</v>
      </c>
      <c r="B56" s="293" t="s">
        <v>653</v>
      </c>
      <c r="C56" s="290"/>
      <c r="D56" s="291"/>
      <c r="E56" s="291"/>
      <c r="F56" s="291"/>
      <c r="G56" s="291"/>
      <c r="H56" s="292"/>
      <c r="I56" s="292"/>
      <c r="J56" s="292"/>
    </row>
    <row r="57" spans="1:10" ht="23.25" customHeight="1">
      <c r="A57" s="293"/>
      <c r="B57" s="293" t="s">
        <v>654</v>
      </c>
      <c r="C57" s="290" t="s">
        <v>272</v>
      </c>
      <c r="D57" s="291">
        <v>10</v>
      </c>
      <c r="E57" s="291">
        <v>0</v>
      </c>
      <c r="F57" s="291">
        <v>3</v>
      </c>
      <c r="G57" s="291">
        <v>0</v>
      </c>
      <c r="H57" s="335">
        <f>E57*D57</f>
        <v>0</v>
      </c>
      <c r="I57" s="335">
        <f>F57*D57</f>
        <v>30</v>
      </c>
      <c r="J57" s="335">
        <f>G57*D57</f>
        <v>0</v>
      </c>
    </row>
    <row r="58" spans="1:10" ht="23.25" customHeight="1">
      <c r="A58" s="293"/>
      <c r="B58" s="293" t="s">
        <v>655</v>
      </c>
      <c r="C58" s="290"/>
      <c r="D58" s="291"/>
      <c r="E58" s="291"/>
      <c r="F58" s="291"/>
      <c r="G58" s="291"/>
      <c r="H58" s="292"/>
      <c r="I58" s="292"/>
      <c r="J58" s="292"/>
    </row>
    <row r="59" spans="1:10" ht="23.25" customHeight="1">
      <c r="A59" s="293"/>
      <c r="B59" s="293" t="s">
        <v>656</v>
      </c>
      <c r="C59" s="290" t="s">
        <v>272</v>
      </c>
      <c r="D59" s="291">
        <v>1</v>
      </c>
      <c r="E59" s="291">
        <v>0</v>
      </c>
      <c r="F59" s="291">
        <v>0</v>
      </c>
      <c r="G59" s="291">
        <v>1</v>
      </c>
      <c r="H59" s="335">
        <f>E59*D59</f>
        <v>0</v>
      </c>
      <c r="I59" s="335">
        <f>F59*D59</f>
        <v>0</v>
      </c>
      <c r="J59" s="335">
        <f>G59*D59</f>
        <v>1</v>
      </c>
    </row>
    <row r="60" spans="1:10" ht="23.25" customHeight="1">
      <c r="A60" s="293"/>
      <c r="B60" s="293" t="s">
        <v>657</v>
      </c>
      <c r="C60" s="290"/>
      <c r="D60" s="291"/>
      <c r="E60" s="291"/>
      <c r="F60" s="291"/>
      <c r="G60" s="291"/>
      <c r="H60" s="292"/>
      <c r="I60" s="292"/>
      <c r="J60" s="292"/>
    </row>
    <row r="61" spans="1:10" ht="23.25" customHeight="1">
      <c r="A61" s="293"/>
      <c r="B61" s="293" t="s">
        <v>658</v>
      </c>
      <c r="C61" s="290"/>
      <c r="D61" s="291"/>
      <c r="E61" s="291"/>
      <c r="F61" s="291"/>
      <c r="G61" s="291"/>
      <c r="H61" s="292"/>
      <c r="I61" s="292"/>
      <c r="J61" s="292"/>
    </row>
    <row r="62" spans="1:10" ht="23.25" customHeight="1">
      <c r="A62" s="293"/>
      <c r="B62" s="293" t="s">
        <v>659</v>
      </c>
      <c r="C62" s="290"/>
      <c r="D62" s="291"/>
      <c r="E62" s="291"/>
      <c r="F62" s="291"/>
      <c r="G62" s="291"/>
      <c r="H62" s="292"/>
      <c r="I62" s="292"/>
      <c r="J62" s="292"/>
    </row>
    <row r="63" spans="1:10" ht="23.25" customHeight="1">
      <c r="A63" s="295"/>
      <c r="B63" s="295" t="s">
        <v>660</v>
      </c>
      <c r="C63" s="299" t="s">
        <v>272</v>
      </c>
      <c r="D63" s="336">
        <v>9</v>
      </c>
      <c r="E63" s="336">
        <v>0</v>
      </c>
      <c r="F63" s="336">
        <v>0</v>
      </c>
      <c r="G63" s="336">
        <v>1</v>
      </c>
      <c r="H63" s="335">
        <f>E63*D63</f>
        <v>0</v>
      </c>
      <c r="I63" s="335">
        <f>F63*D63</f>
        <v>0</v>
      </c>
      <c r="J63" s="335">
        <f>G63*D63</f>
        <v>9</v>
      </c>
    </row>
    <row r="64" spans="1:10" ht="23.25" customHeight="1">
      <c r="A64" s="309"/>
      <c r="B64" s="309"/>
      <c r="C64" s="310"/>
      <c r="D64" s="315"/>
      <c r="E64" s="315"/>
      <c r="F64" s="315"/>
      <c r="G64" s="315"/>
      <c r="H64" s="292"/>
      <c r="I64" s="292"/>
      <c r="J64" s="292"/>
    </row>
    <row r="65" spans="4:10" ht="23.25" customHeight="1">
      <c r="D65" s="660" t="s">
        <v>290</v>
      </c>
      <c r="E65" s="660"/>
      <c r="F65" s="660"/>
      <c r="G65" s="317"/>
      <c r="H65" s="337">
        <f>SUM(H8:H64)</f>
        <v>292200</v>
      </c>
      <c r="I65" s="337">
        <f>SUM(I8:I64)</f>
        <v>4430</v>
      </c>
      <c r="J65" s="337">
        <f>SUM(J8:J64)</f>
        <v>363</v>
      </c>
    </row>
    <row r="66" spans="4:10" ht="23.25" customHeight="1">
      <c r="D66" s="662" t="s">
        <v>261</v>
      </c>
      <c r="E66" s="662"/>
      <c r="F66" s="662"/>
      <c r="G66" s="317"/>
      <c r="H66" s="337">
        <f>H65/60</f>
        <v>4870</v>
      </c>
      <c r="I66" s="337">
        <v>4430</v>
      </c>
      <c r="J66" s="337">
        <v>0</v>
      </c>
    </row>
    <row r="67" spans="4:10" ht="23.25" customHeight="1">
      <c r="D67" s="662" t="s">
        <v>266</v>
      </c>
      <c r="E67" s="662"/>
      <c r="F67" s="662"/>
      <c r="G67" s="319"/>
      <c r="H67" s="338">
        <f>H66/7</f>
        <v>695.7142857142857</v>
      </c>
      <c r="I67" s="338">
        <f>I66/7</f>
        <v>632.8571428571429</v>
      </c>
      <c r="J67" s="338">
        <v>363</v>
      </c>
    </row>
    <row r="68" spans="4:10" ht="23.25" customHeight="1">
      <c r="D68" s="662" t="s">
        <v>262</v>
      </c>
      <c r="E68" s="662"/>
      <c r="F68" s="662"/>
      <c r="G68" s="319"/>
      <c r="H68" s="339"/>
      <c r="I68" s="340">
        <v>7.35</v>
      </c>
      <c r="J68" s="341"/>
    </row>
    <row r="69" spans="1:2" ht="23.25" customHeight="1">
      <c r="A69" s="320" t="s">
        <v>263</v>
      </c>
      <c r="B69" s="103" t="s">
        <v>267</v>
      </c>
    </row>
    <row r="70" ht="23.25" customHeight="1">
      <c r="B70" s="103" t="s">
        <v>268</v>
      </c>
    </row>
    <row r="71" ht="23.25" customHeight="1">
      <c r="B71" s="103" t="s">
        <v>269</v>
      </c>
    </row>
    <row r="72" spans="2:8" ht="23.25" customHeight="1">
      <c r="B72" s="103" t="s">
        <v>270</v>
      </c>
      <c r="C72" s="656" t="s">
        <v>271</v>
      </c>
      <c r="D72" s="656"/>
      <c r="E72" s="656"/>
      <c r="F72" s="656"/>
      <c r="G72" s="656"/>
      <c r="H72" s="656"/>
    </row>
    <row r="73" spans="3:8" ht="23.25" customHeight="1">
      <c r="C73" s="657">
        <v>230</v>
      </c>
      <c r="D73" s="657"/>
      <c r="E73" s="657"/>
      <c r="F73" s="657"/>
      <c r="G73" s="657"/>
      <c r="H73" s="657"/>
    </row>
  </sheetData>
  <sheetProtection/>
  <mergeCells count="15">
    <mergeCell ref="C73:H73"/>
    <mergeCell ref="D67:F67"/>
    <mergeCell ref="A1:J1"/>
    <mergeCell ref="D65:F65"/>
    <mergeCell ref="D66:F66"/>
    <mergeCell ref="E3:G3"/>
    <mergeCell ref="E4:G4"/>
    <mergeCell ref="H3:J3"/>
    <mergeCell ref="H4:J4"/>
    <mergeCell ref="C3:D4"/>
    <mergeCell ref="A3:A5"/>
    <mergeCell ref="B3:B5"/>
    <mergeCell ref="D68:F68"/>
    <mergeCell ref="C72:H72"/>
    <mergeCell ref="A6:B6"/>
  </mergeCells>
  <printOptions horizontalCentered="1"/>
  <pageMargins left="0" right="0" top="0.7086614173228347" bottom="0.3937007874015748" header="0.11811023622047245" footer="0.5118110236220472"/>
  <pageSetup firstPageNumber="207" useFirstPageNumber="1" horizontalDpi="600" verticalDpi="600" orientation="portrait" paperSize="9" scale="85" r:id="rId1"/>
  <rowBreaks count="1" manualBreakCount="1">
    <brk id="40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2:J83"/>
  <sheetViews>
    <sheetView zoomScaleSheetLayoutView="100" zoomScalePageLayoutView="0" workbookViewId="0" topLeftCell="A67">
      <selection activeCell="Q81" sqref="Q81"/>
    </sheetView>
  </sheetViews>
  <sheetFormatPr defaultColWidth="9.140625" defaultRowHeight="23.25" customHeight="1"/>
  <cols>
    <col min="1" max="1" width="12.00390625" style="103" customWidth="1"/>
    <col min="2" max="2" width="37.8515625" style="103" customWidth="1"/>
    <col min="3" max="3" width="9.00390625" style="103" customWidth="1"/>
    <col min="4" max="4" width="7.421875" style="103" customWidth="1"/>
    <col min="5" max="5" width="6.140625" style="103" customWidth="1"/>
    <col min="6" max="6" width="6.28125" style="103" customWidth="1"/>
    <col min="7" max="7" width="4.8515625" style="103" customWidth="1"/>
    <col min="8" max="8" width="10.8515625" style="103" customWidth="1"/>
    <col min="9" max="9" width="9.57421875" style="103" customWidth="1"/>
    <col min="10" max="10" width="9.28125" style="103" customWidth="1"/>
    <col min="11" max="16384" width="9.140625" style="103" customWidth="1"/>
  </cols>
  <sheetData>
    <row r="2" spans="1:10" ht="23.25" customHeight="1">
      <c r="A2" s="571" t="s">
        <v>661</v>
      </c>
      <c r="B2" s="571"/>
      <c r="C2" s="571"/>
      <c r="D2" s="571"/>
      <c r="E2" s="571"/>
      <c r="F2" s="571"/>
      <c r="G2" s="571"/>
      <c r="H2" s="571"/>
      <c r="I2" s="571"/>
      <c r="J2" s="571"/>
    </row>
    <row r="3" ht="9" customHeight="1"/>
    <row r="4" spans="1:10" ht="23.25" customHeight="1">
      <c r="A4" s="578" t="s">
        <v>662</v>
      </c>
      <c r="B4" s="578" t="s">
        <v>253</v>
      </c>
      <c r="C4" s="578" t="s">
        <v>265</v>
      </c>
      <c r="D4" s="578"/>
      <c r="E4" s="572" t="s">
        <v>258</v>
      </c>
      <c r="F4" s="573"/>
      <c r="G4" s="574"/>
      <c r="H4" s="572" t="s">
        <v>258</v>
      </c>
      <c r="I4" s="573"/>
      <c r="J4" s="574"/>
    </row>
    <row r="5" spans="1:10" ht="23.25" customHeight="1">
      <c r="A5" s="580"/>
      <c r="B5" s="580"/>
      <c r="C5" s="579"/>
      <c r="D5" s="579"/>
      <c r="E5" s="575" t="s">
        <v>260</v>
      </c>
      <c r="F5" s="576"/>
      <c r="G5" s="577"/>
      <c r="H5" s="575" t="s">
        <v>259</v>
      </c>
      <c r="I5" s="576"/>
      <c r="J5" s="577"/>
    </row>
    <row r="6" spans="1:10" ht="23.25" customHeight="1">
      <c r="A6" s="579"/>
      <c r="B6" s="579"/>
      <c r="C6" s="104" t="s">
        <v>254</v>
      </c>
      <c r="D6" s="104" t="s">
        <v>255</v>
      </c>
      <c r="E6" s="104" t="s">
        <v>256</v>
      </c>
      <c r="F6" s="104" t="s">
        <v>257</v>
      </c>
      <c r="G6" s="104" t="s">
        <v>264</v>
      </c>
      <c r="H6" s="104" t="s">
        <v>256</v>
      </c>
      <c r="I6" s="104" t="s">
        <v>257</v>
      </c>
      <c r="J6" s="104" t="s">
        <v>264</v>
      </c>
    </row>
    <row r="7" spans="1:10" ht="23.25" customHeight="1">
      <c r="A7" s="664" t="s">
        <v>663</v>
      </c>
      <c r="B7" s="665"/>
      <c r="C7" s="328"/>
      <c r="D7" s="328"/>
      <c r="E7" s="328"/>
      <c r="F7" s="328"/>
      <c r="G7" s="328"/>
      <c r="H7" s="328"/>
      <c r="I7" s="328"/>
      <c r="J7" s="328"/>
    </row>
    <row r="8" spans="1:10" ht="23.25" customHeight="1">
      <c r="A8" s="329"/>
      <c r="B8" s="358" t="s">
        <v>426</v>
      </c>
      <c r="C8" s="122" t="s">
        <v>272</v>
      </c>
      <c r="D8" s="123">
        <v>365</v>
      </c>
      <c r="E8" s="123"/>
      <c r="F8" s="123">
        <v>1</v>
      </c>
      <c r="G8" s="123"/>
      <c r="H8" s="359">
        <f aca="true" t="shared" si="0" ref="H8:H13">E8*D8</f>
        <v>0</v>
      </c>
      <c r="I8" s="359">
        <f aca="true" t="shared" si="1" ref="I8:I13">F8*D8</f>
        <v>365</v>
      </c>
      <c r="J8" s="359">
        <f aca="true" t="shared" si="2" ref="J8:J13">G8*D8</f>
        <v>0</v>
      </c>
    </row>
    <row r="9" spans="1:10" ht="23.25" customHeight="1">
      <c r="A9" s="112"/>
      <c r="B9" s="112" t="s">
        <v>664</v>
      </c>
      <c r="C9" s="109" t="s">
        <v>272</v>
      </c>
      <c r="D9" s="110">
        <v>365</v>
      </c>
      <c r="E9" s="110"/>
      <c r="F9" s="110">
        <v>24</v>
      </c>
      <c r="G9" s="110"/>
      <c r="H9" s="330">
        <f t="shared" si="0"/>
        <v>0</v>
      </c>
      <c r="I9" s="330">
        <f t="shared" si="1"/>
        <v>8760</v>
      </c>
      <c r="J9" s="330">
        <f t="shared" si="2"/>
        <v>0</v>
      </c>
    </row>
    <row r="10" spans="1:10" ht="23.25" customHeight="1">
      <c r="A10" s="112"/>
      <c r="B10" s="112" t="s">
        <v>665</v>
      </c>
      <c r="C10" s="109" t="s">
        <v>272</v>
      </c>
      <c r="D10" s="110">
        <v>365</v>
      </c>
      <c r="E10" s="110"/>
      <c r="F10" s="110">
        <v>24</v>
      </c>
      <c r="G10" s="110"/>
      <c r="H10" s="330">
        <f t="shared" si="0"/>
        <v>0</v>
      </c>
      <c r="I10" s="330">
        <f t="shared" si="1"/>
        <v>8760</v>
      </c>
      <c r="J10" s="330">
        <f t="shared" si="2"/>
        <v>0</v>
      </c>
    </row>
    <row r="11" spans="1:10" ht="23.25" customHeight="1">
      <c r="A11" s="112"/>
      <c r="B11" s="112" t="s">
        <v>666</v>
      </c>
      <c r="C11" s="109" t="s">
        <v>272</v>
      </c>
      <c r="D11" s="110">
        <v>365</v>
      </c>
      <c r="E11" s="110"/>
      <c r="F11" s="110">
        <v>24</v>
      </c>
      <c r="G11" s="110"/>
      <c r="H11" s="330">
        <f t="shared" si="0"/>
        <v>0</v>
      </c>
      <c r="I11" s="330">
        <f t="shared" si="1"/>
        <v>8760</v>
      </c>
      <c r="J11" s="330">
        <f t="shared" si="2"/>
        <v>0</v>
      </c>
    </row>
    <row r="12" spans="1:10" ht="23.25" customHeight="1">
      <c r="A12" s="112"/>
      <c r="B12" s="112" t="s">
        <v>667</v>
      </c>
      <c r="C12" s="109" t="s">
        <v>272</v>
      </c>
      <c r="D12" s="110">
        <v>365</v>
      </c>
      <c r="E12" s="110"/>
      <c r="F12" s="110">
        <v>3</v>
      </c>
      <c r="G12" s="110"/>
      <c r="H12" s="330">
        <f t="shared" si="0"/>
        <v>0</v>
      </c>
      <c r="I12" s="330">
        <f t="shared" si="1"/>
        <v>1095</v>
      </c>
      <c r="J12" s="330">
        <f t="shared" si="2"/>
        <v>0</v>
      </c>
    </row>
    <row r="13" spans="1:10" ht="23.25" customHeight="1">
      <c r="A13" s="127"/>
      <c r="B13" s="127" t="s">
        <v>668</v>
      </c>
      <c r="C13" s="129" t="s">
        <v>272</v>
      </c>
      <c r="D13" s="130">
        <v>365</v>
      </c>
      <c r="E13" s="130"/>
      <c r="F13" s="130">
        <v>1</v>
      </c>
      <c r="G13" s="130"/>
      <c r="H13" s="357">
        <f t="shared" si="0"/>
        <v>0</v>
      </c>
      <c r="I13" s="357">
        <f t="shared" si="1"/>
        <v>365</v>
      </c>
      <c r="J13" s="357">
        <f t="shared" si="2"/>
        <v>0</v>
      </c>
    </row>
    <row r="14" spans="1:10" ht="23.25" customHeight="1">
      <c r="A14" s="666" t="s">
        <v>669</v>
      </c>
      <c r="B14" s="667"/>
      <c r="C14" s="328"/>
      <c r="D14" s="328"/>
      <c r="E14" s="328"/>
      <c r="F14" s="328"/>
      <c r="G14" s="328"/>
      <c r="H14" s="328"/>
      <c r="I14" s="328"/>
      <c r="J14" s="328"/>
    </row>
    <row r="15" spans="1:10" ht="23.25" customHeight="1">
      <c r="A15" s="329"/>
      <c r="B15" s="358" t="s">
        <v>426</v>
      </c>
      <c r="C15" s="122" t="s">
        <v>272</v>
      </c>
      <c r="D15" s="123">
        <v>416</v>
      </c>
      <c r="E15" s="123"/>
      <c r="F15" s="123">
        <v>2</v>
      </c>
      <c r="G15" s="123"/>
      <c r="H15" s="359">
        <f aca="true" t="shared" si="3" ref="H15:H24">E15*D15</f>
        <v>0</v>
      </c>
      <c r="I15" s="359">
        <f aca="true" t="shared" si="4" ref="I15:I24">F15*D15</f>
        <v>832</v>
      </c>
      <c r="J15" s="359">
        <f aca="true" t="shared" si="5" ref="J15:J24">G15*D15</f>
        <v>0</v>
      </c>
    </row>
    <row r="16" spans="1:10" ht="23.25" customHeight="1">
      <c r="A16" s="112"/>
      <c r="B16" s="112" t="s">
        <v>670</v>
      </c>
      <c r="C16" s="109" t="s">
        <v>272</v>
      </c>
      <c r="D16" s="110">
        <v>1095</v>
      </c>
      <c r="E16" s="110"/>
      <c r="F16" s="110"/>
      <c r="G16" s="110">
        <v>1</v>
      </c>
      <c r="H16" s="330">
        <f t="shared" si="3"/>
        <v>0</v>
      </c>
      <c r="I16" s="330">
        <f t="shared" si="4"/>
        <v>0</v>
      </c>
      <c r="J16" s="330">
        <f t="shared" si="5"/>
        <v>1095</v>
      </c>
    </row>
    <row r="17" spans="1:10" ht="23.25" customHeight="1">
      <c r="A17" s="112"/>
      <c r="B17" s="112" t="s">
        <v>671</v>
      </c>
      <c r="C17" s="109" t="s">
        <v>272</v>
      </c>
      <c r="D17" s="110">
        <v>1973</v>
      </c>
      <c r="E17" s="110"/>
      <c r="F17" s="110"/>
      <c r="G17" s="110">
        <v>1</v>
      </c>
      <c r="H17" s="330">
        <f t="shared" si="3"/>
        <v>0</v>
      </c>
      <c r="I17" s="330">
        <f t="shared" si="4"/>
        <v>0</v>
      </c>
      <c r="J17" s="330">
        <f t="shared" si="5"/>
        <v>1973</v>
      </c>
    </row>
    <row r="18" spans="1:10" ht="23.25" customHeight="1">
      <c r="A18" s="112"/>
      <c r="B18" s="112" t="s">
        <v>672</v>
      </c>
      <c r="C18" s="109" t="s">
        <v>272</v>
      </c>
      <c r="D18" s="110">
        <v>5947</v>
      </c>
      <c r="E18" s="110"/>
      <c r="F18" s="110"/>
      <c r="G18" s="110">
        <v>1</v>
      </c>
      <c r="H18" s="330">
        <f t="shared" si="3"/>
        <v>0</v>
      </c>
      <c r="I18" s="330">
        <f t="shared" si="4"/>
        <v>0</v>
      </c>
      <c r="J18" s="330">
        <f t="shared" si="5"/>
        <v>5947</v>
      </c>
    </row>
    <row r="19" spans="1:10" ht="23.25" customHeight="1">
      <c r="A19" s="112"/>
      <c r="B19" s="112" t="s">
        <v>673</v>
      </c>
      <c r="C19" s="109" t="s">
        <v>272</v>
      </c>
      <c r="D19" s="110">
        <v>9077</v>
      </c>
      <c r="E19" s="110"/>
      <c r="F19" s="110"/>
      <c r="G19" s="110">
        <v>1</v>
      </c>
      <c r="H19" s="330">
        <f t="shared" si="3"/>
        <v>0</v>
      </c>
      <c r="I19" s="330">
        <f t="shared" si="4"/>
        <v>0</v>
      </c>
      <c r="J19" s="330">
        <f t="shared" si="5"/>
        <v>9077</v>
      </c>
    </row>
    <row r="20" spans="1:10" ht="23.25" customHeight="1">
      <c r="A20" s="112"/>
      <c r="B20" s="112" t="s">
        <v>674</v>
      </c>
      <c r="C20" s="109" t="s">
        <v>272</v>
      </c>
      <c r="D20" s="110">
        <v>313</v>
      </c>
      <c r="E20" s="110"/>
      <c r="F20" s="110"/>
      <c r="G20" s="110">
        <v>1</v>
      </c>
      <c r="H20" s="330">
        <f t="shared" si="3"/>
        <v>0</v>
      </c>
      <c r="I20" s="330">
        <f t="shared" si="4"/>
        <v>0</v>
      </c>
      <c r="J20" s="330">
        <f t="shared" si="5"/>
        <v>313</v>
      </c>
    </row>
    <row r="21" spans="1:10" ht="23.25" customHeight="1">
      <c r="A21" s="112"/>
      <c r="B21" s="112" t="s">
        <v>675</v>
      </c>
      <c r="C21" s="109" t="s">
        <v>272</v>
      </c>
      <c r="D21" s="110">
        <v>90</v>
      </c>
      <c r="E21" s="110"/>
      <c r="F21" s="110"/>
      <c r="G21" s="110">
        <v>1</v>
      </c>
      <c r="H21" s="330">
        <f t="shared" si="3"/>
        <v>0</v>
      </c>
      <c r="I21" s="330">
        <f t="shared" si="4"/>
        <v>0</v>
      </c>
      <c r="J21" s="330">
        <f t="shared" si="5"/>
        <v>90</v>
      </c>
    </row>
    <row r="22" spans="1:10" ht="23.25" customHeight="1">
      <c r="A22" s="112"/>
      <c r="B22" s="112" t="s">
        <v>676</v>
      </c>
      <c r="C22" s="109" t="s">
        <v>272</v>
      </c>
      <c r="D22" s="110">
        <v>96</v>
      </c>
      <c r="E22" s="110"/>
      <c r="F22" s="110">
        <v>6</v>
      </c>
      <c r="G22" s="110"/>
      <c r="H22" s="330">
        <f t="shared" si="3"/>
        <v>0</v>
      </c>
      <c r="I22" s="330">
        <f t="shared" si="4"/>
        <v>576</v>
      </c>
      <c r="J22" s="330">
        <f t="shared" si="5"/>
        <v>0</v>
      </c>
    </row>
    <row r="23" spans="1:10" ht="23.25" customHeight="1">
      <c r="A23" s="113"/>
      <c r="B23" s="113" t="s">
        <v>677</v>
      </c>
      <c r="C23" s="331" t="s">
        <v>272</v>
      </c>
      <c r="D23" s="332">
        <v>104</v>
      </c>
      <c r="E23" s="332"/>
      <c r="F23" s="332">
        <v>3</v>
      </c>
      <c r="G23" s="332"/>
      <c r="H23" s="330">
        <f t="shared" si="3"/>
        <v>0</v>
      </c>
      <c r="I23" s="330">
        <f t="shared" si="4"/>
        <v>312</v>
      </c>
      <c r="J23" s="330">
        <f t="shared" si="5"/>
        <v>0</v>
      </c>
    </row>
    <row r="24" spans="1:10" ht="23.25" customHeight="1">
      <c r="A24" s="112"/>
      <c r="B24" s="112" t="s">
        <v>678</v>
      </c>
      <c r="C24" s="109" t="s">
        <v>272</v>
      </c>
      <c r="D24" s="110">
        <v>480</v>
      </c>
      <c r="E24" s="110"/>
      <c r="F24" s="110">
        <v>5</v>
      </c>
      <c r="G24" s="110"/>
      <c r="H24" s="330">
        <f t="shared" si="3"/>
        <v>0</v>
      </c>
      <c r="I24" s="330">
        <f t="shared" si="4"/>
        <v>2400</v>
      </c>
      <c r="J24" s="330">
        <f t="shared" si="5"/>
        <v>0</v>
      </c>
    </row>
    <row r="25" spans="1:10" ht="23.25" customHeight="1">
      <c r="A25" s="664" t="s">
        <v>679</v>
      </c>
      <c r="B25" s="665"/>
      <c r="C25" s="328"/>
      <c r="D25" s="328"/>
      <c r="E25" s="328"/>
      <c r="F25" s="328"/>
      <c r="G25" s="328"/>
      <c r="H25" s="328"/>
      <c r="I25" s="328"/>
      <c r="J25" s="328"/>
    </row>
    <row r="26" spans="1:10" ht="23.25" customHeight="1">
      <c r="A26" s="361" t="s">
        <v>680</v>
      </c>
      <c r="B26" s="362"/>
      <c r="C26" s="363"/>
      <c r="D26" s="363"/>
      <c r="E26" s="363"/>
      <c r="F26" s="363"/>
      <c r="G26" s="363"/>
      <c r="H26" s="363"/>
      <c r="I26" s="363"/>
      <c r="J26" s="363"/>
    </row>
    <row r="27" spans="1:10" ht="23.25" customHeight="1">
      <c r="A27" s="360"/>
      <c r="B27" s="324" t="s">
        <v>681</v>
      </c>
      <c r="C27" s="115" t="s">
        <v>272</v>
      </c>
      <c r="D27" s="114">
        <v>350</v>
      </c>
      <c r="E27" s="114"/>
      <c r="F27" s="114">
        <v>6</v>
      </c>
      <c r="G27" s="114"/>
      <c r="H27" s="356">
        <f aca="true" t="shared" si="6" ref="H27:H36">E27*D27</f>
        <v>0</v>
      </c>
      <c r="I27" s="356">
        <f aca="true" t="shared" si="7" ref="I27:I36">F27*D27</f>
        <v>2100</v>
      </c>
      <c r="J27" s="356">
        <f aca="true" t="shared" si="8" ref="J27:J36">G27*D27</f>
        <v>0</v>
      </c>
    </row>
    <row r="28" spans="1:10" ht="23.25" customHeight="1">
      <c r="A28" s="112"/>
      <c r="B28" s="112" t="s">
        <v>682</v>
      </c>
      <c r="C28" s="109" t="s">
        <v>272</v>
      </c>
      <c r="D28" s="110">
        <v>12</v>
      </c>
      <c r="E28" s="110"/>
      <c r="F28" s="110"/>
      <c r="G28" s="110">
        <v>1</v>
      </c>
      <c r="H28" s="330">
        <f t="shared" si="6"/>
        <v>0</v>
      </c>
      <c r="I28" s="330">
        <f t="shared" si="7"/>
        <v>0</v>
      </c>
      <c r="J28" s="330">
        <f t="shared" si="8"/>
        <v>12</v>
      </c>
    </row>
    <row r="29" spans="1:10" ht="23.25" customHeight="1">
      <c r="A29" s="112"/>
      <c r="B29" s="112" t="s">
        <v>683</v>
      </c>
      <c r="C29" s="109" t="s">
        <v>272</v>
      </c>
      <c r="D29" s="110">
        <v>12</v>
      </c>
      <c r="E29" s="110"/>
      <c r="F29" s="110"/>
      <c r="G29" s="110">
        <v>1</v>
      </c>
      <c r="H29" s="330">
        <f t="shared" si="6"/>
        <v>0</v>
      </c>
      <c r="I29" s="330">
        <f t="shared" si="7"/>
        <v>0</v>
      </c>
      <c r="J29" s="330">
        <f t="shared" si="8"/>
        <v>12</v>
      </c>
    </row>
    <row r="30" spans="1:10" ht="23.25" customHeight="1">
      <c r="A30" s="112"/>
      <c r="B30" s="112" t="s">
        <v>684</v>
      </c>
      <c r="C30" s="109" t="s">
        <v>272</v>
      </c>
      <c r="D30" s="110">
        <v>24</v>
      </c>
      <c r="E30" s="110"/>
      <c r="F30" s="110"/>
      <c r="G30" s="110">
        <v>2</v>
      </c>
      <c r="H30" s="330">
        <f t="shared" si="6"/>
        <v>0</v>
      </c>
      <c r="I30" s="330">
        <f t="shared" si="7"/>
        <v>0</v>
      </c>
      <c r="J30" s="330">
        <f t="shared" si="8"/>
        <v>48</v>
      </c>
    </row>
    <row r="31" spans="1:10" ht="23.25" customHeight="1">
      <c r="A31" s="112"/>
      <c r="B31" s="112" t="s">
        <v>685</v>
      </c>
      <c r="C31" s="109" t="s">
        <v>272</v>
      </c>
      <c r="D31" s="110">
        <v>6</v>
      </c>
      <c r="E31" s="110"/>
      <c r="F31" s="110"/>
      <c r="G31" s="110">
        <v>5</v>
      </c>
      <c r="H31" s="330">
        <f t="shared" si="6"/>
        <v>0</v>
      </c>
      <c r="I31" s="330">
        <f t="shared" si="7"/>
        <v>0</v>
      </c>
      <c r="J31" s="330">
        <f t="shared" si="8"/>
        <v>30</v>
      </c>
    </row>
    <row r="32" spans="1:10" ht="23.25" customHeight="1">
      <c r="A32" s="112"/>
      <c r="B32" s="112" t="s">
        <v>686</v>
      </c>
      <c r="C32" s="109" t="s">
        <v>272</v>
      </c>
      <c r="D32" s="110">
        <v>12</v>
      </c>
      <c r="E32" s="110"/>
      <c r="F32" s="110"/>
      <c r="G32" s="110">
        <v>1</v>
      </c>
      <c r="H32" s="330">
        <f t="shared" si="6"/>
        <v>0</v>
      </c>
      <c r="I32" s="330">
        <f t="shared" si="7"/>
        <v>0</v>
      </c>
      <c r="J32" s="330">
        <f t="shared" si="8"/>
        <v>12</v>
      </c>
    </row>
    <row r="33" spans="1:10" ht="23.25" customHeight="1">
      <c r="A33" s="112"/>
      <c r="B33" s="112" t="s">
        <v>687</v>
      </c>
      <c r="C33" s="109" t="s">
        <v>272</v>
      </c>
      <c r="D33" s="110">
        <v>300</v>
      </c>
      <c r="E33" s="110"/>
      <c r="F33" s="110">
        <v>5</v>
      </c>
      <c r="G33" s="110"/>
      <c r="H33" s="330">
        <f t="shared" si="6"/>
        <v>0</v>
      </c>
      <c r="I33" s="330">
        <f t="shared" si="7"/>
        <v>1500</v>
      </c>
      <c r="J33" s="330">
        <f t="shared" si="8"/>
        <v>0</v>
      </c>
    </row>
    <row r="34" spans="1:10" ht="23.25" customHeight="1">
      <c r="A34" s="112"/>
      <c r="B34" s="112" t="s">
        <v>688</v>
      </c>
      <c r="C34" s="109" t="s">
        <v>272</v>
      </c>
      <c r="D34" s="110">
        <v>48</v>
      </c>
      <c r="E34" s="110"/>
      <c r="F34" s="110"/>
      <c r="G34" s="110">
        <v>1</v>
      </c>
      <c r="H34" s="330">
        <f t="shared" si="6"/>
        <v>0</v>
      </c>
      <c r="I34" s="330">
        <f t="shared" si="7"/>
        <v>0</v>
      </c>
      <c r="J34" s="330">
        <f t="shared" si="8"/>
        <v>48</v>
      </c>
    </row>
    <row r="35" spans="1:10" ht="23.25" customHeight="1">
      <c r="A35" s="113"/>
      <c r="B35" s="113" t="s">
        <v>690</v>
      </c>
      <c r="C35" s="331" t="s">
        <v>272</v>
      </c>
      <c r="D35" s="332">
        <v>12</v>
      </c>
      <c r="E35" s="332"/>
      <c r="F35" s="332">
        <v>3</v>
      </c>
      <c r="G35" s="332"/>
      <c r="H35" s="330">
        <f t="shared" si="6"/>
        <v>0</v>
      </c>
      <c r="I35" s="330">
        <f t="shared" si="7"/>
        <v>36</v>
      </c>
      <c r="J35" s="330">
        <f t="shared" si="8"/>
        <v>0</v>
      </c>
    </row>
    <row r="36" spans="1:10" ht="23.25" customHeight="1">
      <c r="A36" s="113"/>
      <c r="B36" s="113" t="s">
        <v>691</v>
      </c>
      <c r="C36" s="331" t="s">
        <v>272</v>
      </c>
      <c r="D36" s="332">
        <v>24</v>
      </c>
      <c r="E36" s="332"/>
      <c r="F36" s="332">
        <v>3</v>
      </c>
      <c r="G36" s="332"/>
      <c r="H36" s="352">
        <f t="shared" si="6"/>
        <v>0</v>
      </c>
      <c r="I36" s="352">
        <f t="shared" si="7"/>
        <v>72</v>
      </c>
      <c r="J36" s="352">
        <f t="shared" si="8"/>
        <v>0</v>
      </c>
    </row>
    <row r="37" spans="1:10" ht="23.25" customHeight="1">
      <c r="A37" s="668" t="s">
        <v>692</v>
      </c>
      <c r="B37" s="669"/>
      <c r="C37" s="363"/>
      <c r="D37" s="363"/>
      <c r="E37" s="363"/>
      <c r="F37" s="363"/>
      <c r="G37" s="363"/>
      <c r="H37" s="363"/>
      <c r="I37" s="363"/>
      <c r="J37" s="363"/>
    </row>
    <row r="38" spans="1:10" ht="23.25" customHeight="1">
      <c r="A38" s="364"/>
      <c r="B38" s="324" t="s">
        <v>693</v>
      </c>
      <c r="C38" s="115" t="s">
        <v>272</v>
      </c>
      <c r="D38" s="114">
        <v>365</v>
      </c>
      <c r="E38" s="114"/>
      <c r="F38" s="114">
        <v>8</v>
      </c>
      <c r="G38" s="114"/>
      <c r="H38" s="356">
        <f aca="true" t="shared" si="9" ref="H38:H46">E38*D38</f>
        <v>0</v>
      </c>
      <c r="I38" s="356">
        <f aca="true" t="shared" si="10" ref="I38:I46">F38*D38</f>
        <v>2920</v>
      </c>
      <c r="J38" s="356">
        <f aca="true" t="shared" si="11" ref="J38:J46">G38*D38</f>
        <v>0</v>
      </c>
    </row>
    <row r="39" spans="1:10" ht="23.25" customHeight="1">
      <c r="A39" s="112"/>
      <c r="B39" s="112" t="s">
        <v>694</v>
      </c>
      <c r="C39" s="109" t="s">
        <v>272</v>
      </c>
      <c r="D39" s="110">
        <v>48</v>
      </c>
      <c r="E39" s="110"/>
      <c r="F39" s="110">
        <v>4</v>
      </c>
      <c r="G39" s="110"/>
      <c r="H39" s="330">
        <f t="shared" si="9"/>
        <v>0</v>
      </c>
      <c r="I39" s="330">
        <f t="shared" si="10"/>
        <v>192</v>
      </c>
      <c r="J39" s="330">
        <f t="shared" si="11"/>
        <v>0</v>
      </c>
    </row>
    <row r="40" spans="1:10" ht="23.25" customHeight="1">
      <c r="A40" s="112"/>
      <c r="B40" s="112" t="s">
        <v>695</v>
      </c>
      <c r="C40" s="109" t="s">
        <v>272</v>
      </c>
      <c r="D40" s="110">
        <v>96</v>
      </c>
      <c r="E40" s="110"/>
      <c r="F40" s="110">
        <v>3</v>
      </c>
      <c r="G40" s="110"/>
      <c r="H40" s="330">
        <f t="shared" si="9"/>
        <v>0</v>
      </c>
      <c r="I40" s="330">
        <f t="shared" si="10"/>
        <v>288</v>
      </c>
      <c r="J40" s="330">
        <f t="shared" si="11"/>
        <v>0</v>
      </c>
    </row>
    <row r="41" spans="1:10" ht="23.25" customHeight="1">
      <c r="A41" s="112"/>
      <c r="B41" s="112" t="s">
        <v>696</v>
      </c>
      <c r="C41" s="109" t="s">
        <v>272</v>
      </c>
      <c r="D41" s="110">
        <v>24</v>
      </c>
      <c r="E41" s="110"/>
      <c r="F41" s="110">
        <v>4</v>
      </c>
      <c r="G41" s="110"/>
      <c r="H41" s="330">
        <f t="shared" si="9"/>
        <v>0</v>
      </c>
      <c r="I41" s="330">
        <f t="shared" si="10"/>
        <v>96</v>
      </c>
      <c r="J41" s="330">
        <f t="shared" si="11"/>
        <v>0</v>
      </c>
    </row>
    <row r="42" spans="1:10" ht="23.25" customHeight="1">
      <c r="A42" s="112"/>
      <c r="B42" s="112" t="s">
        <v>697</v>
      </c>
      <c r="C42" s="109" t="s">
        <v>272</v>
      </c>
      <c r="D42" s="110">
        <v>12</v>
      </c>
      <c r="E42" s="110"/>
      <c r="F42" s="110">
        <v>7</v>
      </c>
      <c r="G42" s="110"/>
      <c r="H42" s="330">
        <f t="shared" si="9"/>
        <v>0</v>
      </c>
      <c r="I42" s="330">
        <f t="shared" si="10"/>
        <v>84</v>
      </c>
      <c r="J42" s="330">
        <f t="shared" si="11"/>
        <v>0</v>
      </c>
    </row>
    <row r="43" spans="1:10" ht="23.25" customHeight="1">
      <c r="A43" s="112"/>
      <c r="B43" s="112" t="s">
        <v>698</v>
      </c>
      <c r="C43" s="109" t="s">
        <v>272</v>
      </c>
      <c r="D43" s="110">
        <v>12</v>
      </c>
      <c r="E43" s="110"/>
      <c r="F43" s="110">
        <v>7</v>
      </c>
      <c r="G43" s="110"/>
      <c r="H43" s="330">
        <f t="shared" si="9"/>
        <v>0</v>
      </c>
      <c r="I43" s="330">
        <f t="shared" si="10"/>
        <v>84</v>
      </c>
      <c r="J43" s="330">
        <f t="shared" si="11"/>
        <v>0</v>
      </c>
    </row>
    <row r="44" spans="1:10" ht="23.25" customHeight="1">
      <c r="A44" s="112"/>
      <c r="B44" s="112" t="s">
        <v>699</v>
      </c>
      <c r="C44" s="109" t="s">
        <v>272</v>
      </c>
      <c r="D44" s="110">
        <v>365</v>
      </c>
      <c r="E44" s="110"/>
      <c r="F44" s="110">
        <v>3</v>
      </c>
      <c r="G44" s="110"/>
      <c r="H44" s="330">
        <f t="shared" si="9"/>
        <v>0</v>
      </c>
      <c r="I44" s="330">
        <f t="shared" si="10"/>
        <v>1095</v>
      </c>
      <c r="J44" s="330">
        <f t="shared" si="11"/>
        <v>0</v>
      </c>
    </row>
    <row r="45" spans="1:10" ht="23.25" customHeight="1">
      <c r="A45" s="112"/>
      <c r="B45" s="112" t="s">
        <v>700</v>
      </c>
      <c r="C45" s="109" t="s">
        <v>272</v>
      </c>
      <c r="D45" s="110">
        <v>12</v>
      </c>
      <c r="E45" s="110"/>
      <c r="F45" s="110">
        <v>7</v>
      </c>
      <c r="G45" s="110"/>
      <c r="H45" s="330">
        <f t="shared" si="9"/>
        <v>0</v>
      </c>
      <c r="I45" s="330">
        <f t="shared" si="10"/>
        <v>84</v>
      </c>
      <c r="J45" s="330">
        <f t="shared" si="11"/>
        <v>0</v>
      </c>
    </row>
    <row r="46" spans="1:10" ht="23.25" customHeight="1">
      <c r="A46" s="113"/>
      <c r="B46" s="113" t="s">
        <v>701</v>
      </c>
      <c r="C46" s="331" t="s">
        <v>272</v>
      </c>
      <c r="D46" s="332">
        <v>24</v>
      </c>
      <c r="E46" s="332"/>
      <c r="F46" s="332">
        <v>5</v>
      </c>
      <c r="G46" s="332"/>
      <c r="H46" s="352">
        <f t="shared" si="9"/>
        <v>0</v>
      </c>
      <c r="I46" s="352">
        <f t="shared" si="10"/>
        <v>120</v>
      </c>
      <c r="J46" s="352">
        <f t="shared" si="11"/>
        <v>0</v>
      </c>
    </row>
    <row r="47" spans="1:10" ht="23.25" customHeight="1">
      <c r="A47" s="668" t="s">
        <v>702</v>
      </c>
      <c r="B47" s="669"/>
      <c r="C47" s="363"/>
      <c r="D47" s="363"/>
      <c r="E47" s="363"/>
      <c r="F47" s="363"/>
      <c r="G47" s="363"/>
      <c r="H47" s="363"/>
      <c r="I47" s="363"/>
      <c r="J47" s="363"/>
    </row>
    <row r="48" spans="1:10" ht="23.25" customHeight="1">
      <c r="A48" s="364"/>
      <c r="B48" s="324" t="s">
        <v>426</v>
      </c>
      <c r="C48" s="115" t="s">
        <v>272</v>
      </c>
      <c r="D48" s="114">
        <v>24</v>
      </c>
      <c r="E48" s="114"/>
      <c r="F48" s="114">
        <v>1</v>
      </c>
      <c r="G48" s="114"/>
      <c r="H48" s="356">
        <f aca="true" t="shared" si="12" ref="H48:H55">E48*D48</f>
        <v>0</v>
      </c>
      <c r="I48" s="356">
        <f aca="true" t="shared" si="13" ref="I48:I55">F48*D48</f>
        <v>24</v>
      </c>
      <c r="J48" s="356">
        <f aca="true" t="shared" si="14" ref="J48:J55">G48*D48</f>
        <v>0</v>
      </c>
    </row>
    <row r="49" spans="1:10" ht="23.25" customHeight="1">
      <c r="A49" s="112"/>
      <c r="B49" s="112" t="s">
        <v>703</v>
      </c>
      <c r="C49" s="109" t="s">
        <v>272</v>
      </c>
      <c r="D49" s="110">
        <v>22</v>
      </c>
      <c r="E49" s="110"/>
      <c r="F49" s="110"/>
      <c r="G49" s="110">
        <v>14</v>
      </c>
      <c r="H49" s="330">
        <f t="shared" si="12"/>
        <v>0</v>
      </c>
      <c r="I49" s="330">
        <f t="shared" si="13"/>
        <v>0</v>
      </c>
      <c r="J49" s="330">
        <f t="shared" si="14"/>
        <v>308</v>
      </c>
    </row>
    <row r="50" spans="1:10" ht="23.25" customHeight="1">
      <c r="A50" s="112"/>
      <c r="B50" s="112" t="s">
        <v>704</v>
      </c>
      <c r="C50" s="109" t="s">
        <v>272</v>
      </c>
      <c r="D50" s="110">
        <v>22</v>
      </c>
      <c r="E50" s="110"/>
      <c r="F50" s="110"/>
      <c r="G50" s="110">
        <v>20</v>
      </c>
      <c r="H50" s="330">
        <f t="shared" si="12"/>
        <v>0</v>
      </c>
      <c r="I50" s="330">
        <f t="shared" si="13"/>
        <v>0</v>
      </c>
      <c r="J50" s="330">
        <f t="shared" si="14"/>
        <v>440</v>
      </c>
    </row>
    <row r="51" spans="1:10" ht="23.25" customHeight="1">
      <c r="A51" s="112"/>
      <c r="B51" s="112" t="s">
        <v>705</v>
      </c>
      <c r="C51" s="109" t="s">
        <v>272</v>
      </c>
      <c r="D51" s="110">
        <v>22</v>
      </c>
      <c r="E51" s="110"/>
      <c r="F51" s="110"/>
      <c r="G51" s="110">
        <v>7</v>
      </c>
      <c r="H51" s="330">
        <f t="shared" si="12"/>
        <v>0</v>
      </c>
      <c r="I51" s="330">
        <f t="shared" si="13"/>
        <v>0</v>
      </c>
      <c r="J51" s="330">
        <f t="shared" si="14"/>
        <v>154</v>
      </c>
    </row>
    <row r="52" spans="1:10" ht="23.25" customHeight="1">
      <c r="A52" s="112"/>
      <c r="B52" s="112" t="s">
        <v>706</v>
      </c>
      <c r="C52" s="109" t="s">
        <v>272</v>
      </c>
      <c r="D52" s="110">
        <v>22</v>
      </c>
      <c r="E52" s="110"/>
      <c r="F52" s="110">
        <v>1</v>
      </c>
      <c r="G52" s="110"/>
      <c r="H52" s="330">
        <f t="shared" si="12"/>
        <v>0</v>
      </c>
      <c r="I52" s="330">
        <f t="shared" si="13"/>
        <v>22</v>
      </c>
      <c r="J52" s="330">
        <f t="shared" si="14"/>
        <v>0</v>
      </c>
    </row>
    <row r="53" spans="1:10" ht="23.25" customHeight="1">
      <c r="A53" s="112"/>
      <c r="B53" s="112" t="s">
        <v>707</v>
      </c>
      <c r="C53" s="109" t="s">
        <v>272</v>
      </c>
      <c r="D53" s="110">
        <v>365</v>
      </c>
      <c r="E53" s="110"/>
      <c r="F53" s="110"/>
      <c r="G53" s="110">
        <v>1</v>
      </c>
      <c r="H53" s="330">
        <f t="shared" si="12"/>
        <v>0</v>
      </c>
      <c r="I53" s="330">
        <f t="shared" si="13"/>
        <v>0</v>
      </c>
      <c r="J53" s="330">
        <f t="shared" si="14"/>
        <v>365</v>
      </c>
    </row>
    <row r="54" spans="1:10" ht="23.25" customHeight="1">
      <c r="A54" s="112"/>
      <c r="B54" s="112" t="s">
        <v>708</v>
      </c>
      <c r="C54" s="109" t="s">
        <v>272</v>
      </c>
      <c r="D54" s="110">
        <v>35</v>
      </c>
      <c r="E54" s="110"/>
      <c r="F54" s="110"/>
      <c r="G54" s="110">
        <v>2</v>
      </c>
      <c r="H54" s="330">
        <f t="shared" si="12"/>
        <v>0</v>
      </c>
      <c r="I54" s="330">
        <f t="shared" si="13"/>
        <v>0</v>
      </c>
      <c r="J54" s="330">
        <f t="shared" si="14"/>
        <v>70</v>
      </c>
    </row>
    <row r="55" spans="1:10" ht="23.25" customHeight="1">
      <c r="A55" s="113"/>
      <c r="B55" s="113" t="s">
        <v>709</v>
      </c>
      <c r="C55" s="331" t="s">
        <v>272</v>
      </c>
      <c r="D55" s="332">
        <v>15</v>
      </c>
      <c r="E55" s="332"/>
      <c r="F55" s="332"/>
      <c r="G55" s="332">
        <v>7</v>
      </c>
      <c r="H55" s="352">
        <f t="shared" si="12"/>
        <v>0</v>
      </c>
      <c r="I55" s="352">
        <f t="shared" si="13"/>
        <v>0</v>
      </c>
      <c r="J55" s="352">
        <f t="shared" si="14"/>
        <v>105</v>
      </c>
    </row>
    <row r="56" spans="1:10" ht="23.25" customHeight="1">
      <c r="A56" s="668" t="s">
        <v>710</v>
      </c>
      <c r="B56" s="669"/>
      <c r="C56" s="363"/>
      <c r="D56" s="363"/>
      <c r="E56" s="363"/>
      <c r="F56" s="363"/>
      <c r="G56" s="363"/>
      <c r="H56" s="363"/>
      <c r="I56" s="363"/>
      <c r="J56" s="363"/>
    </row>
    <row r="57" spans="1:10" ht="23.25" customHeight="1">
      <c r="A57" s="364"/>
      <c r="B57" s="324" t="s">
        <v>426</v>
      </c>
      <c r="C57" s="115"/>
      <c r="D57" s="114"/>
      <c r="E57" s="114"/>
      <c r="F57" s="114"/>
      <c r="G57" s="114"/>
      <c r="H57" s="134"/>
      <c r="I57" s="134"/>
      <c r="J57" s="134"/>
    </row>
    <row r="58" spans="1:10" ht="23.25" customHeight="1">
      <c r="A58" s="112"/>
      <c r="B58" s="112" t="s">
        <v>711</v>
      </c>
      <c r="C58" s="109" t="s">
        <v>272</v>
      </c>
      <c r="D58" s="110">
        <v>1680</v>
      </c>
      <c r="E58" s="110">
        <v>5</v>
      </c>
      <c r="F58" s="110"/>
      <c r="G58" s="110"/>
      <c r="H58" s="330">
        <f aca="true" t="shared" si="15" ref="H58:H69">E58*D58</f>
        <v>8400</v>
      </c>
      <c r="I58" s="330">
        <f aca="true" t="shared" si="16" ref="I58:I69">F58*D58</f>
        <v>0</v>
      </c>
      <c r="J58" s="330">
        <f aca="true" t="shared" si="17" ref="J58:J69">G58*D58</f>
        <v>0</v>
      </c>
    </row>
    <row r="59" spans="1:10" ht="23.25" customHeight="1">
      <c r="A59" s="112"/>
      <c r="B59" s="112" t="s">
        <v>712</v>
      </c>
      <c r="C59" s="109" t="s">
        <v>272</v>
      </c>
      <c r="D59" s="110">
        <v>1680</v>
      </c>
      <c r="E59" s="110">
        <v>5</v>
      </c>
      <c r="F59" s="110"/>
      <c r="G59" s="110"/>
      <c r="H59" s="330">
        <f t="shared" si="15"/>
        <v>8400</v>
      </c>
      <c r="I59" s="330">
        <f t="shared" si="16"/>
        <v>0</v>
      </c>
      <c r="J59" s="330">
        <f t="shared" si="17"/>
        <v>0</v>
      </c>
    </row>
    <row r="60" spans="1:10" ht="23.25" customHeight="1">
      <c r="A60" s="112"/>
      <c r="B60" s="112" t="s">
        <v>713</v>
      </c>
      <c r="C60" s="109" t="s">
        <v>272</v>
      </c>
      <c r="D60" s="110">
        <v>1250</v>
      </c>
      <c r="E60" s="110">
        <v>5</v>
      </c>
      <c r="F60" s="110"/>
      <c r="G60" s="110"/>
      <c r="H60" s="330">
        <f t="shared" si="15"/>
        <v>6250</v>
      </c>
      <c r="I60" s="330">
        <f t="shared" si="16"/>
        <v>0</v>
      </c>
      <c r="J60" s="330">
        <f t="shared" si="17"/>
        <v>0</v>
      </c>
    </row>
    <row r="61" spans="1:10" ht="23.25" customHeight="1">
      <c r="A61" s="112"/>
      <c r="B61" s="112" t="s">
        <v>714</v>
      </c>
      <c r="C61" s="109" t="s">
        <v>272</v>
      </c>
      <c r="D61" s="110">
        <v>192</v>
      </c>
      <c r="E61" s="110"/>
      <c r="F61" s="110">
        <v>3</v>
      </c>
      <c r="G61" s="110"/>
      <c r="H61" s="330">
        <f t="shared" si="15"/>
        <v>0</v>
      </c>
      <c r="I61" s="330">
        <f t="shared" si="16"/>
        <v>576</v>
      </c>
      <c r="J61" s="330">
        <f t="shared" si="17"/>
        <v>0</v>
      </c>
    </row>
    <row r="62" spans="1:10" ht="23.25" customHeight="1">
      <c r="A62" s="112"/>
      <c r="B62" s="112" t="s">
        <v>715</v>
      </c>
      <c r="C62" s="109" t="s">
        <v>272</v>
      </c>
      <c r="D62" s="110">
        <v>12</v>
      </c>
      <c r="E62" s="110"/>
      <c r="F62" s="110">
        <v>3</v>
      </c>
      <c r="G62" s="110"/>
      <c r="H62" s="330">
        <f t="shared" si="15"/>
        <v>0</v>
      </c>
      <c r="I62" s="330">
        <f t="shared" si="16"/>
        <v>36</v>
      </c>
      <c r="J62" s="330">
        <f t="shared" si="17"/>
        <v>0</v>
      </c>
    </row>
    <row r="63" spans="1:10" ht="23.25" customHeight="1">
      <c r="A63" s="112"/>
      <c r="B63" s="112" t="s">
        <v>716</v>
      </c>
      <c r="C63" s="109" t="s">
        <v>272</v>
      </c>
      <c r="D63" s="110">
        <v>12</v>
      </c>
      <c r="E63" s="110"/>
      <c r="F63" s="110"/>
      <c r="G63" s="110">
        <v>1</v>
      </c>
      <c r="H63" s="330">
        <f t="shared" si="15"/>
        <v>0</v>
      </c>
      <c r="I63" s="330">
        <f t="shared" si="16"/>
        <v>0</v>
      </c>
      <c r="J63" s="330">
        <f t="shared" si="17"/>
        <v>12</v>
      </c>
    </row>
    <row r="64" spans="1:10" ht="23.25" customHeight="1">
      <c r="A64" s="112"/>
      <c r="B64" s="112" t="s">
        <v>717</v>
      </c>
      <c r="C64" s="109" t="s">
        <v>272</v>
      </c>
      <c r="D64" s="110">
        <v>12</v>
      </c>
      <c r="E64" s="110"/>
      <c r="F64" s="110"/>
      <c r="G64" s="110">
        <v>1</v>
      </c>
      <c r="H64" s="330">
        <f t="shared" si="15"/>
        <v>0</v>
      </c>
      <c r="I64" s="330">
        <f t="shared" si="16"/>
        <v>0</v>
      </c>
      <c r="J64" s="330">
        <f t="shared" si="17"/>
        <v>12</v>
      </c>
    </row>
    <row r="65" spans="1:10" ht="23.25" customHeight="1">
      <c r="A65" s="113"/>
      <c r="B65" s="113" t="s">
        <v>718</v>
      </c>
      <c r="C65" s="331" t="s">
        <v>272</v>
      </c>
      <c r="D65" s="332">
        <v>365</v>
      </c>
      <c r="E65" s="332"/>
      <c r="F65" s="332">
        <v>2</v>
      </c>
      <c r="G65" s="332"/>
      <c r="H65" s="330">
        <f t="shared" si="15"/>
        <v>0</v>
      </c>
      <c r="I65" s="330">
        <f t="shared" si="16"/>
        <v>730</v>
      </c>
      <c r="J65" s="330">
        <f t="shared" si="17"/>
        <v>0</v>
      </c>
    </row>
    <row r="66" spans="1:10" ht="23.25" customHeight="1">
      <c r="A66" s="112"/>
      <c r="B66" s="113" t="s">
        <v>719</v>
      </c>
      <c r="C66" s="109" t="s">
        <v>272</v>
      </c>
      <c r="D66" s="110">
        <v>1680</v>
      </c>
      <c r="E66" s="110"/>
      <c r="F66" s="110">
        <v>12</v>
      </c>
      <c r="G66" s="110"/>
      <c r="H66" s="330">
        <f t="shared" si="15"/>
        <v>0</v>
      </c>
      <c r="I66" s="330">
        <f t="shared" si="16"/>
        <v>20160</v>
      </c>
      <c r="J66" s="330">
        <f t="shared" si="17"/>
        <v>0</v>
      </c>
    </row>
    <row r="67" spans="1:10" ht="23.25" customHeight="1">
      <c r="A67" s="112"/>
      <c r="B67" s="112" t="s">
        <v>720</v>
      </c>
      <c r="C67" s="109" t="s">
        <v>272</v>
      </c>
      <c r="D67" s="110">
        <v>24</v>
      </c>
      <c r="E67" s="110"/>
      <c r="F67" s="110"/>
      <c r="G67" s="350">
        <v>1</v>
      </c>
      <c r="H67" s="330">
        <f t="shared" si="15"/>
        <v>0</v>
      </c>
      <c r="I67" s="330">
        <f t="shared" si="16"/>
        <v>0</v>
      </c>
      <c r="J67" s="330">
        <f t="shared" si="17"/>
        <v>24</v>
      </c>
    </row>
    <row r="68" spans="1:10" ht="23.25" customHeight="1">
      <c r="A68" s="112"/>
      <c r="B68" s="112" t="s">
        <v>721</v>
      </c>
      <c r="C68" s="109" t="s">
        <v>272</v>
      </c>
      <c r="D68" s="110">
        <v>320</v>
      </c>
      <c r="E68" s="110"/>
      <c r="F68" s="110">
        <v>1</v>
      </c>
      <c r="G68" s="350"/>
      <c r="H68" s="330">
        <f t="shared" si="15"/>
        <v>0</v>
      </c>
      <c r="I68" s="330">
        <f t="shared" si="16"/>
        <v>320</v>
      </c>
      <c r="J68" s="330">
        <f t="shared" si="17"/>
        <v>0</v>
      </c>
    </row>
    <row r="69" spans="1:10" ht="23.25" customHeight="1">
      <c r="A69" s="127"/>
      <c r="B69" s="127" t="s">
        <v>427</v>
      </c>
      <c r="C69" s="129" t="s">
        <v>272</v>
      </c>
      <c r="D69" s="130">
        <v>12</v>
      </c>
      <c r="E69" s="130"/>
      <c r="F69" s="130"/>
      <c r="G69" s="351">
        <v>1</v>
      </c>
      <c r="H69" s="357">
        <f t="shared" si="15"/>
        <v>0</v>
      </c>
      <c r="I69" s="357">
        <f t="shared" si="16"/>
        <v>0</v>
      </c>
      <c r="J69" s="357">
        <f t="shared" si="17"/>
        <v>12</v>
      </c>
    </row>
    <row r="70" spans="1:10" ht="23.25" customHeight="1">
      <c r="A70" s="353"/>
      <c r="B70" s="116"/>
      <c r="C70" s="116"/>
      <c r="D70" s="569" t="s">
        <v>290</v>
      </c>
      <c r="E70" s="569"/>
      <c r="F70" s="569"/>
      <c r="G70" s="117"/>
      <c r="H70" s="365">
        <f>SUM(H7:H69)</f>
        <v>23050</v>
      </c>
      <c r="I70" s="365">
        <f>SUM(I7:I69)</f>
        <v>62764</v>
      </c>
      <c r="J70" s="365">
        <f>SUM(J7:J69)</f>
        <v>20159</v>
      </c>
    </row>
    <row r="71" spans="1:10" ht="23.25" customHeight="1">
      <c r="A71" s="116"/>
      <c r="B71" s="116"/>
      <c r="C71" s="116"/>
      <c r="D71" s="569" t="s">
        <v>261</v>
      </c>
      <c r="E71" s="569"/>
      <c r="F71" s="569"/>
      <c r="G71" s="117"/>
      <c r="H71" s="326">
        <f>H70/60</f>
        <v>384.1666666666667</v>
      </c>
      <c r="I71" s="326">
        <f>I70</f>
        <v>62764</v>
      </c>
      <c r="J71" s="79">
        <v>0</v>
      </c>
    </row>
    <row r="72" spans="1:10" ht="23.25" customHeight="1">
      <c r="A72" s="116"/>
      <c r="B72" s="116"/>
      <c r="C72" s="116"/>
      <c r="D72" s="569" t="s">
        <v>266</v>
      </c>
      <c r="E72" s="569"/>
      <c r="F72" s="569"/>
      <c r="G72" s="119"/>
      <c r="H72" s="327">
        <f>H71/7</f>
        <v>54.88095238095239</v>
      </c>
      <c r="I72" s="327">
        <f>I71/7</f>
        <v>8966.285714285714</v>
      </c>
      <c r="J72" s="326">
        <f>J70</f>
        <v>20159</v>
      </c>
    </row>
    <row r="73" spans="1:10" ht="23.25" customHeight="1">
      <c r="A73" s="116"/>
      <c r="B73" s="116"/>
      <c r="C73" s="116"/>
      <c r="D73" s="569" t="s">
        <v>262</v>
      </c>
      <c r="E73" s="569"/>
      <c r="F73" s="569"/>
      <c r="G73" s="119"/>
      <c r="H73" s="563">
        <f>SUM(H72:J72)/230</f>
        <v>126.87028985507246</v>
      </c>
      <c r="I73" s="564"/>
      <c r="J73" s="565"/>
    </row>
    <row r="74" spans="1:10" ht="23.25" customHeight="1">
      <c r="A74" s="116"/>
      <c r="B74" s="116" t="s">
        <v>267</v>
      </c>
      <c r="C74" s="116"/>
      <c r="D74" s="116"/>
      <c r="E74" s="116"/>
      <c r="F74" s="116"/>
      <c r="G74" s="116"/>
      <c r="H74" s="354">
        <f>8</f>
        <v>8</v>
      </c>
      <c r="I74" s="354">
        <v>2.06</v>
      </c>
      <c r="J74" s="116"/>
    </row>
    <row r="75" spans="1:10" ht="23.25" customHeight="1">
      <c r="A75" s="120" t="s">
        <v>263</v>
      </c>
      <c r="B75" s="116" t="s">
        <v>268</v>
      </c>
      <c r="C75" s="116"/>
      <c r="D75" s="116"/>
      <c r="E75" s="116"/>
      <c r="F75" s="116"/>
      <c r="G75" s="116"/>
      <c r="H75" s="354" t="s">
        <v>428</v>
      </c>
      <c r="I75" s="354" t="s">
        <v>168</v>
      </c>
      <c r="J75" s="116"/>
    </row>
    <row r="76" spans="1:10" ht="23.25" customHeight="1">
      <c r="A76" s="116"/>
      <c r="B76" s="116" t="s">
        <v>269</v>
      </c>
      <c r="C76" s="116"/>
      <c r="D76" s="116"/>
      <c r="E76" s="116"/>
      <c r="F76" s="116"/>
      <c r="G76" s="116"/>
      <c r="H76" s="116"/>
      <c r="I76" s="116"/>
      <c r="J76" s="116"/>
    </row>
    <row r="77" spans="1:10" ht="23.25" customHeight="1">
      <c r="A77" s="116"/>
      <c r="B77" s="116" t="s">
        <v>270</v>
      </c>
      <c r="C77" s="562" t="s">
        <v>271</v>
      </c>
      <c r="D77" s="562"/>
      <c r="E77" s="562"/>
      <c r="F77" s="562"/>
      <c r="G77" s="562"/>
      <c r="H77" s="562"/>
      <c r="J77" s="116"/>
    </row>
    <row r="78" spans="1:10" ht="23.25" customHeight="1">
      <c r="A78" s="116"/>
      <c r="B78" s="116"/>
      <c r="C78" s="566">
        <v>230</v>
      </c>
      <c r="D78" s="566"/>
      <c r="E78" s="566"/>
      <c r="F78" s="566"/>
      <c r="G78" s="566"/>
      <c r="H78" s="566"/>
      <c r="I78" s="102"/>
      <c r="J78" s="116"/>
    </row>
    <row r="80" spans="8:10" ht="23.25" customHeight="1">
      <c r="H80" s="355">
        <f>SUM(H8,H15,H24,H27:H36,H38:H46,H48:H55,H57:H64,H67:H69)</f>
        <v>23050</v>
      </c>
      <c r="I80" s="355">
        <f>SUM(I8,I15,I24,I27:I36,I38:I46,I48:I55,I57:I64,I67:I69)</f>
        <v>13246</v>
      </c>
      <c r="J80" s="355">
        <f>SUM(J8,J15,J24,J27:J36,J38:J46,J48:J55,J57:J64,J67:J69)</f>
        <v>1664</v>
      </c>
    </row>
    <row r="81" spans="8:10" ht="23.25" customHeight="1">
      <c r="H81" s="326">
        <f>H80/60</f>
        <v>384.1666666666667</v>
      </c>
      <c r="I81" s="326">
        <f>I80</f>
        <v>13246</v>
      </c>
      <c r="J81" s="79">
        <v>0</v>
      </c>
    </row>
    <row r="82" spans="8:10" ht="23.25" customHeight="1">
      <c r="H82" s="327">
        <f>H81/7</f>
        <v>54.88095238095239</v>
      </c>
      <c r="I82" s="327">
        <f>I81/7</f>
        <v>1892.2857142857142</v>
      </c>
      <c r="J82" s="326">
        <f>J80</f>
        <v>1664</v>
      </c>
    </row>
    <row r="83" spans="8:10" ht="23.25" customHeight="1">
      <c r="H83" s="563">
        <f>SUM(H82:J82)/230</f>
        <v>15.700724637681159</v>
      </c>
      <c r="I83" s="564"/>
      <c r="J83" s="565"/>
    </row>
  </sheetData>
  <sheetProtection/>
  <mergeCells count="22">
    <mergeCell ref="H73:J73"/>
    <mergeCell ref="H83:J83"/>
    <mergeCell ref="A25:B25"/>
    <mergeCell ref="A37:B37"/>
    <mergeCell ref="A47:B47"/>
    <mergeCell ref="A56:B56"/>
    <mergeCell ref="C77:H77"/>
    <mergeCell ref="C78:H78"/>
    <mergeCell ref="A2:J2"/>
    <mergeCell ref="E4:G4"/>
    <mergeCell ref="E5:G5"/>
    <mergeCell ref="H4:J4"/>
    <mergeCell ref="H5:J5"/>
    <mergeCell ref="C4:D5"/>
    <mergeCell ref="A4:A6"/>
    <mergeCell ref="B4:B6"/>
    <mergeCell ref="A7:B7"/>
    <mergeCell ref="D70:F70"/>
    <mergeCell ref="A14:B14"/>
    <mergeCell ref="D73:F73"/>
    <mergeCell ref="D72:F72"/>
    <mergeCell ref="D71:F71"/>
  </mergeCells>
  <printOptions horizontalCentered="1"/>
  <pageMargins left="0" right="0" top="0.708661417322835" bottom="0.393700787401575" header="0.118110236220472" footer="0.511811023622047"/>
  <pageSetup firstPageNumber="207" useFirstPageNumber="1" horizontalDpi="600" verticalDpi="600" orientation="portrait" paperSize="9" scale="85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2:J68"/>
  <sheetViews>
    <sheetView view="pageBreakPreview" zoomScaleNormal="95" zoomScaleSheetLayoutView="100" zoomScalePageLayoutView="0" workbookViewId="0" topLeftCell="A40">
      <selection activeCell="K71" sqref="K71"/>
    </sheetView>
  </sheetViews>
  <sheetFormatPr defaultColWidth="9.140625" defaultRowHeight="23.25" customHeight="1"/>
  <cols>
    <col min="1" max="1" width="12.00390625" style="103" customWidth="1"/>
    <col min="2" max="2" width="37.8515625" style="103" customWidth="1"/>
    <col min="3" max="3" width="9.00390625" style="103" customWidth="1"/>
    <col min="4" max="4" width="7.421875" style="103" customWidth="1"/>
    <col min="5" max="5" width="6.140625" style="103" customWidth="1"/>
    <col min="6" max="6" width="6.28125" style="103" customWidth="1"/>
    <col min="7" max="7" width="4.8515625" style="103" customWidth="1"/>
    <col min="8" max="8" width="10.8515625" style="103" customWidth="1"/>
    <col min="9" max="9" width="9.57421875" style="103" customWidth="1"/>
    <col min="10" max="10" width="9.28125" style="103" customWidth="1"/>
    <col min="11" max="16384" width="9.140625" style="103" customWidth="1"/>
  </cols>
  <sheetData>
    <row r="2" spans="1:10" ht="23.25" customHeight="1">
      <c r="A2" s="571" t="s">
        <v>661</v>
      </c>
      <c r="B2" s="571"/>
      <c r="C2" s="571"/>
      <c r="D2" s="571"/>
      <c r="E2" s="571"/>
      <c r="F2" s="571"/>
      <c r="G2" s="571"/>
      <c r="H2" s="571"/>
      <c r="I2" s="571"/>
      <c r="J2" s="571"/>
    </row>
    <row r="3" ht="9" customHeight="1"/>
    <row r="4" spans="1:10" ht="23.25" customHeight="1">
      <c r="A4" s="578" t="s">
        <v>662</v>
      </c>
      <c r="B4" s="578" t="s">
        <v>253</v>
      </c>
      <c r="C4" s="578" t="s">
        <v>265</v>
      </c>
      <c r="D4" s="578"/>
      <c r="E4" s="572" t="s">
        <v>258</v>
      </c>
      <c r="F4" s="573"/>
      <c r="G4" s="574"/>
      <c r="H4" s="572" t="s">
        <v>258</v>
      </c>
      <c r="I4" s="573"/>
      <c r="J4" s="574"/>
    </row>
    <row r="5" spans="1:10" ht="23.25" customHeight="1">
      <c r="A5" s="580"/>
      <c r="B5" s="580"/>
      <c r="C5" s="579"/>
      <c r="D5" s="579"/>
      <c r="E5" s="575" t="s">
        <v>260</v>
      </c>
      <c r="F5" s="576"/>
      <c r="G5" s="577"/>
      <c r="H5" s="575" t="s">
        <v>259</v>
      </c>
      <c r="I5" s="576"/>
      <c r="J5" s="577"/>
    </row>
    <row r="6" spans="1:10" ht="23.25" customHeight="1">
      <c r="A6" s="579"/>
      <c r="B6" s="579"/>
      <c r="C6" s="104" t="s">
        <v>254</v>
      </c>
      <c r="D6" s="104" t="s">
        <v>255</v>
      </c>
      <c r="E6" s="104" t="s">
        <v>256</v>
      </c>
      <c r="F6" s="104" t="s">
        <v>257</v>
      </c>
      <c r="G6" s="104" t="s">
        <v>264</v>
      </c>
      <c r="H6" s="104" t="s">
        <v>256</v>
      </c>
      <c r="I6" s="104" t="s">
        <v>257</v>
      </c>
      <c r="J6" s="104" t="s">
        <v>264</v>
      </c>
    </row>
    <row r="7" spans="1:10" ht="23.25" customHeight="1">
      <c r="A7" s="670" t="s">
        <v>663</v>
      </c>
      <c r="B7" s="671"/>
      <c r="C7" s="363"/>
      <c r="D7" s="363"/>
      <c r="E7" s="363"/>
      <c r="F7" s="363"/>
      <c r="G7" s="363"/>
      <c r="H7" s="363"/>
      <c r="I7" s="363"/>
      <c r="J7" s="363"/>
    </row>
    <row r="8" spans="1:10" ht="23.25" customHeight="1">
      <c r="A8" s="367"/>
      <c r="B8" s="368" t="s">
        <v>426</v>
      </c>
      <c r="C8" s="369" t="s">
        <v>272</v>
      </c>
      <c r="D8" s="370">
        <v>365</v>
      </c>
      <c r="E8" s="370"/>
      <c r="F8" s="370">
        <v>1</v>
      </c>
      <c r="G8" s="370"/>
      <c r="H8" s="371">
        <f>E8*D8</f>
        <v>0</v>
      </c>
      <c r="I8" s="371">
        <f>F8*D8</f>
        <v>365</v>
      </c>
      <c r="J8" s="371">
        <f>G8*D8</f>
        <v>0</v>
      </c>
    </row>
    <row r="9" spans="1:10" ht="23.25" customHeight="1">
      <c r="A9" s="670" t="s">
        <v>669</v>
      </c>
      <c r="B9" s="671"/>
      <c r="C9" s="363"/>
      <c r="D9" s="363"/>
      <c r="E9" s="363"/>
      <c r="F9" s="363"/>
      <c r="G9" s="363"/>
      <c r="H9" s="363"/>
      <c r="I9" s="363"/>
      <c r="J9" s="363"/>
    </row>
    <row r="10" spans="1:10" ht="23.25" customHeight="1">
      <c r="A10" s="364"/>
      <c r="B10" s="324" t="s">
        <v>426</v>
      </c>
      <c r="C10" s="115" t="s">
        <v>272</v>
      </c>
      <c r="D10" s="114">
        <v>416</v>
      </c>
      <c r="E10" s="114"/>
      <c r="F10" s="114">
        <v>2</v>
      </c>
      <c r="G10" s="114"/>
      <c r="H10" s="356">
        <f>E10*D10</f>
        <v>0</v>
      </c>
      <c r="I10" s="356">
        <f>F10*D10</f>
        <v>832</v>
      </c>
      <c r="J10" s="356">
        <f>G10*D10</f>
        <v>0</v>
      </c>
    </row>
    <row r="11" spans="1:10" ht="23.25" customHeight="1">
      <c r="A11" s="113"/>
      <c r="B11" s="113" t="s">
        <v>678</v>
      </c>
      <c r="C11" s="331" t="s">
        <v>272</v>
      </c>
      <c r="D11" s="332">
        <v>480</v>
      </c>
      <c r="E11" s="332"/>
      <c r="F11" s="332">
        <v>5</v>
      </c>
      <c r="G11" s="332"/>
      <c r="H11" s="352">
        <f>E11*D11</f>
        <v>0</v>
      </c>
      <c r="I11" s="352">
        <f>F11*D11</f>
        <v>2400</v>
      </c>
      <c r="J11" s="352">
        <f>G11*D11</f>
        <v>0</v>
      </c>
    </row>
    <row r="12" spans="1:10" ht="23.25" customHeight="1">
      <c r="A12" s="670" t="s">
        <v>679</v>
      </c>
      <c r="B12" s="671"/>
      <c r="C12" s="363"/>
      <c r="D12" s="363"/>
      <c r="E12" s="363"/>
      <c r="F12" s="363"/>
      <c r="G12" s="363"/>
      <c r="H12" s="363"/>
      <c r="I12" s="363"/>
      <c r="J12" s="363"/>
    </row>
    <row r="13" spans="1:10" ht="23.25" customHeight="1">
      <c r="A13" s="361" t="s">
        <v>680</v>
      </c>
      <c r="B13" s="362"/>
      <c r="C13" s="363"/>
      <c r="D13" s="363"/>
      <c r="E13" s="363"/>
      <c r="F13" s="363"/>
      <c r="G13" s="363"/>
      <c r="H13" s="363"/>
      <c r="I13" s="363"/>
      <c r="J13" s="363"/>
    </row>
    <row r="14" spans="1:10" ht="23.25" customHeight="1">
      <c r="A14" s="360"/>
      <c r="B14" s="324" t="s">
        <v>681</v>
      </c>
      <c r="C14" s="115" t="s">
        <v>272</v>
      </c>
      <c r="D14" s="114">
        <v>350</v>
      </c>
      <c r="E14" s="114"/>
      <c r="F14" s="114">
        <v>6</v>
      </c>
      <c r="G14" s="114"/>
      <c r="H14" s="356">
        <f aca="true" t="shared" si="0" ref="H14:H23">E14*D14</f>
        <v>0</v>
      </c>
      <c r="I14" s="356">
        <f aca="true" t="shared" si="1" ref="I14:I23">F14*D14</f>
        <v>2100</v>
      </c>
      <c r="J14" s="356">
        <f aca="true" t="shared" si="2" ref="J14:J23">G14*D14</f>
        <v>0</v>
      </c>
    </row>
    <row r="15" spans="1:10" ht="23.25" customHeight="1">
      <c r="A15" s="112"/>
      <c r="B15" s="112" t="s">
        <v>682</v>
      </c>
      <c r="C15" s="109" t="s">
        <v>272</v>
      </c>
      <c r="D15" s="110">
        <v>12</v>
      </c>
      <c r="E15" s="110"/>
      <c r="F15" s="110"/>
      <c r="G15" s="110">
        <v>1</v>
      </c>
      <c r="H15" s="330">
        <f t="shared" si="0"/>
        <v>0</v>
      </c>
      <c r="I15" s="330">
        <f t="shared" si="1"/>
        <v>0</v>
      </c>
      <c r="J15" s="330">
        <f t="shared" si="2"/>
        <v>12</v>
      </c>
    </row>
    <row r="16" spans="1:10" ht="23.25" customHeight="1">
      <c r="A16" s="112"/>
      <c r="B16" s="112" t="s">
        <v>683</v>
      </c>
      <c r="C16" s="109" t="s">
        <v>272</v>
      </c>
      <c r="D16" s="110">
        <v>12</v>
      </c>
      <c r="E16" s="110"/>
      <c r="F16" s="110"/>
      <c r="G16" s="110">
        <v>1</v>
      </c>
      <c r="H16" s="330">
        <f t="shared" si="0"/>
        <v>0</v>
      </c>
      <c r="I16" s="330">
        <f t="shared" si="1"/>
        <v>0</v>
      </c>
      <c r="J16" s="330">
        <f t="shared" si="2"/>
        <v>12</v>
      </c>
    </row>
    <row r="17" spans="1:10" ht="23.25" customHeight="1">
      <c r="A17" s="112"/>
      <c r="B17" s="112" t="s">
        <v>684</v>
      </c>
      <c r="C17" s="109" t="s">
        <v>272</v>
      </c>
      <c r="D17" s="110">
        <v>24</v>
      </c>
      <c r="E17" s="110"/>
      <c r="F17" s="110"/>
      <c r="G17" s="110">
        <v>2</v>
      </c>
      <c r="H17" s="330">
        <f t="shared" si="0"/>
        <v>0</v>
      </c>
      <c r="I17" s="330">
        <f t="shared" si="1"/>
        <v>0</v>
      </c>
      <c r="J17" s="330">
        <f t="shared" si="2"/>
        <v>48</v>
      </c>
    </row>
    <row r="18" spans="1:10" ht="23.25" customHeight="1">
      <c r="A18" s="112"/>
      <c r="B18" s="112" t="s">
        <v>685</v>
      </c>
      <c r="C18" s="109" t="s">
        <v>272</v>
      </c>
      <c r="D18" s="110">
        <v>6</v>
      </c>
      <c r="E18" s="110"/>
      <c r="F18" s="110"/>
      <c r="G18" s="110">
        <v>5</v>
      </c>
      <c r="H18" s="330">
        <f t="shared" si="0"/>
        <v>0</v>
      </c>
      <c r="I18" s="330">
        <f t="shared" si="1"/>
        <v>0</v>
      </c>
      <c r="J18" s="330">
        <f t="shared" si="2"/>
        <v>30</v>
      </c>
    </row>
    <row r="19" spans="1:10" ht="23.25" customHeight="1">
      <c r="A19" s="112"/>
      <c r="B19" s="112" t="s">
        <v>686</v>
      </c>
      <c r="C19" s="109" t="s">
        <v>272</v>
      </c>
      <c r="D19" s="110">
        <v>12</v>
      </c>
      <c r="E19" s="110"/>
      <c r="F19" s="110"/>
      <c r="G19" s="110">
        <v>1</v>
      </c>
      <c r="H19" s="330">
        <f t="shared" si="0"/>
        <v>0</v>
      </c>
      <c r="I19" s="330">
        <f t="shared" si="1"/>
        <v>0</v>
      </c>
      <c r="J19" s="330">
        <f t="shared" si="2"/>
        <v>12</v>
      </c>
    </row>
    <row r="20" spans="1:10" ht="23.25" customHeight="1">
      <c r="A20" s="112"/>
      <c r="B20" s="112" t="s">
        <v>687</v>
      </c>
      <c r="C20" s="109" t="s">
        <v>272</v>
      </c>
      <c r="D20" s="110">
        <v>300</v>
      </c>
      <c r="E20" s="110"/>
      <c r="F20" s="110">
        <v>5</v>
      </c>
      <c r="G20" s="110"/>
      <c r="H20" s="330">
        <f t="shared" si="0"/>
        <v>0</v>
      </c>
      <c r="I20" s="330">
        <f t="shared" si="1"/>
        <v>1500</v>
      </c>
      <c r="J20" s="330">
        <f t="shared" si="2"/>
        <v>0</v>
      </c>
    </row>
    <row r="21" spans="1:10" ht="23.25" customHeight="1">
      <c r="A21" s="112"/>
      <c r="B21" s="112" t="s">
        <v>688</v>
      </c>
      <c r="C21" s="109" t="s">
        <v>272</v>
      </c>
      <c r="D21" s="110">
        <v>48</v>
      </c>
      <c r="E21" s="110"/>
      <c r="F21" s="110"/>
      <c r="G21" s="110">
        <v>1</v>
      </c>
      <c r="H21" s="330">
        <f t="shared" si="0"/>
        <v>0</v>
      </c>
      <c r="I21" s="330">
        <f t="shared" si="1"/>
        <v>0</v>
      </c>
      <c r="J21" s="330">
        <f t="shared" si="2"/>
        <v>48</v>
      </c>
    </row>
    <row r="22" spans="1:10" ht="23.25" customHeight="1">
      <c r="A22" s="113"/>
      <c r="B22" s="113" t="s">
        <v>690</v>
      </c>
      <c r="C22" s="331" t="s">
        <v>272</v>
      </c>
      <c r="D22" s="332">
        <v>12</v>
      </c>
      <c r="E22" s="332"/>
      <c r="F22" s="332">
        <v>3</v>
      </c>
      <c r="G22" s="332"/>
      <c r="H22" s="330">
        <f t="shared" si="0"/>
        <v>0</v>
      </c>
      <c r="I22" s="330">
        <f t="shared" si="1"/>
        <v>36</v>
      </c>
      <c r="J22" s="330">
        <f t="shared" si="2"/>
        <v>0</v>
      </c>
    </row>
    <row r="23" spans="1:10" ht="23.25" customHeight="1">
      <c r="A23" s="113"/>
      <c r="B23" s="113" t="s">
        <v>691</v>
      </c>
      <c r="C23" s="331" t="s">
        <v>272</v>
      </c>
      <c r="D23" s="332">
        <v>24</v>
      </c>
      <c r="E23" s="332"/>
      <c r="F23" s="332">
        <v>3</v>
      </c>
      <c r="G23" s="332"/>
      <c r="H23" s="352">
        <f t="shared" si="0"/>
        <v>0</v>
      </c>
      <c r="I23" s="352">
        <f t="shared" si="1"/>
        <v>72</v>
      </c>
      <c r="J23" s="352">
        <f t="shared" si="2"/>
        <v>0</v>
      </c>
    </row>
    <row r="24" spans="1:10" ht="23.25" customHeight="1">
      <c r="A24" s="668" t="s">
        <v>692</v>
      </c>
      <c r="B24" s="669"/>
      <c r="C24" s="363"/>
      <c r="D24" s="363"/>
      <c r="E24" s="363"/>
      <c r="F24" s="363"/>
      <c r="G24" s="363"/>
      <c r="H24" s="363"/>
      <c r="I24" s="363"/>
      <c r="J24" s="363"/>
    </row>
    <row r="25" spans="1:10" ht="23.25" customHeight="1">
      <c r="A25" s="364"/>
      <c r="B25" s="324" t="s">
        <v>693</v>
      </c>
      <c r="C25" s="115" t="s">
        <v>272</v>
      </c>
      <c r="D25" s="114">
        <v>365</v>
      </c>
      <c r="E25" s="114"/>
      <c r="F25" s="114">
        <v>8</v>
      </c>
      <c r="G25" s="114"/>
      <c r="H25" s="356">
        <f aca="true" t="shared" si="3" ref="H25:H33">E25*D25</f>
        <v>0</v>
      </c>
      <c r="I25" s="356">
        <f aca="true" t="shared" si="4" ref="I25:I33">F25*D25</f>
        <v>2920</v>
      </c>
      <c r="J25" s="356">
        <f aca="true" t="shared" si="5" ref="J25:J33">G25*D25</f>
        <v>0</v>
      </c>
    </row>
    <row r="26" spans="1:10" ht="23.25" customHeight="1">
      <c r="A26" s="112"/>
      <c r="B26" s="112" t="s">
        <v>694</v>
      </c>
      <c r="C26" s="109" t="s">
        <v>272</v>
      </c>
      <c r="D26" s="110">
        <v>48</v>
      </c>
      <c r="E26" s="110"/>
      <c r="F26" s="110">
        <v>4</v>
      </c>
      <c r="G26" s="110"/>
      <c r="H26" s="330">
        <f t="shared" si="3"/>
        <v>0</v>
      </c>
      <c r="I26" s="330">
        <f t="shared" si="4"/>
        <v>192</v>
      </c>
      <c r="J26" s="330">
        <f t="shared" si="5"/>
        <v>0</v>
      </c>
    </row>
    <row r="27" spans="1:10" ht="23.25" customHeight="1">
      <c r="A27" s="112"/>
      <c r="B27" s="112" t="s">
        <v>695</v>
      </c>
      <c r="C27" s="109" t="s">
        <v>272</v>
      </c>
      <c r="D27" s="110">
        <v>96</v>
      </c>
      <c r="E27" s="110"/>
      <c r="F27" s="110">
        <v>3</v>
      </c>
      <c r="G27" s="110"/>
      <c r="H27" s="330">
        <f t="shared" si="3"/>
        <v>0</v>
      </c>
      <c r="I27" s="330">
        <f t="shared" si="4"/>
        <v>288</v>
      </c>
      <c r="J27" s="330">
        <f t="shared" si="5"/>
        <v>0</v>
      </c>
    </row>
    <row r="28" spans="1:10" ht="23.25" customHeight="1">
      <c r="A28" s="112"/>
      <c r="B28" s="112" t="s">
        <v>696</v>
      </c>
      <c r="C28" s="109" t="s">
        <v>272</v>
      </c>
      <c r="D28" s="110">
        <v>24</v>
      </c>
      <c r="E28" s="110"/>
      <c r="F28" s="110">
        <v>4</v>
      </c>
      <c r="G28" s="110"/>
      <c r="H28" s="330">
        <f t="shared" si="3"/>
        <v>0</v>
      </c>
      <c r="I28" s="330">
        <f t="shared" si="4"/>
        <v>96</v>
      </c>
      <c r="J28" s="330">
        <f t="shared" si="5"/>
        <v>0</v>
      </c>
    </row>
    <row r="29" spans="1:10" ht="23.25" customHeight="1">
      <c r="A29" s="112"/>
      <c r="B29" s="112" t="s">
        <v>697</v>
      </c>
      <c r="C29" s="109" t="s">
        <v>272</v>
      </c>
      <c r="D29" s="110">
        <v>12</v>
      </c>
      <c r="E29" s="110"/>
      <c r="F29" s="110">
        <v>7</v>
      </c>
      <c r="G29" s="110"/>
      <c r="H29" s="330">
        <f t="shared" si="3"/>
        <v>0</v>
      </c>
      <c r="I29" s="330">
        <f t="shared" si="4"/>
        <v>84</v>
      </c>
      <c r="J29" s="330">
        <f t="shared" si="5"/>
        <v>0</v>
      </c>
    </row>
    <row r="30" spans="1:10" ht="23.25" customHeight="1">
      <c r="A30" s="112"/>
      <c r="B30" s="112" t="s">
        <v>698</v>
      </c>
      <c r="C30" s="109" t="s">
        <v>272</v>
      </c>
      <c r="D30" s="110">
        <v>12</v>
      </c>
      <c r="E30" s="110"/>
      <c r="F30" s="110">
        <v>7</v>
      </c>
      <c r="G30" s="110"/>
      <c r="H30" s="330">
        <f t="shared" si="3"/>
        <v>0</v>
      </c>
      <c r="I30" s="330">
        <f t="shared" si="4"/>
        <v>84</v>
      </c>
      <c r="J30" s="330">
        <f t="shared" si="5"/>
        <v>0</v>
      </c>
    </row>
    <row r="31" spans="1:10" ht="23.25" customHeight="1">
      <c r="A31" s="112"/>
      <c r="B31" s="112" t="s">
        <v>699</v>
      </c>
      <c r="C31" s="109" t="s">
        <v>272</v>
      </c>
      <c r="D31" s="110">
        <v>365</v>
      </c>
      <c r="E31" s="110"/>
      <c r="F31" s="110">
        <v>3</v>
      </c>
      <c r="G31" s="110"/>
      <c r="H31" s="330">
        <f t="shared" si="3"/>
        <v>0</v>
      </c>
      <c r="I31" s="330">
        <f t="shared" si="4"/>
        <v>1095</v>
      </c>
      <c r="J31" s="330">
        <f t="shared" si="5"/>
        <v>0</v>
      </c>
    </row>
    <row r="32" spans="1:10" ht="23.25" customHeight="1">
      <c r="A32" s="112"/>
      <c r="B32" s="112" t="s">
        <v>700</v>
      </c>
      <c r="C32" s="109" t="s">
        <v>272</v>
      </c>
      <c r="D32" s="110">
        <v>12</v>
      </c>
      <c r="E32" s="110"/>
      <c r="F32" s="110">
        <v>7</v>
      </c>
      <c r="G32" s="110"/>
      <c r="H32" s="330">
        <f t="shared" si="3"/>
        <v>0</v>
      </c>
      <c r="I32" s="330">
        <f t="shared" si="4"/>
        <v>84</v>
      </c>
      <c r="J32" s="330">
        <f t="shared" si="5"/>
        <v>0</v>
      </c>
    </row>
    <row r="33" spans="1:10" ht="23.25" customHeight="1">
      <c r="A33" s="113"/>
      <c r="B33" s="113" t="s">
        <v>701</v>
      </c>
      <c r="C33" s="331" t="s">
        <v>272</v>
      </c>
      <c r="D33" s="332">
        <v>24</v>
      </c>
      <c r="E33" s="332"/>
      <c r="F33" s="332">
        <v>5</v>
      </c>
      <c r="G33" s="332"/>
      <c r="H33" s="352">
        <f t="shared" si="3"/>
        <v>0</v>
      </c>
      <c r="I33" s="352">
        <f t="shared" si="4"/>
        <v>120</v>
      </c>
      <c r="J33" s="352">
        <f t="shared" si="5"/>
        <v>0</v>
      </c>
    </row>
    <row r="34" spans="1:10" ht="23.25" customHeight="1">
      <c r="A34" s="668" t="s">
        <v>702</v>
      </c>
      <c r="B34" s="669"/>
      <c r="C34" s="363"/>
      <c r="D34" s="363"/>
      <c r="E34" s="363"/>
      <c r="F34" s="363"/>
      <c r="G34" s="363"/>
      <c r="H34" s="363"/>
      <c r="I34" s="363"/>
      <c r="J34" s="363"/>
    </row>
    <row r="35" spans="1:10" ht="23.25" customHeight="1">
      <c r="A35" s="364"/>
      <c r="B35" s="324" t="s">
        <v>426</v>
      </c>
      <c r="C35" s="115" t="s">
        <v>272</v>
      </c>
      <c r="D35" s="114">
        <v>24</v>
      </c>
      <c r="E35" s="114"/>
      <c r="F35" s="114">
        <v>1</v>
      </c>
      <c r="G35" s="114"/>
      <c r="H35" s="356">
        <f aca="true" t="shared" si="6" ref="H35:H42">E35*D35</f>
        <v>0</v>
      </c>
      <c r="I35" s="356">
        <f aca="true" t="shared" si="7" ref="I35:I42">F35*D35</f>
        <v>24</v>
      </c>
      <c r="J35" s="356">
        <f aca="true" t="shared" si="8" ref="J35:J42">G35*D35</f>
        <v>0</v>
      </c>
    </row>
    <row r="36" spans="1:10" ht="23.25" customHeight="1">
      <c r="A36" s="112"/>
      <c r="B36" s="112" t="s">
        <v>703</v>
      </c>
      <c r="C36" s="109" t="s">
        <v>272</v>
      </c>
      <c r="D36" s="110">
        <v>22</v>
      </c>
      <c r="E36" s="110"/>
      <c r="F36" s="110"/>
      <c r="G36" s="110">
        <v>14</v>
      </c>
      <c r="H36" s="330">
        <f t="shared" si="6"/>
        <v>0</v>
      </c>
      <c r="I36" s="330">
        <f t="shared" si="7"/>
        <v>0</v>
      </c>
      <c r="J36" s="330">
        <f t="shared" si="8"/>
        <v>308</v>
      </c>
    </row>
    <row r="37" spans="1:10" ht="23.25" customHeight="1">
      <c r="A37" s="112"/>
      <c r="B37" s="112" t="s">
        <v>704</v>
      </c>
      <c r="C37" s="109" t="s">
        <v>272</v>
      </c>
      <c r="D37" s="110">
        <v>22</v>
      </c>
      <c r="E37" s="110"/>
      <c r="F37" s="110"/>
      <c r="G37" s="110">
        <v>20</v>
      </c>
      <c r="H37" s="330">
        <f t="shared" si="6"/>
        <v>0</v>
      </c>
      <c r="I37" s="330">
        <f t="shared" si="7"/>
        <v>0</v>
      </c>
      <c r="J37" s="330">
        <f t="shared" si="8"/>
        <v>440</v>
      </c>
    </row>
    <row r="38" spans="1:10" ht="23.25" customHeight="1">
      <c r="A38" s="112"/>
      <c r="B38" s="112" t="s">
        <v>705</v>
      </c>
      <c r="C38" s="109" t="s">
        <v>272</v>
      </c>
      <c r="D38" s="110">
        <v>22</v>
      </c>
      <c r="E38" s="110"/>
      <c r="F38" s="110"/>
      <c r="G38" s="110">
        <v>7</v>
      </c>
      <c r="H38" s="330">
        <f t="shared" si="6"/>
        <v>0</v>
      </c>
      <c r="I38" s="330">
        <f t="shared" si="7"/>
        <v>0</v>
      </c>
      <c r="J38" s="330">
        <f t="shared" si="8"/>
        <v>154</v>
      </c>
    </row>
    <row r="39" spans="1:10" ht="23.25" customHeight="1">
      <c r="A39" s="112"/>
      <c r="B39" s="112" t="s">
        <v>706</v>
      </c>
      <c r="C39" s="109" t="s">
        <v>272</v>
      </c>
      <c r="D39" s="110">
        <v>22</v>
      </c>
      <c r="E39" s="110"/>
      <c r="F39" s="110">
        <v>1</v>
      </c>
      <c r="G39" s="110"/>
      <c r="H39" s="330">
        <f t="shared" si="6"/>
        <v>0</v>
      </c>
      <c r="I39" s="330">
        <f t="shared" si="7"/>
        <v>22</v>
      </c>
      <c r="J39" s="330">
        <f t="shared" si="8"/>
        <v>0</v>
      </c>
    </row>
    <row r="40" spans="1:10" ht="23.25" customHeight="1">
      <c r="A40" s="112"/>
      <c r="B40" s="112" t="s">
        <v>707</v>
      </c>
      <c r="C40" s="109" t="s">
        <v>272</v>
      </c>
      <c r="D40" s="110">
        <v>365</v>
      </c>
      <c r="E40" s="110"/>
      <c r="F40" s="110"/>
      <c r="G40" s="110">
        <v>1</v>
      </c>
      <c r="H40" s="330">
        <f t="shared" si="6"/>
        <v>0</v>
      </c>
      <c r="I40" s="330">
        <f t="shared" si="7"/>
        <v>0</v>
      </c>
      <c r="J40" s="330">
        <f t="shared" si="8"/>
        <v>365</v>
      </c>
    </row>
    <row r="41" spans="1:10" ht="23.25" customHeight="1">
      <c r="A41" s="112"/>
      <c r="B41" s="112" t="s">
        <v>708</v>
      </c>
      <c r="C41" s="109" t="s">
        <v>272</v>
      </c>
      <c r="D41" s="110">
        <v>35</v>
      </c>
      <c r="E41" s="110"/>
      <c r="F41" s="110"/>
      <c r="G41" s="110">
        <v>2</v>
      </c>
      <c r="H41" s="330">
        <f t="shared" si="6"/>
        <v>0</v>
      </c>
      <c r="I41" s="330">
        <f t="shared" si="7"/>
        <v>0</v>
      </c>
      <c r="J41" s="330">
        <f t="shared" si="8"/>
        <v>70</v>
      </c>
    </row>
    <row r="42" spans="1:10" ht="23.25" customHeight="1">
      <c r="A42" s="113"/>
      <c r="B42" s="113" t="s">
        <v>709</v>
      </c>
      <c r="C42" s="331" t="s">
        <v>272</v>
      </c>
      <c r="D42" s="332">
        <v>15</v>
      </c>
      <c r="E42" s="332"/>
      <c r="F42" s="332"/>
      <c r="G42" s="332">
        <v>7</v>
      </c>
      <c r="H42" s="352">
        <f t="shared" si="6"/>
        <v>0</v>
      </c>
      <c r="I42" s="352">
        <f t="shared" si="7"/>
        <v>0</v>
      </c>
      <c r="J42" s="352">
        <f t="shared" si="8"/>
        <v>105</v>
      </c>
    </row>
    <row r="43" spans="1:10" ht="23.25" customHeight="1">
      <c r="A43" s="668" t="s">
        <v>710</v>
      </c>
      <c r="B43" s="669"/>
      <c r="C43" s="363"/>
      <c r="D43" s="363"/>
      <c r="E43" s="363"/>
      <c r="F43" s="363"/>
      <c r="G43" s="363"/>
      <c r="H43" s="363"/>
      <c r="I43" s="363"/>
      <c r="J43" s="363"/>
    </row>
    <row r="44" spans="1:10" ht="23.25" customHeight="1">
      <c r="A44" s="364"/>
      <c r="B44" s="324" t="s">
        <v>426</v>
      </c>
      <c r="C44" s="115"/>
      <c r="D44" s="114"/>
      <c r="E44" s="114"/>
      <c r="F44" s="114"/>
      <c r="G44" s="114"/>
      <c r="H44" s="134"/>
      <c r="I44" s="134"/>
      <c r="J44" s="134"/>
    </row>
    <row r="45" spans="1:10" ht="23.25" customHeight="1">
      <c r="A45" s="112"/>
      <c r="B45" s="112" t="s">
        <v>711</v>
      </c>
      <c r="C45" s="109" t="s">
        <v>272</v>
      </c>
      <c r="D45" s="110">
        <v>1680</v>
      </c>
      <c r="E45" s="110">
        <v>5</v>
      </c>
      <c r="F45" s="110"/>
      <c r="G45" s="110"/>
      <c r="H45" s="330">
        <f aca="true" t="shared" si="9" ref="H45:H54">E45*D45</f>
        <v>8400</v>
      </c>
      <c r="I45" s="330">
        <f aca="true" t="shared" si="10" ref="I45:I54">F45*D45</f>
        <v>0</v>
      </c>
      <c r="J45" s="330">
        <f aca="true" t="shared" si="11" ref="J45:J54">G45*D45</f>
        <v>0</v>
      </c>
    </row>
    <row r="46" spans="1:10" ht="23.25" customHeight="1">
      <c r="A46" s="112"/>
      <c r="B46" s="112" t="s">
        <v>712</v>
      </c>
      <c r="C46" s="109" t="s">
        <v>272</v>
      </c>
      <c r="D46" s="110">
        <v>1680</v>
      </c>
      <c r="E46" s="110">
        <v>5</v>
      </c>
      <c r="F46" s="110"/>
      <c r="G46" s="110"/>
      <c r="H46" s="330">
        <f t="shared" si="9"/>
        <v>8400</v>
      </c>
      <c r="I46" s="330">
        <f t="shared" si="10"/>
        <v>0</v>
      </c>
      <c r="J46" s="330">
        <f t="shared" si="11"/>
        <v>0</v>
      </c>
    </row>
    <row r="47" spans="1:10" ht="23.25" customHeight="1">
      <c r="A47" s="112"/>
      <c r="B47" s="112" t="s">
        <v>713</v>
      </c>
      <c r="C47" s="109" t="s">
        <v>272</v>
      </c>
      <c r="D47" s="110">
        <v>1250</v>
      </c>
      <c r="E47" s="110">
        <v>5</v>
      </c>
      <c r="F47" s="110"/>
      <c r="G47" s="110"/>
      <c r="H47" s="330">
        <f t="shared" si="9"/>
        <v>6250</v>
      </c>
      <c r="I47" s="330">
        <f t="shared" si="10"/>
        <v>0</v>
      </c>
      <c r="J47" s="330">
        <f t="shared" si="11"/>
        <v>0</v>
      </c>
    </row>
    <row r="48" spans="1:10" ht="23.25" customHeight="1">
      <c r="A48" s="112"/>
      <c r="B48" s="112" t="s">
        <v>714</v>
      </c>
      <c r="C48" s="109" t="s">
        <v>272</v>
      </c>
      <c r="D48" s="110">
        <v>192</v>
      </c>
      <c r="E48" s="110"/>
      <c r="F48" s="110">
        <v>3</v>
      </c>
      <c r="G48" s="110"/>
      <c r="H48" s="330">
        <f t="shared" si="9"/>
        <v>0</v>
      </c>
      <c r="I48" s="330">
        <f t="shared" si="10"/>
        <v>576</v>
      </c>
      <c r="J48" s="330">
        <f t="shared" si="11"/>
        <v>0</v>
      </c>
    </row>
    <row r="49" spans="1:10" ht="23.25" customHeight="1">
      <c r="A49" s="112"/>
      <c r="B49" s="112" t="s">
        <v>715</v>
      </c>
      <c r="C49" s="109" t="s">
        <v>272</v>
      </c>
      <c r="D49" s="110">
        <v>12</v>
      </c>
      <c r="E49" s="110"/>
      <c r="F49" s="110">
        <v>3</v>
      </c>
      <c r="G49" s="110"/>
      <c r="H49" s="330">
        <f t="shared" si="9"/>
        <v>0</v>
      </c>
      <c r="I49" s="330">
        <f t="shared" si="10"/>
        <v>36</v>
      </c>
      <c r="J49" s="330">
        <f t="shared" si="11"/>
        <v>0</v>
      </c>
    </row>
    <row r="50" spans="1:10" ht="23.25" customHeight="1">
      <c r="A50" s="112"/>
      <c r="B50" s="112" t="s">
        <v>716</v>
      </c>
      <c r="C50" s="109" t="s">
        <v>272</v>
      </c>
      <c r="D50" s="110">
        <v>12</v>
      </c>
      <c r="E50" s="110"/>
      <c r="F50" s="110"/>
      <c r="G50" s="110">
        <v>1</v>
      </c>
      <c r="H50" s="330">
        <f t="shared" si="9"/>
        <v>0</v>
      </c>
      <c r="I50" s="330">
        <f t="shared" si="10"/>
        <v>0</v>
      </c>
      <c r="J50" s="330">
        <f t="shared" si="11"/>
        <v>12</v>
      </c>
    </row>
    <row r="51" spans="1:10" ht="23.25" customHeight="1">
      <c r="A51" s="112"/>
      <c r="B51" s="112" t="s">
        <v>717</v>
      </c>
      <c r="C51" s="109" t="s">
        <v>272</v>
      </c>
      <c r="D51" s="110">
        <v>12</v>
      </c>
      <c r="E51" s="110"/>
      <c r="F51" s="110"/>
      <c r="G51" s="110">
        <v>1</v>
      </c>
      <c r="H51" s="330">
        <f t="shared" si="9"/>
        <v>0</v>
      </c>
      <c r="I51" s="330">
        <f t="shared" si="10"/>
        <v>0</v>
      </c>
      <c r="J51" s="330">
        <f t="shared" si="11"/>
        <v>12</v>
      </c>
    </row>
    <row r="52" spans="1:10" ht="23.25" customHeight="1">
      <c r="A52" s="112"/>
      <c r="B52" s="112" t="s">
        <v>720</v>
      </c>
      <c r="C52" s="109" t="s">
        <v>272</v>
      </c>
      <c r="D52" s="110">
        <v>24</v>
      </c>
      <c r="E52" s="110"/>
      <c r="F52" s="110"/>
      <c r="G52" s="350">
        <v>1</v>
      </c>
      <c r="H52" s="330">
        <f t="shared" si="9"/>
        <v>0</v>
      </c>
      <c r="I52" s="330">
        <f t="shared" si="10"/>
        <v>0</v>
      </c>
      <c r="J52" s="330">
        <f t="shared" si="11"/>
        <v>24</v>
      </c>
    </row>
    <row r="53" spans="1:10" ht="23.25" customHeight="1">
      <c r="A53" s="112"/>
      <c r="B53" s="112" t="s">
        <v>721</v>
      </c>
      <c r="C53" s="109" t="s">
        <v>272</v>
      </c>
      <c r="D53" s="110">
        <v>320</v>
      </c>
      <c r="E53" s="110"/>
      <c r="F53" s="110">
        <v>1</v>
      </c>
      <c r="G53" s="350"/>
      <c r="H53" s="330">
        <f t="shared" si="9"/>
        <v>0</v>
      </c>
      <c r="I53" s="330">
        <f t="shared" si="10"/>
        <v>320</v>
      </c>
      <c r="J53" s="330">
        <f t="shared" si="11"/>
        <v>0</v>
      </c>
    </row>
    <row r="54" spans="1:10" ht="23.25" customHeight="1">
      <c r="A54" s="127"/>
      <c r="B54" s="127" t="s">
        <v>427</v>
      </c>
      <c r="C54" s="129" t="s">
        <v>272</v>
      </c>
      <c r="D54" s="130">
        <v>12</v>
      </c>
      <c r="E54" s="130"/>
      <c r="F54" s="130"/>
      <c r="G54" s="351">
        <v>1</v>
      </c>
      <c r="H54" s="357">
        <f t="shared" si="9"/>
        <v>0</v>
      </c>
      <c r="I54" s="357">
        <f t="shared" si="10"/>
        <v>0</v>
      </c>
      <c r="J54" s="357">
        <f t="shared" si="11"/>
        <v>12</v>
      </c>
    </row>
    <row r="55" spans="1:10" ht="23.25" customHeight="1">
      <c r="A55" s="353"/>
      <c r="B55" s="116"/>
      <c r="C55" s="116"/>
      <c r="D55" s="672" t="s">
        <v>290</v>
      </c>
      <c r="E55" s="672"/>
      <c r="F55" s="672"/>
      <c r="G55" s="117"/>
      <c r="H55" s="365">
        <f>SUM(H7:H54)</f>
        <v>23050</v>
      </c>
      <c r="I55" s="365">
        <f>SUM(I7:I54)</f>
        <v>13246</v>
      </c>
      <c r="J55" s="365">
        <f>SUM(J7:J54)</f>
        <v>1664</v>
      </c>
    </row>
    <row r="56" spans="1:10" ht="23.25" customHeight="1">
      <c r="A56" s="116"/>
      <c r="B56" s="116"/>
      <c r="C56" s="116"/>
      <c r="D56" s="672" t="s">
        <v>261</v>
      </c>
      <c r="E56" s="672"/>
      <c r="F56" s="672"/>
      <c r="G56" s="117"/>
      <c r="H56" s="326">
        <f>H55/60</f>
        <v>384.1666666666667</v>
      </c>
      <c r="I56" s="326">
        <f>I55</f>
        <v>13246</v>
      </c>
      <c r="J56" s="79">
        <v>0</v>
      </c>
    </row>
    <row r="57" spans="1:10" ht="23.25" customHeight="1">
      <c r="A57" s="116"/>
      <c r="B57" s="116"/>
      <c r="C57" s="116"/>
      <c r="D57" s="672" t="s">
        <v>266</v>
      </c>
      <c r="E57" s="672"/>
      <c r="F57" s="672"/>
      <c r="G57" s="119"/>
      <c r="H57" s="327">
        <f>H56/7</f>
        <v>54.88095238095239</v>
      </c>
      <c r="I57" s="327">
        <f>I56/7</f>
        <v>1892.2857142857142</v>
      </c>
      <c r="J57" s="326">
        <f>J55</f>
        <v>1664</v>
      </c>
    </row>
    <row r="58" spans="1:10" ht="23.25" customHeight="1">
      <c r="A58" s="116"/>
      <c r="B58" s="116"/>
      <c r="C58" s="116"/>
      <c r="D58" s="672" t="s">
        <v>262</v>
      </c>
      <c r="E58" s="672"/>
      <c r="F58" s="672"/>
      <c r="G58" s="119"/>
      <c r="H58" s="563">
        <f>SUM(H57:J57)/230</f>
        <v>15.700724637681159</v>
      </c>
      <c r="I58" s="564"/>
      <c r="J58" s="565"/>
    </row>
    <row r="59" spans="1:10" ht="23.25" customHeight="1">
      <c r="A59" s="116"/>
      <c r="B59" s="116" t="s">
        <v>267</v>
      </c>
      <c r="C59" s="116"/>
      <c r="D59" s="116"/>
      <c r="E59" s="116"/>
      <c r="F59" s="116"/>
      <c r="G59" s="116"/>
      <c r="H59" s="366">
        <f>8</f>
        <v>8</v>
      </c>
      <c r="I59" s="366">
        <v>2.06</v>
      </c>
      <c r="J59" s="116"/>
    </row>
    <row r="60" spans="1:10" ht="23.25" customHeight="1">
      <c r="A60" s="120" t="s">
        <v>263</v>
      </c>
      <c r="B60" s="116" t="s">
        <v>268</v>
      </c>
      <c r="C60" s="116"/>
      <c r="D60" s="116"/>
      <c r="E60" s="116"/>
      <c r="F60" s="116"/>
      <c r="G60" s="116"/>
      <c r="H60" s="366" t="s">
        <v>428</v>
      </c>
      <c r="I60" s="366" t="s">
        <v>168</v>
      </c>
      <c r="J60" s="116"/>
    </row>
    <row r="61" spans="1:10" ht="23.25" customHeight="1">
      <c r="A61" s="116"/>
      <c r="B61" s="116" t="s">
        <v>269</v>
      </c>
      <c r="C61" s="116"/>
      <c r="D61" s="116"/>
      <c r="E61" s="116"/>
      <c r="F61" s="116"/>
      <c r="G61" s="116"/>
      <c r="H61" s="116"/>
      <c r="I61" s="116"/>
      <c r="J61" s="116"/>
    </row>
    <row r="62" spans="1:10" ht="23.25" customHeight="1">
      <c r="A62" s="116"/>
      <c r="B62" s="116" t="s">
        <v>270</v>
      </c>
      <c r="C62" s="562" t="s">
        <v>271</v>
      </c>
      <c r="D62" s="562"/>
      <c r="E62" s="562"/>
      <c r="F62" s="562"/>
      <c r="G62" s="562"/>
      <c r="H62" s="562"/>
      <c r="J62" s="116"/>
    </row>
    <row r="63" spans="1:10" ht="23.25" customHeight="1">
      <c r="A63" s="116"/>
      <c r="B63" s="116"/>
      <c r="C63" s="566">
        <v>230</v>
      </c>
      <c r="D63" s="566"/>
      <c r="E63" s="566"/>
      <c r="F63" s="566"/>
      <c r="G63" s="566"/>
      <c r="H63" s="566"/>
      <c r="I63" s="102"/>
      <c r="J63" s="116"/>
    </row>
    <row r="65" spans="8:10" ht="23.25" customHeight="1">
      <c r="H65" s="355">
        <f>SUM(H8,H10,H11,H14:H23,H25:H33,H35:H42,H44:H51,H52:H54)</f>
        <v>23050</v>
      </c>
      <c r="I65" s="355">
        <f>SUM(I8,I10,I11,I14:I23,I25:I33,I35:I42,I44:I51,I52:I54)</f>
        <v>13246</v>
      </c>
      <c r="J65" s="355">
        <f>SUM(J8,J10,J11,J14:J23,J25:J33,J35:J42,J44:J51,J52:J54)</f>
        <v>1664</v>
      </c>
    </row>
    <row r="66" spans="8:10" ht="23.25" customHeight="1">
      <c r="H66" s="326">
        <f>H65/60</f>
        <v>384.1666666666667</v>
      </c>
      <c r="I66" s="326">
        <f>I65</f>
        <v>13246</v>
      </c>
      <c r="J66" s="79">
        <v>0</v>
      </c>
    </row>
    <row r="67" spans="8:10" ht="23.25" customHeight="1">
      <c r="H67" s="327">
        <f>H66/7</f>
        <v>54.88095238095239</v>
      </c>
      <c r="I67" s="327">
        <f>I66/7</f>
        <v>1892.2857142857142</v>
      </c>
      <c r="J67" s="326">
        <f>J65</f>
        <v>1664</v>
      </c>
    </row>
    <row r="68" spans="8:10" ht="23.25" customHeight="1">
      <c r="H68" s="563">
        <f>SUM(H67:J67)/230</f>
        <v>15.700724637681159</v>
      </c>
      <c r="I68" s="564"/>
      <c r="J68" s="565"/>
    </row>
  </sheetData>
  <sheetProtection/>
  <mergeCells count="22">
    <mergeCell ref="A7:B7"/>
    <mergeCell ref="D55:F55"/>
    <mergeCell ref="A9:B9"/>
    <mergeCell ref="D58:F58"/>
    <mergeCell ref="D57:F57"/>
    <mergeCell ref="D56:F56"/>
    <mergeCell ref="A2:J2"/>
    <mergeCell ref="E4:G4"/>
    <mergeCell ref="E5:G5"/>
    <mergeCell ref="H4:J4"/>
    <mergeCell ref="H5:J5"/>
    <mergeCell ref="C4:D5"/>
    <mergeCell ref="A4:A6"/>
    <mergeCell ref="B4:B6"/>
    <mergeCell ref="H58:J58"/>
    <mergeCell ref="H68:J68"/>
    <mergeCell ref="A12:B12"/>
    <mergeCell ref="A24:B24"/>
    <mergeCell ref="A34:B34"/>
    <mergeCell ref="A43:B43"/>
    <mergeCell ref="C62:H62"/>
    <mergeCell ref="C63:H63"/>
  </mergeCells>
  <printOptions horizontalCentered="1"/>
  <pageMargins left="0" right="0" top="0.708661417322835" bottom="0.393700787401575" header="0.118110236220472" footer="0.511811023622047"/>
  <pageSetup firstPageNumber="207" useFirstPageNumber="1"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24"/>
  <sheetViews>
    <sheetView view="pageBreakPreview" zoomScaleSheetLayoutView="100" zoomScalePageLayoutView="0" workbookViewId="0" topLeftCell="A4">
      <selection activeCell="J15" sqref="J15"/>
    </sheetView>
  </sheetViews>
  <sheetFormatPr defaultColWidth="9.140625" defaultRowHeight="21.75"/>
  <cols>
    <col min="1" max="1" width="8.00390625" style="40" customWidth="1"/>
    <col min="2" max="2" width="69.57421875" style="8" customWidth="1"/>
    <col min="3" max="3" width="36.140625" style="8" customWidth="1"/>
    <col min="4" max="4" width="38.140625" style="8" customWidth="1"/>
    <col min="5" max="16384" width="9.140625" style="8" customWidth="1"/>
  </cols>
  <sheetData>
    <row r="1" spans="1:4" ht="24">
      <c r="A1" s="510" t="s">
        <v>1040</v>
      </c>
      <c r="B1" s="510"/>
      <c r="C1" s="510"/>
      <c r="D1" s="510"/>
    </row>
    <row r="3" spans="1:4" ht="24">
      <c r="A3" s="9" t="s">
        <v>1041</v>
      </c>
      <c r="B3" s="9" t="s">
        <v>500</v>
      </c>
      <c r="C3" s="9" t="s">
        <v>501</v>
      </c>
      <c r="D3" s="9" t="s">
        <v>502</v>
      </c>
    </row>
    <row r="4" spans="1:4" ht="24">
      <c r="A4" s="42"/>
      <c r="B4" s="456"/>
      <c r="C4" s="457"/>
      <c r="D4" s="45"/>
    </row>
    <row r="5" spans="1:4" ht="24">
      <c r="A5" s="46"/>
      <c r="B5" s="458"/>
      <c r="C5" s="459"/>
      <c r="D5" s="49"/>
    </row>
    <row r="6" spans="1:4" ht="24">
      <c r="A6" s="46"/>
      <c r="B6" s="458"/>
      <c r="C6" s="459"/>
      <c r="D6" s="49"/>
    </row>
    <row r="7" spans="1:4" ht="24">
      <c r="A7" s="46"/>
      <c r="B7" s="458"/>
      <c r="C7" s="459"/>
      <c r="D7" s="49"/>
    </row>
    <row r="8" spans="1:4" ht="24">
      <c r="A8" s="46"/>
      <c r="B8" s="458"/>
      <c r="C8" s="459"/>
      <c r="D8" s="49"/>
    </row>
    <row r="9" spans="1:4" ht="24">
      <c r="A9" s="46"/>
      <c r="B9" s="458"/>
      <c r="C9" s="459"/>
      <c r="D9" s="49"/>
    </row>
    <row r="10" spans="1:4" ht="24">
      <c r="A10" s="46"/>
      <c r="B10" s="458"/>
      <c r="C10" s="459"/>
      <c r="D10" s="49"/>
    </row>
    <row r="11" spans="1:4" ht="24">
      <c r="A11" s="46"/>
      <c r="B11" s="458"/>
      <c r="C11" s="459"/>
      <c r="D11" s="49"/>
    </row>
    <row r="12" spans="1:4" ht="24">
      <c r="A12" s="46"/>
      <c r="B12" s="458"/>
      <c r="C12" s="459"/>
      <c r="D12" s="49"/>
    </row>
    <row r="13" spans="1:4" ht="24">
      <c r="A13" s="46"/>
      <c r="B13" s="458"/>
      <c r="C13" s="459"/>
      <c r="D13" s="49"/>
    </row>
    <row r="14" spans="1:4" ht="24">
      <c r="A14" s="46"/>
      <c r="B14" s="458"/>
      <c r="C14" s="459"/>
      <c r="D14" s="49"/>
    </row>
    <row r="15" spans="1:4" ht="24">
      <c r="A15" s="46"/>
      <c r="B15" s="458"/>
      <c r="C15" s="459"/>
      <c r="D15" s="49"/>
    </row>
    <row r="16" spans="1:4" ht="24">
      <c r="A16" s="46"/>
      <c r="B16" s="458"/>
      <c r="C16" s="459"/>
      <c r="D16" s="49"/>
    </row>
    <row r="17" spans="1:4" ht="24">
      <c r="A17" s="46"/>
      <c r="B17" s="458"/>
      <c r="C17" s="459"/>
      <c r="D17" s="49"/>
    </row>
    <row r="18" spans="1:4" ht="24">
      <c r="A18" s="46"/>
      <c r="B18" s="458"/>
      <c r="C18" s="459"/>
      <c r="D18" s="49"/>
    </row>
    <row r="19" spans="1:4" ht="24">
      <c r="A19" s="46"/>
      <c r="B19" s="458"/>
      <c r="C19" s="459"/>
      <c r="D19" s="49"/>
    </row>
    <row r="20" spans="1:4" ht="24">
      <c r="A20" s="46"/>
      <c r="B20" s="458"/>
      <c r="C20" s="459"/>
      <c r="D20" s="49"/>
    </row>
    <row r="21" spans="1:4" ht="24">
      <c r="A21" s="46"/>
      <c r="B21" s="458"/>
      <c r="C21" s="50"/>
      <c r="D21" s="49"/>
    </row>
    <row r="22" spans="1:4" ht="24">
      <c r="A22" s="46"/>
      <c r="B22" s="458"/>
      <c r="C22" s="49"/>
      <c r="D22" s="49"/>
    </row>
    <row r="23" spans="1:4" ht="24">
      <c r="A23" s="46"/>
      <c r="B23" s="458"/>
      <c r="C23" s="50"/>
      <c r="D23" s="49"/>
    </row>
    <row r="24" spans="1:4" ht="24">
      <c r="A24" s="460"/>
      <c r="B24" s="461"/>
      <c r="C24" s="462"/>
      <c r="D24" s="462"/>
    </row>
  </sheetData>
  <sheetProtection/>
  <mergeCells count="1"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J49"/>
  <sheetViews>
    <sheetView view="pageBreakPreview" zoomScale="115" zoomScaleSheetLayoutView="115" zoomScalePageLayoutView="0" workbookViewId="0" topLeftCell="A28">
      <selection activeCell="O10" sqref="O10"/>
    </sheetView>
  </sheetViews>
  <sheetFormatPr defaultColWidth="9.140625" defaultRowHeight="21.75"/>
  <cols>
    <col min="1" max="1" width="20.140625" style="372" customWidth="1"/>
    <col min="2" max="2" width="30.57421875" style="372" customWidth="1"/>
    <col min="3" max="3" width="8.421875" style="372" bestFit="1" customWidth="1"/>
    <col min="4" max="4" width="6.8515625" style="372" bestFit="1" customWidth="1"/>
    <col min="5" max="5" width="6.140625" style="372" customWidth="1"/>
    <col min="6" max="6" width="6.421875" style="372" customWidth="1"/>
    <col min="7" max="7" width="5.7109375" style="372" customWidth="1"/>
    <col min="8" max="8" width="7.8515625" style="372" bestFit="1" customWidth="1"/>
    <col min="9" max="9" width="6.7109375" style="372" bestFit="1" customWidth="1"/>
    <col min="10" max="10" width="8.140625" style="372" bestFit="1" customWidth="1"/>
    <col min="11" max="16384" width="9.140625" style="372" customWidth="1"/>
  </cols>
  <sheetData>
    <row r="1" spans="1:10" s="429" customFormat="1" ht="24">
      <c r="A1" s="571" t="s">
        <v>758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0" ht="21.75">
      <c r="A2" s="373"/>
      <c r="B2" s="373"/>
      <c r="C2" s="373"/>
      <c r="D2" s="373"/>
      <c r="E2" s="373"/>
      <c r="F2" s="373"/>
      <c r="G2" s="373"/>
      <c r="H2" s="373"/>
      <c r="I2" s="373"/>
      <c r="J2" s="373"/>
    </row>
    <row r="3" spans="1:10" ht="21.75">
      <c r="A3" s="578" t="s">
        <v>252</v>
      </c>
      <c r="B3" s="578" t="s">
        <v>253</v>
      </c>
      <c r="C3" s="578" t="s">
        <v>265</v>
      </c>
      <c r="D3" s="578"/>
      <c r="E3" s="572" t="s">
        <v>258</v>
      </c>
      <c r="F3" s="573"/>
      <c r="G3" s="574"/>
      <c r="H3" s="572" t="s">
        <v>258</v>
      </c>
      <c r="I3" s="573"/>
      <c r="J3" s="574"/>
    </row>
    <row r="4" spans="1:10" ht="21.75">
      <c r="A4" s="580"/>
      <c r="B4" s="580"/>
      <c r="C4" s="579"/>
      <c r="D4" s="579"/>
      <c r="E4" s="575" t="s">
        <v>260</v>
      </c>
      <c r="F4" s="576"/>
      <c r="G4" s="577"/>
      <c r="H4" s="575" t="s">
        <v>259</v>
      </c>
      <c r="I4" s="576"/>
      <c r="J4" s="577"/>
    </row>
    <row r="5" spans="1:10" ht="21.75">
      <c r="A5" s="579"/>
      <c r="B5" s="579"/>
      <c r="C5" s="104" t="s">
        <v>254</v>
      </c>
      <c r="D5" s="104" t="s">
        <v>255</v>
      </c>
      <c r="E5" s="104" t="s">
        <v>256</v>
      </c>
      <c r="F5" s="104" t="s">
        <v>257</v>
      </c>
      <c r="G5" s="104" t="s">
        <v>264</v>
      </c>
      <c r="H5" s="104" t="s">
        <v>256</v>
      </c>
      <c r="I5" s="104" t="s">
        <v>257</v>
      </c>
      <c r="J5" s="104" t="s">
        <v>264</v>
      </c>
    </row>
    <row r="6" spans="1:10" ht="18.75">
      <c r="A6" s="374" t="s">
        <v>722</v>
      </c>
      <c r="B6" s="375"/>
      <c r="C6" s="376"/>
      <c r="D6" s="377"/>
      <c r="E6" s="377"/>
      <c r="F6" s="377"/>
      <c r="G6" s="377"/>
      <c r="H6" s="378"/>
      <c r="I6" s="378"/>
      <c r="J6" s="378"/>
    </row>
    <row r="7" spans="1:10" ht="18.75">
      <c r="A7" s="379" t="s">
        <v>723</v>
      </c>
      <c r="B7" s="375"/>
      <c r="C7" s="376"/>
      <c r="D7" s="377"/>
      <c r="E7" s="377"/>
      <c r="F7" s="377"/>
      <c r="G7" s="377"/>
      <c r="H7" s="378"/>
      <c r="I7" s="378"/>
      <c r="J7" s="378"/>
    </row>
    <row r="8" spans="1:10" ht="21.75">
      <c r="A8" s="375"/>
      <c r="B8" s="380" t="s">
        <v>724</v>
      </c>
      <c r="C8" s="376" t="s">
        <v>272</v>
      </c>
      <c r="D8" s="381">
        <v>1000</v>
      </c>
      <c r="E8" s="381">
        <v>0</v>
      </c>
      <c r="F8" s="381">
        <v>2</v>
      </c>
      <c r="G8" s="381">
        <v>0</v>
      </c>
      <c r="H8" s="68">
        <f>E8*D8</f>
        <v>0</v>
      </c>
      <c r="I8" s="68">
        <f>F8*D8</f>
        <v>2000</v>
      </c>
      <c r="J8" s="68">
        <f>G8*D8</f>
        <v>0</v>
      </c>
    </row>
    <row r="9" spans="1:10" ht="18.75">
      <c r="A9" s="375"/>
      <c r="B9" s="382" t="s">
        <v>725</v>
      </c>
      <c r="C9" s="376" t="s">
        <v>272</v>
      </c>
      <c r="D9" s="381">
        <v>500</v>
      </c>
      <c r="E9" s="381">
        <v>30</v>
      </c>
      <c r="F9" s="381">
        <v>0</v>
      </c>
      <c r="G9" s="381">
        <v>0</v>
      </c>
      <c r="H9" s="383">
        <f aca="true" t="shared" si="0" ref="H9:H40">E9*D9</f>
        <v>15000</v>
      </c>
      <c r="I9" s="378">
        <f aca="true" t="shared" si="1" ref="I9:I40">F9*D9</f>
        <v>0</v>
      </c>
      <c r="J9" s="381">
        <f aca="true" t="shared" si="2" ref="J9:J40">G9*D9</f>
        <v>0</v>
      </c>
    </row>
    <row r="10" spans="1:10" ht="18.75">
      <c r="A10" s="375"/>
      <c r="B10" s="382" t="s">
        <v>726</v>
      </c>
      <c r="C10" s="376" t="s">
        <v>272</v>
      </c>
      <c r="D10" s="381">
        <v>1000</v>
      </c>
      <c r="E10" s="381">
        <v>5</v>
      </c>
      <c r="F10" s="381">
        <v>0</v>
      </c>
      <c r="G10" s="381">
        <v>0</v>
      </c>
      <c r="H10" s="383">
        <f t="shared" si="0"/>
        <v>5000</v>
      </c>
      <c r="I10" s="378">
        <f t="shared" si="1"/>
        <v>0</v>
      </c>
      <c r="J10" s="381">
        <f t="shared" si="2"/>
        <v>0</v>
      </c>
    </row>
    <row r="11" spans="1:10" ht="18.75">
      <c r="A11" s="375"/>
      <c r="B11" s="382" t="s">
        <v>727</v>
      </c>
      <c r="C11" s="376" t="s">
        <v>272</v>
      </c>
      <c r="D11" s="381">
        <v>60</v>
      </c>
      <c r="E11" s="381">
        <v>30</v>
      </c>
      <c r="F11" s="381">
        <v>0</v>
      </c>
      <c r="G11" s="381">
        <v>0</v>
      </c>
      <c r="H11" s="383">
        <f t="shared" si="0"/>
        <v>1800</v>
      </c>
      <c r="I11" s="378">
        <f t="shared" si="1"/>
        <v>0</v>
      </c>
      <c r="J11" s="381">
        <f t="shared" si="2"/>
        <v>0</v>
      </c>
    </row>
    <row r="12" spans="1:10" ht="18.75">
      <c r="A12" s="375"/>
      <c r="B12" s="382" t="s">
        <v>728</v>
      </c>
      <c r="C12" s="376" t="s">
        <v>272</v>
      </c>
      <c r="D12" s="381">
        <v>50</v>
      </c>
      <c r="E12" s="381">
        <v>0</v>
      </c>
      <c r="F12" s="381">
        <v>2</v>
      </c>
      <c r="G12" s="381">
        <v>0</v>
      </c>
      <c r="H12" s="378">
        <f t="shared" si="0"/>
        <v>0</v>
      </c>
      <c r="I12" s="378">
        <f t="shared" si="1"/>
        <v>100</v>
      </c>
      <c r="J12" s="381">
        <f t="shared" si="2"/>
        <v>0</v>
      </c>
    </row>
    <row r="13" spans="1:10" ht="18.75">
      <c r="A13" s="375"/>
      <c r="B13" s="382" t="s">
        <v>729</v>
      </c>
      <c r="C13" s="376" t="s">
        <v>272</v>
      </c>
      <c r="D13" s="381">
        <v>30</v>
      </c>
      <c r="E13" s="381">
        <v>0</v>
      </c>
      <c r="F13" s="381">
        <v>3</v>
      </c>
      <c r="G13" s="384">
        <v>0</v>
      </c>
      <c r="H13" s="378">
        <f t="shared" si="0"/>
        <v>0</v>
      </c>
      <c r="I13" s="378">
        <f t="shared" si="1"/>
        <v>90</v>
      </c>
      <c r="J13" s="381">
        <f t="shared" si="2"/>
        <v>0</v>
      </c>
    </row>
    <row r="14" spans="1:10" ht="18.75">
      <c r="A14" s="375"/>
      <c r="B14" s="382" t="s">
        <v>730</v>
      </c>
      <c r="C14" s="376" t="s">
        <v>272</v>
      </c>
      <c r="D14" s="381">
        <v>20</v>
      </c>
      <c r="E14" s="381">
        <v>0</v>
      </c>
      <c r="F14" s="381">
        <v>0</v>
      </c>
      <c r="G14" s="381">
        <v>1</v>
      </c>
      <c r="H14" s="378">
        <f t="shared" si="0"/>
        <v>0</v>
      </c>
      <c r="I14" s="378">
        <f t="shared" si="1"/>
        <v>0</v>
      </c>
      <c r="J14" s="378">
        <f t="shared" si="2"/>
        <v>20</v>
      </c>
    </row>
    <row r="15" spans="1:10" ht="18.75">
      <c r="A15" s="375"/>
      <c r="B15" s="382" t="s">
        <v>731</v>
      </c>
      <c r="C15" s="376" t="s">
        <v>272</v>
      </c>
      <c r="D15" s="381">
        <v>50</v>
      </c>
      <c r="E15" s="381">
        <v>0</v>
      </c>
      <c r="F15" s="381">
        <v>1</v>
      </c>
      <c r="G15" s="381">
        <v>0</v>
      </c>
      <c r="H15" s="378">
        <f t="shared" si="0"/>
        <v>0</v>
      </c>
      <c r="I15" s="378">
        <f t="shared" si="1"/>
        <v>50</v>
      </c>
      <c r="J15" s="381">
        <f t="shared" si="2"/>
        <v>0</v>
      </c>
    </row>
    <row r="16" spans="1:10" ht="18.75">
      <c r="A16" s="375"/>
      <c r="B16" s="382" t="s">
        <v>732</v>
      </c>
      <c r="C16" s="376" t="s">
        <v>272</v>
      </c>
      <c r="D16" s="381">
        <v>100</v>
      </c>
      <c r="E16" s="381">
        <v>15</v>
      </c>
      <c r="F16" s="381">
        <v>0</v>
      </c>
      <c r="G16" s="381">
        <v>0</v>
      </c>
      <c r="H16" s="378">
        <f t="shared" si="0"/>
        <v>1500</v>
      </c>
      <c r="I16" s="378">
        <f t="shared" si="1"/>
        <v>0</v>
      </c>
      <c r="J16" s="381">
        <f t="shared" si="2"/>
        <v>0</v>
      </c>
    </row>
    <row r="17" spans="1:10" ht="18.75">
      <c r="A17" s="375"/>
      <c r="B17" s="382" t="s">
        <v>733</v>
      </c>
      <c r="C17" s="376" t="s">
        <v>272</v>
      </c>
      <c r="D17" s="381">
        <v>20</v>
      </c>
      <c r="E17" s="381">
        <v>0</v>
      </c>
      <c r="F17" s="381">
        <v>2</v>
      </c>
      <c r="G17" s="381">
        <v>0</v>
      </c>
      <c r="H17" s="378">
        <f t="shared" si="0"/>
        <v>0</v>
      </c>
      <c r="I17" s="378">
        <f t="shared" si="1"/>
        <v>40</v>
      </c>
      <c r="J17" s="378">
        <f t="shared" si="2"/>
        <v>0</v>
      </c>
    </row>
    <row r="18" spans="1:10" ht="18.75">
      <c r="A18" s="375"/>
      <c r="B18" s="375" t="s">
        <v>734</v>
      </c>
      <c r="C18" s="376" t="s">
        <v>364</v>
      </c>
      <c r="D18" s="381">
        <v>20</v>
      </c>
      <c r="E18" s="381">
        <v>0</v>
      </c>
      <c r="F18" s="381">
        <v>2</v>
      </c>
      <c r="G18" s="381">
        <v>0</v>
      </c>
      <c r="H18" s="381">
        <f t="shared" si="0"/>
        <v>0</v>
      </c>
      <c r="I18" s="381">
        <f t="shared" si="1"/>
        <v>40</v>
      </c>
      <c r="J18" s="381">
        <f t="shared" si="2"/>
        <v>0</v>
      </c>
    </row>
    <row r="19" spans="1:10" ht="18.75">
      <c r="A19" s="375"/>
      <c r="B19" s="375" t="s">
        <v>735</v>
      </c>
      <c r="C19" s="376" t="s">
        <v>364</v>
      </c>
      <c r="D19" s="381">
        <v>20</v>
      </c>
      <c r="E19" s="381">
        <v>30</v>
      </c>
      <c r="F19" s="381">
        <v>0</v>
      </c>
      <c r="G19" s="381">
        <v>0</v>
      </c>
      <c r="H19" s="381">
        <f t="shared" si="0"/>
        <v>600</v>
      </c>
      <c r="I19" s="381">
        <f t="shared" si="1"/>
        <v>0</v>
      </c>
      <c r="J19" s="381">
        <f t="shared" si="2"/>
        <v>0</v>
      </c>
    </row>
    <row r="20" spans="1:10" ht="18.75">
      <c r="A20" s="375"/>
      <c r="B20" s="375" t="s">
        <v>736</v>
      </c>
      <c r="C20" s="376" t="s">
        <v>364</v>
      </c>
      <c r="D20" s="381">
        <v>20</v>
      </c>
      <c r="E20" s="381">
        <v>30</v>
      </c>
      <c r="F20" s="381">
        <v>0</v>
      </c>
      <c r="G20" s="381">
        <v>0</v>
      </c>
      <c r="H20" s="381">
        <f t="shared" si="0"/>
        <v>600</v>
      </c>
      <c r="I20" s="381">
        <f t="shared" si="1"/>
        <v>0</v>
      </c>
      <c r="J20" s="381">
        <f t="shared" si="2"/>
        <v>0</v>
      </c>
    </row>
    <row r="21" spans="1:10" ht="18.75">
      <c r="A21" s="375"/>
      <c r="B21" s="375" t="s">
        <v>737</v>
      </c>
      <c r="C21" s="376" t="s">
        <v>272</v>
      </c>
      <c r="D21" s="381">
        <v>50</v>
      </c>
      <c r="E21" s="381">
        <v>30</v>
      </c>
      <c r="F21" s="381">
        <v>0</v>
      </c>
      <c r="G21" s="381">
        <v>0</v>
      </c>
      <c r="H21" s="381">
        <f t="shared" si="0"/>
        <v>1500</v>
      </c>
      <c r="I21" s="381">
        <f t="shared" si="1"/>
        <v>0</v>
      </c>
      <c r="J21" s="381">
        <f t="shared" si="2"/>
        <v>0</v>
      </c>
    </row>
    <row r="22" spans="1:10" ht="18.75">
      <c r="A22" s="385"/>
      <c r="B22" s="385" t="s">
        <v>738</v>
      </c>
      <c r="C22" s="386" t="s">
        <v>364</v>
      </c>
      <c r="D22" s="387">
        <v>50</v>
      </c>
      <c r="E22" s="387">
        <v>0</v>
      </c>
      <c r="F22" s="387">
        <v>0</v>
      </c>
      <c r="G22" s="387">
        <v>1</v>
      </c>
      <c r="H22" s="387">
        <f t="shared" si="0"/>
        <v>0</v>
      </c>
      <c r="I22" s="387">
        <f t="shared" si="1"/>
        <v>0</v>
      </c>
      <c r="J22" s="387">
        <f t="shared" si="2"/>
        <v>50</v>
      </c>
    </row>
    <row r="23" spans="1:10" ht="18.75">
      <c r="A23" s="388" t="s">
        <v>739</v>
      </c>
      <c r="B23" s="375"/>
      <c r="C23" s="376"/>
      <c r="D23" s="381"/>
      <c r="E23" s="381"/>
      <c r="F23" s="381"/>
      <c r="G23" s="381"/>
      <c r="H23" s="381">
        <f t="shared" si="0"/>
        <v>0</v>
      </c>
      <c r="I23" s="381">
        <f t="shared" si="1"/>
        <v>0</v>
      </c>
      <c r="J23" s="381">
        <f t="shared" si="2"/>
        <v>0</v>
      </c>
    </row>
    <row r="24" spans="1:10" ht="18.75">
      <c r="A24" s="375"/>
      <c r="B24" s="375" t="s">
        <v>740</v>
      </c>
      <c r="C24" s="376" t="s">
        <v>275</v>
      </c>
      <c r="D24" s="381">
        <v>500</v>
      </c>
      <c r="E24" s="381">
        <v>0</v>
      </c>
      <c r="F24" s="381">
        <v>0</v>
      </c>
      <c r="G24" s="381">
        <v>60</v>
      </c>
      <c r="H24" s="381">
        <f t="shared" si="0"/>
        <v>0</v>
      </c>
      <c r="I24" s="381">
        <f t="shared" si="1"/>
        <v>0</v>
      </c>
      <c r="J24" s="381">
        <f t="shared" si="2"/>
        <v>30000</v>
      </c>
    </row>
    <row r="25" spans="1:10" ht="18.75">
      <c r="A25" s="375"/>
      <c r="B25" s="375" t="s">
        <v>741</v>
      </c>
      <c r="C25" s="376" t="s">
        <v>275</v>
      </c>
      <c r="D25" s="381">
        <v>500</v>
      </c>
      <c r="E25" s="381">
        <v>0</v>
      </c>
      <c r="F25" s="381">
        <v>0</v>
      </c>
      <c r="G25" s="381">
        <v>60</v>
      </c>
      <c r="H25" s="381">
        <f t="shared" si="0"/>
        <v>0</v>
      </c>
      <c r="I25" s="381">
        <f t="shared" si="1"/>
        <v>0</v>
      </c>
      <c r="J25" s="381">
        <f t="shared" si="2"/>
        <v>30000</v>
      </c>
    </row>
    <row r="26" spans="1:10" ht="18.75">
      <c r="A26" s="375"/>
      <c r="B26" s="375" t="s">
        <v>742</v>
      </c>
      <c r="C26" s="376" t="s">
        <v>275</v>
      </c>
      <c r="D26" s="381">
        <v>500</v>
      </c>
      <c r="E26" s="381">
        <v>0</v>
      </c>
      <c r="F26" s="381">
        <v>0</v>
      </c>
      <c r="G26" s="381">
        <v>60</v>
      </c>
      <c r="H26" s="381">
        <f t="shared" si="0"/>
        <v>0</v>
      </c>
      <c r="I26" s="381">
        <f t="shared" si="1"/>
        <v>0</v>
      </c>
      <c r="J26" s="381">
        <f t="shared" si="2"/>
        <v>30000</v>
      </c>
    </row>
    <row r="27" spans="1:10" ht="18.75">
      <c r="A27" s="375"/>
      <c r="B27" s="375" t="s">
        <v>743</v>
      </c>
      <c r="C27" s="376" t="s">
        <v>275</v>
      </c>
      <c r="D27" s="381">
        <v>10</v>
      </c>
      <c r="E27" s="381">
        <v>0</v>
      </c>
      <c r="F27" s="381">
        <v>0</v>
      </c>
      <c r="G27" s="381">
        <v>15</v>
      </c>
      <c r="H27" s="381">
        <f t="shared" si="0"/>
        <v>0</v>
      </c>
      <c r="I27" s="381">
        <f t="shared" si="1"/>
        <v>0</v>
      </c>
      <c r="J27" s="381">
        <f t="shared" si="2"/>
        <v>150</v>
      </c>
    </row>
    <row r="28" spans="1:10" ht="18.75">
      <c r="A28" s="375"/>
      <c r="B28" s="375" t="s">
        <v>744</v>
      </c>
      <c r="C28" s="376" t="s">
        <v>275</v>
      </c>
      <c r="D28" s="381">
        <v>10</v>
      </c>
      <c r="E28" s="381">
        <v>0</v>
      </c>
      <c r="F28" s="381">
        <v>0</v>
      </c>
      <c r="G28" s="381">
        <v>10</v>
      </c>
      <c r="H28" s="381">
        <f t="shared" si="0"/>
        <v>0</v>
      </c>
      <c r="I28" s="381">
        <f t="shared" si="1"/>
        <v>0</v>
      </c>
      <c r="J28" s="381">
        <f t="shared" si="2"/>
        <v>100</v>
      </c>
    </row>
    <row r="29" spans="1:10" ht="18.75">
      <c r="A29" s="375"/>
      <c r="B29" s="375" t="s">
        <v>745</v>
      </c>
      <c r="C29" s="376" t="s">
        <v>275</v>
      </c>
      <c r="D29" s="381">
        <v>1000</v>
      </c>
      <c r="E29" s="381">
        <v>0</v>
      </c>
      <c r="F29" s="381">
        <v>0</v>
      </c>
      <c r="G29" s="381">
        <v>15</v>
      </c>
      <c r="H29" s="381">
        <f t="shared" si="0"/>
        <v>0</v>
      </c>
      <c r="I29" s="381">
        <f t="shared" si="1"/>
        <v>0</v>
      </c>
      <c r="J29" s="389">
        <f t="shared" si="2"/>
        <v>15000</v>
      </c>
    </row>
    <row r="30" spans="1:10" ht="18.75">
      <c r="A30" s="375"/>
      <c r="B30" s="375" t="s">
        <v>746</v>
      </c>
      <c r="C30" s="390"/>
      <c r="D30" s="381"/>
      <c r="E30" s="381">
        <v>0</v>
      </c>
      <c r="F30" s="381">
        <v>0</v>
      </c>
      <c r="G30" s="381"/>
      <c r="H30" s="381">
        <f t="shared" si="0"/>
        <v>0</v>
      </c>
      <c r="I30" s="381">
        <f t="shared" si="1"/>
        <v>0</v>
      </c>
      <c r="J30" s="389">
        <f t="shared" si="2"/>
        <v>0</v>
      </c>
    </row>
    <row r="31" spans="1:10" ht="18.75">
      <c r="A31" s="375"/>
      <c r="B31" s="375" t="s">
        <v>747</v>
      </c>
      <c r="C31" s="376" t="s">
        <v>275</v>
      </c>
      <c r="D31" s="381">
        <v>1000</v>
      </c>
      <c r="E31" s="381">
        <v>0</v>
      </c>
      <c r="F31" s="381">
        <v>0</v>
      </c>
      <c r="G31" s="381">
        <v>15</v>
      </c>
      <c r="H31" s="381">
        <f t="shared" si="0"/>
        <v>0</v>
      </c>
      <c r="I31" s="381">
        <f t="shared" si="1"/>
        <v>0</v>
      </c>
      <c r="J31" s="381">
        <f t="shared" si="2"/>
        <v>15000</v>
      </c>
    </row>
    <row r="32" spans="1:10" ht="18.75">
      <c r="A32" s="375"/>
      <c r="B32" s="375" t="s">
        <v>748</v>
      </c>
      <c r="C32" s="376" t="s">
        <v>364</v>
      </c>
      <c r="D32" s="381">
        <v>50</v>
      </c>
      <c r="E32" s="381">
        <v>0</v>
      </c>
      <c r="F32" s="381">
        <v>3</v>
      </c>
      <c r="G32" s="381">
        <v>0</v>
      </c>
      <c r="H32" s="381">
        <f t="shared" si="0"/>
        <v>0</v>
      </c>
      <c r="I32" s="381">
        <f t="shared" si="1"/>
        <v>150</v>
      </c>
      <c r="J32" s="381">
        <f t="shared" si="2"/>
        <v>0</v>
      </c>
    </row>
    <row r="33" spans="1:10" ht="18.75">
      <c r="A33" s="375"/>
      <c r="B33" s="375" t="s">
        <v>749</v>
      </c>
      <c r="C33" s="376"/>
      <c r="D33" s="381"/>
      <c r="E33" s="381"/>
      <c r="F33" s="381"/>
      <c r="G33" s="381"/>
      <c r="H33" s="381">
        <f t="shared" si="0"/>
        <v>0</v>
      </c>
      <c r="I33" s="381">
        <f t="shared" si="1"/>
        <v>0</v>
      </c>
      <c r="J33" s="381">
        <f t="shared" si="2"/>
        <v>0</v>
      </c>
    </row>
    <row r="34" spans="1:10" ht="18.75">
      <c r="A34" s="375"/>
      <c r="B34" s="375" t="s">
        <v>750</v>
      </c>
      <c r="C34" s="376" t="s">
        <v>272</v>
      </c>
      <c r="D34" s="381">
        <v>50</v>
      </c>
      <c r="E34" s="381">
        <v>30</v>
      </c>
      <c r="F34" s="381">
        <v>0</v>
      </c>
      <c r="G34" s="381">
        <f>-N10</f>
        <v>0</v>
      </c>
      <c r="H34" s="381">
        <f t="shared" si="0"/>
        <v>1500</v>
      </c>
      <c r="I34" s="381">
        <f t="shared" si="1"/>
        <v>0</v>
      </c>
      <c r="J34" s="381">
        <f t="shared" si="2"/>
        <v>0</v>
      </c>
    </row>
    <row r="35" spans="1:10" ht="18.75">
      <c r="A35" s="375"/>
      <c r="B35" s="375" t="s">
        <v>751</v>
      </c>
      <c r="C35" s="376" t="s">
        <v>272</v>
      </c>
      <c r="D35" s="381">
        <v>30</v>
      </c>
      <c r="E35" s="381">
        <v>0</v>
      </c>
      <c r="F35" s="381">
        <v>0</v>
      </c>
      <c r="G35" s="381">
        <v>10</v>
      </c>
      <c r="H35" s="381">
        <f t="shared" si="0"/>
        <v>0</v>
      </c>
      <c r="I35" s="381">
        <f t="shared" si="1"/>
        <v>0</v>
      </c>
      <c r="J35" s="381">
        <f t="shared" si="2"/>
        <v>300</v>
      </c>
    </row>
    <row r="36" spans="1:10" ht="18.75">
      <c r="A36" s="375"/>
      <c r="B36" s="375" t="s">
        <v>752</v>
      </c>
      <c r="C36" s="376" t="s">
        <v>272</v>
      </c>
      <c r="D36" s="381">
        <v>50</v>
      </c>
      <c r="E36" s="381">
        <v>0</v>
      </c>
      <c r="F36" s="381">
        <v>0</v>
      </c>
      <c r="G36" s="381">
        <v>15</v>
      </c>
      <c r="H36" s="381">
        <f t="shared" si="0"/>
        <v>0</v>
      </c>
      <c r="I36" s="381">
        <f t="shared" si="1"/>
        <v>0</v>
      </c>
      <c r="J36" s="381">
        <f t="shared" si="2"/>
        <v>750</v>
      </c>
    </row>
    <row r="37" spans="1:10" ht="18.75">
      <c r="A37" s="375"/>
      <c r="B37" s="375" t="s">
        <v>753</v>
      </c>
      <c r="C37" s="376" t="s">
        <v>272</v>
      </c>
      <c r="D37" s="381">
        <v>20</v>
      </c>
      <c r="E37" s="381">
        <v>0</v>
      </c>
      <c r="F37" s="381">
        <v>0</v>
      </c>
      <c r="G37" s="381">
        <v>10</v>
      </c>
      <c r="H37" s="381">
        <f t="shared" si="0"/>
        <v>0</v>
      </c>
      <c r="I37" s="381">
        <f t="shared" si="1"/>
        <v>0</v>
      </c>
      <c r="J37" s="381">
        <f t="shared" si="2"/>
        <v>200</v>
      </c>
    </row>
    <row r="38" spans="1:10" ht="18.75">
      <c r="A38" s="375"/>
      <c r="B38" s="375" t="s">
        <v>754</v>
      </c>
      <c r="C38" s="376"/>
      <c r="D38" s="381"/>
      <c r="E38" s="393"/>
      <c r="F38" s="381"/>
      <c r="G38" s="381"/>
      <c r="H38" s="381">
        <f t="shared" si="0"/>
        <v>0</v>
      </c>
      <c r="I38" s="381">
        <f t="shared" si="1"/>
        <v>0</v>
      </c>
      <c r="J38" s="381">
        <f t="shared" si="2"/>
        <v>0</v>
      </c>
    </row>
    <row r="39" spans="1:10" ht="18.75">
      <c r="A39" s="375"/>
      <c r="B39" s="375" t="s">
        <v>755</v>
      </c>
      <c r="C39" s="376" t="s">
        <v>272</v>
      </c>
      <c r="D39" s="381">
        <v>20</v>
      </c>
      <c r="E39" s="381">
        <v>45</v>
      </c>
      <c r="F39" s="381">
        <v>0</v>
      </c>
      <c r="G39" s="381">
        <v>0</v>
      </c>
      <c r="H39" s="381">
        <f t="shared" si="0"/>
        <v>900</v>
      </c>
      <c r="I39" s="381">
        <f t="shared" si="1"/>
        <v>0</v>
      </c>
      <c r="J39" s="381">
        <f t="shared" si="2"/>
        <v>0</v>
      </c>
    </row>
    <row r="40" spans="1:10" ht="18.75">
      <c r="A40" s="385"/>
      <c r="B40" s="385" t="s">
        <v>756</v>
      </c>
      <c r="C40" s="386" t="s">
        <v>272</v>
      </c>
      <c r="D40" s="387">
        <v>50</v>
      </c>
      <c r="E40" s="387">
        <v>15</v>
      </c>
      <c r="F40" s="387">
        <v>0</v>
      </c>
      <c r="G40" s="387">
        <v>0</v>
      </c>
      <c r="H40" s="387">
        <f t="shared" si="0"/>
        <v>750</v>
      </c>
      <c r="I40" s="387">
        <f t="shared" si="1"/>
        <v>0</v>
      </c>
      <c r="J40" s="387">
        <f t="shared" si="2"/>
        <v>0</v>
      </c>
    </row>
    <row r="41" spans="3:10" ht="18.75">
      <c r="C41" s="391"/>
      <c r="D41" s="675" t="s">
        <v>290</v>
      </c>
      <c r="E41" s="675"/>
      <c r="F41" s="675"/>
      <c r="G41" s="422"/>
      <c r="H41" s="423">
        <f>SUM(H8:H40)</f>
        <v>29150</v>
      </c>
      <c r="I41" s="423">
        <f>SUM(I8:I40)</f>
        <v>2470</v>
      </c>
      <c r="J41" s="423">
        <f>SUM(J8:J40)</f>
        <v>121570</v>
      </c>
    </row>
    <row r="42" spans="3:10" ht="18.75">
      <c r="C42" s="391"/>
      <c r="D42" s="675" t="s">
        <v>261</v>
      </c>
      <c r="E42" s="675"/>
      <c r="F42" s="675"/>
      <c r="G42" s="422"/>
      <c r="H42" s="424">
        <f>H41/60</f>
        <v>485.8333333333333</v>
      </c>
      <c r="I42" s="424">
        <f>I41/60</f>
        <v>41.166666666666664</v>
      </c>
      <c r="J42" s="424">
        <f>J41/60</f>
        <v>2026.1666666666667</v>
      </c>
    </row>
    <row r="43" spans="3:10" ht="18.75">
      <c r="C43" s="391"/>
      <c r="D43" s="675" t="s">
        <v>266</v>
      </c>
      <c r="E43" s="675"/>
      <c r="F43" s="675"/>
      <c r="G43" s="421"/>
      <c r="H43" s="425">
        <f>H42/7</f>
        <v>69.4047619047619</v>
      </c>
      <c r="I43" s="425">
        <f>I42/7</f>
        <v>5.8809523809523805</v>
      </c>
      <c r="J43" s="425">
        <f>J42/7</f>
        <v>289.45238095238096</v>
      </c>
    </row>
    <row r="44" spans="3:10" ht="18.75">
      <c r="C44" s="391"/>
      <c r="D44" s="675" t="s">
        <v>262</v>
      </c>
      <c r="E44" s="675"/>
      <c r="F44" s="675"/>
      <c r="G44" s="421"/>
      <c r="H44" s="426"/>
      <c r="I44" s="427">
        <f>(H43+I43+J43)/230</f>
        <v>1.5858178053830227</v>
      </c>
      <c r="J44" s="428"/>
    </row>
    <row r="45" spans="1:10" ht="18.75">
      <c r="A45" s="392" t="s">
        <v>263</v>
      </c>
      <c r="B45" s="391" t="s">
        <v>267</v>
      </c>
      <c r="C45" s="391"/>
      <c r="D45" s="391"/>
      <c r="E45" s="391"/>
      <c r="F45" s="391"/>
      <c r="G45" s="391"/>
      <c r="H45" s="391"/>
      <c r="I45" s="391"/>
      <c r="J45" s="391"/>
    </row>
    <row r="46" spans="1:10" ht="18.75">
      <c r="A46" s="391"/>
      <c r="B46" s="391" t="s">
        <v>268</v>
      </c>
      <c r="C46" s="391"/>
      <c r="D46" s="391"/>
      <c r="E46" s="391"/>
      <c r="F46" s="391"/>
      <c r="G46" s="391"/>
      <c r="H46" s="391"/>
      <c r="I46" s="391"/>
      <c r="J46" s="391"/>
    </row>
    <row r="47" spans="1:10" ht="18.75">
      <c r="A47" s="391"/>
      <c r="B47" s="391" t="s">
        <v>269</v>
      </c>
      <c r="C47" s="391"/>
      <c r="D47" s="391"/>
      <c r="E47" s="391"/>
      <c r="F47" s="391"/>
      <c r="G47" s="391"/>
      <c r="H47" s="391"/>
      <c r="I47" s="391"/>
      <c r="J47" s="391"/>
    </row>
    <row r="48" spans="1:10" ht="18.75">
      <c r="A48" s="391"/>
      <c r="B48" s="391" t="s">
        <v>757</v>
      </c>
      <c r="C48" s="673" t="s">
        <v>271</v>
      </c>
      <c r="D48" s="673"/>
      <c r="E48" s="673"/>
      <c r="F48" s="673"/>
      <c r="G48" s="673"/>
      <c r="H48" s="673"/>
      <c r="I48" s="391"/>
      <c r="J48" s="391"/>
    </row>
    <row r="49" spans="1:10" ht="18.75">
      <c r="A49" s="391"/>
      <c r="B49" s="391"/>
      <c r="C49" s="674">
        <v>230</v>
      </c>
      <c r="D49" s="674"/>
      <c r="E49" s="674"/>
      <c r="F49" s="674"/>
      <c r="G49" s="674"/>
      <c r="H49" s="674"/>
      <c r="I49" s="391"/>
      <c r="J49" s="391"/>
    </row>
  </sheetData>
  <sheetProtection/>
  <mergeCells count="14">
    <mergeCell ref="A1:J1"/>
    <mergeCell ref="A3:A5"/>
    <mergeCell ref="B3:B5"/>
    <mergeCell ref="C3:D4"/>
    <mergeCell ref="E3:G3"/>
    <mergeCell ref="H3:J3"/>
    <mergeCell ref="E4:G4"/>
    <mergeCell ref="H4:J4"/>
    <mergeCell ref="C48:H48"/>
    <mergeCell ref="C49:H49"/>
    <mergeCell ref="D41:F41"/>
    <mergeCell ref="D42:F42"/>
    <mergeCell ref="D43:F43"/>
    <mergeCell ref="D44:F44"/>
  </mergeCells>
  <printOptions/>
  <pageMargins left="0.25" right="0.54" top="1" bottom="1" header="0.5" footer="0.5"/>
  <pageSetup horizontalDpi="600" verticalDpi="6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N16" sqref="N16"/>
    </sheetView>
  </sheetViews>
  <sheetFormatPr defaultColWidth="9.140625" defaultRowHeight="21.75"/>
  <cols>
    <col min="1" max="1" width="34.421875" style="394" customWidth="1"/>
    <col min="2" max="2" width="12.140625" style="394" customWidth="1"/>
    <col min="3" max="3" width="9.28125" style="394" bestFit="1" customWidth="1"/>
    <col min="4" max="4" width="8.421875" style="394" customWidth="1"/>
    <col min="5" max="5" width="9.8515625" style="394" customWidth="1"/>
    <col min="6" max="6" width="9.140625" style="394" customWidth="1"/>
    <col min="7" max="7" width="9.00390625" style="394" customWidth="1"/>
    <col min="8" max="8" width="11.140625" style="394" customWidth="1"/>
    <col min="9" max="9" width="12.7109375" style="394" customWidth="1"/>
    <col min="10" max="16384" width="9.140625" style="394" customWidth="1"/>
  </cols>
  <sheetData>
    <row r="1" spans="1:9" ht="24">
      <c r="A1" s="528" t="s">
        <v>176</v>
      </c>
      <c r="B1" s="528"/>
      <c r="C1" s="528"/>
      <c r="D1" s="528"/>
      <c r="E1" s="528"/>
      <c r="F1" s="528"/>
      <c r="G1" s="528"/>
      <c r="H1" s="528"/>
      <c r="I1" s="528"/>
    </row>
    <row r="2" spans="1:9" ht="24">
      <c r="A2" s="528" t="s">
        <v>177</v>
      </c>
      <c r="B2" s="528"/>
      <c r="C2" s="528"/>
      <c r="D2" s="528"/>
      <c r="E2" s="528"/>
      <c r="F2" s="528"/>
      <c r="G2" s="528"/>
      <c r="H2" s="528"/>
      <c r="I2" s="528"/>
    </row>
    <row r="4" spans="1:9" s="397" customFormat="1" ht="21" customHeight="1">
      <c r="A4" s="676" t="s">
        <v>180</v>
      </c>
      <c r="B4" s="395" t="s">
        <v>255</v>
      </c>
      <c r="C4" s="679" t="s">
        <v>182</v>
      </c>
      <c r="D4" s="681"/>
      <c r="E4" s="681"/>
      <c r="F4" s="681"/>
      <c r="G4" s="680"/>
      <c r="H4" s="676" t="s">
        <v>183</v>
      </c>
      <c r="I4" s="676" t="s">
        <v>263</v>
      </c>
    </row>
    <row r="5" spans="1:9" ht="21.75">
      <c r="A5" s="677"/>
      <c r="B5" s="398" t="s">
        <v>184</v>
      </c>
      <c r="C5" s="679" t="s">
        <v>185</v>
      </c>
      <c r="D5" s="680"/>
      <c r="E5" s="395" t="s">
        <v>186</v>
      </c>
      <c r="F5" s="395" t="s">
        <v>187</v>
      </c>
      <c r="G5" s="395" t="s">
        <v>187</v>
      </c>
      <c r="H5" s="677"/>
      <c r="I5" s="677"/>
    </row>
    <row r="6" spans="1:9" ht="21.75">
      <c r="A6" s="678"/>
      <c r="B6" s="399" t="s">
        <v>188</v>
      </c>
      <c r="C6" s="400" t="s">
        <v>189</v>
      </c>
      <c r="D6" s="396" t="s">
        <v>190</v>
      </c>
      <c r="E6" s="399" t="s">
        <v>191</v>
      </c>
      <c r="F6" s="399" t="s">
        <v>192</v>
      </c>
      <c r="G6" s="399" t="s">
        <v>193</v>
      </c>
      <c r="H6" s="678"/>
      <c r="I6" s="678"/>
    </row>
    <row r="7" spans="1:9" ht="21.75">
      <c r="A7" s="401" t="s">
        <v>194</v>
      </c>
      <c r="B7" s="402">
        <v>1</v>
      </c>
      <c r="C7" s="402">
        <v>1</v>
      </c>
      <c r="D7" s="402"/>
      <c r="E7" s="402"/>
      <c r="F7" s="402"/>
      <c r="G7" s="402"/>
      <c r="H7" s="402">
        <v>1</v>
      </c>
      <c r="I7" s="403"/>
    </row>
    <row r="8" spans="1:9" ht="21.75">
      <c r="A8" s="404" t="s">
        <v>196</v>
      </c>
      <c r="B8" s="405">
        <v>1</v>
      </c>
      <c r="C8" s="405"/>
      <c r="D8" s="405">
        <v>1</v>
      </c>
      <c r="E8" s="405"/>
      <c r="F8" s="405"/>
      <c r="G8" s="405"/>
      <c r="H8" s="405" t="s">
        <v>297</v>
      </c>
      <c r="I8" s="406"/>
    </row>
    <row r="9" spans="1:9" ht="21.75">
      <c r="A9" s="407" t="s">
        <v>199</v>
      </c>
      <c r="B9" s="405">
        <f>SUM(ตำแหน่ง!E10:E12)</f>
        <v>7</v>
      </c>
      <c r="C9" s="408">
        <f>SUM(ตำแหน่ง!F10:F12)</f>
        <v>0</v>
      </c>
      <c r="D9" s="405">
        <f>SUM(ตำแหน่ง!G10:G12)</f>
        <v>1</v>
      </c>
      <c r="E9" s="405">
        <f>SUM(ตำแหน่ง!H10:H12)</f>
        <v>1</v>
      </c>
      <c r="F9" s="405">
        <f>SUM(ตำแหน่ง!I10:I12)</f>
        <v>1</v>
      </c>
      <c r="G9" s="405">
        <f>SUM(ตำแหน่ง!J10:J12)</f>
        <v>4</v>
      </c>
      <c r="H9" s="405">
        <f>SUM(ตำแหน่ง!K10:K12)</f>
        <v>5</v>
      </c>
      <c r="I9" s="406"/>
    </row>
    <row r="10" spans="1:9" ht="21.75">
      <c r="A10" s="407" t="s">
        <v>152</v>
      </c>
      <c r="B10" s="405">
        <f>SUM(ตำแหน่ง!E13:E15)</f>
        <v>5</v>
      </c>
      <c r="C10" s="408">
        <f>SUM(ตำแหน่ง!F13:F15)</f>
        <v>0</v>
      </c>
      <c r="D10" s="405">
        <f>SUM(ตำแหน่ง!G13:G15)</f>
        <v>1</v>
      </c>
      <c r="E10" s="408">
        <f>SUM(ตำแหน่ง!H13:H15)</f>
        <v>0</v>
      </c>
      <c r="F10" s="408">
        <f>SUM(ตำแหน่ง!I13:I15)</f>
        <v>0</v>
      </c>
      <c r="G10" s="405">
        <f>SUM(ตำแหน่ง!J13:J15)</f>
        <v>3</v>
      </c>
      <c r="H10" s="405">
        <f>SUM(ตำแหน่ง!K13:K15)</f>
        <v>4</v>
      </c>
      <c r="I10" s="406"/>
    </row>
    <row r="11" spans="1:9" ht="21.75">
      <c r="A11" s="407" t="s">
        <v>760</v>
      </c>
      <c r="B11" s="405">
        <f>SUM(ตำแหน่ง!E16:E19)</f>
        <v>9</v>
      </c>
      <c r="C11" s="408">
        <f>SUM(ตำแหน่ง!F16:F19)</f>
        <v>0</v>
      </c>
      <c r="D11" s="405">
        <f>SUM(ตำแหน่ง!G16:G19)</f>
        <v>1</v>
      </c>
      <c r="E11" s="408">
        <f>SUM(ตำแหน่ง!H16:H19)</f>
        <v>0</v>
      </c>
      <c r="F11" s="408">
        <f>SUM(ตำแหน่ง!I16:I19)</f>
        <v>0</v>
      </c>
      <c r="G11" s="408">
        <f>SUM(ตำแหน่ง!J16:J19)</f>
        <v>0</v>
      </c>
      <c r="H11" s="405">
        <f>SUM(ตำแหน่ง!K16:K19)</f>
        <v>8</v>
      </c>
      <c r="I11" s="406"/>
    </row>
    <row r="12" spans="1:9" ht="21.75">
      <c r="A12" s="407" t="s">
        <v>206</v>
      </c>
      <c r="B12" s="405">
        <f>SUM(ตำแหน่ง!E20:E22)</f>
        <v>3</v>
      </c>
      <c r="C12" s="408">
        <f>SUM(ตำแหน่ง!F20:F22)</f>
        <v>0</v>
      </c>
      <c r="D12" s="408">
        <f>SUM(ตำแหน่ง!G20:G22)</f>
        <v>0</v>
      </c>
      <c r="E12" s="408">
        <f>SUM(ตำแหน่ง!H20:H22)</f>
        <v>0</v>
      </c>
      <c r="F12" s="408">
        <f>SUM(ตำแหน่ง!I20:I22)</f>
        <v>0</v>
      </c>
      <c r="G12" s="405">
        <f>SUM(ตำแหน่ง!J20:J22)</f>
        <v>2</v>
      </c>
      <c r="H12" s="405">
        <f>SUM(ตำแหน่ง!K20:K22)</f>
        <v>3</v>
      </c>
      <c r="I12" s="406"/>
    </row>
    <row r="13" spans="1:9" ht="21.75">
      <c r="A13" s="407" t="s">
        <v>209</v>
      </c>
      <c r="B13" s="405">
        <f>SUM(ตำแหน่ง!E23:E26)</f>
        <v>15</v>
      </c>
      <c r="C13" s="408">
        <f>SUM(ตำแหน่ง!F23:F26)</f>
        <v>0</v>
      </c>
      <c r="D13" s="405">
        <f>SUM(ตำแหน่ง!G23:G26)</f>
        <v>1</v>
      </c>
      <c r="E13" s="405">
        <f>SUM(ตำแหน่ง!H23:H26)</f>
        <v>1</v>
      </c>
      <c r="F13" s="405">
        <f>SUM(ตำแหน่ง!I23:I26)</f>
        <v>1</v>
      </c>
      <c r="G13" s="405">
        <f>SUM(ตำแหน่ง!J23:J26)</f>
        <v>11</v>
      </c>
      <c r="H13" s="405">
        <f>SUM(ตำแหน่ง!K23:K26)</f>
        <v>13</v>
      </c>
      <c r="I13" s="406"/>
    </row>
    <row r="14" spans="1:9" ht="21.75">
      <c r="A14" s="407" t="s">
        <v>550</v>
      </c>
      <c r="B14" s="405">
        <f>SUM(ตำแหน่ง!E27:E28)</f>
        <v>7</v>
      </c>
      <c r="C14" s="408">
        <f>SUM(ตำแหน่ง!F27:F28)</f>
        <v>0</v>
      </c>
      <c r="D14" s="405">
        <f>SUM(ตำแหน่ง!G27:G28)</f>
        <v>1</v>
      </c>
      <c r="E14" s="408">
        <f>SUM(ตำแหน่ง!H27:H28)</f>
        <v>0</v>
      </c>
      <c r="F14" s="408">
        <f>SUM(ตำแหน่ง!I27:I28)</f>
        <v>0</v>
      </c>
      <c r="G14" s="405">
        <f>SUM(ตำแหน่ง!J27:J28)</f>
        <v>2</v>
      </c>
      <c r="H14" s="405">
        <f>SUM(ตำแหน่ง!K27:K28)</f>
        <v>6</v>
      </c>
      <c r="I14" s="406"/>
    </row>
    <row r="15" spans="1:9" ht="21.75">
      <c r="A15" s="407" t="s">
        <v>215</v>
      </c>
      <c r="B15" s="405">
        <f>SUM(ตำแหน่ง!E29:E31)</f>
        <v>4</v>
      </c>
      <c r="C15" s="408">
        <f>SUM(ตำแหน่ง!F29:F31)</f>
        <v>0</v>
      </c>
      <c r="D15" s="405">
        <f>SUM(ตำแหน่ง!G29:G31)</f>
        <v>1</v>
      </c>
      <c r="E15" s="408">
        <f>SUM(ตำแหน่ง!H29:H31)</f>
        <v>0</v>
      </c>
      <c r="F15" s="408">
        <f>SUM(ตำแหน่ง!I29:I31)</f>
        <v>0</v>
      </c>
      <c r="G15" s="405">
        <f>SUM(ตำแหน่ง!J29:J31)</f>
        <v>2</v>
      </c>
      <c r="H15" s="405">
        <f>SUM(ตำแหน่ง!K29:K31)</f>
        <v>3</v>
      </c>
      <c r="I15" s="406"/>
    </row>
    <row r="16" spans="1:14" ht="21.75">
      <c r="A16" s="407" t="s">
        <v>611</v>
      </c>
      <c r="B16" s="405">
        <f>SUM(ตำแหน่ง!E32:E33)</f>
        <v>7</v>
      </c>
      <c r="C16" s="408">
        <f>SUM(ตำแหน่ง!F32:F33)</f>
        <v>0</v>
      </c>
      <c r="D16" s="405">
        <f>SUM(ตำแหน่ง!G32:G33)</f>
        <v>1</v>
      </c>
      <c r="E16" s="408">
        <f>SUM(ตำแหน่ง!H32:H33)</f>
        <v>0</v>
      </c>
      <c r="F16" s="408">
        <f>SUM(ตำแหน่ง!I32:I33)</f>
        <v>0</v>
      </c>
      <c r="G16" s="405">
        <f>SUM(ตำแหน่ง!J32:J33)</f>
        <v>3</v>
      </c>
      <c r="H16" s="405">
        <f>SUM(ตำแหน่ง!K32:K33)</f>
        <v>6</v>
      </c>
      <c r="I16" s="406"/>
      <c r="N16" s="394" t="s">
        <v>1048</v>
      </c>
    </row>
    <row r="17" spans="1:9" ht="21.75">
      <c r="A17" s="407" t="s">
        <v>242</v>
      </c>
      <c r="B17" s="405">
        <f>SUM(ตำแหน่ง!E34:E39)</f>
        <v>10</v>
      </c>
      <c r="C17" s="408">
        <f>SUM(ตำแหน่ง!F34:F39)</f>
        <v>0</v>
      </c>
      <c r="D17" s="408">
        <f>SUM(ตำแหน่ง!G34:G39)</f>
        <v>0</v>
      </c>
      <c r="E17" s="408">
        <f>SUM(ตำแหน่ง!H34:H39)</f>
        <v>0</v>
      </c>
      <c r="F17" s="405">
        <f>SUM(ตำแหน่ง!I34:I39)</f>
        <v>1</v>
      </c>
      <c r="G17" s="405">
        <f>SUM(ตำแหน่ง!J34:J39)</f>
        <v>6</v>
      </c>
      <c r="H17" s="405">
        <f>SUM(ตำแหน่ง!K34:K39)</f>
        <v>10</v>
      </c>
      <c r="I17" s="406"/>
    </row>
    <row r="18" spans="1:9" ht="21.75">
      <c r="A18" s="407" t="s">
        <v>243</v>
      </c>
      <c r="B18" s="405">
        <f>SUM(ตำแหน่ง!E40:E49)</f>
        <v>85</v>
      </c>
      <c r="C18" s="408">
        <f>SUM(ตำแหน่ง!F40:F49)</f>
        <v>0</v>
      </c>
      <c r="D18" s="405">
        <f>SUM(ตำแหน่ง!G40:G49)</f>
        <v>1</v>
      </c>
      <c r="E18" s="405">
        <f>SUM(ตำแหน่ง!H40:H49)</f>
        <v>1</v>
      </c>
      <c r="F18" s="405">
        <f>SUM(ตำแหน่ง!I40:I49)</f>
        <v>15</v>
      </c>
      <c r="G18" s="405">
        <f>SUM(ตำแหน่ง!J40:J49)</f>
        <v>50</v>
      </c>
      <c r="H18" s="405">
        <f>SUM(ตำแหน่ง!K40:K49)</f>
        <v>82</v>
      </c>
      <c r="I18" s="406"/>
    </row>
    <row r="19" spans="1:9" ht="21.75">
      <c r="A19" s="409" t="s">
        <v>244</v>
      </c>
      <c r="B19" s="410">
        <f>SUM(ตำแหน่ง!E50:E51)</f>
        <v>2</v>
      </c>
      <c r="C19" s="411">
        <f>SUM(ตำแหน่ง!F50:F51)</f>
        <v>0</v>
      </c>
      <c r="D19" s="411">
        <f>SUM(ตำแหน่ง!G50:G51)</f>
        <v>0</v>
      </c>
      <c r="E19" s="411">
        <f>SUM(ตำแหน่ง!H50:H51)</f>
        <v>0</v>
      </c>
      <c r="F19" s="411">
        <f>SUM(ตำแหน่ง!I50:I51)</f>
        <v>0</v>
      </c>
      <c r="G19" s="410">
        <f>SUM(ตำแหน่ง!J50:J51)</f>
        <v>2</v>
      </c>
      <c r="H19" s="410">
        <f>SUM(ตำแหน่ง!K50:K51)</f>
        <v>2</v>
      </c>
      <c r="I19" s="412"/>
    </row>
    <row r="20" spans="1:9" ht="24">
      <c r="A20" s="413" t="s">
        <v>290</v>
      </c>
      <c r="B20" s="414">
        <f aca="true" t="shared" si="0" ref="B20:H20">SUM(B8:B19)</f>
        <v>155</v>
      </c>
      <c r="C20" s="415">
        <f t="shared" si="0"/>
        <v>0</v>
      </c>
      <c r="D20" s="414">
        <f t="shared" si="0"/>
        <v>9</v>
      </c>
      <c r="E20" s="414">
        <f t="shared" si="0"/>
        <v>3</v>
      </c>
      <c r="F20" s="414">
        <f t="shared" si="0"/>
        <v>18</v>
      </c>
      <c r="G20" s="414">
        <f t="shared" si="0"/>
        <v>85</v>
      </c>
      <c r="H20" s="414">
        <f t="shared" si="0"/>
        <v>142</v>
      </c>
      <c r="I20" s="416"/>
    </row>
    <row r="21" spans="1:9" ht="24">
      <c r="A21" s="413" t="s">
        <v>245</v>
      </c>
      <c r="B21" s="415">
        <v>0</v>
      </c>
      <c r="C21" s="415">
        <f>C20</f>
        <v>0</v>
      </c>
      <c r="D21" s="415">
        <v>0</v>
      </c>
      <c r="E21" s="415">
        <v>0</v>
      </c>
      <c r="F21" s="415">
        <v>0</v>
      </c>
      <c r="G21" s="415">
        <v>0</v>
      </c>
      <c r="H21" s="415">
        <v>0</v>
      </c>
      <c r="I21" s="416"/>
    </row>
    <row r="22" spans="1:9" ht="24">
      <c r="A22" s="413" t="s">
        <v>246</v>
      </c>
      <c r="B22" s="414">
        <f>B20</f>
        <v>155</v>
      </c>
      <c r="C22" s="415">
        <v>0</v>
      </c>
      <c r="D22" s="414">
        <f>D20</f>
        <v>9</v>
      </c>
      <c r="E22" s="414">
        <f>E20</f>
        <v>3</v>
      </c>
      <c r="F22" s="414">
        <f>F20</f>
        <v>18</v>
      </c>
      <c r="G22" s="414">
        <f>G20</f>
        <v>85</v>
      </c>
      <c r="H22" s="414">
        <f>H20</f>
        <v>142</v>
      </c>
      <c r="I22" s="416"/>
    </row>
    <row r="23" spans="1:9" ht="24">
      <c r="A23" s="417" t="s">
        <v>198</v>
      </c>
      <c r="B23" s="418">
        <f>SUM(B21:B22)</f>
        <v>155</v>
      </c>
      <c r="C23" s="419">
        <f aca="true" t="shared" si="1" ref="C23:H23">SUM(C21:C22)</f>
        <v>0</v>
      </c>
      <c r="D23" s="418">
        <f t="shared" si="1"/>
        <v>9</v>
      </c>
      <c r="E23" s="418">
        <f t="shared" si="1"/>
        <v>3</v>
      </c>
      <c r="F23" s="418">
        <f t="shared" si="1"/>
        <v>18</v>
      </c>
      <c r="G23" s="418">
        <f t="shared" si="1"/>
        <v>85</v>
      </c>
      <c r="H23" s="418">
        <f t="shared" si="1"/>
        <v>142</v>
      </c>
      <c r="I23" s="420"/>
    </row>
  </sheetData>
  <sheetProtection/>
  <mergeCells count="7">
    <mergeCell ref="A1:I1"/>
    <mergeCell ref="A2:I2"/>
    <mergeCell ref="I4:I6"/>
    <mergeCell ref="A4:A6"/>
    <mergeCell ref="H4:H6"/>
    <mergeCell ref="C5:D5"/>
    <mergeCell ref="C4:G4"/>
  </mergeCells>
  <printOptions horizontalCentered="1"/>
  <pageMargins left="0" right="0" top="0.7874015748031497" bottom="0.3937007874015748" header="0.5118110236220472" footer="0.31496062992125984"/>
  <pageSetup horizontalDpi="600" verticalDpi="600" orientation="portrait" paperSize="9" scale="95" r:id="rId1"/>
  <headerFooter alignWithMargins="0">
    <oddHeader>&amp;R&amp;"AngsanaUPC,ธรรมดา"&amp;16หน้า  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J25" sqref="J25"/>
    </sheetView>
  </sheetViews>
  <sheetFormatPr defaultColWidth="9.140625" defaultRowHeight="21.75"/>
  <cols>
    <col min="1" max="1" width="5.00390625" style="394" customWidth="1"/>
    <col min="2" max="2" width="18.7109375" style="394" customWidth="1"/>
    <col min="3" max="3" width="23.28125" style="394" customWidth="1"/>
    <col min="4" max="4" width="26.28125" style="447" customWidth="1"/>
    <col min="5" max="5" width="9.7109375" style="394" customWidth="1"/>
    <col min="6" max="6" width="10.28125" style="394" customWidth="1"/>
    <col min="7" max="7" width="7.140625" style="394" customWidth="1"/>
    <col min="8" max="8" width="9.140625" style="394" customWidth="1"/>
    <col min="9" max="9" width="7.421875" style="394" customWidth="1"/>
    <col min="10" max="10" width="8.421875" style="394" customWidth="1"/>
    <col min="11" max="11" width="9.8515625" style="394" customWidth="1"/>
    <col min="12" max="12" width="11.57421875" style="394" customWidth="1"/>
    <col min="13" max="16384" width="9.140625" style="394" customWidth="1"/>
  </cols>
  <sheetData>
    <row r="1" spans="1:12" ht="24">
      <c r="A1" s="528" t="s">
        <v>176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</row>
    <row r="2" spans="1:12" ht="24">
      <c r="A2" s="528" t="s">
        <v>177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</row>
    <row r="4" spans="1:12" s="397" customFormat="1" ht="21" customHeight="1">
      <c r="A4" s="676" t="s">
        <v>178</v>
      </c>
      <c r="B4" s="676" t="s">
        <v>179</v>
      </c>
      <c r="C4" s="676" t="s">
        <v>180</v>
      </c>
      <c r="D4" s="682" t="s">
        <v>181</v>
      </c>
      <c r="E4" s="395" t="s">
        <v>255</v>
      </c>
      <c r="F4" s="679" t="s">
        <v>182</v>
      </c>
      <c r="G4" s="681"/>
      <c r="H4" s="681"/>
      <c r="I4" s="681"/>
      <c r="J4" s="680"/>
      <c r="K4" s="676" t="s">
        <v>183</v>
      </c>
      <c r="L4" s="676" t="s">
        <v>263</v>
      </c>
    </row>
    <row r="5" spans="1:12" ht="21.75">
      <c r="A5" s="677"/>
      <c r="B5" s="677"/>
      <c r="C5" s="677"/>
      <c r="D5" s="683"/>
      <c r="E5" s="398" t="s">
        <v>184</v>
      </c>
      <c r="F5" s="679" t="s">
        <v>185</v>
      </c>
      <c r="G5" s="680"/>
      <c r="H5" s="395" t="s">
        <v>186</v>
      </c>
      <c r="I5" s="395" t="s">
        <v>187</v>
      </c>
      <c r="J5" s="395" t="s">
        <v>187</v>
      </c>
      <c r="K5" s="677"/>
      <c r="L5" s="677"/>
    </row>
    <row r="6" spans="1:12" ht="21.75">
      <c r="A6" s="678"/>
      <c r="B6" s="678"/>
      <c r="C6" s="678"/>
      <c r="D6" s="684"/>
      <c r="E6" s="399" t="s">
        <v>188</v>
      </c>
      <c r="F6" s="400" t="s">
        <v>189</v>
      </c>
      <c r="G6" s="396" t="s">
        <v>190</v>
      </c>
      <c r="H6" s="399" t="s">
        <v>191</v>
      </c>
      <c r="I6" s="399" t="s">
        <v>192</v>
      </c>
      <c r="J6" s="399" t="s">
        <v>193</v>
      </c>
      <c r="K6" s="678"/>
      <c r="L6" s="678"/>
    </row>
    <row r="7" spans="1:12" ht="21.75">
      <c r="A7" s="402"/>
      <c r="B7" s="401" t="s">
        <v>194</v>
      </c>
      <c r="C7" s="403"/>
      <c r="D7" s="430" t="s">
        <v>195</v>
      </c>
      <c r="E7" s="431">
        <v>1</v>
      </c>
      <c r="F7" s="431">
        <v>1</v>
      </c>
      <c r="G7" s="431"/>
      <c r="H7" s="431"/>
      <c r="I7" s="431"/>
      <c r="J7" s="431"/>
      <c r="K7" s="431">
        <v>1</v>
      </c>
      <c r="L7" s="432"/>
    </row>
    <row r="8" spans="1:12" ht="21.75">
      <c r="A8" s="679" t="s">
        <v>290</v>
      </c>
      <c r="B8" s="681"/>
      <c r="C8" s="681"/>
      <c r="D8" s="680"/>
      <c r="E8" s="400">
        <f>SUM(E7)</f>
        <v>1</v>
      </c>
      <c r="F8" s="400">
        <f>SUM(F7)</f>
        <v>1</v>
      </c>
      <c r="G8" s="400"/>
      <c r="H8" s="400"/>
      <c r="I8" s="400"/>
      <c r="J8" s="400"/>
      <c r="K8" s="400">
        <v>1</v>
      </c>
      <c r="L8" s="433"/>
    </row>
    <row r="9" spans="1:12" ht="21.75">
      <c r="A9" s="434">
        <v>1</v>
      </c>
      <c r="B9" s="401" t="s">
        <v>196</v>
      </c>
      <c r="C9" s="403"/>
      <c r="D9" s="430" t="s">
        <v>197</v>
      </c>
      <c r="E9" s="402">
        <v>1</v>
      </c>
      <c r="F9" s="402"/>
      <c r="G9" s="402">
        <v>1</v>
      </c>
      <c r="H9" s="402"/>
      <c r="I9" s="402"/>
      <c r="J9" s="402"/>
      <c r="K9" s="402" t="s">
        <v>297</v>
      </c>
      <c r="L9" s="403"/>
    </row>
    <row r="10" spans="1:12" ht="21.75">
      <c r="A10" s="405"/>
      <c r="B10" s="406"/>
      <c r="C10" s="406" t="s">
        <v>199</v>
      </c>
      <c r="D10" s="435" t="s">
        <v>200</v>
      </c>
      <c r="E10" s="405">
        <v>1</v>
      </c>
      <c r="F10" s="405"/>
      <c r="G10" s="405"/>
      <c r="H10" s="405"/>
      <c r="I10" s="405"/>
      <c r="J10" s="405"/>
      <c r="K10" s="405">
        <v>1</v>
      </c>
      <c r="L10" s="406"/>
    </row>
    <row r="11" spans="1:12" ht="21.75">
      <c r="A11" s="405"/>
      <c r="B11" s="406"/>
      <c r="C11" s="406"/>
      <c r="D11" s="435" t="s">
        <v>201</v>
      </c>
      <c r="E11" s="405">
        <v>2</v>
      </c>
      <c r="F11" s="405"/>
      <c r="G11" s="405">
        <v>1</v>
      </c>
      <c r="H11" s="405">
        <v>1</v>
      </c>
      <c r="I11" s="405"/>
      <c r="J11" s="405"/>
      <c r="K11" s="405" t="s">
        <v>297</v>
      </c>
      <c r="L11" s="406"/>
    </row>
    <row r="12" spans="1:12" ht="21.75">
      <c r="A12" s="405"/>
      <c r="B12" s="406"/>
      <c r="C12" s="406"/>
      <c r="D12" s="435" t="s">
        <v>202</v>
      </c>
      <c r="E12" s="405">
        <v>4</v>
      </c>
      <c r="F12" s="405"/>
      <c r="G12" s="405"/>
      <c r="H12" s="405"/>
      <c r="I12" s="405">
        <v>1</v>
      </c>
      <c r="J12" s="405">
        <v>4</v>
      </c>
      <c r="K12" s="405">
        <v>4</v>
      </c>
      <c r="L12" s="406"/>
    </row>
    <row r="13" spans="1:12" ht="21.75">
      <c r="A13" s="405"/>
      <c r="B13" s="406"/>
      <c r="C13" s="406" t="s">
        <v>152</v>
      </c>
      <c r="D13" s="435" t="s">
        <v>200</v>
      </c>
      <c r="E13" s="405">
        <v>1</v>
      </c>
      <c r="F13" s="405"/>
      <c r="G13" s="405"/>
      <c r="H13" s="405"/>
      <c r="I13" s="405"/>
      <c r="J13" s="405"/>
      <c r="K13" s="405">
        <v>1</v>
      </c>
      <c r="L13" s="406"/>
    </row>
    <row r="14" spans="1:12" ht="21.75">
      <c r="A14" s="405"/>
      <c r="B14" s="406"/>
      <c r="C14" s="406"/>
      <c r="D14" s="435" t="s">
        <v>201</v>
      </c>
      <c r="E14" s="405">
        <v>1</v>
      </c>
      <c r="F14" s="405"/>
      <c r="G14" s="405">
        <v>1</v>
      </c>
      <c r="H14" s="405"/>
      <c r="I14" s="405"/>
      <c r="J14" s="405"/>
      <c r="K14" s="405" t="s">
        <v>297</v>
      </c>
      <c r="L14" s="406"/>
    </row>
    <row r="15" spans="1:12" ht="21.75">
      <c r="A15" s="405"/>
      <c r="B15" s="406"/>
      <c r="C15" s="406"/>
      <c r="D15" s="435" t="s">
        <v>202</v>
      </c>
      <c r="E15" s="405">
        <v>3</v>
      </c>
      <c r="F15" s="405"/>
      <c r="G15" s="405"/>
      <c r="H15" s="405"/>
      <c r="I15" s="405"/>
      <c r="J15" s="405">
        <v>3</v>
      </c>
      <c r="K15" s="405">
        <v>3</v>
      </c>
      <c r="L15" s="406"/>
    </row>
    <row r="16" spans="1:12" ht="21.75">
      <c r="A16" s="405"/>
      <c r="B16" s="406"/>
      <c r="C16" s="406" t="s">
        <v>760</v>
      </c>
      <c r="D16" s="435" t="s">
        <v>203</v>
      </c>
      <c r="E16" s="405">
        <v>1</v>
      </c>
      <c r="F16" s="405"/>
      <c r="G16" s="405"/>
      <c r="H16" s="405"/>
      <c r="I16" s="405"/>
      <c r="J16" s="405"/>
      <c r="K16" s="405">
        <v>1</v>
      </c>
      <c r="L16" s="406"/>
    </row>
    <row r="17" spans="1:12" ht="21.75">
      <c r="A17" s="405"/>
      <c r="B17" s="406"/>
      <c r="C17" s="406"/>
      <c r="D17" s="435" t="s">
        <v>204</v>
      </c>
      <c r="E17" s="405">
        <v>3</v>
      </c>
      <c r="F17" s="405"/>
      <c r="G17" s="405">
        <v>1</v>
      </c>
      <c r="H17" s="405"/>
      <c r="I17" s="405"/>
      <c r="J17" s="405"/>
      <c r="K17" s="405">
        <v>2</v>
      </c>
      <c r="L17" s="406"/>
    </row>
    <row r="18" spans="1:12" ht="21.75">
      <c r="A18" s="405"/>
      <c r="B18" s="406"/>
      <c r="C18" s="406"/>
      <c r="D18" s="435" t="s">
        <v>205</v>
      </c>
      <c r="E18" s="405">
        <v>3</v>
      </c>
      <c r="F18" s="405"/>
      <c r="G18" s="405"/>
      <c r="H18" s="405"/>
      <c r="I18" s="405"/>
      <c r="J18" s="405"/>
      <c r="K18" s="405">
        <v>3</v>
      </c>
      <c r="L18" s="406"/>
    </row>
    <row r="19" spans="1:12" ht="21.75">
      <c r="A19" s="405"/>
      <c r="B19" s="406"/>
      <c r="C19" s="406"/>
      <c r="D19" s="435" t="s">
        <v>239</v>
      </c>
      <c r="E19" s="405">
        <v>2</v>
      </c>
      <c r="F19" s="405"/>
      <c r="G19" s="405"/>
      <c r="H19" s="405"/>
      <c r="I19" s="405"/>
      <c r="J19" s="405"/>
      <c r="K19" s="405">
        <v>2</v>
      </c>
      <c r="L19" s="406"/>
    </row>
    <row r="20" spans="1:12" ht="21.75">
      <c r="A20" s="405"/>
      <c r="B20" s="406"/>
      <c r="C20" s="406" t="s">
        <v>206</v>
      </c>
      <c r="D20" s="435" t="s">
        <v>207</v>
      </c>
      <c r="E20" s="405">
        <v>1</v>
      </c>
      <c r="F20" s="405"/>
      <c r="G20" s="405"/>
      <c r="H20" s="405"/>
      <c r="I20" s="405"/>
      <c r="J20" s="405"/>
      <c r="K20" s="405">
        <v>1</v>
      </c>
      <c r="L20" s="406"/>
    </row>
    <row r="21" spans="1:12" ht="21.75">
      <c r="A21" s="405"/>
      <c r="B21" s="406"/>
      <c r="C21" s="406"/>
      <c r="D21" s="435" t="s">
        <v>208</v>
      </c>
      <c r="E21" s="405">
        <v>1</v>
      </c>
      <c r="F21" s="405"/>
      <c r="G21" s="405"/>
      <c r="H21" s="405"/>
      <c r="I21" s="405"/>
      <c r="J21" s="405">
        <v>1</v>
      </c>
      <c r="K21" s="405">
        <v>1</v>
      </c>
      <c r="L21" s="406"/>
    </row>
    <row r="22" spans="1:12" ht="21.75">
      <c r="A22" s="405"/>
      <c r="B22" s="406"/>
      <c r="C22" s="406"/>
      <c r="D22" s="435" t="s">
        <v>240</v>
      </c>
      <c r="E22" s="405">
        <v>1</v>
      </c>
      <c r="F22" s="405"/>
      <c r="G22" s="405"/>
      <c r="H22" s="405"/>
      <c r="I22" s="405"/>
      <c r="J22" s="405">
        <v>1</v>
      </c>
      <c r="K22" s="405">
        <v>1</v>
      </c>
      <c r="L22" s="406"/>
    </row>
    <row r="23" spans="1:12" ht="21.75">
      <c r="A23" s="405"/>
      <c r="B23" s="406"/>
      <c r="C23" s="406" t="s">
        <v>209</v>
      </c>
      <c r="D23" s="435" t="s">
        <v>210</v>
      </c>
      <c r="E23" s="405">
        <v>1</v>
      </c>
      <c r="F23" s="405"/>
      <c r="G23" s="405"/>
      <c r="H23" s="405"/>
      <c r="I23" s="405"/>
      <c r="J23" s="405"/>
      <c r="K23" s="405">
        <v>1</v>
      </c>
      <c r="L23" s="406"/>
    </row>
    <row r="24" spans="1:12" ht="21.75">
      <c r="A24" s="405"/>
      <c r="B24" s="406"/>
      <c r="C24" s="406"/>
      <c r="D24" s="435" t="s">
        <v>211</v>
      </c>
      <c r="E24" s="405">
        <v>3</v>
      </c>
      <c r="F24" s="405"/>
      <c r="G24" s="405">
        <v>1</v>
      </c>
      <c r="H24" s="405"/>
      <c r="I24" s="405">
        <v>1</v>
      </c>
      <c r="J24" s="405">
        <v>2</v>
      </c>
      <c r="K24" s="405">
        <v>2</v>
      </c>
      <c r="L24" s="406"/>
    </row>
    <row r="25" spans="1:12" ht="21.75">
      <c r="A25" s="405"/>
      <c r="B25" s="406"/>
      <c r="C25" s="406"/>
      <c r="D25" s="435" t="s">
        <v>205</v>
      </c>
      <c r="E25" s="405">
        <v>10</v>
      </c>
      <c r="F25" s="405"/>
      <c r="G25" s="405"/>
      <c r="H25" s="405">
        <v>1</v>
      </c>
      <c r="I25" s="405"/>
      <c r="J25" s="405">
        <v>9</v>
      </c>
      <c r="K25" s="405">
        <v>9</v>
      </c>
      <c r="L25" s="406"/>
    </row>
    <row r="26" spans="1:12" ht="21.75">
      <c r="A26" s="410"/>
      <c r="B26" s="412"/>
      <c r="C26" s="412"/>
      <c r="D26" s="451" t="s">
        <v>212</v>
      </c>
      <c r="E26" s="410">
        <v>1</v>
      </c>
      <c r="F26" s="410"/>
      <c r="G26" s="410"/>
      <c r="H26" s="410"/>
      <c r="I26" s="410"/>
      <c r="J26" s="410"/>
      <c r="K26" s="410">
        <v>1</v>
      </c>
      <c r="L26" s="412"/>
    </row>
    <row r="27" spans="1:12" ht="21.75">
      <c r="A27" s="448"/>
      <c r="B27" s="449"/>
      <c r="C27" s="449" t="s">
        <v>550</v>
      </c>
      <c r="D27" s="450" t="s">
        <v>213</v>
      </c>
      <c r="E27" s="448">
        <v>1</v>
      </c>
      <c r="F27" s="448"/>
      <c r="G27" s="448"/>
      <c r="H27" s="448"/>
      <c r="I27" s="448"/>
      <c r="J27" s="448"/>
      <c r="K27" s="448">
        <v>1</v>
      </c>
      <c r="L27" s="449"/>
    </row>
    <row r="28" spans="1:12" ht="21.75">
      <c r="A28" s="405"/>
      <c r="B28" s="406"/>
      <c r="C28" s="406"/>
      <c r="D28" s="435" t="s">
        <v>214</v>
      </c>
      <c r="E28" s="405">
        <v>6</v>
      </c>
      <c r="F28" s="405"/>
      <c r="G28" s="405">
        <v>1</v>
      </c>
      <c r="H28" s="405"/>
      <c r="I28" s="405"/>
      <c r="J28" s="405">
        <v>2</v>
      </c>
      <c r="K28" s="405">
        <v>5</v>
      </c>
      <c r="L28" s="406"/>
    </row>
    <row r="29" spans="1:12" ht="21.75">
      <c r="A29" s="405"/>
      <c r="B29" s="406"/>
      <c r="C29" s="406" t="s">
        <v>215</v>
      </c>
      <c r="D29" s="435" t="s">
        <v>210</v>
      </c>
      <c r="E29" s="405">
        <v>1</v>
      </c>
      <c r="F29" s="405"/>
      <c r="G29" s="405"/>
      <c r="H29" s="405"/>
      <c r="I29" s="405"/>
      <c r="J29" s="405"/>
      <c r="K29" s="405">
        <v>1</v>
      </c>
      <c r="L29" s="406"/>
    </row>
    <row r="30" spans="1:12" ht="21.75">
      <c r="A30" s="405"/>
      <c r="B30" s="406"/>
      <c r="C30" s="406"/>
      <c r="D30" s="435" t="s">
        <v>211</v>
      </c>
      <c r="E30" s="405">
        <v>2</v>
      </c>
      <c r="F30" s="405"/>
      <c r="G30" s="405">
        <v>1</v>
      </c>
      <c r="H30" s="405"/>
      <c r="I30" s="405"/>
      <c r="J30" s="405">
        <v>1</v>
      </c>
      <c r="K30" s="405">
        <v>1</v>
      </c>
      <c r="L30" s="406"/>
    </row>
    <row r="31" spans="1:12" ht="21.75">
      <c r="A31" s="405"/>
      <c r="B31" s="406"/>
      <c r="C31" s="406"/>
      <c r="D31" s="435" t="s">
        <v>205</v>
      </c>
      <c r="E31" s="405">
        <v>1</v>
      </c>
      <c r="F31" s="405"/>
      <c r="G31" s="405"/>
      <c r="H31" s="405"/>
      <c r="I31" s="405"/>
      <c r="J31" s="405">
        <v>1</v>
      </c>
      <c r="K31" s="405">
        <v>1</v>
      </c>
      <c r="L31" s="406"/>
    </row>
    <row r="32" spans="1:12" ht="21.75">
      <c r="A32" s="405"/>
      <c r="B32" s="406"/>
      <c r="C32" s="406" t="s">
        <v>611</v>
      </c>
      <c r="D32" s="435" t="s">
        <v>217</v>
      </c>
      <c r="E32" s="405">
        <v>1</v>
      </c>
      <c r="F32" s="405"/>
      <c r="G32" s="405"/>
      <c r="H32" s="405"/>
      <c r="I32" s="405"/>
      <c r="J32" s="405"/>
      <c r="K32" s="405">
        <v>1</v>
      </c>
      <c r="L32" s="406"/>
    </row>
    <row r="33" spans="1:12" ht="21.75">
      <c r="A33" s="405"/>
      <c r="B33" s="406"/>
      <c r="C33" s="406"/>
      <c r="D33" s="435" t="s">
        <v>218</v>
      </c>
      <c r="E33" s="405">
        <v>6</v>
      </c>
      <c r="F33" s="405"/>
      <c r="G33" s="405">
        <v>1</v>
      </c>
      <c r="H33" s="405"/>
      <c r="I33" s="405"/>
      <c r="J33" s="405">
        <v>3</v>
      </c>
      <c r="K33" s="405">
        <v>5</v>
      </c>
      <c r="L33" s="406"/>
    </row>
    <row r="34" spans="1:12" ht="21.75">
      <c r="A34" s="405"/>
      <c r="B34" s="406"/>
      <c r="C34" s="406" t="s">
        <v>219</v>
      </c>
      <c r="D34" s="435" t="s">
        <v>220</v>
      </c>
      <c r="E34" s="405">
        <v>1</v>
      </c>
      <c r="F34" s="405"/>
      <c r="G34" s="405"/>
      <c r="H34" s="405"/>
      <c r="I34" s="405"/>
      <c r="J34" s="405"/>
      <c r="K34" s="405">
        <v>1</v>
      </c>
      <c r="L34" s="406"/>
    </row>
    <row r="35" spans="1:12" ht="21.75">
      <c r="A35" s="405"/>
      <c r="B35" s="406"/>
      <c r="C35" s="406" t="s">
        <v>221</v>
      </c>
      <c r="D35" s="435" t="s">
        <v>222</v>
      </c>
      <c r="E35" s="405">
        <v>2</v>
      </c>
      <c r="F35" s="405"/>
      <c r="G35" s="405"/>
      <c r="H35" s="405"/>
      <c r="I35" s="405"/>
      <c r="J35" s="405">
        <v>2</v>
      </c>
      <c r="K35" s="405">
        <v>2</v>
      </c>
      <c r="L35" s="406"/>
    </row>
    <row r="36" spans="1:12" ht="21.75">
      <c r="A36" s="405"/>
      <c r="B36" s="406"/>
      <c r="C36" s="406"/>
      <c r="D36" s="435" t="s">
        <v>223</v>
      </c>
      <c r="E36" s="405">
        <v>1</v>
      </c>
      <c r="F36" s="405"/>
      <c r="G36" s="405"/>
      <c r="H36" s="405"/>
      <c r="I36" s="405">
        <v>1</v>
      </c>
      <c r="J36" s="405"/>
      <c r="K36" s="405">
        <v>1</v>
      </c>
      <c r="L36" s="406"/>
    </row>
    <row r="37" spans="1:12" ht="21.75">
      <c r="A37" s="405"/>
      <c r="B37" s="406"/>
      <c r="C37" s="406"/>
      <c r="D37" s="435" t="s">
        <v>224</v>
      </c>
      <c r="E37" s="405">
        <v>4</v>
      </c>
      <c r="F37" s="405"/>
      <c r="G37" s="405"/>
      <c r="H37" s="405"/>
      <c r="I37" s="405"/>
      <c r="J37" s="405">
        <v>3</v>
      </c>
      <c r="K37" s="405">
        <v>4</v>
      </c>
      <c r="L37" s="406"/>
    </row>
    <row r="38" spans="1:12" ht="21.75">
      <c r="A38" s="405"/>
      <c r="B38" s="406"/>
      <c r="C38" s="406"/>
      <c r="D38" s="435" t="s">
        <v>225</v>
      </c>
      <c r="E38" s="405">
        <v>1</v>
      </c>
      <c r="F38" s="405"/>
      <c r="G38" s="405"/>
      <c r="H38" s="405"/>
      <c r="I38" s="405"/>
      <c r="J38" s="405"/>
      <c r="K38" s="405">
        <v>1</v>
      </c>
      <c r="L38" s="406"/>
    </row>
    <row r="39" spans="1:12" ht="21.75">
      <c r="A39" s="405"/>
      <c r="B39" s="406"/>
      <c r="C39" s="406"/>
      <c r="D39" s="435" t="s">
        <v>226</v>
      </c>
      <c r="E39" s="405">
        <v>1</v>
      </c>
      <c r="F39" s="405"/>
      <c r="G39" s="405"/>
      <c r="H39" s="405"/>
      <c r="I39" s="405"/>
      <c r="J39" s="405">
        <v>1</v>
      </c>
      <c r="K39" s="405">
        <v>1</v>
      </c>
      <c r="L39" s="406"/>
    </row>
    <row r="40" spans="1:12" ht="21.75">
      <c r="A40" s="405"/>
      <c r="B40" s="406"/>
      <c r="C40" s="406" t="s">
        <v>227</v>
      </c>
      <c r="D40" s="435" t="s">
        <v>200</v>
      </c>
      <c r="E40" s="405">
        <v>3</v>
      </c>
      <c r="F40" s="405"/>
      <c r="G40" s="405">
        <v>1</v>
      </c>
      <c r="H40" s="405"/>
      <c r="I40" s="405"/>
      <c r="J40" s="405"/>
      <c r="K40" s="405">
        <v>2</v>
      </c>
      <c r="L40" s="406"/>
    </row>
    <row r="41" spans="1:12" ht="21.75">
      <c r="A41" s="405"/>
      <c r="B41" s="406"/>
      <c r="C41" s="406" t="s">
        <v>228</v>
      </c>
      <c r="D41" s="435" t="s">
        <v>214</v>
      </c>
      <c r="E41" s="405">
        <v>1</v>
      </c>
      <c r="F41" s="405"/>
      <c r="G41" s="405"/>
      <c r="H41" s="405"/>
      <c r="I41" s="405"/>
      <c r="J41" s="405"/>
      <c r="K41" s="405">
        <v>1</v>
      </c>
      <c r="L41" s="406"/>
    </row>
    <row r="42" spans="1:12" ht="21.75">
      <c r="A42" s="405"/>
      <c r="B42" s="406"/>
      <c r="C42" s="406"/>
      <c r="D42" s="435" t="s">
        <v>229</v>
      </c>
      <c r="E42" s="405">
        <v>1</v>
      </c>
      <c r="F42" s="405"/>
      <c r="G42" s="405"/>
      <c r="H42" s="405">
        <v>1</v>
      </c>
      <c r="I42" s="405"/>
      <c r="J42" s="405"/>
      <c r="K42" s="405" t="s">
        <v>297</v>
      </c>
      <c r="L42" s="406"/>
    </row>
    <row r="43" spans="1:12" ht="21.75">
      <c r="A43" s="405"/>
      <c r="B43" s="406"/>
      <c r="C43" s="406"/>
      <c r="D43" s="435" t="s">
        <v>230</v>
      </c>
      <c r="E43" s="405">
        <v>1</v>
      </c>
      <c r="F43" s="405"/>
      <c r="G43" s="405"/>
      <c r="H43" s="405"/>
      <c r="I43" s="405"/>
      <c r="J43" s="405">
        <v>1</v>
      </c>
      <c r="K43" s="405">
        <v>1</v>
      </c>
      <c r="L43" s="406"/>
    </row>
    <row r="44" spans="1:12" s="439" customFormat="1" ht="21.75">
      <c r="A44" s="436"/>
      <c r="B44" s="437"/>
      <c r="C44" s="437"/>
      <c r="D44" s="438" t="s">
        <v>231</v>
      </c>
      <c r="E44" s="436">
        <v>40</v>
      </c>
      <c r="F44" s="436"/>
      <c r="G44" s="436"/>
      <c r="H44" s="436"/>
      <c r="I44" s="436">
        <v>13</v>
      </c>
      <c r="J44" s="436">
        <v>27</v>
      </c>
      <c r="K44" s="436">
        <v>48</v>
      </c>
      <c r="L44" s="437"/>
    </row>
    <row r="45" spans="1:12" s="443" customFormat="1" ht="21.75">
      <c r="A45" s="440"/>
      <c r="B45" s="441"/>
      <c r="C45" s="441"/>
      <c r="D45" s="442" t="s">
        <v>232</v>
      </c>
      <c r="E45" s="440">
        <v>10</v>
      </c>
      <c r="F45" s="440"/>
      <c r="G45" s="440"/>
      <c r="H45" s="440"/>
      <c r="I45" s="440"/>
      <c r="J45" s="440">
        <v>3</v>
      </c>
      <c r="K45" s="440">
        <v>7</v>
      </c>
      <c r="L45" s="441"/>
    </row>
    <row r="46" spans="1:12" s="443" customFormat="1" ht="21.75">
      <c r="A46" s="440"/>
      <c r="B46" s="441"/>
      <c r="C46" s="441"/>
      <c r="D46" s="442" t="s">
        <v>233</v>
      </c>
      <c r="E46" s="440">
        <v>10</v>
      </c>
      <c r="F46" s="440"/>
      <c r="G46" s="440"/>
      <c r="H46" s="440"/>
      <c r="I46" s="440">
        <v>1</v>
      </c>
      <c r="J46" s="440">
        <v>2</v>
      </c>
      <c r="K46" s="440">
        <v>6</v>
      </c>
      <c r="L46" s="441"/>
    </row>
    <row r="47" spans="1:12" s="439" customFormat="1" ht="21.75">
      <c r="A47" s="436"/>
      <c r="B47" s="437"/>
      <c r="C47" s="437"/>
      <c r="D47" s="438" t="s">
        <v>234</v>
      </c>
      <c r="E47" s="436" t="s">
        <v>297</v>
      </c>
      <c r="F47" s="436"/>
      <c r="G47" s="436"/>
      <c r="H47" s="436"/>
      <c r="I47" s="436"/>
      <c r="J47" s="436"/>
      <c r="K47" s="436"/>
      <c r="L47" s="437"/>
    </row>
    <row r="48" spans="1:12" ht="21.75">
      <c r="A48" s="405"/>
      <c r="B48" s="406"/>
      <c r="C48" s="406"/>
      <c r="D48" s="435" t="s">
        <v>235</v>
      </c>
      <c r="E48" s="405">
        <v>2</v>
      </c>
      <c r="F48" s="405"/>
      <c r="G48" s="405"/>
      <c r="H48" s="405"/>
      <c r="I48" s="405"/>
      <c r="J48" s="405">
        <v>1</v>
      </c>
      <c r="K48" s="405">
        <v>1</v>
      </c>
      <c r="L48" s="406"/>
    </row>
    <row r="49" spans="1:12" s="444" customFormat="1" ht="21.75">
      <c r="A49" s="452"/>
      <c r="B49" s="453"/>
      <c r="C49" s="453"/>
      <c r="D49" s="454" t="s">
        <v>241</v>
      </c>
      <c r="E49" s="452">
        <v>17</v>
      </c>
      <c r="F49" s="452"/>
      <c r="G49" s="452"/>
      <c r="H49" s="452"/>
      <c r="I49" s="452">
        <v>1</v>
      </c>
      <c r="J49" s="452">
        <v>16</v>
      </c>
      <c r="K49" s="452">
        <v>16</v>
      </c>
      <c r="L49" s="453"/>
    </row>
    <row r="50" spans="1:12" ht="21.75">
      <c r="A50" s="448"/>
      <c r="B50" s="449"/>
      <c r="C50" s="449" t="s">
        <v>236</v>
      </c>
      <c r="D50" s="450" t="s">
        <v>237</v>
      </c>
      <c r="E50" s="448">
        <v>1</v>
      </c>
      <c r="F50" s="448"/>
      <c r="G50" s="448"/>
      <c r="H50" s="448"/>
      <c r="I50" s="448"/>
      <c r="J50" s="448"/>
      <c r="K50" s="448">
        <v>1</v>
      </c>
      <c r="L50" s="449"/>
    </row>
    <row r="51" spans="1:12" ht="21.75">
      <c r="A51" s="405"/>
      <c r="B51" s="406"/>
      <c r="C51" s="406" t="s">
        <v>238</v>
      </c>
      <c r="D51" s="435" t="s">
        <v>214</v>
      </c>
      <c r="E51" s="405">
        <v>1</v>
      </c>
      <c r="F51" s="405"/>
      <c r="G51" s="405"/>
      <c r="H51" s="405"/>
      <c r="I51" s="405"/>
      <c r="J51" s="405">
        <v>2</v>
      </c>
      <c r="K51" s="405">
        <v>1</v>
      </c>
      <c r="L51" s="406"/>
    </row>
    <row r="52" spans="1:12" ht="21.75">
      <c r="A52" s="685" t="s">
        <v>290</v>
      </c>
      <c r="B52" s="686"/>
      <c r="C52" s="686"/>
      <c r="D52" s="687"/>
      <c r="E52" s="445">
        <f>SUM(E9:E51)</f>
        <v>155</v>
      </c>
      <c r="F52" s="445">
        <f aca="true" t="shared" si="0" ref="F52:K52">SUM(F9:F51)</f>
        <v>0</v>
      </c>
      <c r="G52" s="445">
        <f t="shared" si="0"/>
        <v>9</v>
      </c>
      <c r="H52" s="445">
        <f t="shared" si="0"/>
        <v>3</v>
      </c>
      <c r="I52" s="445">
        <f t="shared" si="0"/>
        <v>18</v>
      </c>
      <c r="J52" s="445">
        <f t="shared" si="0"/>
        <v>85</v>
      </c>
      <c r="K52" s="445">
        <f t="shared" si="0"/>
        <v>142</v>
      </c>
      <c r="L52" s="446"/>
    </row>
  </sheetData>
  <sheetProtection/>
  <mergeCells count="12">
    <mergeCell ref="A1:L1"/>
    <mergeCell ref="A2:L2"/>
    <mergeCell ref="K4:K6"/>
    <mergeCell ref="F5:G5"/>
    <mergeCell ref="F4:J4"/>
    <mergeCell ref="L4:L6"/>
    <mergeCell ref="D4:D6"/>
    <mergeCell ref="A52:D52"/>
    <mergeCell ref="C4:C6"/>
    <mergeCell ref="A4:A6"/>
    <mergeCell ref="B4:B6"/>
    <mergeCell ref="A8:D8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  <headerFooter alignWithMargins="0">
    <oddHeader>&amp;R&amp;"AngsanaUPC,ธรรมดา"&amp;16หน้า  &amp;P</oddHeader>
  </headerFooter>
  <rowBreaks count="1" manualBreakCount="1">
    <brk id="2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1"/>
  <sheetViews>
    <sheetView zoomScalePageLayoutView="0" workbookViewId="0" topLeftCell="A13">
      <selection activeCell="Q28" sqref="Q28"/>
    </sheetView>
  </sheetViews>
  <sheetFormatPr defaultColWidth="9.140625" defaultRowHeight="21.75"/>
  <sheetData>
    <row r="1" spans="1:18" ht="26.25">
      <c r="A1" s="688" t="s">
        <v>216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</row>
  </sheetData>
  <sheetProtection/>
  <mergeCells count="1">
    <mergeCell ref="A1:R1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5"/>
  <sheetViews>
    <sheetView zoomScalePageLayoutView="0" workbookViewId="0" topLeftCell="A7">
      <selection activeCell="Q25" sqref="Q25"/>
    </sheetView>
  </sheetViews>
  <sheetFormatPr defaultColWidth="9.140625" defaultRowHeight="21.75"/>
  <cols>
    <col min="1" max="16384" width="9.140625" style="41" customWidth="1"/>
  </cols>
  <sheetData>
    <row r="1" spans="1:18" ht="27.75">
      <c r="A1" s="538" t="s">
        <v>521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4" ht="21.75">
      <c r="P24" s="455">
        <f>17+2+10+10+48+2+1+1</f>
        <v>91</v>
      </c>
    </row>
    <row r="25" ht="21.75">
      <c r="P25" s="455">
        <f>1+3+1+1+3+4+3+2+3</f>
        <v>21</v>
      </c>
    </row>
  </sheetData>
  <sheetProtection/>
  <mergeCells count="1">
    <mergeCell ref="A1:R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G71"/>
  <sheetViews>
    <sheetView view="pageBreakPreview" zoomScale="85" zoomScaleSheetLayoutView="85" zoomScalePageLayoutView="0" workbookViewId="0" topLeftCell="A1">
      <selection activeCell="H27" sqref="H27"/>
    </sheetView>
  </sheetViews>
  <sheetFormatPr defaultColWidth="9.140625" defaultRowHeight="21.75"/>
  <cols>
    <col min="1" max="1" width="5.140625" style="40" customWidth="1"/>
    <col min="2" max="2" width="67.00390625" style="8" bestFit="1" customWidth="1"/>
    <col min="3" max="3" width="37.28125" style="8" bestFit="1" customWidth="1"/>
    <col min="4" max="4" width="33.00390625" style="8" customWidth="1"/>
    <col min="5" max="5" width="9.140625" style="7" customWidth="1"/>
    <col min="6" max="16384" width="9.140625" style="8" customWidth="1"/>
  </cols>
  <sheetData>
    <row r="1" spans="1:4" ht="24">
      <c r="A1" s="510" t="s">
        <v>503</v>
      </c>
      <c r="B1" s="510"/>
      <c r="C1" s="510"/>
      <c r="D1" s="510"/>
    </row>
    <row r="3" spans="1:4" ht="24">
      <c r="A3" s="9" t="s">
        <v>178</v>
      </c>
      <c r="B3" s="9" t="s">
        <v>500</v>
      </c>
      <c r="C3" s="9" t="s">
        <v>501</v>
      </c>
      <c r="D3" s="9" t="s">
        <v>502</v>
      </c>
    </row>
    <row r="4" spans="1:5" s="15" customFormat="1" ht="21.75">
      <c r="A4" s="10"/>
      <c r="B4" s="11"/>
      <c r="C4" s="12" t="s">
        <v>196</v>
      </c>
      <c r="D4" s="13" t="s">
        <v>194</v>
      </c>
      <c r="E4" s="14"/>
    </row>
    <row r="5" spans="1:5" s="15" customFormat="1" ht="21.75">
      <c r="A5" s="16">
        <v>1</v>
      </c>
      <c r="B5" s="17" t="s">
        <v>504</v>
      </c>
      <c r="C5" s="18" t="s">
        <v>46</v>
      </c>
      <c r="D5" s="19" t="s">
        <v>309</v>
      </c>
      <c r="E5" s="14"/>
    </row>
    <row r="6" spans="1:5" s="15" customFormat="1" ht="21.75">
      <c r="A6" s="16">
        <v>2</v>
      </c>
      <c r="B6" s="17" t="s">
        <v>519</v>
      </c>
      <c r="C6" s="18" t="s">
        <v>892</v>
      </c>
      <c r="D6" s="13" t="s">
        <v>196</v>
      </c>
      <c r="E6" s="14"/>
    </row>
    <row r="7" spans="1:6" s="15" customFormat="1" ht="21.75">
      <c r="A7" s="16"/>
      <c r="B7" s="17" t="s">
        <v>520</v>
      </c>
      <c r="C7" s="18" t="s">
        <v>48</v>
      </c>
      <c r="D7" s="19" t="s">
        <v>310</v>
      </c>
      <c r="E7" s="20">
        <v>1</v>
      </c>
      <c r="F7" s="15">
        <f>SUM(E7:E13)</f>
        <v>9</v>
      </c>
    </row>
    <row r="8" spans="1:5" s="15" customFormat="1" ht="21.75">
      <c r="A8" s="16">
        <v>3</v>
      </c>
      <c r="B8" s="17" t="s">
        <v>522</v>
      </c>
      <c r="C8" s="18" t="s">
        <v>49</v>
      </c>
      <c r="D8" s="19" t="s">
        <v>311</v>
      </c>
      <c r="E8" s="20">
        <v>2</v>
      </c>
    </row>
    <row r="9" spans="1:5" s="15" customFormat="1" ht="21.75">
      <c r="A9" s="16"/>
      <c r="B9" s="17" t="s">
        <v>523</v>
      </c>
      <c r="C9" s="18" t="s">
        <v>50</v>
      </c>
      <c r="D9" s="19" t="s">
        <v>607</v>
      </c>
      <c r="E9" s="20">
        <v>2</v>
      </c>
    </row>
    <row r="10" spans="1:5" s="15" customFormat="1" ht="21.75">
      <c r="A10" s="16">
        <v>4</v>
      </c>
      <c r="B10" s="17" t="s">
        <v>524</v>
      </c>
      <c r="C10" s="18" t="s">
        <v>51</v>
      </c>
      <c r="D10" s="19" t="s">
        <v>541</v>
      </c>
      <c r="E10" s="20">
        <v>1</v>
      </c>
    </row>
    <row r="11" spans="1:5" s="15" customFormat="1" ht="21.75">
      <c r="A11" s="16"/>
      <c r="B11" s="17" t="s">
        <v>525</v>
      </c>
      <c r="C11" s="18" t="s">
        <v>52</v>
      </c>
      <c r="D11" s="19" t="s">
        <v>542</v>
      </c>
      <c r="E11" s="20">
        <v>1</v>
      </c>
    </row>
    <row r="12" spans="1:5" s="15" customFormat="1" ht="21.75">
      <c r="A12" s="16">
        <v>5</v>
      </c>
      <c r="B12" s="17" t="s">
        <v>505</v>
      </c>
      <c r="C12" s="18" t="s">
        <v>53</v>
      </c>
      <c r="D12" s="21" t="s">
        <v>54</v>
      </c>
      <c r="E12" s="20">
        <v>1</v>
      </c>
    </row>
    <row r="13" spans="1:5" s="15" customFormat="1" ht="21.75">
      <c r="A13" s="16">
        <v>6</v>
      </c>
      <c r="B13" s="17" t="s">
        <v>526</v>
      </c>
      <c r="C13" s="18"/>
      <c r="D13" s="21" t="s">
        <v>55</v>
      </c>
      <c r="E13" s="20">
        <v>1</v>
      </c>
    </row>
    <row r="14" spans="1:7" s="15" customFormat="1" ht="21.75">
      <c r="A14" s="16"/>
      <c r="B14" s="17" t="s">
        <v>527</v>
      </c>
      <c r="C14" s="18"/>
      <c r="D14" s="19" t="s">
        <v>312</v>
      </c>
      <c r="E14" s="22">
        <v>12</v>
      </c>
      <c r="F14" s="23">
        <f>3+2+2+1+1+2+1</f>
        <v>12</v>
      </c>
      <c r="G14" s="23">
        <f>F14+F7</f>
        <v>21</v>
      </c>
    </row>
    <row r="15" spans="1:5" s="15" customFormat="1" ht="21.75">
      <c r="A15" s="16">
        <v>7</v>
      </c>
      <c r="B15" s="17" t="s">
        <v>506</v>
      </c>
      <c r="C15" s="18"/>
      <c r="D15" s="19" t="s">
        <v>313</v>
      </c>
      <c r="E15" s="24">
        <f>13-6</f>
        <v>7</v>
      </c>
    </row>
    <row r="16" spans="1:5" s="15" customFormat="1" ht="21.75">
      <c r="A16" s="16">
        <v>8</v>
      </c>
      <c r="B16" s="17" t="s">
        <v>507</v>
      </c>
      <c r="C16" s="18"/>
      <c r="D16" s="19" t="s">
        <v>314</v>
      </c>
      <c r="E16" s="20">
        <v>4</v>
      </c>
    </row>
    <row r="17" spans="1:5" s="15" customFormat="1" ht="21.75">
      <c r="A17" s="16">
        <v>9</v>
      </c>
      <c r="B17" s="17" t="s">
        <v>528</v>
      </c>
      <c r="C17" s="18"/>
      <c r="D17" s="19" t="s">
        <v>315</v>
      </c>
      <c r="E17" s="20">
        <v>1</v>
      </c>
    </row>
    <row r="18" spans="1:5" s="15" customFormat="1" ht="21.75">
      <c r="A18" s="16"/>
      <c r="B18" s="17" t="s">
        <v>529</v>
      </c>
      <c r="C18" s="18"/>
      <c r="D18" s="19" t="s">
        <v>316</v>
      </c>
      <c r="E18" s="22">
        <v>1</v>
      </c>
    </row>
    <row r="19" spans="1:5" s="15" customFormat="1" ht="21.75">
      <c r="A19" s="16"/>
      <c r="B19" s="17" t="s">
        <v>530</v>
      </c>
      <c r="C19" s="18"/>
      <c r="D19" s="19" t="s">
        <v>317</v>
      </c>
      <c r="E19" s="20">
        <v>1</v>
      </c>
    </row>
    <row r="20" spans="1:5" s="15" customFormat="1" ht="21.75">
      <c r="A20" s="16">
        <v>10</v>
      </c>
      <c r="B20" s="17" t="s">
        <v>508</v>
      </c>
      <c r="C20" s="18"/>
      <c r="D20" s="19" t="s">
        <v>318</v>
      </c>
      <c r="E20" s="20">
        <v>1</v>
      </c>
    </row>
    <row r="21" spans="1:5" s="15" customFormat="1" ht="21.75">
      <c r="A21" s="16">
        <v>11</v>
      </c>
      <c r="B21" s="17" t="s">
        <v>509</v>
      </c>
      <c r="C21" s="25"/>
      <c r="D21" s="21" t="s">
        <v>319</v>
      </c>
      <c r="E21" s="20">
        <v>2</v>
      </c>
    </row>
    <row r="22" spans="1:5" s="15" customFormat="1" ht="21.75">
      <c r="A22" s="16">
        <v>12</v>
      </c>
      <c r="B22" s="17" t="s">
        <v>510</v>
      </c>
      <c r="C22" s="21"/>
      <c r="D22" s="19" t="s">
        <v>320</v>
      </c>
      <c r="E22" s="24">
        <v>2</v>
      </c>
    </row>
    <row r="23" spans="1:6" s="15" customFormat="1" ht="21.75">
      <c r="A23" s="16">
        <v>13</v>
      </c>
      <c r="B23" s="17" t="s">
        <v>511</v>
      </c>
      <c r="C23" s="25"/>
      <c r="D23" s="19" t="s">
        <v>321</v>
      </c>
      <c r="E23" s="24">
        <v>16</v>
      </c>
      <c r="F23" s="15">
        <f>6+1+2+3+1+1+1+1</f>
        <v>16</v>
      </c>
    </row>
    <row r="24" spans="1:5" s="15" customFormat="1" ht="21.75">
      <c r="A24" s="16">
        <v>14</v>
      </c>
      <c r="B24" s="17" t="s">
        <v>512</v>
      </c>
      <c r="C24" s="21"/>
      <c r="D24" s="19" t="s">
        <v>322</v>
      </c>
      <c r="E24" s="20">
        <v>1</v>
      </c>
    </row>
    <row r="25" spans="1:5" s="15" customFormat="1" ht="21.75">
      <c r="A25" s="16">
        <v>15</v>
      </c>
      <c r="B25" s="17" t="s">
        <v>56</v>
      </c>
      <c r="C25" s="21"/>
      <c r="D25" s="19" t="s">
        <v>323</v>
      </c>
      <c r="E25" s="20">
        <v>1</v>
      </c>
    </row>
    <row r="26" spans="1:5" s="15" customFormat="1" ht="21.75">
      <c r="A26" s="26"/>
      <c r="B26" s="27" t="s">
        <v>57</v>
      </c>
      <c r="C26" s="28"/>
      <c r="D26" s="29" t="s">
        <v>324</v>
      </c>
      <c r="E26" s="20">
        <v>1</v>
      </c>
    </row>
    <row r="27" spans="1:5" s="15" customFormat="1" ht="21.75">
      <c r="A27" s="16">
        <v>16</v>
      </c>
      <c r="B27" s="17" t="s">
        <v>58</v>
      </c>
      <c r="C27" s="21"/>
      <c r="D27" s="19" t="s">
        <v>325</v>
      </c>
      <c r="E27" s="20">
        <v>2</v>
      </c>
    </row>
    <row r="28" spans="1:5" s="32" customFormat="1" ht="21.75">
      <c r="A28" s="30"/>
      <c r="B28" s="17" t="s">
        <v>59</v>
      </c>
      <c r="C28" s="31"/>
      <c r="D28" s="19" t="s">
        <v>326</v>
      </c>
      <c r="E28" s="20">
        <v>2</v>
      </c>
    </row>
    <row r="29" spans="1:5" s="32" customFormat="1" ht="21.75">
      <c r="A29" s="30">
        <v>17</v>
      </c>
      <c r="B29" s="17" t="s">
        <v>893</v>
      </c>
      <c r="C29" s="33"/>
      <c r="D29" s="19" t="s">
        <v>327</v>
      </c>
      <c r="E29" s="34">
        <v>2</v>
      </c>
    </row>
    <row r="30" spans="1:5" s="32" customFormat="1" ht="21.75">
      <c r="A30" s="30"/>
      <c r="B30" s="17" t="s">
        <v>894</v>
      </c>
      <c r="C30" s="33"/>
      <c r="D30" s="19" t="s">
        <v>328</v>
      </c>
      <c r="E30" s="34">
        <v>1</v>
      </c>
    </row>
    <row r="31" spans="1:5" s="32" customFormat="1" ht="21.75">
      <c r="A31" s="30">
        <v>18</v>
      </c>
      <c r="B31" s="17" t="s">
        <v>516</v>
      </c>
      <c r="C31" s="33"/>
      <c r="D31" s="33" t="s">
        <v>329</v>
      </c>
      <c r="E31" s="34">
        <v>2</v>
      </c>
    </row>
    <row r="32" spans="1:5" s="32" customFormat="1" ht="43.5">
      <c r="A32" s="30">
        <v>19</v>
      </c>
      <c r="B32" s="17" t="s">
        <v>531</v>
      </c>
      <c r="C32" s="33"/>
      <c r="D32" s="33"/>
      <c r="E32" s="34"/>
    </row>
    <row r="33" spans="1:6" s="32" customFormat="1" ht="24">
      <c r="A33" s="30">
        <v>20</v>
      </c>
      <c r="B33" s="17" t="s">
        <v>517</v>
      </c>
      <c r="C33" s="33"/>
      <c r="D33" s="35" t="s">
        <v>689</v>
      </c>
      <c r="E33" s="36">
        <f>SUM(E7:E32)</f>
        <v>68</v>
      </c>
      <c r="F33" s="32">
        <f>E33-70</f>
        <v>-2</v>
      </c>
    </row>
    <row r="34" spans="1:5" s="32" customFormat="1" ht="43.5">
      <c r="A34" s="37">
        <v>21</v>
      </c>
      <c r="B34" s="27" t="s">
        <v>518</v>
      </c>
      <c r="C34" s="38"/>
      <c r="D34" s="38"/>
      <c r="E34" s="36"/>
    </row>
    <row r="35" spans="1:5" s="15" customFormat="1" ht="21.75">
      <c r="A35" s="39"/>
      <c r="E35" s="14"/>
    </row>
    <row r="36" spans="1:5" s="15" customFormat="1" ht="21.75">
      <c r="A36" s="39"/>
      <c r="E36" s="14"/>
    </row>
    <row r="37" spans="1:5" s="15" customFormat="1" ht="21.75">
      <c r="A37" s="39"/>
      <c r="E37" s="14"/>
    </row>
    <row r="38" spans="1:5" s="15" customFormat="1" ht="21.75">
      <c r="A38" s="39"/>
      <c r="E38" s="14"/>
    </row>
    <row r="39" spans="1:5" s="15" customFormat="1" ht="21.75">
      <c r="A39" s="39"/>
      <c r="E39" s="14"/>
    </row>
    <row r="40" spans="1:5" s="15" customFormat="1" ht="21.75">
      <c r="A40" s="39"/>
      <c r="E40" s="14"/>
    </row>
    <row r="41" spans="1:5" s="15" customFormat="1" ht="21.75">
      <c r="A41" s="39"/>
      <c r="E41" s="14"/>
    </row>
    <row r="42" spans="1:5" s="15" customFormat="1" ht="21.75">
      <c r="A42" s="39"/>
      <c r="E42" s="14"/>
    </row>
    <row r="43" spans="1:5" s="15" customFormat="1" ht="21.75">
      <c r="A43" s="39"/>
      <c r="E43" s="14"/>
    </row>
    <row r="44" spans="1:5" s="15" customFormat="1" ht="21.75">
      <c r="A44" s="39"/>
      <c r="E44" s="14"/>
    </row>
    <row r="45" spans="1:5" s="15" customFormat="1" ht="21.75">
      <c r="A45" s="39"/>
      <c r="E45" s="14"/>
    </row>
    <row r="46" spans="1:5" s="15" customFormat="1" ht="21.75">
      <c r="A46" s="39"/>
      <c r="E46" s="14"/>
    </row>
    <row r="47" spans="1:5" s="15" customFormat="1" ht="21.75">
      <c r="A47" s="39"/>
      <c r="E47" s="14"/>
    </row>
    <row r="48" spans="1:5" s="15" customFormat="1" ht="21.75">
      <c r="A48" s="39"/>
      <c r="E48" s="14"/>
    </row>
    <row r="49" spans="1:5" s="15" customFormat="1" ht="21.75">
      <c r="A49" s="39"/>
      <c r="E49" s="14"/>
    </row>
    <row r="50" spans="1:5" s="15" customFormat="1" ht="21.75">
      <c r="A50" s="39"/>
      <c r="E50" s="14"/>
    </row>
    <row r="51" spans="1:5" s="15" customFormat="1" ht="21.75">
      <c r="A51" s="39"/>
      <c r="E51" s="14"/>
    </row>
    <row r="52" spans="1:5" s="15" customFormat="1" ht="21.75">
      <c r="A52" s="39"/>
      <c r="E52" s="14"/>
    </row>
    <row r="53" spans="1:5" s="15" customFormat="1" ht="21.75">
      <c r="A53" s="39"/>
      <c r="E53" s="14"/>
    </row>
    <row r="54" spans="1:5" s="15" customFormat="1" ht="21.75">
      <c r="A54" s="39"/>
      <c r="E54" s="14"/>
    </row>
    <row r="55" spans="1:5" s="15" customFormat="1" ht="21.75">
      <c r="A55" s="39"/>
      <c r="E55" s="14"/>
    </row>
    <row r="56" spans="1:5" s="15" customFormat="1" ht="21.75">
      <c r="A56" s="39"/>
      <c r="E56" s="14"/>
    </row>
    <row r="57" spans="1:5" s="15" customFormat="1" ht="21.75">
      <c r="A57" s="39"/>
      <c r="E57" s="14"/>
    </row>
    <row r="58" spans="1:5" s="15" customFormat="1" ht="21.75">
      <c r="A58" s="39"/>
      <c r="E58" s="14"/>
    </row>
    <row r="59" spans="1:5" s="15" customFormat="1" ht="21.75">
      <c r="A59" s="39"/>
      <c r="E59" s="14"/>
    </row>
    <row r="60" spans="1:5" s="15" customFormat="1" ht="21.75">
      <c r="A60" s="39"/>
      <c r="E60" s="14"/>
    </row>
    <row r="61" spans="1:5" s="15" customFormat="1" ht="21.75">
      <c r="A61" s="39"/>
      <c r="E61" s="14"/>
    </row>
    <row r="62" spans="1:5" s="15" customFormat="1" ht="21.75">
      <c r="A62" s="39"/>
      <c r="E62" s="14"/>
    </row>
    <row r="63" spans="1:5" s="15" customFormat="1" ht="21.75">
      <c r="A63" s="39"/>
      <c r="E63" s="14"/>
    </row>
    <row r="64" spans="1:5" s="15" customFormat="1" ht="21.75">
      <c r="A64" s="39"/>
      <c r="E64" s="14"/>
    </row>
    <row r="65" spans="1:5" s="15" customFormat="1" ht="21.75">
      <c r="A65" s="39"/>
      <c r="E65" s="14"/>
    </row>
    <row r="66" spans="1:5" s="15" customFormat="1" ht="21.75">
      <c r="A66" s="39"/>
      <c r="E66" s="14"/>
    </row>
    <row r="67" spans="1:5" s="15" customFormat="1" ht="21.75">
      <c r="A67" s="39"/>
      <c r="E67" s="14"/>
    </row>
    <row r="68" spans="1:5" s="15" customFormat="1" ht="21.75">
      <c r="A68" s="39"/>
      <c r="E68" s="14"/>
    </row>
    <row r="69" spans="1:5" s="15" customFormat="1" ht="21.75">
      <c r="A69" s="39"/>
      <c r="E69" s="14"/>
    </row>
    <row r="70" spans="1:5" s="15" customFormat="1" ht="21.75">
      <c r="A70" s="39"/>
      <c r="E70" s="14"/>
    </row>
    <row r="71" spans="1:5" s="15" customFormat="1" ht="21.75">
      <c r="A71" s="39"/>
      <c r="E71" s="14"/>
    </row>
  </sheetData>
  <sheetProtection/>
  <mergeCells count="1">
    <mergeCell ref="A1:D1"/>
  </mergeCells>
  <printOptions horizontalCentered="1"/>
  <pageMargins left="0" right="0.3937007874015748" top="0.5905511811023623" bottom="0.3937007874015748" header="0.5118110236220472" footer="0.5118110236220472"/>
  <pageSetup horizontalDpi="600" verticalDpi="600" orientation="landscape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0"/>
  <sheetViews>
    <sheetView tabSelected="1" zoomScalePageLayoutView="0" workbookViewId="0" topLeftCell="A1">
      <selection activeCell="M17" sqref="M17"/>
    </sheetView>
  </sheetViews>
  <sheetFormatPr defaultColWidth="8.8515625" defaultRowHeight="21.75"/>
  <cols>
    <col min="1" max="1" width="28.140625" style="486" customWidth="1"/>
    <col min="2" max="6" width="5.140625" style="486" customWidth="1"/>
    <col min="7" max="7" width="11.28125" style="486" customWidth="1"/>
    <col min="8" max="12" width="5.140625" style="486" customWidth="1"/>
    <col min="13" max="13" width="10.421875" style="486" customWidth="1"/>
    <col min="14" max="18" width="5.140625" style="486" customWidth="1"/>
    <col min="19" max="19" width="10.421875" style="486" customWidth="1"/>
    <col min="20" max="24" width="5.140625" style="486" customWidth="1"/>
    <col min="25" max="25" width="10.421875" style="486" customWidth="1"/>
    <col min="26" max="16384" width="8.8515625" style="486" customWidth="1"/>
  </cols>
  <sheetData>
    <row r="1" spans="1:29" ht="24">
      <c r="A1" s="517" t="s">
        <v>1066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485"/>
      <c r="AA1" s="485"/>
      <c r="AB1" s="485"/>
      <c r="AC1" s="485"/>
    </row>
    <row r="2" spans="1:29" ht="24">
      <c r="A2" s="518" t="s">
        <v>1065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485"/>
      <c r="AA2" s="485"/>
      <c r="AB2" s="485"/>
      <c r="AC2" s="485"/>
    </row>
    <row r="3" spans="1:29" ht="24">
      <c r="A3" s="518" t="s">
        <v>1077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485"/>
      <c r="AA3" s="485"/>
      <c r="AB3" s="485"/>
      <c r="AC3" s="485"/>
    </row>
    <row r="4" ht="15.75" customHeight="1"/>
    <row r="5" spans="1:25" ht="24">
      <c r="A5" s="519" t="s">
        <v>1063</v>
      </c>
      <c r="B5" s="511" t="s">
        <v>1071</v>
      </c>
      <c r="C5" s="512"/>
      <c r="D5" s="512"/>
      <c r="E5" s="512"/>
      <c r="F5" s="512"/>
      <c r="G5" s="513"/>
      <c r="H5" s="511" t="s">
        <v>1072</v>
      </c>
      <c r="I5" s="512"/>
      <c r="J5" s="512"/>
      <c r="K5" s="512"/>
      <c r="L5" s="512"/>
      <c r="M5" s="513"/>
      <c r="N5" s="511" t="s">
        <v>1073</v>
      </c>
      <c r="O5" s="512"/>
      <c r="P5" s="512"/>
      <c r="Q5" s="512"/>
      <c r="R5" s="512"/>
      <c r="S5" s="513"/>
      <c r="T5" s="511" t="s">
        <v>1074</v>
      </c>
      <c r="U5" s="512"/>
      <c r="V5" s="512"/>
      <c r="W5" s="512"/>
      <c r="X5" s="513"/>
      <c r="Y5" s="494"/>
    </row>
    <row r="6" spans="1:25" ht="24">
      <c r="A6" s="519"/>
      <c r="B6" s="514" t="s">
        <v>1079</v>
      </c>
      <c r="C6" s="515"/>
      <c r="D6" s="515"/>
      <c r="E6" s="515"/>
      <c r="F6" s="516"/>
      <c r="G6" s="521" t="s">
        <v>1085</v>
      </c>
      <c r="H6" s="514" t="s">
        <v>1079</v>
      </c>
      <c r="I6" s="515"/>
      <c r="J6" s="515"/>
      <c r="K6" s="515"/>
      <c r="L6" s="516"/>
      <c r="M6" s="521" t="s">
        <v>1085</v>
      </c>
      <c r="N6" s="514" t="s">
        <v>1079</v>
      </c>
      <c r="O6" s="515"/>
      <c r="P6" s="515"/>
      <c r="Q6" s="515"/>
      <c r="R6" s="516"/>
      <c r="S6" s="521" t="s">
        <v>1085</v>
      </c>
      <c r="T6" s="514" t="s">
        <v>1079</v>
      </c>
      <c r="U6" s="515"/>
      <c r="V6" s="515"/>
      <c r="W6" s="515"/>
      <c r="X6" s="516"/>
      <c r="Y6" s="521" t="s">
        <v>1085</v>
      </c>
    </row>
    <row r="7" spans="1:25" ht="24">
      <c r="A7" s="495"/>
      <c r="B7" s="495" t="s">
        <v>1080</v>
      </c>
      <c r="C7" s="495" t="s">
        <v>1081</v>
      </c>
      <c r="D7" s="495" t="s">
        <v>1082</v>
      </c>
      <c r="E7" s="495" t="s">
        <v>1083</v>
      </c>
      <c r="F7" s="495" t="s">
        <v>1084</v>
      </c>
      <c r="G7" s="522"/>
      <c r="H7" s="495" t="s">
        <v>1080</v>
      </c>
      <c r="I7" s="495" t="s">
        <v>1081</v>
      </c>
      <c r="J7" s="495" t="s">
        <v>1082</v>
      </c>
      <c r="K7" s="495" t="s">
        <v>1083</v>
      </c>
      <c r="L7" s="495" t="s">
        <v>1084</v>
      </c>
      <c r="M7" s="522"/>
      <c r="N7" s="495" t="s">
        <v>1080</v>
      </c>
      <c r="O7" s="495" t="s">
        <v>1081</v>
      </c>
      <c r="P7" s="495" t="s">
        <v>1082</v>
      </c>
      <c r="Q7" s="495" t="s">
        <v>1083</v>
      </c>
      <c r="R7" s="495" t="s">
        <v>1084</v>
      </c>
      <c r="S7" s="522"/>
      <c r="T7" s="495" t="s">
        <v>1080</v>
      </c>
      <c r="U7" s="495" t="s">
        <v>1081</v>
      </c>
      <c r="V7" s="495" t="s">
        <v>1082</v>
      </c>
      <c r="W7" s="495" t="s">
        <v>1083</v>
      </c>
      <c r="X7" s="495" t="s">
        <v>1084</v>
      </c>
      <c r="Y7" s="522"/>
    </row>
    <row r="8" spans="1:25" ht="22.5" customHeight="1">
      <c r="A8" s="487" t="s">
        <v>194</v>
      </c>
      <c r="B8" s="487"/>
      <c r="C8" s="487"/>
      <c r="D8" s="487"/>
      <c r="E8" s="487"/>
      <c r="F8" s="487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</row>
    <row r="9" spans="1:25" ht="22.5" customHeight="1">
      <c r="A9" s="489" t="s">
        <v>196</v>
      </c>
      <c r="B9" s="489"/>
      <c r="C9" s="489"/>
      <c r="D9" s="489"/>
      <c r="E9" s="489"/>
      <c r="F9" s="489">
        <v>3</v>
      </c>
      <c r="G9" s="490"/>
      <c r="H9" s="490"/>
      <c r="I9" s="490"/>
      <c r="J9" s="490">
        <v>1</v>
      </c>
      <c r="K9" s="490"/>
      <c r="L9" s="490">
        <v>4</v>
      </c>
      <c r="M9" s="490"/>
      <c r="N9" s="490"/>
      <c r="O9" s="490">
        <v>1</v>
      </c>
      <c r="P9" s="490"/>
      <c r="Q9" s="490"/>
      <c r="R9" s="490">
        <v>6</v>
      </c>
      <c r="S9" s="490"/>
      <c r="T9" s="490"/>
      <c r="U9" s="490"/>
      <c r="V9" s="490">
        <v>1</v>
      </c>
      <c r="W9" s="490"/>
      <c r="X9" s="490"/>
      <c r="Y9" s="490"/>
    </row>
    <row r="10" spans="1:25" ht="22.5" customHeight="1">
      <c r="A10" s="489" t="s">
        <v>1064</v>
      </c>
      <c r="B10" s="489"/>
      <c r="C10" s="489"/>
      <c r="D10" s="489"/>
      <c r="E10" s="489">
        <v>1</v>
      </c>
      <c r="F10" s="489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>
        <v>1</v>
      </c>
      <c r="X10" s="490">
        <v>1</v>
      </c>
      <c r="Y10" s="490"/>
    </row>
    <row r="11" spans="1:25" ht="22.5" customHeight="1">
      <c r="A11" s="489" t="s">
        <v>1062</v>
      </c>
      <c r="B11" s="489"/>
      <c r="C11" s="489"/>
      <c r="D11" s="489"/>
      <c r="E11" s="489"/>
      <c r="F11" s="489"/>
      <c r="G11" s="490"/>
      <c r="H11" s="490"/>
      <c r="I11" s="490">
        <v>1</v>
      </c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</row>
    <row r="12" spans="1:25" ht="22.5" customHeight="1">
      <c r="A12" s="492" t="s">
        <v>1068</v>
      </c>
      <c r="B12" s="492"/>
      <c r="C12" s="492"/>
      <c r="D12" s="492"/>
      <c r="E12" s="492"/>
      <c r="F12" s="492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</row>
    <row r="13" spans="1:25" ht="22.5" customHeight="1">
      <c r="A13" s="484" t="s">
        <v>1067</v>
      </c>
      <c r="B13" s="484"/>
      <c r="C13" s="484"/>
      <c r="D13" s="484"/>
      <c r="E13" s="484">
        <v>1</v>
      </c>
      <c r="F13" s="484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</row>
    <row r="14" spans="1:25" ht="22.5" customHeight="1">
      <c r="A14" s="492" t="s">
        <v>1091</v>
      </c>
      <c r="B14" s="492"/>
      <c r="C14" s="492"/>
      <c r="D14" s="492"/>
      <c r="E14" s="492"/>
      <c r="F14" s="492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</row>
    <row r="15" spans="1:25" ht="22.5" customHeight="1">
      <c r="A15" s="484" t="s">
        <v>1067</v>
      </c>
      <c r="B15" s="484"/>
      <c r="C15" s="484"/>
      <c r="D15" s="484"/>
      <c r="E15" s="484"/>
      <c r="F15" s="484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>
        <v>1</v>
      </c>
      <c r="U15" s="490"/>
      <c r="V15" s="490"/>
      <c r="W15" s="490"/>
      <c r="X15" s="490"/>
      <c r="Y15" s="490"/>
    </row>
    <row r="16" spans="1:25" ht="22.5" customHeight="1">
      <c r="A16" s="492" t="s">
        <v>1069</v>
      </c>
      <c r="B16" s="492"/>
      <c r="C16" s="492"/>
      <c r="D16" s="492"/>
      <c r="E16" s="492"/>
      <c r="F16" s="492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</row>
    <row r="17" spans="1:25" ht="22.5" customHeight="1">
      <c r="A17" s="484" t="s">
        <v>1067</v>
      </c>
      <c r="B17" s="499"/>
      <c r="C17" s="499"/>
      <c r="D17" s="499"/>
      <c r="E17" s="499"/>
      <c r="F17" s="499"/>
      <c r="G17" s="500"/>
      <c r="H17" s="500"/>
      <c r="I17" s="500"/>
      <c r="J17" s="500"/>
      <c r="K17" s="500"/>
      <c r="L17" s="500"/>
      <c r="M17" s="500"/>
      <c r="N17" s="500"/>
      <c r="O17" s="500">
        <v>1</v>
      </c>
      <c r="P17" s="500"/>
      <c r="Q17" s="500"/>
      <c r="R17" s="500"/>
      <c r="S17" s="500"/>
      <c r="T17" s="500">
        <v>1</v>
      </c>
      <c r="U17" s="500"/>
      <c r="V17" s="500"/>
      <c r="W17" s="500"/>
      <c r="X17" s="500">
        <v>2</v>
      </c>
      <c r="Y17" s="500"/>
    </row>
    <row r="18" spans="1:25" ht="22.5" customHeight="1">
      <c r="A18" s="484" t="s">
        <v>1078</v>
      </c>
      <c r="B18" s="484"/>
      <c r="C18" s="484">
        <v>1</v>
      </c>
      <c r="D18" s="484"/>
      <c r="E18" s="484"/>
      <c r="F18" s="484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</row>
    <row r="19" spans="1:25" ht="22.5" customHeight="1">
      <c r="A19" s="491" t="s">
        <v>1092</v>
      </c>
      <c r="B19" s="491"/>
      <c r="C19" s="491"/>
      <c r="D19" s="491"/>
      <c r="E19" s="491"/>
      <c r="F19" s="491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>
        <v>1</v>
      </c>
      <c r="Y19" s="488"/>
    </row>
    <row r="20" spans="1:25" ht="22.5" customHeight="1">
      <c r="A20" s="491" t="s">
        <v>1070</v>
      </c>
      <c r="B20" s="491"/>
      <c r="C20" s="491"/>
      <c r="D20" s="491"/>
      <c r="E20" s="491"/>
      <c r="F20" s="491"/>
      <c r="G20" s="488"/>
      <c r="H20" s="488"/>
      <c r="I20" s="488"/>
      <c r="J20" s="488"/>
      <c r="K20" s="488"/>
      <c r="L20" s="488"/>
      <c r="M20" s="488"/>
      <c r="N20" s="488">
        <v>1</v>
      </c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</row>
    <row r="21" spans="1:25" ht="22.5" customHeight="1">
      <c r="A21" s="493" t="s">
        <v>290</v>
      </c>
      <c r="B21" s="493"/>
      <c r="C21" s="493">
        <f>SUM(C8:C20)</f>
        <v>1</v>
      </c>
      <c r="D21" s="493"/>
      <c r="E21" s="493">
        <f>SUM(E9:E20)</f>
        <v>2</v>
      </c>
      <c r="F21" s="493">
        <f>SUM(F9:F20)</f>
        <v>3</v>
      </c>
      <c r="G21" s="493"/>
      <c r="H21" s="493"/>
      <c r="I21" s="493">
        <f>SUM(I8:I20)</f>
        <v>1</v>
      </c>
      <c r="J21" s="493">
        <f>SUM(J9:J20)</f>
        <v>1</v>
      </c>
      <c r="K21" s="493"/>
      <c r="L21" s="493">
        <f>SUM(L9:L20)</f>
        <v>4</v>
      </c>
      <c r="M21" s="493"/>
      <c r="N21" s="493">
        <f>SUM(N9:N20)</f>
        <v>1</v>
      </c>
      <c r="O21" s="493">
        <f>SUM(O9:O20)</f>
        <v>2</v>
      </c>
      <c r="P21" s="493"/>
      <c r="Q21" s="493"/>
      <c r="R21" s="493">
        <f>SUM(R9:R20)</f>
        <v>6</v>
      </c>
      <c r="S21" s="493"/>
      <c r="T21" s="493">
        <f>SUM(T8:T20)</f>
        <v>2</v>
      </c>
      <c r="U21" s="493"/>
      <c r="V21" s="493">
        <f>SUM(V9:V20)</f>
        <v>1</v>
      </c>
      <c r="W21" s="493">
        <f>SUM(W10:W20)</f>
        <v>1</v>
      </c>
      <c r="X21" s="493">
        <f>SUM(X10:X20)</f>
        <v>4</v>
      </c>
      <c r="Y21" s="493"/>
    </row>
    <row r="22" ht="24"/>
    <row r="23" ht="24">
      <c r="A23" s="497" t="s">
        <v>263</v>
      </c>
    </row>
    <row r="24" spans="1:25" ht="24">
      <c r="A24" s="520" t="s">
        <v>1075</v>
      </c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</row>
    <row r="25" spans="1:25" ht="24">
      <c r="A25" s="520" t="s">
        <v>1076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</row>
    <row r="26" ht="24">
      <c r="A26" s="498" t="s">
        <v>1086</v>
      </c>
    </row>
    <row r="27" ht="24">
      <c r="A27" s="498" t="s">
        <v>1087</v>
      </c>
    </row>
    <row r="28" ht="24">
      <c r="A28" s="498" t="s">
        <v>1088</v>
      </c>
    </row>
    <row r="29" ht="24">
      <c r="A29" s="498" t="s">
        <v>1089</v>
      </c>
    </row>
    <row r="30" ht="24">
      <c r="A30" s="498" t="s">
        <v>1090</v>
      </c>
    </row>
  </sheetData>
  <sheetProtection/>
  <mergeCells count="18">
    <mergeCell ref="A25:Y25"/>
    <mergeCell ref="T5:X5"/>
    <mergeCell ref="G6:G7"/>
    <mergeCell ref="M6:M7"/>
    <mergeCell ref="S6:S7"/>
    <mergeCell ref="Y6:Y7"/>
    <mergeCell ref="A24:Y24"/>
    <mergeCell ref="B6:F6"/>
    <mergeCell ref="B5:G5"/>
    <mergeCell ref="H6:L6"/>
    <mergeCell ref="H5:M5"/>
    <mergeCell ref="N6:R6"/>
    <mergeCell ref="N5:S5"/>
    <mergeCell ref="A1:Y1"/>
    <mergeCell ref="A2:Y2"/>
    <mergeCell ref="A3:Y3"/>
    <mergeCell ref="A5:A6"/>
    <mergeCell ref="T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96" zoomScaleSheetLayoutView="96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21.75"/>
  <cols>
    <col min="1" max="1" width="33.57421875" style="501" customWidth="1"/>
    <col min="2" max="2" width="50.00390625" style="501" customWidth="1"/>
    <col min="3" max="3" width="32.28125" style="501" customWidth="1"/>
    <col min="4" max="4" width="34.57421875" style="501" customWidth="1"/>
    <col min="5" max="5" width="25.421875" style="501" bestFit="1" customWidth="1"/>
    <col min="6" max="6" width="17.28125" style="501" customWidth="1"/>
    <col min="7" max="14" width="33.140625" style="501" bestFit="1" customWidth="1"/>
    <col min="15" max="15" width="12.8515625" style="501" bestFit="1" customWidth="1"/>
    <col min="16" max="16384" width="9.140625" style="501" customWidth="1"/>
  </cols>
  <sheetData>
    <row r="1" spans="1:6" ht="24">
      <c r="A1" s="518" t="s">
        <v>1164</v>
      </c>
      <c r="B1" s="518"/>
      <c r="C1" s="518"/>
      <c r="D1" s="518"/>
      <c r="E1" s="518"/>
      <c r="F1" s="518"/>
    </row>
    <row r="2" spans="1:6" ht="24">
      <c r="A2" s="496"/>
      <c r="B2" s="496"/>
      <c r="C2" s="496"/>
      <c r="D2" s="496"/>
      <c r="E2" s="496"/>
      <c r="F2" s="496"/>
    </row>
    <row r="3" spans="1:6" ht="24">
      <c r="A3" s="502" t="s">
        <v>1093</v>
      </c>
      <c r="B3" s="502" t="s">
        <v>1094</v>
      </c>
      <c r="C3" s="502" t="s">
        <v>1152</v>
      </c>
      <c r="D3" s="502" t="s">
        <v>181</v>
      </c>
      <c r="E3" s="502" t="s">
        <v>1153</v>
      </c>
      <c r="F3" s="502" t="s">
        <v>1154</v>
      </c>
    </row>
    <row r="4" spans="1:6" ht="24">
      <c r="A4" s="503" t="s">
        <v>1095</v>
      </c>
      <c r="B4" s="503" t="s">
        <v>1125</v>
      </c>
      <c r="C4" s="503" t="s">
        <v>1096</v>
      </c>
      <c r="D4" s="503" t="s">
        <v>1097</v>
      </c>
      <c r="E4" s="503" t="s">
        <v>1098</v>
      </c>
      <c r="F4" s="504">
        <v>244257</v>
      </c>
    </row>
    <row r="5" spans="1:6" ht="24">
      <c r="A5" s="503" t="s">
        <v>1095</v>
      </c>
      <c r="B5" s="503" t="s">
        <v>1155</v>
      </c>
      <c r="C5" s="503" t="s">
        <v>1099</v>
      </c>
      <c r="D5" s="503" t="s">
        <v>1100</v>
      </c>
      <c r="E5" s="503" t="s">
        <v>1101</v>
      </c>
      <c r="F5" s="504">
        <v>244622</v>
      </c>
    </row>
    <row r="6" spans="1:6" ht="24">
      <c r="A6" s="503" t="s">
        <v>1095</v>
      </c>
      <c r="B6" s="503" t="s">
        <v>1155</v>
      </c>
      <c r="C6" s="503" t="s">
        <v>1099</v>
      </c>
      <c r="D6" s="503" t="s">
        <v>1102</v>
      </c>
      <c r="E6" s="503" t="s">
        <v>1103</v>
      </c>
      <c r="F6" s="504">
        <v>243891</v>
      </c>
    </row>
    <row r="7" spans="1:6" ht="24">
      <c r="A7" s="503" t="s">
        <v>1095</v>
      </c>
      <c r="B7" s="503" t="s">
        <v>1155</v>
      </c>
      <c r="C7" s="503" t="s">
        <v>1099</v>
      </c>
      <c r="D7" s="503" t="s">
        <v>1104</v>
      </c>
      <c r="E7" s="503" t="s">
        <v>1105</v>
      </c>
      <c r="F7" s="504">
        <v>244622</v>
      </c>
    </row>
    <row r="8" spans="1:6" ht="24">
      <c r="A8" s="503" t="s">
        <v>1095</v>
      </c>
      <c r="B8" s="503" t="s">
        <v>1155</v>
      </c>
      <c r="C8" s="503" t="s">
        <v>1099</v>
      </c>
      <c r="D8" s="503" t="s">
        <v>1106</v>
      </c>
      <c r="E8" s="503" t="s">
        <v>1107</v>
      </c>
      <c r="F8" s="504">
        <v>244622</v>
      </c>
    </row>
    <row r="9" spans="1:6" ht="24">
      <c r="A9" s="503" t="s">
        <v>1095</v>
      </c>
      <c r="B9" s="503" t="s">
        <v>1156</v>
      </c>
      <c r="C9" s="503" t="s">
        <v>1096</v>
      </c>
      <c r="D9" s="503" t="s">
        <v>1108</v>
      </c>
      <c r="E9" s="503" t="s">
        <v>1109</v>
      </c>
      <c r="F9" s="504">
        <v>244987</v>
      </c>
    </row>
    <row r="10" spans="1:6" ht="24">
      <c r="A10" s="503" t="s">
        <v>1095</v>
      </c>
      <c r="B10" s="503" t="s">
        <v>1156</v>
      </c>
      <c r="C10" s="503" t="s">
        <v>1099</v>
      </c>
      <c r="D10" s="503" t="s">
        <v>1100</v>
      </c>
      <c r="E10" s="503" t="s">
        <v>1110</v>
      </c>
      <c r="F10" s="504">
        <v>244622</v>
      </c>
    </row>
    <row r="11" spans="1:6" ht="24">
      <c r="A11" s="503" t="s">
        <v>1095</v>
      </c>
      <c r="B11" s="503" t="s">
        <v>1156</v>
      </c>
      <c r="C11" s="503" t="s">
        <v>1099</v>
      </c>
      <c r="D11" s="503" t="s">
        <v>1100</v>
      </c>
      <c r="E11" s="503" t="s">
        <v>1111</v>
      </c>
      <c r="F11" s="504">
        <v>244622</v>
      </c>
    </row>
    <row r="12" spans="1:6" ht="24">
      <c r="A12" s="503" t="s">
        <v>1095</v>
      </c>
      <c r="B12" s="503" t="s">
        <v>1157</v>
      </c>
      <c r="C12" s="503" t="s">
        <v>1099</v>
      </c>
      <c r="D12" s="503" t="s">
        <v>1100</v>
      </c>
      <c r="E12" s="503" t="s">
        <v>1112</v>
      </c>
      <c r="F12" s="504">
        <v>244622</v>
      </c>
    </row>
    <row r="13" spans="1:6" ht="24">
      <c r="A13" s="503" t="s">
        <v>1095</v>
      </c>
      <c r="B13" s="503" t="s">
        <v>1157</v>
      </c>
      <c r="C13" s="503" t="s">
        <v>1099</v>
      </c>
      <c r="D13" s="503" t="s">
        <v>1100</v>
      </c>
      <c r="E13" s="503" t="s">
        <v>1113</v>
      </c>
      <c r="F13" s="504">
        <v>244257</v>
      </c>
    </row>
    <row r="14" spans="1:6" ht="24">
      <c r="A14" s="503" t="s">
        <v>1095</v>
      </c>
      <c r="B14" s="503" t="s">
        <v>1158</v>
      </c>
      <c r="C14" s="503" t="s">
        <v>1099</v>
      </c>
      <c r="D14" s="503" t="s">
        <v>1100</v>
      </c>
      <c r="E14" s="503" t="s">
        <v>1114</v>
      </c>
      <c r="F14" s="504">
        <v>243891</v>
      </c>
    </row>
    <row r="15" spans="1:6" ht="24">
      <c r="A15" s="503" t="s">
        <v>1095</v>
      </c>
      <c r="B15" s="503" t="s">
        <v>1159</v>
      </c>
      <c r="C15" s="503" t="s">
        <v>1099</v>
      </c>
      <c r="D15" s="503" t="s">
        <v>1115</v>
      </c>
      <c r="E15" s="503" t="s">
        <v>1116</v>
      </c>
      <c r="F15" s="504">
        <v>244257</v>
      </c>
    </row>
    <row r="16" spans="1:6" ht="24">
      <c r="A16" s="503" t="s">
        <v>1095</v>
      </c>
      <c r="B16" s="503" t="s">
        <v>1159</v>
      </c>
      <c r="C16" s="503" t="s">
        <v>1051</v>
      </c>
      <c r="D16" s="503" t="s">
        <v>1117</v>
      </c>
      <c r="E16" s="503" t="s">
        <v>1118</v>
      </c>
      <c r="F16" s="504">
        <v>244622</v>
      </c>
    </row>
    <row r="17" spans="1:6" ht="24">
      <c r="A17" s="503" t="s">
        <v>1095</v>
      </c>
      <c r="B17" s="503" t="s">
        <v>1160</v>
      </c>
      <c r="C17" s="503" t="s">
        <v>1099</v>
      </c>
      <c r="D17" s="503" t="s">
        <v>1100</v>
      </c>
      <c r="E17" s="503" t="s">
        <v>1119</v>
      </c>
      <c r="F17" s="504">
        <v>243891</v>
      </c>
    </row>
    <row r="18" spans="1:6" ht="24">
      <c r="A18" s="503" t="s">
        <v>1095</v>
      </c>
      <c r="B18" s="503" t="s">
        <v>1160</v>
      </c>
      <c r="C18" s="503" t="s">
        <v>1099</v>
      </c>
      <c r="D18" s="503" t="s">
        <v>1120</v>
      </c>
      <c r="E18" s="503" t="s">
        <v>1121</v>
      </c>
      <c r="F18" s="504">
        <v>244257</v>
      </c>
    </row>
    <row r="19" spans="1:6" ht="24">
      <c r="A19" s="503" t="s">
        <v>1095</v>
      </c>
      <c r="B19" s="503" t="s">
        <v>1161</v>
      </c>
      <c r="C19" s="503" t="s">
        <v>1099</v>
      </c>
      <c r="D19" s="503" t="s">
        <v>1122</v>
      </c>
      <c r="E19" s="503" t="s">
        <v>1123</v>
      </c>
      <c r="F19" s="506">
        <v>244257</v>
      </c>
    </row>
    <row r="20" spans="1:6" ht="24">
      <c r="A20" s="503" t="s">
        <v>1124</v>
      </c>
      <c r="B20" s="503" t="s">
        <v>1125</v>
      </c>
      <c r="C20" s="503" t="s">
        <v>1099</v>
      </c>
      <c r="D20" s="503" t="s">
        <v>1100</v>
      </c>
      <c r="E20" s="503" t="s">
        <v>1126</v>
      </c>
      <c r="F20" s="506">
        <v>244987</v>
      </c>
    </row>
    <row r="21" spans="1:6" ht="24">
      <c r="A21" s="503" t="s">
        <v>1124</v>
      </c>
      <c r="B21" s="503" t="s">
        <v>1127</v>
      </c>
      <c r="C21" s="503" t="s">
        <v>1128</v>
      </c>
      <c r="D21" s="503" t="s">
        <v>1129</v>
      </c>
      <c r="E21" s="503" t="s">
        <v>1130</v>
      </c>
      <c r="F21" s="506">
        <v>244987</v>
      </c>
    </row>
    <row r="22" spans="1:6" ht="24">
      <c r="A22" s="503" t="s">
        <v>1124</v>
      </c>
      <c r="B22" s="503" t="s">
        <v>1131</v>
      </c>
      <c r="C22" s="503" t="s">
        <v>1128</v>
      </c>
      <c r="D22" s="503" t="s">
        <v>1132</v>
      </c>
      <c r="E22" s="503" t="s">
        <v>1133</v>
      </c>
      <c r="F22" s="506">
        <v>243891</v>
      </c>
    </row>
    <row r="23" spans="1:6" ht="24">
      <c r="A23" s="503" t="s">
        <v>1134</v>
      </c>
      <c r="B23" s="503" t="s">
        <v>1125</v>
      </c>
      <c r="C23" s="503" t="s">
        <v>1051</v>
      </c>
      <c r="D23" s="503" t="s">
        <v>1135</v>
      </c>
      <c r="E23" s="503" t="s">
        <v>1136</v>
      </c>
      <c r="F23" s="506">
        <v>244257</v>
      </c>
    </row>
    <row r="24" spans="1:6" ht="24">
      <c r="A24" s="503" t="s">
        <v>1068</v>
      </c>
      <c r="B24" s="503" t="s">
        <v>1125</v>
      </c>
      <c r="C24" s="503" t="s">
        <v>1128</v>
      </c>
      <c r="D24" s="503" t="s">
        <v>1137</v>
      </c>
      <c r="E24" s="503" t="s">
        <v>1138</v>
      </c>
      <c r="F24" s="506">
        <v>243891</v>
      </c>
    </row>
    <row r="25" spans="1:6" ht="24">
      <c r="A25" s="503" t="s">
        <v>1091</v>
      </c>
      <c r="B25" s="503" t="s">
        <v>1125</v>
      </c>
      <c r="C25" s="503" t="s">
        <v>1162</v>
      </c>
      <c r="D25" s="503" t="s">
        <v>1139</v>
      </c>
      <c r="E25" s="503" t="s">
        <v>1140</v>
      </c>
      <c r="F25" s="506">
        <v>244987</v>
      </c>
    </row>
    <row r="26" spans="1:6" ht="24">
      <c r="A26" s="503" t="s">
        <v>1069</v>
      </c>
      <c r="B26" s="503" t="s">
        <v>1125</v>
      </c>
      <c r="C26" s="503" t="s">
        <v>1162</v>
      </c>
      <c r="D26" s="503" t="s">
        <v>1139</v>
      </c>
      <c r="E26" s="503" t="s">
        <v>1141</v>
      </c>
      <c r="F26" s="506">
        <v>244987</v>
      </c>
    </row>
    <row r="27" spans="1:6" ht="24">
      <c r="A27" s="503" t="s">
        <v>1069</v>
      </c>
      <c r="B27" s="503" t="s">
        <v>1125</v>
      </c>
      <c r="C27" s="503" t="s">
        <v>1099</v>
      </c>
      <c r="D27" s="503" t="s">
        <v>1100</v>
      </c>
      <c r="E27" s="503" t="s">
        <v>1142</v>
      </c>
      <c r="F27" s="506">
        <v>244987</v>
      </c>
    </row>
    <row r="28" spans="1:6" ht="24">
      <c r="A28" s="503" t="s">
        <v>1069</v>
      </c>
      <c r="B28" s="503" t="s">
        <v>1078</v>
      </c>
      <c r="C28" s="503" t="s">
        <v>1051</v>
      </c>
      <c r="D28" s="503" t="s">
        <v>1143</v>
      </c>
      <c r="E28" s="503" t="s">
        <v>1144</v>
      </c>
      <c r="F28" s="506">
        <v>243891</v>
      </c>
    </row>
    <row r="29" spans="1:6" ht="24">
      <c r="A29" s="503" t="s">
        <v>1069</v>
      </c>
      <c r="B29" s="503" t="s">
        <v>1145</v>
      </c>
      <c r="C29" s="503" t="s">
        <v>1099</v>
      </c>
      <c r="D29" s="503" t="s">
        <v>1100</v>
      </c>
      <c r="E29" s="503" t="s">
        <v>1146</v>
      </c>
      <c r="F29" s="506">
        <v>244987</v>
      </c>
    </row>
    <row r="30" spans="1:6" ht="24">
      <c r="A30" s="503" t="s">
        <v>1069</v>
      </c>
      <c r="B30" s="503" t="s">
        <v>1145</v>
      </c>
      <c r="C30" s="503" t="s">
        <v>1051</v>
      </c>
      <c r="D30" s="503" t="s">
        <v>1147</v>
      </c>
      <c r="E30" s="503" t="s">
        <v>1148</v>
      </c>
      <c r="F30" s="506">
        <v>244622</v>
      </c>
    </row>
    <row r="31" spans="1:6" ht="24">
      <c r="A31" s="503" t="s">
        <v>1092</v>
      </c>
      <c r="B31" s="503" t="s">
        <v>1125</v>
      </c>
      <c r="C31" s="503" t="s">
        <v>1099</v>
      </c>
      <c r="D31" s="503" t="s">
        <v>1100</v>
      </c>
      <c r="E31" s="503" t="s">
        <v>1150</v>
      </c>
      <c r="F31" s="506">
        <v>244987</v>
      </c>
    </row>
    <row r="32" spans="1:6" ht="24">
      <c r="A32" s="505" t="s">
        <v>1070</v>
      </c>
      <c r="B32" s="505" t="s">
        <v>1125</v>
      </c>
      <c r="C32" s="505" t="s">
        <v>1162</v>
      </c>
      <c r="D32" s="505" t="s">
        <v>1149</v>
      </c>
      <c r="E32" s="505" t="s">
        <v>1151</v>
      </c>
      <c r="F32" s="507">
        <v>244622</v>
      </c>
    </row>
    <row r="34" ht="24">
      <c r="A34" s="501" t="s">
        <v>1163</v>
      </c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4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33"/>
  <sheetViews>
    <sheetView view="pageBreakPreview" zoomScale="115" zoomScaleSheetLayoutView="115" zoomScalePageLayoutView="0" workbookViewId="0" topLeftCell="A1">
      <selection activeCell="G12" sqref="G12"/>
    </sheetView>
  </sheetViews>
  <sheetFormatPr defaultColWidth="9.140625" defaultRowHeight="21.75"/>
  <cols>
    <col min="1" max="1" width="25.421875" style="463" customWidth="1"/>
    <col min="2" max="2" width="28.00390625" style="463" customWidth="1"/>
    <col min="3" max="3" width="24.7109375" style="463" customWidth="1"/>
    <col min="4" max="4" width="11.8515625" style="463" bestFit="1" customWidth="1"/>
    <col min="5" max="9" width="11.421875" style="463" customWidth="1"/>
    <col min="10" max="10" width="8.140625" style="463" customWidth="1"/>
    <col min="11" max="11" width="9.421875" style="463" customWidth="1"/>
    <col min="12" max="12" width="8.57421875" style="463" customWidth="1"/>
    <col min="13" max="16384" width="9.140625" style="463" customWidth="1"/>
  </cols>
  <sheetData>
    <row r="1" spans="1:12" ht="24">
      <c r="A1" s="528" t="s">
        <v>1061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</row>
    <row r="2" spans="1:12" ht="24">
      <c r="A2" s="528" t="s">
        <v>1043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</row>
    <row r="4" spans="1:12" s="465" customFormat="1" ht="21" customHeight="1">
      <c r="A4" s="523" t="s">
        <v>179</v>
      </c>
      <c r="B4" s="523" t="s">
        <v>180</v>
      </c>
      <c r="C4" s="523" t="s">
        <v>181</v>
      </c>
      <c r="D4" s="523" t="s">
        <v>1060</v>
      </c>
      <c r="E4" s="530" t="s">
        <v>1059</v>
      </c>
      <c r="F4" s="531"/>
      <c r="G4" s="531"/>
      <c r="H4" s="531"/>
      <c r="I4" s="532"/>
      <c r="J4" s="526" t="s">
        <v>290</v>
      </c>
      <c r="K4" s="523" t="s">
        <v>183</v>
      </c>
      <c r="L4" s="523" t="s">
        <v>263</v>
      </c>
    </row>
    <row r="5" spans="1:12" s="465" customFormat="1" ht="18.75" customHeight="1">
      <c r="A5" s="524"/>
      <c r="B5" s="524"/>
      <c r="C5" s="524"/>
      <c r="D5" s="524"/>
      <c r="E5" s="526" t="s">
        <v>185</v>
      </c>
      <c r="F5" s="526" t="s">
        <v>1051</v>
      </c>
      <c r="G5" s="431" t="s">
        <v>186</v>
      </c>
      <c r="H5" s="483" t="s">
        <v>186</v>
      </c>
      <c r="I5" s="526" t="s">
        <v>1049</v>
      </c>
      <c r="J5" s="529"/>
      <c r="K5" s="524"/>
      <c r="L5" s="524"/>
    </row>
    <row r="6" spans="1:12" s="394" customFormat="1" ht="18.75" customHeight="1">
      <c r="A6" s="525"/>
      <c r="B6" s="525"/>
      <c r="C6" s="525"/>
      <c r="D6" s="525"/>
      <c r="E6" s="527"/>
      <c r="F6" s="527"/>
      <c r="G6" s="466" t="s">
        <v>191</v>
      </c>
      <c r="H6" s="466" t="s">
        <v>520</v>
      </c>
      <c r="I6" s="527"/>
      <c r="J6" s="527"/>
      <c r="K6" s="525"/>
      <c r="L6" s="525"/>
    </row>
    <row r="7" spans="1:12" s="470" customFormat="1" ht="21.75">
      <c r="A7" s="467" t="s">
        <v>1057</v>
      </c>
      <c r="B7" s="468"/>
      <c r="C7" s="468"/>
      <c r="D7" s="469"/>
      <c r="E7" s="469"/>
      <c r="F7" s="469"/>
      <c r="G7" s="469"/>
      <c r="H7" s="469"/>
      <c r="I7" s="469"/>
      <c r="J7" s="469"/>
      <c r="K7" s="469"/>
      <c r="L7" s="468"/>
    </row>
    <row r="8" spans="1:12" s="470" customFormat="1" ht="21.75">
      <c r="A8" s="471"/>
      <c r="B8" s="471" t="s">
        <v>1044</v>
      </c>
      <c r="C8" s="472"/>
      <c r="D8" s="473"/>
      <c r="E8" s="473"/>
      <c r="F8" s="473"/>
      <c r="G8" s="473"/>
      <c r="H8" s="473"/>
      <c r="I8" s="473"/>
      <c r="J8" s="473"/>
      <c r="K8" s="473"/>
      <c r="L8" s="472"/>
    </row>
    <row r="9" spans="1:12" s="470" customFormat="1" ht="21.75">
      <c r="A9" s="471"/>
      <c r="B9" s="471"/>
      <c r="C9" s="472"/>
      <c r="D9" s="473"/>
      <c r="E9" s="473"/>
      <c r="F9" s="473"/>
      <c r="G9" s="473"/>
      <c r="H9" s="473"/>
      <c r="I9" s="473"/>
      <c r="J9" s="473"/>
      <c r="K9" s="473"/>
      <c r="L9" s="472"/>
    </row>
    <row r="10" spans="1:12" s="470" customFormat="1" ht="21.75">
      <c r="A10" s="471"/>
      <c r="B10" s="471"/>
      <c r="C10" s="472"/>
      <c r="D10" s="473"/>
      <c r="E10" s="473"/>
      <c r="F10" s="473"/>
      <c r="G10" s="473"/>
      <c r="H10" s="473"/>
      <c r="I10" s="473"/>
      <c r="J10" s="473"/>
      <c r="K10" s="473"/>
      <c r="L10" s="472"/>
    </row>
    <row r="11" spans="1:12" s="470" customFormat="1" ht="21.75">
      <c r="A11" s="471"/>
      <c r="B11" s="471"/>
      <c r="C11" s="472"/>
      <c r="D11" s="473"/>
      <c r="E11" s="473"/>
      <c r="F11" s="473"/>
      <c r="G11" s="473"/>
      <c r="H11" s="473"/>
      <c r="I11" s="473"/>
      <c r="J11" s="473"/>
      <c r="K11" s="473"/>
      <c r="L11" s="472"/>
    </row>
    <row r="12" spans="1:12" s="470" customFormat="1" ht="21.75">
      <c r="A12" s="471"/>
      <c r="B12" s="471" t="s">
        <v>1045</v>
      </c>
      <c r="C12" s="472"/>
      <c r="D12" s="473"/>
      <c r="E12" s="473"/>
      <c r="F12" s="473"/>
      <c r="G12" s="473"/>
      <c r="H12" s="473"/>
      <c r="I12" s="473"/>
      <c r="J12" s="473"/>
      <c r="K12" s="473"/>
      <c r="L12" s="472"/>
    </row>
    <row r="13" spans="1:12" s="470" customFormat="1" ht="21.75">
      <c r="A13" s="471"/>
      <c r="B13" s="471"/>
      <c r="C13" s="472"/>
      <c r="D13" s="473"/>
      <c r="E13" s="473"/>
      <c r="F13" s="473"/>
      <c r="G13" s="473"/>
      <c r="H13" s="473"/>
      <c r="I13" s="473"/>
      <c r="J13" s="473"/>
      <c r="K13" s="473"/>
      <c r="L13" s="472"/>
    </row>
    <row r="14" spans="1:12" s="470" customFormat="1" ht="21.75">
      <c r="A14" s="471"/>
      <c r="B14" s="471"/>
      <c r="C14" s="472"/>
      <c r="D14" s="473"/>
      <c r="E14" s="473"/>
      <c r="F14" s="473"/>
      <c r="G14" s="473"/>
      <c r="H14" s="473"/>
      <c r="I14" s="473"/>
      <c r="J14" s="473"/>
      <c r="K14" s="473"/>
      <c r="L14" s="472"/>
    </row>
    <row r="15" spans="1:12" s="470" customFormat="1" ht="21.75">
      <c r="A15" s="471"/>
      <c r="B15" s="471"/>
      <c r="C15" s="472"/>
      <c r="D15" s="473"/>
      <c r="E15" s="473"/>
      <c r="F15" s="473"/>
      <c r="G15" s="473"/>
      <c r="H15" s="473"/>
      <c r="I15" s="473"/>
      <c r="J15" s="473"/>
      <c r="K15" s="473"/>
      <c r="L15" s="472"/>
    </row>
    <row r="16" spans="1:12" s="470" customFormat="1" ht="21.75">
      <c r="A16" s="471"/>
      <c r="B16" s="471" t="s">
        <v>1046</v>
      </c>
      <c r="C16" s="472"/>
      <c r="D16" s="473"/>
      <c r="E16" s="473"/>
      <c r="F16" s="473"/>
      <c r="G16" s="473"/>
      <c r="H16" s="473"/>
      <c r="I16" s="473"/>
      <c r="J16" s="473"/>
      <c r="K16" s="473"/>
      <c r="L16" s="472"/>
    </row>
    <row r="17" spans="1:12" s="470" customFormat="1" ht="21.75">
      <c r="A17" s="472"/>
      <c r="B17" s="472"/>
      <c r="C17" s="472"/>
      <c r="D17" s="473"/>
      <c r="E17" s="473"/>
      <c r="F17" s="473"/>
      <c r="G17" s="473"/>
      <c r="H17" s="473"/>
      <c r="I17" s="473"/>
      <c r="J17" s="473"/>
      <c r="K17" s="473"/>
      <c r="L17" s="472"/>
    </row>
    <row r="18" spans="1:12" s="470" customFormat="1" ht="21.75">
      <c r="A18" s="472"/>
      <c r="B18" s="472"/>
      <c r="C18" s="472"/>
      <c r="D18" s="473"/>
      <c r="E18" s="473"/>
      <c r="F18" s="473"/>
      <c r="G18" s="473"/>
      <c r="H18" s="473"/>
      <c r="I18" s="473"/>
      <c r="J18" s="473"/>
      <c r="K18" s="473"/>
      <c r="L18" s="472"/>
    </row>
    <row r="19" spans="1:12" s="470" customFormat="1" ht="21.75">
      <c r="A19" s="472"/>
      <c r="B19" s="472"/>
      <c r="C19" s="472"/>
      <c r="D19" s="473"/>
      <c r="E19" s="473"/>
      <c r="F19" s="473"/>
      <c r="G19" s="473"/>
      <c r="H19" s="473"/>
      <c r="I19" s="473"/>
      <c r="J19" s="473"/>
      <c r="K19" s="473"/>
      <c r="L19" s="472"/>
    </row>
    <row r="20" spans="1:12" s="470" customFormat="1" ht="21.75">
      <c r="A20" s="471"/>
      <c r="B20" s="471" t="s">
        <v>1047</v>
      </c>
      <c r="C20" s="472"/>
      <c r="D20" s="473"/>
      <c r="E20" s="473"/>
      <c r="F20" s="473"/>
      <c r="G20" s="473"/>
      <c r="H20" s="473"/>
      <c r="I20" s="473"/>
      <c r="J20" s="473"/>
      <c r="K20" s="473"/>
      <c r="L20" s="472"/>
    </row>
    <row r="21" spans="1:12" s="470" customFormat="1" ht="21.75">
      <c r="A21" s="474"/>
      <c r="B21" s="474"/>
      <c r="C21" s="475"/>
      <c r="D21" s="476"/>
      <c r="E21" s="476"/>
      <c r="F21" s="476"/>
      <c r="G21" s="476"/>
      <c r="H21" s="476"/>
      <c r="I21" s="476"/>
      <c r="J21" s="476"/>
      <c r="K21" s="476"/>
      <c r="L21" s="475"/>
    </row>
    <row r="22" spans="1:12" s="470" customFormat="1" ht="21.75">
      <c r="A22" s="474"/>
      <c r="B22" s="474"/>
      <c r="C22" s="475"/>
      <c r="D22" s="476"/>
      <c r="E22" s="476"/>
      <c r="F22" s="476"/>
      <c r="G22" s="476"/>
      <c r="H22" s="476"/>
      <c r="I22" s="476"/>
      <c r="J22" s="476"/>
      <c r="K22" s="476"/>
      <c r="L22" s="475"/>
    </row>
    <row r="23" spans="1:12" s="470" customFormat="1" ht="21.75">
      <c r="A23" s="474"/>
      <c r="B23" s="474"/>
      <c r="C23" s="475"/>
      <c r="D23" s="476"/>
      <c r="E23" s="476"/>
      <c r="F23" s="476"/>
      <c r="G23" s="476"/>
      <c r="H23" s="476"/>
      <c r="I23" s="476"/>
      <c r="J23" s="476"/>
      <c r="K23" s="476"/>
      <c r="L23" s="475"/>
    </row>
    <row r="24" spans="1:12" s="470" customFormat="1" ht="21.75">
      <c r="A24" s="471"/>
      <c r="B24" s="471" t="s">
        <v>1053</v>
      </c>
      <c r="C24" s="472"/>
      <c r="D24" s="473"/>
      <c r="E24" s="473"/>
      <c r="F24" s="473"/>
      <c r="G24" s="473"/>
      <c r="H24" s="473"/>
      <c r="I24" s="473"/>
      <c r="J24" s="473"/>
      <c r="K24" s="473"/>
      <c r="L24" s="472"/>
    </row>
    <row r="25" spans="1:12" s="470" customFormat="1" ht="21.75">
      <c r="A25" s="474"/>
      <c r="B25" s="474"/>
      <c r="C25" s="475"/>
      <c r="D25" s="476"/>
      <c r="E25" s="476"/>
      <c r="F25" s="476"/>
      <c r="G25" s="476"/>
      <c r="H25" s="476"/>
      <c r="I25" s="476"/>
      <c r="J25" s="476"/>
      <c r="K25" s="476"/>
      <c r="L25" s="475"/>
    </row>
    <row r="26" spans="1:12" s="470" customFormat="1" ht="21.75">
      <c r="A26" s="474"/>
      <c r="B26" s="474"/>
      <c r="C26" s="475"/>
      <c r="D26" s="476"/>
      <c r="E26" s="476"/>
      <c r="F26" s="476"/>
      <c r="G26" s="476"/>
      <c r="H26" s="476"/>
      <c r="I26" s="476"/>
      <c r="J26" s="476"/>
      <c r="K26" s="476"/>
      <c r="L26" s="475"/>
    </row>
    <row r="27" spans="1:12" s="470" customFormat="1" ht="21.75">
      <c r="A27" s="474"/>
      <c r="B27" s="474"/>
      <c r="C27" s="475"/>
      <c r="D27" s="476"/>
      <c r="E27" s="476"/>
      <c r="F27" s="476"/>
      <c r="G27" s="476"/>
      <c r="H27" s="476"/>
      <c r="I27" s="476"/>
      <c r="J27" s="476"/>
      <c r="K27" s="476"/>
      <c r="L27" s="475"/>
    </row>
    <row r="28" spans="1:12" s="470" customFormat="1" ht="21.75">
      <c r="A28" s="471"/>
      <c r="B28" s="471" t="s">
        <v>1054</v>
      </c>
      <c r="C28" s="472"/>
      <c r="D28" s="473"/>
      <c r="E28" s="473"/>
      <c r="F28" s="473"/>
      <c r="G28" s="473"/>
      <c r="H28" s="473"/>
      <c r="I28" s="473"/>
      <c r="J28" s="473"/>
      <c r="K28" s="473"/>
      <c r="L28" s="472"/>
    </row>
    <row r="29" spans="1:12" s="470" customFormat="1" ht="21.75">
      <c r="A29" s="474"/>
      <c r="B29" s="474"/>
      <c r="C29" s="475"/>
      <c r="D29" s="476"/>
      <c r="E29" s="476"/>
      <c r="F29" s="476"/>
      <c r="G29" s="476"/>
      <c r="H29" s="476"/>
      <c r="I29" s="476"/>
      <c r="J29" s="476"/>
      <c r="K29" s="476"/>
      <c r="L29" s="475"/>
    </row>
    <row r="30" spans="1:12" s="470" customFormat="1" ht="21.75">
      <c r="A30" s="474"/>
      <c r="B30" s="474"/>
      <c r="C30" s="475"/>
      <c r="D30" s="476"/>
      <c r="E30" s="476"/>
      <c r="F30" s="476"/>
      <c r="G30" s="476"/>
      <c r="H30" s="476"/>
      <c r="I30" s="476"/>
      <c r="J30" s="476"/>
      <c r="K30" s="476"/>
      <c r="L30" s="475"/>
    </row>
    <row r="31" spans="1:12" s="394" customFormat="1" ht="21.75">
      <c r="A31" s="477" t="s">
        <v>290</v>
      </c>
      <c r="B31" s="478"/>
      <c r="C31" s="478"/>
      <c r="D31" s="477"/>
      <c r="E31" s="477"/>
      <c r="F31" s="477"/>
      <c r="G31" s="477"/>
      <c r="H31" s="477"/>
      <c r="I31" s="477"/>
      <c r="J31" s="477"/>
      <c r="K31" s="477"/>
      <c r="L31" s="479"/>
    </row>
    <row r="32" s="394" customFormat="1" ht="21.75"/>
    <row r="33" s="394" customFormat="1" ht="21.75">
      <c r="A33" s="480"/>
    </row>
    <row r="34" s="394" customFormat="1" ht="21.75"/>
    <row r="35" s="394" customFormat="1" ht="21.75"/>
    <row r="36" s="394" customFormat="1" ht="21.75"/>
  </sheetData>
  <sheetProtection/>
  <mergeCells count="13">
    <mergeCell ref="A4:A6"/>
    <mergeCell ref="B4:B6"/>
    <mergeCell ref="C4:C6"/>
    <mergeCell ref="D4:D6"/>
    <mergeCell ref="E5:E6"/>
    <mergeCell ref="F5:F6"/>
    <mergeCell ref="I5:I6"/>
    <mergeCell ref="A1:L1"/>
    <mergeCell ref="A2:L2"/>
    <mergeCell ref="J4:J6"/>
    <mergeCell ref="K4:K6"/>
    <mergeCell ref="L4:L6"/>
    <mergeCell ref="E4:I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34"/>
  <sheetViews>
    <sheetView view="pageBreakPreview" zoomScale="115" zoomScaleSheetLayoutView="115" zoomScalePageLayoutView="0" workbookViewId="0" topLeftCell="A1">
      <selection activeCell="C16" sqref="C16"/>
    </sheetView>
  </sheetViews>
  <sheetFormatPr defaultColWidth="9.140625" defaultRowHeight="21.75"/>
  <cols>
    <col min="1" max="1" width="25.421875" style="463" customWidth="1"/>
    <col min="2" max="2" width="22.28125" style="463" customWidth="1"/>
    <col min="3" max="3" width="21.00390625" style="463" customWidth="1"/>
    <col min="4" max="4" width="8.00390625" style="463" customWidth="1"/>
    <col min="5" max="5" width="1.421875" style="463" hidden="1" customWidth="1"/>
    <col min="6" max="6" width="11.57421875" style="463" customWidth="1"/>
    <col min="7" max="7" width="7.8515625" style="463" hidden="1" customWidth="1"/>
    <col min="8" max="8" width="12.28125" style="463" customWidth="1"/>
    <col min="9" max="9" width="9.57421875" style="463" customWidth="1"/>
    <col min="10" max="10" width="7.8515625" style="463" hidden="1" customWidth="1"/>
    <col min="11" max="11" width="17.28125" style="463" customWidth="1"/>
    <col min="12" max="12" width="7.8515625" style="463" hidden="1" customWidth="1"/>
    <col min="13" max="13" width="13.8515625" style="463" customWidth="1"/>
    <col min="14" max="14" width="6.7109375" style="463" customWidth="1"/>
    <col min="15" max="15" width="8.421875" style="463" customWidth="1"/>
    <col min="16" max="16" width="8.28125" style="463" customWidth="1"/>
    <col min="17" max="16384" width="9.140625" style="463" customWidth="1"/>
  </cols>
  <sheetData>
    <row r="1" spans="1:16" ht="24">
      <c r="A1" s="528" t="s">
        <v>1042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</row>
    <row r="2" spans="1:16" ht="24">
      <c r="A2" s="528" t="s">
        <v>1043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4" spans="1:16" s="465" customFormat="1" ht="21" customHeight="1">
      <c r="A4" s="523" t="s">
        <v>179</v>
      </c>
      <c r="B4" s="523" t="s">
        <v>180</v>
      </c>
      <c r="C4" s="523" t="s">
        <v>181</v>
      </c>
      <c r="D4" s="523" t="s">
        <v>1056</v>
      </c>
      <c r="E4" s="533" t="s">
        <v>182</v>
      </c>
      <c r="F4" s="534"/>
      <c r="G4" s="534"/>
      <c r="H4" s="534"/>
      <c r="I4" s="534"/>
      <c r="J4" s="534"/>
      <c r="K4" s="534"/>
      <c r="L4" s="534"/>
      <c r="M4" s="535"/>
      <c r="N4" s="526" t="s">
        <v>290</v>
      </c>
      <c r="O4" s="523" t="s">
        <v>183</v>
      </c>
      <c r="P4" s="523" t="s">
        <v>263</v>
      </c>
    </row>
    <row r="5" spans="1:16" s="394" customFormat="1" ht="18.75" customHeight="1">
      <c r="A5" s="524"/>
      <c r="B5" s="524"/>
      <c r="C5" s="524"/>
      <c r="D5" s="524"/>
      <c r="E5" s="536" t="s">
        <v>185</v>
      </c>
      <c r="F5" s="537"/>
      <c r="G5" s="536" t="s">
        <v>1051</v>
      </c>
      <c r="H5" s="537"/>
      <c r="I5" s="431" t="s">
        <v>186</v>
      </c>
      <c r="J5" s="536" t="s">
        <v>1052</v>
      </c>
      <c r="K5" s="537"/>
      <c r="L5" s="536" t="s">
        <v>1049</v>
      </c>
      <c r="M5" s="537"/>
      <c r="N5" s="529"/>
      <c r="O5" s="524"/>
      <c r="P5" s="524"/>
    </row>
    <row r="6" spans="1:16" s="394" customFormat="1" ht="18.75" customHeight="1">
      <c r="A6" s="524"/>
      <c r="B6" s="524"/>
      <c r="C6" s="524"/>
      <c r="D6" s="524"/>
      <c r="E6" s="466" t="s">
        <v>1050</v>
      </c>
      <c r="F6" s="481" t="s">
        <v>1055</v>
      </c>
      <c r="G6" s="481" t="s">
        <v>1050</v>
      </c>
      <c r="H6" s="466" t="s">
        <v>1055</v>
      </c>
      <c r="I6" s="466" t="s">
        <v>191</v>
      </c>
      <c r="J6" s="466" t="s">
        <v>1050</v>
      </c>
      <c r="K6" s="466" t="s">
        <v>1055</v>
      </c>
      <c r="L6" s="466" t="s">
        <v>1050</v>
      </c>
      <c r="M6" s="466" t="s">
        <v>1055</v>
      </c>
      <c r="N6" s="529"/>
      <c r="O6" s="524"/>
      <c r="P6" s="524"/>
    </row>
    <row r="7" spans="1:16" s="394" customFormat="1" ht="21.75" customHeight="1">
      <c r="A7" s="525"/>
      <c r="B7" s="525"/>
      <c r="C7" s="525"/>
      <c r="D7" s="525"/>
      <c r="E7" s="466"/>
      <c r="F7" s="481"/>
      <c r="G7" s="481"/>
      <c r="H7" s="466"/>
      <c r="I7" s="466" t="s">
        <v>1055</v>
      </c>
      <c r="J7" s="466"/>
      <c r="K7" s="466"/>
      <c r="L7" s="466"/>
      <c r="M7" s="466"/>
      <c r="N7" s="527"/>
      <c r="O7" s="525"/>
      <c r="P7" s="525"/>
    </row>
    <row r="8" spans="1:16" s="470" customFormat="1" ht="21.75">
      <c r="A8" s="467" t="s">
        <v>1057</v>
      </c>
      <c r="B8" s="468"/>
      <c r="C8" s="468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8"/>
    </row>
    <row r="9" spans="1:16" s="470" customFormat="1" ht="21.75">
      <c r="A9" s="471"/>
      <c r="B9" s="471" t="s">
        <v>1044</v>
      </c>
      <c r="C9" s="472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2"/>
    </row>
    <row r="10" spans="1:16" s="470" customFormat="1" ht="21.75">
      <c r="A10" s="471"/>
      <c r="B10" s="471"/>
      <c r="C10" s="472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2"/>
    </row>
    <row r="11" spans="1:16" s="470" customFormat="1" ht="21.75">
      <c r="A11" s="471"/>
      <c r="B11" s="471"/>
      <c r="C11" s="472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2"/>
    </row>
    <row r="12" spans="1:16" s="470" customFormat="1" ht="21.75">
      <c r="A12" s="471"/>
      <c r="B12" s="471"/>
      <c r="C12" s="472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2"/>
    </row>
    <row r="13" spans="1:16" s="470" customFormat="1" ht="21.75">
      <c r="A13" s="471"/>
      <c r="B13" s="471" t="s">
        <v>1045</v>
      </c>
      <c r="C13" s="472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2"/>
    </row>
    <row r="14" spans="1:16" s="470" customFormat="1" ht="21.75">
      <c r="A14" s="471"/>
      <c r="B14" s="471"/>
      <c r="C14" s="472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2"/>
    </row>
    <row r="15" spans="1:16" s="470" customFormat="1" ht="21.75">
      <c r="A15" s="471"/>
      <c r="B15" s="471"/>
      <c r="C15" s="472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2"/>
    </row>
    <row r="16" spans="1:16" s="470" customFormat="1" ht="21.75">
      <c r="A16" s="471"/>
      <c r="B16" s="471"/>
      <c r="C16" s="472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2"/>
    </row>
    <row r="17" spans="1:16" s="470" customFormat="1" ht="21.75">
      <c r="A17" s="471"/>
      <c r="B17" s="471" t="s">
        <v>1046</v>
      </c>
      <c r="C17" s="472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2"/>
    </row>
    <row r="18" spans="1:16" s="470" customFormat="1" ht="21.75">
      <c r="A18" s="472"/>
      <c r="B18" s="472"/>
      <c r="C18" s="472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2"/>
    </row>
    <row r="19" spans="1:16" s="470" customFormat="1" ht="21.75">
      <c r="A19" s="472"/>
      <c r="B19" s="472"/>
      <c r="C19" s="472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2"/>
    </row>
    <row r="20" spans="1:16" s="470" customFormat="1" ht="21.75">
      <c r="A20" s="472"/>
      <c r="B20" s="472"/>
      <c r="C20" s="472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2"/>
    </row>
    <row r="21" spans="1:16" s="470" customFormat="1" ht="21.75">
      <c r="A21" s="471"/>
      <c r="B21" s="471" t="s">
        <v>1047</v>
      </c>
      <c r="C21" s="472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2"/>
    </row>
    <row r="22" spans="1:16" s="470" customFormat="1" ht="21.75">
      <c r="A22" s="474"/>
      <c r="B22" s="474"/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5"/>
    </row>
    <row r="23" spans="1:16" s="470" customFormat="1" ht="21.75">
      <c r="A23" s="474"/>
      <c r="B23" s="474"/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5"/>
    </row>
    <row r="24" spans="1:16" s="470" customFormat="1" ht="21.75">
      <c r="A24" s="474"/>
      <c r="B24" s="474"/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5"/>
    </row>
    <row r="25" spans="1:16" s="470" customFormat="1" ht="21.75">
      <c r="A25" s="471"/>
      <c r="B25" s="471" t="s">
        <v>1053</v>
      </c>
      <c r="C25" s="472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2"/>
    </row>
    <row r="26" spans="1:16" s="470" customFormat="1" ht="21.75">
      <c r="A26" s="474"/>
      <c r="B26" s="474"/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5"/>
    </row>
    <row r="27" spans="1:16" s="470" customFormat="1" ht="21.75">
      <c r="A27" s="474"/>
      <c r="B27" s="474"/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5"/>
    </row>
    <row r="28" spans="1:16" s="470" customFormat="1" ht="21.75">
      <c r="A28" s="474"/>
      <c r="B28" s="474"/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5"/>
    </row>
    <row r="29" spans="1:16" s="470" customFormat="1" ht="21.75">
      <c r="A29" s="471"/>
      <c r="B29" s="471" t="s">
        <v>1054</v>
      </c>
      <c r="C29" s="472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2"/>
    </row>
    <row r="30" spans="1:16" s="470" customFormat="1" ht="21.75">
      <c r="A30" s="474"/>
      <c r="B30" s="474"/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5"/>
    </row>
    <row r="31" spans="1:16" s="470" customFormat="1" ht="21.75">
      <c r="A31" s="474"/>
      <c r="B31" s="474"/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5"/>
    </row>
    <row r="32" spans="1:16" s="394" customFormat="1" ht="21.75">
      <c r="A32" s="477" t="s">
        <v>290</v>
      </c>
      <c r="B32" s="478"/>
      <c r="C32" s="478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9"/>
    </row>
    <row r="33" s="394" customFormat="1" ht="21.75"/>
    <row r="34" s="394" customFormat="1" ht="21.75">
      <c r="A34" s="480"/>
    </row>
    <row r="35" s="394" customFormat="1" ht="21.75"/>
    <row r="36" s="394" customFormat="1" ht="21.75"/>
    <row r="37" s="394" customFormat="1" ht="21.75"/>
  </sheetData>
  <sheetProtection/>
  <mergeCells count="14">
    <mergeCell ref="P4:P7"/>
    <mergeCell ref="G5:H5"/>
    <mergeCell ref="J5:K5"/>
    <mergeCell ref="A4:A7"/>
    <mergeCell ref="B4:B7"/>
    <mergeCell ref="C4:C7"/>
    <mergeCell ref="D4:D7"/>
    <mergeCell ref="N4:N7"/>
    <mergeCell ref="A1:P1"/>
    <mergeCell ref="A2:P2"/>
    <mergeCell ref="E4:M4"/>
    <mergeCell ref="E5:F5"/>
    <mergeCell ref="L5:M5"/>
    <mergeCell ref="O4:O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B7"/>
  <sheetViews>
    <sheetView zoomScale="40" zoomScaleNormal="40" zoomScalePageLayoutView="0" workbookViewId="0" topLeftCell="A1">
      <selection activeCell="A1" sqref="A1:X19"/>
    </sheetView>
  </sheetViews>
  <sheetFormatPr defaultColWidth="9.140625" defaultRowHeight="21.75"/>
  <cols>
    <col min="1" max="16384" width="9.140625" style="482" customWidth="1"/>
  </cols>
  <sheetData>
    <row r="7" ht="59.25">
      <c r="B7" s="482" t="s">
        <v>1058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"/>
  <sheetViews>
    <sheetView zoomScalePageLayoutView="0" workbookViewId="0" topLeftCell="A1">
      <selection activeCell="I23" sqref="I23"/>
    </sheetView>
  </sheetViews>
  <sheetFormatPr defaultColWidth="9.140625" defaultRowHeight="21.75"/>
  <cols>
    <col min="1" max="1" width="3.28125" style="41" customWidth="1"/>
    <col min="2" max="2" width="7.00390625" style="41" customWidth="1"/>
    <col min="3" max="16384" width="9.140625" style="41" customWidth="1"/>
  </cols>
  <sheetData>
    <row r="1" spans="1:18" ht="27.75">
      <c r="A1" s="538" t="s">
        <v>499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5" ht="21.75"/>
    <row r="6" ht="21.75"/>
    <row r="7" ht="21.75"/>
  </sheetData>
  <sheetProtection/>
  <mergeCells count="1">
    <mergeCell ref="A1:R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5" zoomScaleSheetLayoutView="85" zoomScalePageLayoutView="0" workbookViewId="0" topLeftCell="A1">
      <selection activeCell="F29" sqref="F29"/>
    </sheetView>
  </sheetViews>
  <sheetFormatPr defaultColWidth="9.140625" defaultRowHeight="21.75"/>
  <cols>
    <col min="1" max="1" width="5.140625" style="40" customWidth="1"/>
    <col min="2" max="2" width="67.00390625" style="8" bestFit="1" customWidth="1"/>
    <col min="3" max="3" width="39.140625" style="8" customWidth="1"/>
    <col min="4" max="4" width="29.8515625" style="8" customWidth="1"/>
    <col min="5" max="16384" width="9.140625" style="8" customWidth="1"/>
  </cols>
  <sheetData>
    <row r="1" spans="1:4" ht="24">
      <c r="A1" s="510" t="s">
        <v>503</v>
      </c>
      <c r="B1" s="510"/>
      <c r="C1" s="510"/>
      <c r="D1" s="510"/>
    </row>
    <row r="3" spans="1:4" ht="24">
      <c r="A3" s="9" t="s">
        <v>178</v>
      </c>
      <c r="B3" s="9" t="s">
        <v>500</v>
      </c>
      <c r="C3" s="9" t="s">
        <v>501</v>
      </c>
      <c r="D3" s="9" t="s">
        <v>502</v>
      </c>
    </row>
    <row r="4" spans="1:4" ht="24">
      <c r="A4" s="42"/>
      <c r="B4" s="43" t="s">
        <v>196</v>
      </c>
      <c r="C4" s="44" t="s">
        <v>46</v>
      </c>
      <c r="D4" s="45"/>
    </row>
    <row r="5" spans="1:4" ht="24">
      <c r="A5" s="46">
        <v>1</v>
      </c>
      <c r="B5" s="47" t="s">
        <v>504</v>
      </c>
      <c r="C5" s="48" t="s">
        <v>47</v>
      </c>
      <c r="D5" s="49"/>
    </row>
    <row r="6" spans="1:4" ht="24">
      <c r="A6" s="46">
        <v>2</v>
      </c>
      <c r="B6" s="47" t="s">
        <v>519</v>
      </c>
      <c r="C6" s="48" t="s">
        <v>48</v>
      </c>
      <c r="D6" s="49"/>
    </row>
    <row r="7" spans="1:4" ht="24">
      <c r="A7" s="46"/>
      <c r="B7" s="47" t="s">
        <v>520</v>
      </c>
      <c r="C7" s="48" t="s">
        <v>49</v>
      </c>
      <c r="D7" s="49"/>
    </row>
    <row r="8" spans="1:4" ht="24">
      <c r="A8" s="46">
        <v>3</v>
      </c>
      <c r="B8" s="47" t="s">
        <v>522</v>
      </c>
      <c r="C8" s="48" t="s">
        <v>50</v>
      </c>
      <c r="D8" s="49"/>
    </row>
    <row r="9" spans="1:4" ht="24">
      <c r="A9" s="46"/>
      <c r="B9" s="47" t="s">
        <v>523</v>
      </c>
      <c r="C9" s="48" t="s">
        <v>51</v>
      </c>
      <c r="D9" s="49"/>
    </row>
    <row r="10" spans="1:4" ht="24">
      <c r="A10" s="46">
        <v>4</v>
      </c>
      <c r="B10" s="47" t="s">
        <v>524</v>
      </c>
      <c r="C10" s="48" t="s">
        <v>52</v>
      </c>
      <c r="D10" s="49"/>
    </row>
    <row r="11" spans="1:4" ht="24">
      <c r="A11" s="46"/>
      <c r="B11" s="47" t="s">
        <v>525</v>
      </c>
      <c r="C11" s="48" t="s">
        <v>53</v>
      </c>
      <c r="D11" s="49"/>
    </row>
    <row r="12" spans="1:4" ht="24">
      <c r="A12" s="46">
        <v>5</v>
      </c>
      <c r="B12" s="47" t="s">
        <v>505</v>
      </c>
      <c r="C12" s="48"/>
      <c r="D12" s="49"/>
    </row>
    <row r="13" spans="1:4" ht="24">
      <c r="A13" s="46">
        <v>6</v>
      </c>
      <c r="B13" s="47" t="s">
        <v>526</v>
      </c>
      <c r="C13" s="48"/>
      <c r="D13" s="49"/>
    </row>
    <row r="14" spans="1:4" ht="24">
      <c r="A14" s="46"/>
      <c r="B14" s="47" t="s">
        <v>527</v>
      </c>
      <c r="C14" s="48"/>
      <c r="D14" s="49"/>
    </row>
    <row r="15" spans="1:4" ht="24">
      <c r="A15" s="46">
        <v>7</v>
      </c>
      <c r="B15" s="47" t="s">
        <v>506</v>
      </c>
      <c r="C15" s="48"/>
      <c r="D15" s="49"/>
    </row>
    <row r="16" spans="1:4" ht="24">
      <c r="A16" s="46">
        <v>8</v>
      </c>
      <c r="B16" s="47" t="s">
        <v>507</v>
      </c>
      <c r="C16" s="48"/>
      <c r="D16" s="49"/>
    </row>
    <row r="17" spans="1:4" ht="24">
      <c r="A17" s="46">
        <v>9</v>
      </c>
      <c r="B17" s="47" t="s">
        <v>528</v>
      </c>
      <c r="C17" s="48"/>
      <c r="D17" s="49"/>
    </row>
    <row r="18" spans="1:4" ht="24">
      <c r="A18" s="46"/>
      <c r="B18" s="47" t="s">
        <v>529</v>
      </c>
      <c r="C18" s="48"/>
      <c r="D18" s="49"/>
    </row>
    <row r="19" spans="1:4" ht="24">
      <c r="A19" s="46"/>
      <c r="B19" s="47" t="s">
        <v>530</v>
      </c>
      <c r="C19" s="48"/>
      <c r="D19" s="49"/>
    </row>
    <row r="20" spans="1:4" ht="24">
      <c r="A20" s="46">
        <v>10</v>
      </c>
      <c r="B20" s="47" t="s">
        <v>508</v>
      </c>
      <c r="C20" s="48"/>
      <c r="D20" s="49"/>
    </row>
    <row r="21" spans="1:4" ht="24">
      <c r="A21" s="46">
        <v>11</v>
      </c>
      <c r="B21" s="47" t="s">
        <v>509</v>
      </c>
      <c r="C21" s="50"/>
      <c r="D21" s="49"/>
    </row>
    <row r="22" spans="1:4" ht="24">
      <c r="A22" s="46">
        <v>12</v>
      </c>
      <c r="B22" s="47" t="s">
        <v>510</v>
      </c>
      <c r="C22" s="49"/>
      <c r="D22" s="49"/>
    </row>
    <row r="23" spans="1:4" ht="24">
      <c r="A23" s="46">
        <v>13</v>
      </c>
      <c r="B23" s="47" t="s">
        <v>511</v>
      </c>
      <c r="C23" s="50"/>
      <c r="D23" s="49"/>
    </row>
    <row r="24" spans="1:4" ht="24">
      <c r="A24" s="46">
        <v>14</v>
      </c>
      <c r="B24" s="47" t="s">
        <v>512</v>
      </c>
      <c r="C24" s="49"/>
      <c r="D24" s="49"/>
    </row>
    <row r="25" spans="1:4" s="53" customFormat="1" ht="48">
      <c r="A25" s="56">
        <v>15</v>
      </c>
      <c r="B25" s="57" t="s">
        <v>513</v>
      </c>
      <c r="C25" s="58"/>
      <c r="D25" s="58"/>
    </row>
    <row r="26" spans="1:4" s="53" customFormat="1" ht="48">
      <c r="A26" s="51">
        <v>16</v>
      </c>
      <c r="B26" s="47" t="s">
        <v>514</v>
      </c>
      <c r="C26" s="54"/>
      <c r="D26" s="55"/>
    </row>
    <row r="27" spans="1:4" s="53" customFormat="1" ht="48">
      <c r="A27" s="51">
        <v>17</v>
      </c>
      <c r="B27" s="47" t="s">
        <v>515</v>
      </c>
      <c r="C27" s="52"/>
      <c r="D27" s="52"/>
    </row>
    <row r="28" spans="1:4" s="53" customFormat="1" ht="24">
      <c r="A28" s="51">
        <v>18</v>
      </c>
      <c r="B28" s="47" t="s">
        <v>516</v>
      </c>
      <c r="C28" s="52"/>
      <c r="D28" s="52"/>
    </row>
    <row r="29" spans="1:4" s="53" customFormat="1" ht="48">
      <c r="A29" s="51">
        <v>19</v>
      </c>
      <c r="B29" s="47" t="s">
        <v>531</v>
      </c>
      <c r="C29" s="52"/>
      <c r="D29" s="52"/>
    </row>
    <row r="30" spans="1:4" s="53" customFormat="1" ht="48">
      <c r="A30" s="51">
        <v>20</v>
      </c>
      <c r="B30" s="47" t="s">
        <v>517</v>
      </c>
      <c r="C30" s="52"/>
      <c r="D30" s="52"/>
    </row>
    <row r="31" spans="1:4" s="53" customFormat="1" ht="48">
      <c r="A31" s="56">
        <v>21</v>
      </c>
      <c r="B31" s="57" t="s">
        <v>518</v>
      </c>
      <c r="C31" s="58"/>
      <c r="D31" s="58"/>
    </row>
  </sheetData>
  <sheetProtection/>
  <mergeCells count="1">
    <mergeCell ref="A1:D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2023-01-10T10:16:36Z</cp:lastPrinted>
  <dcterms:created xsi:type="dcterms:W3CDTF">2005-10-11T04:21:54Z</dcterms:created>
  <dcterms:modified xsi:type="dcterms:W3CDTF">2023-01-10T11:03:08Z</dcterms:modified>
  <cp:category/>
  <cp:version/>
  <cp:contentType/>
  <cp:contentStatus/>
</cp:coreProperties>
</file>