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คณะครุศาสตร์" sheetId="1" r:id="rId1"/>
  </sheets>
  <definedNames>
    <definedName name="_xlnm._FilterDatabase" localSheetId="0" hidden="1">คณะครุศาสตร์!$A$4:$Q$114</definedName>
    <definedName name="_xlnm.Print_Titles" localSheetId="0">คณะครุศาสตร์!$4:$4</definedName>
  </definedNames>
  <calcPr calcId="145621"/>
</workbook>
</file>

<file path=xl/calcChain.xml><?xml version="1.0" encoding="utf-8"?>
<calcChain xmlns="http://schemas.openxmlformats.org/spreadsheetml/2006/main">
  <c r="H113" i="1" l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H84" i="1"/>
  <c r="H83" i="1"/>
  <c r="H82" i="1"/>
  <c r="H81" i="1"/>
  <c r="H80" i="1"/>
  <c r="H79" i="1"/>
  <c r="H76" i="1" s="1"/>
  <c r="H78" i="1"/>
  <c r="H77" i="1"/>
  <c r="H75" i="1"/>
  <c r="H74" i="1"/>
  <c r="H73" i="1"/>
  <c r="H72" i="1"/>
  <c r="H71" i="1"/>
  <c r="H68" i="1" s="1"/>
  <c r="H70" i="1"/>
  <c r="H69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6" i="1"/>
  <c r="H45" i="1"/>
  <c r="H44" i="1"/>
  <c r="H43" i="1"/>
  <c r="H42" i="1"/>
  <c r="H40" i="1" s="1"/>
  <c r="H41" i="1"/>
  <c r="H39" i="1"/>
  <c r="H38" i="1"/>
  <c r="H36" i="1"/>
  <c r="H35" i="1"/>
  <c r="H33" i="1"/>
  <c r="H32" i="1"/>
  <c r="H31" i="1" s="1"/>
  <c r="H30" i="1"/>
  <c r="H29" i="1"/>
  <c r="H28" i="1"/>
  <c r="H25" i="1" s="1"/>
  <c r="H27" i="1"/>
  <c r="H26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6" i="1" s="1"/>
  <c r="H7" i="1"/>
  <c r="H114" i="1" l="1"/>
</calcChain>
</file>

<file path=xl/sharedStrings.xml><?xml version="1.0" encoding="utf-8"?>
<sst xmlns="http://schemas.openxmlformats.org/spreadsheetml/2006/main" count="385" uniqueCount="144">
  <si>
    <t xml:space="preserve">สรุปรายการที่ขอรับจัดสรรรายการครุภัณฑ์ ที่ดิน  สิ่งก่อสร้าง  ประจำปี งบประมาณ  พ.ศ. ๒๕๖๑ </t>
  </si>
  <si>
    <t>คณะครุศาสตร์</t>
  </si>
  <si>
    <t>ที่</t>
  </si>
  <si>
    <t>รายการ</t>
  </si>
  <si>
    <t>หน่วยนับ</t>
  </si>
  <si>
    <t>จำนวนเงิน</t>
  </si>
  <si>
    <t>หน่วยงานที่ขอรับจัดสรร</t>
  </si>
  <si>
    <t>ชื่อผู้รับผิดชอบโครงการ</t>
  </si>
  <si>
    <t>คุณลักษณะเฉพาะ</t>
  </si>
  <si>
    <t>ตารางเปรียบเทียบคุณลักษณะเฉพาะ</t>
  </si>
  <si>
    <t>ใบเสนอราคา</t>
  </si>
  <si>
    <t>ประเภทครุภัณฑ์</t>
  </si>
  <si>
    <t>หมายเหตุ</t>
  </si>
  <si>
    <t>ผลผลิต  :  ผู้สำเร็จการศึกษาด้านสังคม  (รวม 9 รายการ)</t>
  </si>
  <si>
    <t>ชุดครุภัณฑ์ประจำศูนย์ส่งเสริมการสอนภาษาอังกฤษและการเทคโนโลยี ตำบลธาตุเชิงชุม อำเภอเมือง จังหวัดสกลนคร</t>
  </si>
  <si>
    <t>ชุด</t>
  </si>
  <si>
    <t>บาท</t>
  </si>
  <si>
    <t xml:space="preserve">คณะครุศาสตร์ </t>
  </si>
  <si>
    <t>นางสาวนวพร  วรรณทอง</t>
  </si>
  <si>
    <t>P</t>
  </si>
  <si>
    <t>ไม่สมบูรณ์</t>
  </si>
  <si>
    <t>1. เครื่องคอมพิวเตอร์ประมวลผลแบบที่ 1</t>
  </si>
  <si>
    <t>เครื่อง</t>
  </si>
  <si>
    <t>2. เครื่องคอมพิวเตอร์โน๊ตบุ๊ค สำหรับงานประมวผล</t>
  </si>
  <si>
    <t>3. เครื่องพิมพ์ Multifunction ชนิดเลเซอร์ ขาวดำ</t>
  </si>
  <si>
    <t>4. เครื่องพิมพ์ชนิดเลเซอร์/ชนิด LED สี แบบ Network</t>
  </si>
  <si>
    <t>5. เครื่องปรับอากาศชนิดตั้งพื้นหรือชนิดแขวน 40,000 BTU</t>
  </si>
  <si>
    <t>6. เครื่องดูดฝุ่นขนาด 15 ลิตร</t>
  </si>
  <si>
    <t>7. เครื่องมัลติมีเดียโปรเจคเตอร์ขนาด 3,500 ANSI Lumens</t>
  </si>
  <si>
    <t>8. จอรับภาพชนิดมอเตอร์ไฟฟ้า ขนาดเส้นทแยงมุม 120 นิ้ว</t>
  </si>
  <si>
    <t>จอ</t>
  </si>
  <si>
    <t>9. โต๊ะทำงาน ขนาด 180 ซม.</t>
  </si>
  <si>
    <t>ตัว</t>
  </si>
  <si>
    <t>10. โต๊ะทำงาน ขนาด 120 ซม.</t>
  </si>
  <si>
    <t>11. โต๊ะประชุม ขนาด 150 ซม.</t>
  </si>
  <si>
    <t>12. โต๊ะประชุม ขนาด 300 ซม.</t>
  </si>
  <si>
    <t>13. เก้าอี้สำนักงาน</t>
  </si>
  <si>
    <t>14. เก้าอี้นั่งบุนวม</t>
  </si>
  <si>
    <t>15. ตู้เอกสาร</t>
  </si>
  <si>
    <t>ตู้</t>
  </si>
  <si>
    <t>16. ชุดโซฟา</t>
  </si>
  <si>
    <t>17. ชั้นหนังสือ ขนาด 1,080 ซม.</t>
  </si>
  <si>
    <t>อัน</t>
  </si>
  <si>
    <t>18. ชุดเครื่องเสียง</t>
  </si>
  <si>
    <t>ชุดครุภัณฑ์จัดการเรียนการสอนคณะครุศาสตร์ ตำบลธาตุเชิงชุม อำเภอเมือง จังหวัดสกลนคร</t>
  </si>
  <si>
    <t>นายกฤษณะ  กีวิไลย์</t>
  </si>
  <si>
    <t>1. เครื่องคอมพิวเตอร์ สำหรับงานประมวล แบบที่ 1</t>
  </si>
  <si>
    <t>2. เครื่องมัลติมีเดียโปรเจคเตอร์ ระดับ XGA ขนาดไม่น้อยกว่า 3,500 ANSI Lumens</t>
  </si>
  <si>
    <t>3. เครื่องฉายภาพ 3 มิติ ความละเอียดไม่น้อยกว่า 3,200,000 พิเชล</t>
  </si>
  <si>
    <t>4. ชุดเครื่องช่วยสอนกลางแจ้ง</t>
  </si>
  <si>
    <t>5. ไมโครโฟนห้องประชุม</t>
  </si>
  <si>
    <t>ชุดครุภัณฑ์การศึกษาสาขาฟิสิกส์ ตำบลธาตุเชิงชุม อำเภอเมือง จังหวัดสกลนคร</t>
  </si>
  <si>
    <t>ผศ.เชิดตระกูล  หอมจำปา</t>
  </si>
  <si>
    <t>(คบ.)</t>
  </si>
  <si>
    <t>1. เครื่องโปรเจคเตอร์</t>
  </si>
  <si>
    <t>2. เครื่องคอมพิวเตอร์ แบบ PC</t>
  </si>
  <si>
    <t>3. เครื่อง Tablet</t>
  </si>
  <si>
    <t>4. หนังสือประกอบการเรียน</t>
  </si>
  <si>
    <t>5. ตู้เก็บเอกสาร และหนังสือที่เกี่ยวข้อง</t>
  </si>
  <si>
    <t>หลัง</t>
  </si>
  <si>
    <t>6. เครื่องคอมพิวเตอร์โน๊ตบุ๊ค</t>
  </si>
  <si>
    <t>7. เครื่องคอมพิวเตอร์ PC</t>
  </si>
  <si>
    <t>8. เครื่อง Visual และลำโพง</t>
  </si>
  <si>
    <t>ชุดครุภัณฑ์ห้องเรียนคุณภาพคณะครุศาสตร์ ตำบลธาตุเชิงชุม อำเภอเมือง จังหวัดสกลนคร</t>
  </si>
  <si>
    <t>1. เครื่องมัลติมีเดียโปรเจคเตอร์ ระดับ XGA ขนาดไม่น้อยกว่า 3,500 ANSI Lumens</t>
  </si>
  <si>
    <t>2. เครื่องฉายภาพ 3 มิติ</t>
  </si>
  <si>
    <t>3. กล้อง DSLR พร้อมเลนส์,ไมค์และขาตั้งกล้อง</t>
  </si>
  <si>
    <t>4. ชุดเครื่องขยายเสียงประจำห้องเรียน</t>
  </si>
  <si>
    <t>5. ชุดเครื่องช่วยสอนกลางแจ้ง</t>
  </si>
  <si>
    <t>6. ไมโครโฟนห้องประชุม</t>
  </si>
  <si>
    <t>ชุดอุปกรณ์การเรียนการสอนทางพลศึกษาและวิทยาศาสตร์การกีฬา ตำบลธาตุเชิงชุม อำเภอเมือง จังหวัดสกลนคร</t>
  </si>
  <si>
    <t>นายอภิวัฒน์  ปานทอง</t>
  </si>
  <si>
    <t>1. ลูกบาสเกตบอล</t>
  </si>
  <si>
    <t>ลูก</t>
  </si>
  <si>
    <t>2. ลูกฟุตซอล</t>
  </si>
  <si>
    <t>3. ลูกฟุตบอล</t>
  </si>
  <si>
    <t>4. ลูกแชร์บอล</t>
  </si>
  <si>
    <t>5. ตะกร้าแชร์บอล</t>
  </si>
  <si>
    <t>6. ลูกวอลเลย์บอล</t>
  </si>
  <si>
    <t>7. สปีดแลดเดอร์</t>
  </si>
  <si>
    <t>8. กำแพงฝึกซ้อมฟรีคิก</t>
  </si>
  <si>
    <t>9. แผ่นวัดกระโดดไกล</t>
  </si>
  <si>
    <t>แผ่น</t>
  </si>
  <si>
    <t>10. เมดีซีนบอล ขนาด เบอร์ 3 น้ำหนัก 3 กก.</t>
  </si>
  <si>
    <t>11. เมดีซีนบอล ขนาด เบอร์ 7 น้ำหนัก 4 กก.</t>
  </si>
  <si>
    <t>12. เมดีซีนบอล ขนาด เบอร์ 7 น้ำหนัก 5 กก.</t>
  </si>
  <si>
    <t>13. เมดีซีนบอล ขนาด เบอร์ 7 น้ำหนัก 6 กก.</t>
  </si>
  <si>
    <t>14. เมดีซีนบอล ขนาด เบอร์ 7 น้ำหนัก 7 กก.</t>
  </si>
  <si>
    <t>15. เทรนนิ่งมาร์กโคน</t>
  </si>
  <si>
    <t>16. นาฬิกาจับเวลา</t>
  </si>
  <si>
    <t>เรือน</t>
  </si>
  <si>
    <t>17. ตาข่ายประตูฟุตบอล</t>
  </si>
  <si>
    <t>18. ตาข่ายประตูฟุตซอล</t>
  </si>
  <si>
    <t>19. ตาข่ายกีฬาตะกร้อ</t>
  </si>
  <si>
    <t>20. ตาข่ายกีฬาวอลเลย์บอล</t>
  </si>
  <si>
    <t>ชุดครุภัณฑ์การศึกษาสาขาสังคมศึกษา  ตำบลธาตุเชิงชุม อำเภอเมือง จังหวัดสกลนคร</t>
  </si>
  <si>
    <t>นางเพ็ญพรรษา  อุ้ยปัดฌาวงศ์</t>
  </si>
  <si>
    <t>ไม่มี</t>
  </si>
  <si>
    <t>1. GPS รุ่น Etrax 30x</t>
  </si>
  <si>
    <t>2. ชุดการเรียนรู้ภูมิศาสตร์</t>
  </si>
  <si>
    <t>3. โดรนถ่ายภาพทางอากาศ</t>
  </si>
  <si>
    <t>4. ชุดเครื่องขยายเสียงเคลื่อนที่</t>
  </si>
  <si>
    <t>5. เครื่องรับและส่งสัญญาณอินเตอร์เน็ด</t>
  </si>
  <si>
    <t>6. คอมพิวเตอร์</t>
  </si>
  <si>
    <t>7. เครื่องปริ้นท์ สำเนา และสแกนเอกสาร</t>
  </si>
  <si>
    <t xml:space="preserve">ครุภัณฑ์สำนักงานคณะครุศาสตร์ สารสนเทศสำหรับวิชาชีพครู  </t>
  </si>
  <si>
    <t>1. เครื่องคอมพิวเตอร์ สำหรับงานประมวลผล แบบที่ 1</t>
  </si>
  <si>
    <t>3. เครื่องฉายภาพ 3 มิติ ความละเอียดไม่น้อยกว่า 3,200,000 พิกเซล</t>
  </si>
  <si>
    <t>7. เครื่องปรับอากาศ ชนิดแขน ขนาด 44,000 BTU</t>
  </si>
  <si>
    <t xml:space="preserve">8. กล้อง DSLR พร้อมเลนส์, อุปกรณ์ภ่ายวีดีโอ Stabilizer,ไมค์และขาตั้งกล้อง </t>
  </si>
  <si>
    <t>ชุดครุภัณฑ์จัดการเรียนการสอนสาขานวัตกรรมคอมพิวเตอร์</t>
  </si>
  <si>
    <t>นายวสันต์  ศรีหิรัญ</t>
  </si>
  <si>
    <t>1. เครื่องคอมพิวเตอร์แมคอินทอช (iMac)</t>
  </si>
  <si>
    <t>2. เครื่องคอมพิวเตอร์โน๊ตบุ๊ค</t>
  </si>
  <si>
    <t>3. กล้องวีดีโอ ชุดไฟสตูดิโอ และอุปกรณ์ต่อพ่วง</t>
  </si>
  <si>
    <t>4. อุปกรณ์วาดภาพดิจิตอล (Mouse Pen)</t>
  </si>
  <si>
    <t>5. กระดานกราฟิก (Graphic Tablet)</t>
  </si>
  <si>
    <t>6. Tablet</t>
  </si>
  <si>
    <t>7. หนังสือประกอบการเรียน</t>
  </si>
  <si>
    <t>8. ตู้เก็บสื่อและอุปกรณ์ในการสร้างสื่อนวัตกรรมฯ</t>
  </si>
  <si>
    <t xml:space="preserve">ชุดปฏิบัติการด้านวิทยาศาสตร์ </t>
  </si>
  <si>
    <t>นางสาวเบญจพร  อุผา</t>
  </si>
  <si>
    <t xml:space="preserve">เสนอราคา  </t>
  </si>
  <si>
    <t xml:space="preserve">1. กล้องดูดาว ขนาดหน้ากล้อง 8 นิ้ว ประเภท Schmidt-Cassegrain </t>
  </si>
  <si>
    <t>มา 1 ราย</t>
  </si>
  <si>
    <t xml:space="preserve">2. กล้องดูดาวสะท้อน ขนาดหน้ากล้อง 8 นิ้ว (Dobsonian Telescope) </t>
  </si>
  <si>
    <t xml:space="preserve">3. กล้องดูดาวแบบผสม ความยาวโฟกัส 1250 มม. </t>
  </si>
  <si>
    <t>4. เครื่องดูด-จ่าย สารละลาย (pipette aid) ขนาดตั้งแต่ 1-100 มิลลิลิตร</t>
  </si>
  <si>
    <t>5. เครื่องสำหรับให้ความร้อนด้วยไฟฟ้าพร้อมด้วยระบบกวนสารละลาย (Hotplate &amp; Stirrer)</t>
  </si>
  <si>
    <t xml:space="preserve">6. อุปกรณ์ดูดของเหลวขนาดเล็ก Micropipette 0.5-50 μl  </t>
  </si>
  <si>
    <t xml:space="preserve">7. กล้องจุลทรรศน์ ชนิด 2 ตา (งานการสอน) </t>
  </si>
  <si>
    <t>8. เครื่องมือสำหรับวัดค่าความเป็นกรด-ด่าง (pH Meter)</t>
  </si>
  <si>
    <t>9. ตู้เก็บสารเคมี ระบบกำจัดไอสารเคมี</t>
  </si>
  <si>
    <t xml:space="preserve">10. เครื่องทำน้ำกลั่น </t>
  </si>
  <si>
    <t xml:space="preserve">11. ตู้อบสุญญากาศแบบแห้ง (Vacuum drying oven) </t>
  </si>
  <si>
    <t>12. แบบจำลองโมเลกุลของสารอินทรีย์และอนินทรีย์</t>
  </si>
  <si>
    <t xml:space="preserve">13. ตู้ดูดความชื้น </t>
  </si>
  <si>
    <t>14. ออกซิเจน อิเล็กโทรด จำนวน 5 อัน</t>
  </si>
  <si>
    <t>15. เครื่องวัดปริมาณแอลกอฮอล์ (Alcohol refectometer) จำนวน 4 อัน</t>
  </si>
  <si>
    <t>16. เครื่องชั่งไฟฟ้า ทศนิยม 3 ตำแหน่ง จำนวน 3 เครื่อง</t>
  </si>
  <si>
    <t xml:space="preserve">17. ชุดเครื่องฉายดาว Home Star </t>
  </si>
  <si>
    <t xml:space="preserve">18. กล้องดูดาวหักเห พร้อมขาตั้ง ควบคุมด้วย slow motion control </t>
  </si>
  <si>
    <t>19. เครื่องชั่งไฟฟ้า ทศนิยม 4 ตำแหน่ง</t>
  </si>
  <si>
    <t>รวมเป็นเงิน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</si>
</sst>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AngsanaUPC"/>
      <family val="1"/>
      <charset val="222"/>
    </font>
    <font>
      <sz val="16"/>
      <name val="Wingdings 2"/>
      <family val="1"/>
      <charset val="2"/>
    </font>
    <font>
      <sz val="14"/>
      <name val="TH SarabunPSK"/>
      <family val="2"/>
    </font>
    <font>
      <sz val="16"/>
      <color rgb="FF333333"/>
      <name val="TH SarabunPSK"/>
      <family val="2"/>
    </font>
    <font>
      <sz val="11"/>
      <color theme="1"/>
      <name val="Tahoma"/>
      <family val="2"/>
      <scheme val="minor"/>
    </font>
    <font>
      <sz val="14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0" fillId="0" borderId="0"/>
    <xf numFmtId="0" fontId="1" fillId="0" borderId="0"/>
    <xf numFmtId="43" fontId="2" fillId="0" borderId="0" applyFont="0" applyFill="0" applyBorder="0" applyAlignment="0" applyProtection="0"/>
    <xf numFmtId="0" fontId="11" fillId="0" borderId="0"/>
    <xf numFmtId="0" fontId="10" fillId="0" borderId="0"/>
    <xf numFmtId="0" fontId="2" fillId="0" borderId="0"/>
  </cellStyleXfs>
  <cellXfs count="170">
    <xf numFmtId="0" fontId="0" fillId="0" borderId="0" xfId="0"/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Continuous" vertical="center"/>
    </xf>
    <xf numFmtId="0" fontId="4" fillId="0" borderId="0" xfId="2" applyFont="1"/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187" fontId="3" fillId="0" borderId="1" xfId="1" applyNumberFormat="1" applyFont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Continuous" vertical="center"/>
    </xf>
    <xf numFmtId="0" fontId="5" fillId="2" borderId="2" xfId="2" applyFont="1" applyFill="1" applyBorder="1" applyAlignment="1">
      <alignment horizontal="center" vertical="center"/>
    </xf>
    <xf numFmtId="3" fontId="5" fillId="2" borderId="2" xfId="2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0" fontId="4" fillId="0" borderId="0" xfId="2" applyFont="1" applyAlignment="1"/>
    <xf numFmtId="0" fontId="5" fillId="0" borderId="5" xfId="2" applyFont="1" applyBorder="1" applyAlignment="1">
      <alignment horizontal="left" vertical="center"/>
    </xf>
    <xf numFmtId="0" fontId="4" fillId="0" borderId="5" xfId="2" applyFont="1" applyBorder="1" applyAlignment="1"/>
    <xf numFmtId="0" fontId="5" fillId="0" borderId="5" xfId="2" applyFont="1" applyBorder="1" applyAlignment="1">
      <alignment horizontal="center" vertical="center"/>
    </xf>
    <xf numFmtId="187" fontId="5" fillId="0" borderId="5" xfId="1" applyNumberFormat="1" applyFont="1" applyBorder="1" applyAlignment="1">
      <alignment horizontal="left" vertical="center"/>
    </xf>
    <xf numFmtId="187" fontId="5" fillId="0" borderId="5" xfId="1" applyNumberFormat="1" applyFont="1" applyBorder="1" applyAlignment="1">
      <alignment horizontal="center" vertical="center"/>
    </xf>
    <xf numFmtId="3" fontId="5" fillId="0" borderId="5" xfId="2" applyNumberFormat="1" applyFont="1" applyBorder="1" applyAlignment="1">
      <alignment horizontal="left" vertical="center"/>
    </xf>
    <xf numFmtId="0" fontId="5" fillId="0" borderId="5" xfId="2" applyFont="1" applyBorder="1" applyAlignment="1">
      <alignment horizontal="center" vertical="center" wrapText="1"/>
    </xf>
    <xf numFmtId="0" fontId="5" fillId="0" borderId="5" xfId="2" applyNumberFormat="1" applyFont="1" applyBorder="1" applyAlignment="1">
      <alignment horizontal="center" vertical="center" wrapText="1"/>
    </xf>
    <xf numFmtId="3" fontId="5" fillId="0" borderId="6" xfId="2" applyNumberFormat="1" applyFont="1" applyBorder="1" applyAlignment="1">
      <alignment horizontal="left" vertical="center"/>
    </xf>
    <xf numFmtId="0" fontId="5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4" xfId="3" applyFont="1" applyBorder="1" applyAlignment="1">
      <alignment horizontal="left" vertical="center" wrapText="1"/>
    </xf>
    <xf numFmtId="0" fontId="4" fillId="0" borderId="4" xfId="3" applyFont="1" applyBorder="1" applyAlignment="1">
      <alignment horizontal="center" wrapText="1"/>
    </xf>
    <xf numFmtId="0" fontId="4" fillId="0" borderId="4" xfId="3" applyFont="1" applyBorder="1" applyAlignment="1">
      <alignment horizontal="left"/>
    </xf>
    <xf numFmtId="187" fontId="4" fillId="0" borderId="4" xfId="1" applyNumberFormat="1" applyFont="1" applyBorder="1" applyAlignment="1">
      <alignment horizontal="left" vertical="center"/>
    </xf>
    <xf numFmtId="0" fontId="4" fillId="0" borderId="4" xfId="3" applyFont="1" applyBorder="1" applyAlignment="1">
      <alignment horizontal="left" vertical="center"/>
    </xf>
    <xf numFmtId="187" fontId="4" fillId="0" borderId="4" xfId="1" applyNumberFormat="1" applyFont="1" applyBorder="1" applyAlignment="1">
      <alignment horizontal="right" vertical="center"/>
    </xf>
    <xf numFmtId="0" fontId="4" fillId="0" borderId="4" xfId="2" applyFont="1" applyBorder="1" applyAlignment="1">
      <alignment horizontal="left" vertical="center"/>
    </xf>
    <xf numFmtId="0" fontId="4" fillId="0" borderId="4" xfId="2" applyFont="1" applyBorder="1" applyAlignment="1">
      <alignment vertical="center"/>
    </xf>
    <xf numFmtId="0" fontId="4" fillId="0" borderId="4" xfId="2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2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3" applyFont="1" applyBorder="1" applyAlignment="1">
      <alignment horizontal="left" vertical="center"/>
    </xf>
    <xf numFmtId="0" fontId="4" fillId="0" borderId="5" xfId="3" applyFont="1" applyBorder="1" applyAlignment="1">
      <alignment horizontal="center" vertical="center"/>
    </xf>
    <xf numFmtId="187" fontId="4" fillId="0" borderId="5" xfId="1" applyNumberFormat="1" applyFont="1" applyBorder="1" applyAlignment="1">
      <alignment horizontal="left" vertical="center"/>
    </xf>
    <xf numFmtId="3" fontId="4" fillId="0" borderId="5" xfId="3" applyNumberFormat="1" applyFont="1" applyBorder="1" applyAlignment="1">
      <alignment horizontal="left" vertical="center"/>
    </xf>
    <xf numFmtId="187" fontId="4" fillId="0" borderId="5" xfId="1" applyNumberFormat="1" applyFont="1" applyBorder="1" applyAlignment="1">
      <alignment horizontal="right" vertical="center"/>
    </xf>
    <xf numFmtId="0" fontId="4" fillId="0" borderId="5" xfId="2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8" fillId="0" borderId="5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5" xfId="0" applyNumberFormat="1" applyFont="1" applyBorder="1" applyAlignment="1">
      <alignment horizontal="left" vertical="center"/>
    </xf>
    <xf numFmtId="0" fontId="4" fillId="0" borderId="5" xfId="3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4" xfId="3" applyFont="1" applyBorder="1" applyAlignment="1">
      <alignment horizontal="center" vertical="center"/>
    </xf>
    <xf numFmtId="187" fontId="4" fillId="0" borderId="4" xfId="1" applyNumberFormat="1" applyFont="1" applyBorder="1" applyAlignment="1">
      <alignment vertical="center"/>
    </xf>
    <xf numFmtId="0" fontId="4" fillId="0" borderId="4" xfId="2" applyFont="1" applyBorder="1" applyAlignment="1"/>
    <xf numFmtId="0" fontId="8" fillId="0" borderId="4" xfId="2" applyNumberFormat="1" applyFont="1" applyBorder="1" applyAlignment="1">
      <alignment horizontal="left" vertical="center"/>
    </xf>
    <xf numFmtId="0" fontId="4" fillId="0" borderId="5" xfId="2" applyFont="1" applyBorder="1" applyAlignment="1">
      <alignment vertical="center"/>
    </xf>
    <xf numFmtId="0" fontId="4" fillId="0" borderId="5" xfId="3" applyFont="1" applyBorder="1" applyAlignment="1">
      <alignment horizontal="center" vertical="center" wrapText="1"/>
    </xf>
    <xf numFmtId="187" fontId="4" fillId="0" borderId="5" xfId="1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187" fontId="4" fillId="0" borderId="5" xfId="1" applyNumberFormat="1" applyFont="1" applyFill="1" applyBorder="1" applyAlignment="1">
      <alignment horizontal="right" vertical="center"/>
    </xf>
    <xf numFmtId="0" fontId="4" fillId="0" borderId="5" xfId="2" applyFont="1" applyBorder="1" applyAlignment="1">
      <alignment horizontal="center" vertical="center"/>
    </xf>
    <xf numFmtId="0" fontId="4" fillId="0" borderId="5" xfId="3" applyFont="1" applyBorder="1" applyAlignment="1">
      <alignment horizontal="center"/>
    </xf>
    <xf numFmtId="0" fontId="4" fillId="0" borderId="5" xfId="3" applyFont="1" applyBorder="1" applyAlignment="1">
      <alignment horizontal="left"/>
    </xf>
    <xf numFmtId="187" fontId="4" fillId="0" borderId="5" xfId="1" applyNumberFormat="1" applyFont="1" applyBorder="1" applyAlignment="1">
      <alignment horizontal="center"/>
    </xf>
    <xf numFmtId="0" fontId="4" fillId="0" borderId="5" xfId="2" applyFont="1" applyBorder="1" applyAlignment="1">
      <alignment horizontal="left"/>
    </xf>
    <xf numFmtId="0" fontId="8" fillId="0" borderId="5" xfId="2" applyNumberFormat="1" applyFont="1" applyBorder="1" applyAlignment="1">
      <alignment horizontal="left" vertical="center"/>
    </xf>
    <xf numFmtId="0" fontId="4" fillId="0" borderId="7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vertical="center"/>
    </xf>
    <xf numFmtId="187" fontId="4" fillId="0" borderId="4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/>
    <xf numFmtId="0" fontId="4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3" applyFont="1" applyBorder="1" applyAlignment="1">
      <alignment horizontal="left" vertical="center"/>
    </xf>
    <xf numFmtId="0" fontId="4" fillId="0" borderId="9" xfId="3" applyFont="1" applyBorder="1" applyAlignment="1">
      <alignment horizontal="center" vertical="center"/>
    </xf>
    <xf numFmtId="187" fontId="4" fillId="0" borderId="9" xfId="1" applyNumberFormat="1" applyFont="1" applyBorder="1" applyAlignment="1">
      <alignment vertical="center"/>
    </xf>
    <xf numFmtId="0" fontId="4" fillId="0" borderId="9" xfId="0" applyFont="1" applyBorder="1" applyAlignment="1"/>
    <xf numFmtId="0" fontId="4" fillId="0" borderId="9" xfId="0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center"/>
    </xf>
    <xf numFmtId="0" fontId="4" fillId="0" borderId="4" xfId="3" applyFont="1" applyBorder="1" applyAlignment="1">
      <alignment vertical="center"/>
    </xf>
    <xf numFmtId="0" fontId="4" fillId="0" borderId="5" xfId="3" applyFont="1" applyBorder="1" applyAlignment="1">
      <alignment vertical="center"/>
    </xf>
    <xf numFmtId="0" fontId="4" fillId="0" borderId="9" xfId="3" applyFont="1" applyBorder="1" applyAlignment="1">
      <alignment vertical="center"/>
    </xf>
    <xf numFmtId="187" fontId="4" fillId="0" borderId="9" xfId="1" applyNumberFormat="1" applyFont="1" applyBorder="1" applyAlignment="1">
      <alignment horizontal="right" vertical="center"/>
    </xf>
    <xf numFmtId="0" fontId="4" fillId="0" borderId="4" xfId="3" applyFont="1" applyBorder="1" applyAlignment="1">
      <alignment horizontal="center" vertical="center"/>
    </xf>
    <xf numFmtId="0" fontId="4" fillId="0" borderId="4" xfId="2" applyFont="1" applyBorder="1" applyAlignment="1">
      <alignment horizontal="center"/>
    </xf>
    <xf numFmtId="0" fontId="7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6" xfId="2" applyFont="1" applyBorder="1" applyAlignment="1">
      <alignment vertical="center"/>
    </xf>
    <xf numFmtId="0" fontId="4" fillId="0" borderId="5" xfId="2" applyFont="1" applyBorder="1" applyAlignment="1">
      <alignment horizontal="center"/>
    </xf>
    <xf numFmtId="0" fontId="7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2" applyFont="1" applyBorder="1" applyAlignment="1">
      <alignment vertical="center"/>
    </xf>
    <xf numFmtId="0" fontId="4" fillId="0" borderId="5" xfId="2" applyFont="1" applyBorder="1" applyAlignment="1">
      <alignment wrapText="1"/>
    </xf>
    <xf numFmtId="0" fontId="4" fillId="0" borderId="5" xfId="2" applyNumberFormat="1" applyFont="1" applyBorder="1" applyAlignment="1">
      <alignment horizontal="left" vertical="center"/>
    </xf>
    <xf numFmtId="0" fontId="4" fillId="0" borderId="4" xfId="3" applyFont="1" applyBorder="1" applyAlignment="1">
      <alignment horizontal="left" vertical="center"/>
    </xf>
    <xf numFmtId="187" fontId="4" fillId="0" borderId="4" xfId="1" applyNumberFormat="1" applyFont="1" applyBorder="1" applyAlignment="1"/>
    <xf numFmtId="187" fontId="4" fillId="0" borderId="5" xfId="1" applyNumberFormat="1" applyFont="1" applyFill="1" applyBorder="1" applyAlignment="1">
      <alignment vertical="center"/>
    </xf>
    <xf numFmtId="0" fontId="8" fillId="0" borderId="5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top"/>
    </xf>
    <xf numFmtId="0" fontId="4" fillId="0" borderId="5" xfId="3" applyFont="1" applyBorder="1" applyAlignment="1">
      <alignment horizontal="left" vertical="top"/>
    </xf>
    <xf numFmtId="0" fontId="4" fillId="0" borderId="5" xfId="0" applyFont="1" applyBorder="1" applyAlignment="1">
      <alignment vertical="top"/>
    </xf>
    <xf numFmtId="0" fontId="4" fillId="0" borderId="5" xfId="0" applyNumberFormat="1" applyFont="1" applyBorder="1" applyAlignment="1">
      <alignment horizontal="left" vertical="top"/>
    </xf>
    <xf numFmtId="0" fontId="7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0" fontId="4" fillId="3" borderId="4" xfId="2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left" vertical="center"/>
    </xf>
    <xf numFmtId="0" fontId="4" fillId="3" borderId="4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left" vertical="center"/>
    </xf>
    <xf numFmtId="187" fontId="4" fillId="3" borderId="4" xfId="1" applyNumberFormat="1" applyFont="1" applyFill="1" applyBorder="1" applyAlignment="1">
      <alignment vertical="center"/>
    </xf>
    <xf numFmtId="0" fontId="4" fillId="3" borderId="4" xfId="3" applyFont="1" applyFill="1" applyBorder="1" applyAlignment="1">
      <alignment vertical="center"/>
    </xf>
    <xf numFmtId="187" fontId="4" fillId="3" borderId="4" xfId="1" applyNumberFormat="1" applyFont="1" applyFill="1" applyBorder="1" applyAlignment="1"/>
    <xf numFmtId="0" fontId="4" fillId="3" borderId="4" xfId="2" applyFont="1" applyFill="1" applyBorder="1" applyAlignment="1">
      <alignment vertical="center"/>
    </xf>
    <xf numFmtId="0" fontId="4" fillId="3" borderId="4" xfId="2" applyNumberFormat="1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 wrapText="1"/>
    </xf>
    <xf numFmtId="0" fontId="4" fillId="3" borderId="6" xfId="2" applyFont="1" applyFill="1" applyBorder="1" applyAlignment="1">
      <alignment vertical="center"/>
    </xf>
    <xf numFmtId="0" fontId="4" fillId="3" borderId="2" xfId="2" applyFont="1" applyFill="1" applyBorder="1" applyAlignment="1">
      <alignment vertical="center"/>
    </xf>
    <xf numFmtId="0" fontId="4" fillId="3" borderId="0" xfId="2" applyFont="1" applyFill="1" applyAlignment="1"/>
    <xf numFmtId="0" fontId="4" fillId="0" borderId="4" xfId="3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center"/>
    </xf>
    <xf numFmtId="0" fontId="4" fillId="0" borderId="9" xfId="3" applyFont="1" applyBorder="1" applyAlignment="1">
      <alignment horizontal="left" vertical="center" wrapText="1"/>
    </xf>
    <xf numFmtId="0" fontId="4" fillId="0" borderId="9" xfId="2" applyNumberFormat="1" applyFont="1" applyBorder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3" fillId="2" borderId="9" xfId="2" applyFont="1" applyFill="1" applyBorder="1" applyAlignment="1">
      <alignment horizontal="centerContinuous" vertical="center"/>
    </xf>
    <xf numFmtId="0" fontId="5" fillId="2" borderId="9" xfId="2" applyFont="1" applyFill="1" applyBorder="1" applyAlignment="1">
      <alignment horizontal="centerContinuous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left" vertical="center"/>
    </xf>
    <xf numFmtId="187" fontId="5" fillId="2" borderId="9" xfId="1" applyNumberFormat="1" applyFont="1" applyFill="1" applyBorder="1" applyAlignment="1">
      <alignment horizontal="centerContinuous" vertical="center"/>
    </xf>
    <xf numFmtId="187" fontId="5" fillId="2" borderId="9" xfId="1" applyNumberFormat="1" applyFont="1" applyFill="1" applyBorder="1" applyAlignment="1">
      <alignment horizontal="center" vertical="center"/>
    </xf>
    <xf numFmtId="3" fontId="5" fillId="2" borderId="9" xfId="2" applyNumberFormat="1" applyFont="1" applyFill="1" applyBorder="1" applyAlignment="1">
      <alignment horizontal="left" vertical="center"/>
    </xf>
    <xf numFmtId="0" fontId="5" fillId="0" borderId="9" xfId="2" applyFont="1" applyBorder="1" applyAlignment="1">
      <alignment horizontal="center" vertical="center" wrapText="1"/>
    </xf>
    <xf numFmtId="0" fontId="5" fillId="0" borderId="9" xfId="2" applyNumberFormat="1" applyFont="1" applyBorder="1" applyAlignment="1">
      <alignment horizontal="center" vertical="center" wrapText="1"/>
    </xf>
    <xf numFmtId="3" fontId="5" fillId="0" borderId="10" xfId="2" applyNumberFormat="1" applyFont="1" applyBorder="1" applyAlignment="1">
      <alignment horizontal="left" vertical="center"/>
    </xf>
    <xf numFmtId="0" fontId="5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 wrapText="1"/>
    </xf>
    <xf numFmtId="0" fontId="4" fillId="0" borderId="0" xfId="3" applyFont="1" applyBorder="1" applyAlignment="1">
      <alignment horizontal="center" vertical="center" wrapText="1"/>
    </xf>
    <xf numFmtId="187" fontId="4" fillId="0" borderId="0" xfId="1" applyNumberFormat="1" applyFont="1" applyBorder="1" applyAlignment="1">
      <alignment horizontal="left" vertical="center" wrapText="1"/>
    </xf>
    <xf numFmtId="187" fontId="4" fillId="0" borderId="0" xfId="1" applyNumberFormat="1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4" fillId="0" borderId="0" xfId="2" applyNumberFormat="1" applyFont="1" applyBorder="1" applyAlignment="1">
      <alignment horizontal="left" vertical="center"/>
    </xf>
    <xf numFmtId="0" fontId="4" fillId="0" borderId="0" xfId="2" applyFont="1" applyBorder="1" applyAlignment="1"/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187" fontId="4" fillId="0" borderId="0" xfId="1" applyNumberFormat="1" applyFont="1" applyAlignment="1">
      <alignment horizontal="left"/>
    </xf>
    <xf numFmtId="187" fontId="4" fillId="0" borderId="0" xfId="1" applyNumberFormat="1" applyFont="1" applyAlignment="1">
      <alignment horizontal="right"/>
    </xf>
    <xf numFmtId="0" fontId="4" fillId="0" borderId="0" xfId="2" applyFont="1" applyAlignment="1">
      <alignment vertical="top" wrapText="1"/>
    </xf>
    <xf numFmtId="0" fontId="4" fillId="0" borderId="0" xfId="2" applyNumberFormat="1" applyFont="1" applyAlignment="1">
      <alignment horizontal="left" vertical="top"/>
    </xf>
  </cellXfs>
  <cellStyles count="13">
    <cellStyle name="Comma" xfId="1" builtinId="3"/>
    <cellStyle name="Comma 2" xfId="4"/>
    <cellStyle name="Comma 3" xfId="5"/>
    <cellStyle name="Normal" xfId="0" builtinId="0"/>
    <cellStyle name="Normal 2" xfId="2"/>
    <cellStyle name="Normal 3" xfId="6"/>
    <cellStyle name="Normal 4" xfId="7"/>
    <cellStyle name="Normal 5" xfId="8"/>
    <cellStyle name="Normal_mask" xfId="3"/>
    <cellStyle name="เครื่องหมายจุลภาค 2" xfId="9"/>
    <cellStyle name="ปกติ 2" xfId="10"/>
    <cellStyle name="ปกติ 4" xfId="11"/>
    <cellStyle name="ปกติ_Sheet1_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tabSelected="1" view="pageBreakPreview" zoomScale="120" zoomScaleNormal="100" zoomScaleSheetLayoutView="120" workbookViewId="0">
      <pane xSplit="3" ySplit="4" topLeftCell="D104" activePane="bottomRight" state="frozen"/>
      <selection pane="topRight" activeCell="D1" sqref="D1"/>
      <selection pane="bottomLeft" activeCell="A5" sqref="A5"/>
      <selection pane="bottomRight" activeCell="A114" sqref="A114:K114"/>
    </sheetView>
  </sheetViews>
  <sheetFormatPr defaultRowHeight="21" outlineLevelRow="2" x14ac:dyDescent="0.35"/>
  <cols>
    <col min="1" max="1" width="5.7109375" style="163" customWidth="1"/>
    <col min="2" max="2" width="4.5703125" style="164" customWidth="1"/>
    <col min="3" max="3" width="50" style="164" customWidth="1"/>
    <col min="4" max="4" width="9.7109375" style="165" bestFit="1" customWidth="1"/>
    <col min="5" max="5" width="11.7109375" style="164" customWidth="1"/>
    <col min="6" max="6" width="11.28515625" style="166" customWidth="1"/>
    <col min="7" max="7" width="9.85546875" style="164" customWidth="1"/>
    <col min="8" max="8" width="12.85546875" style="167" customWidth="1"/>
    <col min="9" max="9" width="6.5703125" style="17" customWidth="1"/>
    <col min="10" max="10" width="19.85546875" style="168" bestFit="1" customWidth="1"/>
    <col min="11" max="11" width="25.7109375" style="169" customWidth="1"/>
    <col min="12" max="12" width="10.7109375" style="17" hidden="1" customWidth="1"/>
    <col min="13" max="13" width="16.7109375" style="17" hidden="1" customWidth="1"/>
    <col min="14" max="15" width="9.7109375" style="17" hidden="1" customWidth="1"/>
    <col min="16" max="16" width="19.42578125" style="4" hidden="1" customWidth="1"/>
    <col min="17" max="16384" width="9.140625" style="4"/>
  </cols>
  <sheetData>
    <row r="1" spans="1:16" ht="26.1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3"/>
      <c r="O1" s="3"/>
      <c r="P1" s="3"/>
    </row>
    <row r="2" spans="1:16" ht="26.1" customHeight="1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3"/>
      <c r="N2" s="3"/>
      <c r="O2" s="3"/>
      <c r="P2" s="3"/>
    </row>
    <row r="3" spans="1:16" ht="9.9499999999999993" customHeight="1" x14ac:dyDescent="0.35">
      <c r="A3" s="5"/>
      <c r="B3" s="5"/>
      <c r="C3" s="5"/>
      <c r="D3" s="5"/>
      <c r="E3" s="6"/>
      <c r="F3" s="7"/>
      <c r="G3" s="5"/>
      <c r="H3" s="7"/>
      <c r="I3" s="5"/>
      <c r="J3" s="5"/>
      <c r="K3" s="5"/>
      <c r="L3" s="5"/>
      <c r="M3" s="5"/>
      <c r="N3" s="5"/>
      <c r="O3" s="5"/>
      <c r="P3" s="5"/>
    </row>
    <row r="4" spans="1:16" s="17" customFormat="1" ht="45" customHeight="1" x14ac:dyDescent="0.35">
      <c r="A4" s="8" t="s">
        <v>2</v>
      </c>
      <c r="B4" s="9" t="s">
        <v>3</v>
      </c>
      <c r="C4" s="9"/>
      <c r="D4" s="10" t="s">
        <v>4</v>
      </c>
      <c r="E4" s="10"/>
      <c r="F4" s="10" t="s">
        <v>5</v>
      </c>
      <c r="G4" s="10"/>
      <c r="H4" s="11" t="s">
        <v>5</v>
      </c>
      <c r="I4" s="11"/>
      <c r="J4" s="12" t="s">
        <v>6</v>
      </c>
      <c r="K4" s="13" t="s">
        <v>7</v>
      </c>
      <c r="L4" s="14" t="s">
        <v>8</v>
      </c>
      <c r="M4" s="15" t="s">
        <v>9</v>
      </c>
      <c r="N4" s="15" t="s">
        <v>10</v>
      </c>
      <c r="O4" s="15" t="s">
        <v>11</v>
      </c>
      <c r="P4" s="16" t="s">
        <v>12</v>
      </c>
    </row>
    <row r="5" spans="1:16" s="17" customFormat="1" ht="26.1" customHeight="1" x14ac:dyDescent="0.35">
      <c r="A5" s="18"/>
      <c r="B5" s="19"/>
      <c r="C5" s="18" t="s">
        <v>13</v>
      </c>
      <c r="D5" s="20"/>
      <c r="E5" s="18"/>
      <c r="F5" s="21"/>
      <c r="G5" s="18"/>
      <c r="H5" s="22"/>
      <c r="I5" s="23"/>
      <c r="J5" s="24"/>
      <c r="K5" s="25"/>
      <c r="L5" s="26"/>
      <c r="M5" s="26"/>
      <c r="N5" s="26"/>
      <c r="O5" s="26"/>
      <c r="P5" s="27"/>
    </row>
    <row r="6" spans="1:16" s="17" customFormat="1" ht="43.5" customHeight="1" outlineLevel="2" x14ac:dyDescent="0.35">
      <c r="A6" s="28">
        <v>1</v>
      </c>
      <c r="B6" s="29" t="s">
        <v>14</v>
      </c>
      <c r="C6" s="29"/>
      <c r="D6" s="30">
        <v>1</v>
      </c>
      <c r="E6" s="31" t="s">
        <v>15</v>
      </c>
      <c r="F6" s="32"/>
      <c r="G6" s="33"/>
      <c r="H6" s="34">
        <f>SUM(H7:H24)</f>
        <v>743400</v>
      </c>
      <c r="I6" s="35" t="s">
        <v>16</v>
      </c>
      <c r="J6" s="36" t="s">
        <v>17</v>
      </c>
      <c r="K6" s="37" t="s">
        <v>18</v>
      </c>
      <c r="L6" s="38" t="s">
        <v>19</v>
      </c>
      <c r="M6" s="39" t="s">
        <v>20</v>
      </c>
      <c r="N6" s="38" t="s">
        <v>19</v>
      </c>
      <c r="O6" s="38"/>
      <c r="P6" s="40"/>
    </row>
    <row r="7" spans="1:16" s="52" customFormat="1" ht="23.1" customHeight="1" outlineLevel="2" x14ac:dyDescent="0.35">
      <c r="A7" s="41"/>
      <c r="B7" s="42"/>
      <c r="C7" s="42" t="s">
        <v>21</v>
      </c>
      <c r="D7" s="43">
        <v>3</v>
      </c>
      <c r="E7" s="42" t="s">
        <v>22</v>
      </c>
      <c r="F7" s="44">
        <v>22000</v>
      </c>
      <c r="G7" s="45" t="s">
        <v>16</v>
      </c>
      <c r="H7" s="46">
        <f>D7*F7</f>
        <v>66000</v>
      </c>
      <c r="I7" s="47" t="s">
        <v>16</v>
      </c>
      <c r="J7" s="48"/>
      <c r="K7" s="49"/>
      <c r="L7" s="50"/>
      <c r="M7" s="51"/>
      <c r="N7" s="50"/>
      <c r="O7" s="50"/>
      <c r="P7" s="48"/>
    </row>
    <row r="8" spans="1:16" s="52" customFormat="1" ht="23.1" customHeight="1" outlineLevel="2" x14ac:dyDescent="0.35">
      <c r="A8" s="41"/>
      <c r="B8" s="42"/>
      <c r="C8" s="42" t="s">
        <v>23</v>
      </c>
      <c r="D8" s="43">
        <v>4</v>
      </c>
      <c r="E8" s="42" t="s">
        <v>22</v>
      </c>
      <c r="F8" s="44">
        <v>21000</v>
      </c>
      <c r="G8" s="45" t="s">
        <v>16</v>
      </c>
      <c r="H8" s="46">
        <f t="shared" ref="H8:H24" si="0">D8*F8</f>
        <v>84000</v>
      </c>
      <c r="I8" s="47" t="s">
        <v>16</v>
      </c>
      <c r="J8" s="48"/>
      <c r="K8" s="53"/>
      <c r="L8" s="50"/>
      <c r="M8" s="51"/>
      <c r="N8" s="50"/>
      <c r="O8" s="50"/>
      <c r="P8" s="48"/>
    </row>
    <row r="9" spans="1:16" s="52" customFormat="1" ht="23.1" customHeight="1" outlineLevel="2" x14ac:dyDescent="0.35">
      <c r="A9" s="41"/>
      <c r="B9" s="42"/>
      <c r="C9" s="42" t="s">
        <v>24</v>
      </c>
      <c r="D9" s="43">
        <v>3</v>
      </c>
      <c r="E9" s="42" t="s">
        <v>22</v>
      </c>
      <c r="F9" s="44">
        <v>9600</v>
      </c>
      <c r="G9" s="45" t="s">
        <v>16</v>
      </c>
      <c r="H9" s="46">
        <f t="shared" si="0"/>
        <v>28800</v>
      </c>
      <c r="I9" s="47" t="s">
        <v>16</v>
      </c>
      <c r="J9" s="48"/>
      <c r="K9" s="53"/>
      <c r="L9" s="50"/>
      <c r="M9" s="51"/>
      <c r="N9" s="50"/>
      <c r="O9" s="50"/>
      <c r="P9" s="48"/>
    </row>
    <row r="10" spans="1:16" s="52" customFormat="1" ht="23.1" customHeight="1" outlineLevel="2" x14ac:dyDescent="0.35">
      <c r="A10" s="41"/>
      <c r="B10" s="42"/>
      <c r="C10" s="42" t="s">
        <v>25</v>
      </c>
      <c r="D10" s="43">
        <v>3</v>
      </c>
      <c r="E10" s="42" t="s">
        <v>22</v>
      </c>
      <c r="F10" s="44">
        <v>12000</v>
      </c>
      <c r="G10" s="45" t="s">
        <v>16</v>
      </c>
      <c r="H10" s="46">
        <f t="shared" si="0"/>
        <v>36000</v>
      </c>
      <c r="I10" s="47" t="s">
        <v>16</v>
      </c>
      <c r="J10" s="48"/>
      <c r="K10" s="53"/>
      <c r="L10" s="50"/>
      <c r="M10" s="51"/>
      <c r="N10" s="50"/>
      <c r="O10" s="50"/>
      <c r="P10" s="48"/>
    </row>
    <row r="11" spans="1:16" s="52" customFormat="1" ht="23.1" customHeight="1" outlineLevel="2" x14ac:dyDescent="0.35">
      <c r="A11" s="41"/>
      <c r="B11" s="42"/>
      <c r="C11" s="42" t="s">
        <v>26</v>
      </c>
      <c r="D11" s="43">
        <v>3</v>
      </c>
      <c r="E11" s="42" t="s">
        <v>22</v>
      </c>
      <c r="F11" s="44">
        <v>51000</v>
      </c>
      <c r="G11" s="45" t="s">
        <v>16</v>
      </c>
      <c r="H11" s="46">
        <f t="shared" si="0"/>
        <v>153000</v>
      </c>
      <c r="I11" s="47" t="s">
        <v>16</v>
      </c>
      <c r="J11" s="48"/>
      <c r="K11" s="53"/>
      <c r="L11" s="50"/>
      <c r="M11" s="51"/>
      <c r="N11" s="50"/>
      <c r="O11" s="50"/>
      <c r="P11" s="48"/>
    </row>
    <row r="12" spans="1:16" s="52" customFormat="1" ht="23.1" customHeight="1" outlineLevel="2" x14ac:dyDescent="0.35">
      <c r="A12" s="41"/>
      <c r="B12" s="42"/>
      <c r="C12" s="42" t="s">
        <v>27</v>
      </c>
      <c r="D12" s="43">
        <v>1</v>
      </c>
      <c r="E12" s="42" t="s">
        <v>22</v>
      </c>
      <c r="F12" s="44">
        <v>13000</v>
      </c>
      <c r="G12" s="45" t="s">
        <v>16</v>
      </c>
      <c r="H12" s="46">
        <f t="shared" si="0"/>
        <v>13000</v>
      </c>
      <c r="I12" s="47" t="s">
        <v>16</v>
      </c>
      <c r="J12" s="48"/>
      <c r="K12" s="53"/>
      <c r="L12" s="50"/>
      <c r="M12" s="51"/>
      <c r="N12" s="50"/>
      <c r="O12" s="50"/>
      <c r="P12" s="48"/>
    </row>
    <row r="13" spans="1:16" s="52" customFormat="1" ht="23.1" customHeight="1" outlineLevel="2" x14ac:dyDescent="0.35">
      <c r="A13" s="41"/>
      <c r="B13" s="42"/>
      <c r="C13" s="42" t="s">
        <v>28</v>
      </c>
      <c r="D13" s="43">
        <v>1</v>
      </c>
      <c r="E13" s="42" t="s">
        <v>22</v>
      </c>
      <c r="F13" s="44">
        <v>39000</v>
      </c>
      <c r="G13" s="45" t="s">
        <v>16</v>
      </c>
      <c r="H13" s="46">
        <f t="shared" si="0"/>
        <v>39000</v>
      </c>
      <c r="I13" s="47" t="s">
        <v>16</v>
      </c>
      <c r="J13" s="48"/>
      <c r="K13" s="53"/>
      <c r="L13" s="50"/>
      <c r="M13" s="51"/>
      <c r="N13" s="50"/>
      <c r="O13" s="50"/>
      <c r="P13" s="48"/>
    </row>
    <row r="14" spans="1:16" s="52" customFormat="1" outlineLevel="2" x14ac:dyDescent="0.35">
      <c r="A14" s="41"/>
      <c r="B14" s="42"/>
      <c r="C14" s="54" t="s">
        <v>29</v>
      </c>
      <c r="D14" s="43">
        <v>1</v>
      </c>
      <c r="E14" s="42" t="s">
        <v>30</v>
      </c>
      <c r="F14" s="44">
        <v>12000</v>
      </c>
      <c r="G14" s="45" t="s">
        <v>16</v>
      </c>
      <c r="H14" s="46">
        <f t="shared" si="0"/>
        <v>12000</v>
      </c>
      <c r="I14" s="47" t="s">
        <v>16</v>
      </c>
      <c r="J14" s="48"/>
      <c r="K14" s="53"/>
      <c r="L14" s="50"/>
      <c r="M14" s="51"/>
      <c r="N14" s="50"/>
      <c r="O14" s="50"/>
      <c r="P14" s="48"/>
    </row>
    <row r="15" spans="1:16" s="52" customFormat="1" ht="23.1" customHeight="1" outlineLevel="2" x14ac:dyDescent="0.35">
      <c r="A15" s="41"/>
      <c r="B15" s="42"/>
      <c r="C15" s="42" t="s">
        <v>31</v>
      </c>
      <c r="D15" s="43">
        <v>2</v>
      </c>
      <c r="E15" s="42" t="s">
        <v>32</v>
      </c>
      <c r="F15" s="44">
        <v>4200</v>
      </c>
      <c r="G15" s="45" t="s">
        <v>16</v>
      </c>
      <c r="H15" s="46">
        <f t="shared" si="0"/>
        <v>8400</v>
      </c>
      <c r="I15" s="47" t="s">
        <v>16</v>
      </c>
      <c r="J15" s="48"/>
      <c r="K15" s="53"/>
      <c r="L15" s="50"/>
      <c r="M15" s="51"/>
      <c r="N15" s="50"/>
      <c r="O15" s="50"/>
      <c r="P15" s="48"/>
    </row>
    <row r="16" spans="1:16" s="52" customFormat="1" ht="23.1" customHeight="1" outlineLevel="2" x14ac:dyDescent="0.35">
      <c r="A16" s="41"/>
      <c r="B16" s="42"/>
      <c r="C16" s="42" t="s">
        <v>33</v>
      </c>
      <c r="D16" s="43">
        <v>2</v>
      </c>
      <c r="E16" s="42" t="s">
        <v>32</v>
      </c>
      <c r="F16" s="44">
        <v>3200</v>
      </c>
      <c r="G16" s="45" t="s">
        <v>16</v>
      </c>
      <c r="H16" s="46">
        <f t="shared" si="0"/>
        <v>6400</v>
      </c>
      <c r="I16" s="47" t="s">
        <v>16</v>
      </c>
      <c r="J16" s="48"/>
      <c r="K16" s="53"/>
      <c r="L16" s="50"/>
      <c r="M16" s="51"/>
      <c r="N16" s="50"/>
      <c r="O16" s="50"/>
      <c r="P16" s="48"/>
    </row>
    <row r="17" spans="1:16" s="52" customFormat="1" ht="23.1" customHeight="1" outlineLevel="2" x14ac:dyDescent="0.35">
      <c r="A17" s="41"/>
      <c r="B17" s="42"/>
      <c r="C17" s="42" t="s">
        <v>34</v>
      </c>
      <c r="D17" s="43">
        <v>12</v>
      </c>
      <c r="E17" s="42" t="s">
        <v>32</v>
      </c>
      <c r="F17" s="44">
        <v>4500</v>
      </c>
      <c r="G17" s="45" t="s">
        <v>16</v>
      </c>
      <c r="H17" s="46">
        <f t="shared" si="0"/>
        <v>54000</v>
      </c>
      <c r="I17" s="47" t="s">
        <v>16</v>
      </c>
      <c r="J17" s="48"/>
      <c r="K17" s="53"/>
      <c r="L17" s="50"/>
      <c r="M17" s="51"/>
      <c r="N17" s="50"/>
      <c r="O17" s="50"/>
      <c r="P17" s="48"/>
    </row>
    <row r="18" spans="1:16" s="52" customFormat="1" ht="23.1" customHeight="1" outlineLevel="2" x14ac:dyDescent="0.35">
      <c r="A18" s="41"/>
      <c r="B18" s="42"/>
      <c r="C18" s="42" t="s">
        <v>35</v>
      </c>
      <c r="D18" s="43">
        <v>3</v>
      </c>
      <c r="E18" s="42" t="s">
        <v>32</v>
      </c>
      <c r="F18" s="44">
        <v>7900</v>
      </c>
      <c r="G18" s="45" t="s">
        <v>16</v>
      </c>
      <c r="H18" s="46">
        <f t="shared" si="0"/>
        <v>23700</v>
      </c>
      <c r="I18" s="47" t="s">
        <v>16</v>
      </c>
      <c r="J18" s="48"/>
      <c r="K18" s="53"/>
      <c r="L18" s="50"/>
      <c r="M18" s="51"/>
      <c r="N18" s="50"/>
      <c r="O18" s="50"/>
      <c r="P18" s="48"/>
    </row>
    <row r="19" spans="1:16" s="52" customFormat="1" ht="23.1" customHeight="1" outlineLevel="2" x14ac:dyDescent="0.35">
      <c r="A19" s="41"/>
      <c r="B19" s="42"/>
      <c r="C19" s="42" t="s">
        <v>36</v>
      </c>
      <c r="D19" s="43">
        <v>6</v>
      </c>
      <c r="E19" s="42" t="s">
        <v>32</v>
      </c>
      <c r="F19" s="44">
        <v>2800</v>
      </c>
      <c r="G19" s="45" t="s">
        <v>16</v>
      </c>
      <c r="H19" s="46">
        <f t="shared" si="0"/>
        <v>16800</v>
      </c>
      <c r="I19" s="47" t="s">
        <v>16</v>
      </c>
      <c r="J19" s="48"/>
      <c r="K19" s="53"/>
      <c r="L19" s="50"/>
      <c r="M19" s="51"/>
      <c r="N19" s="50"/>
      <c r="O19" s="50"/>
      <c r="P19" s="48"/>
    </row>
    <row r="20" spans="1:16" s="52" customFormat="1" ht="23.1" customHeight="1" outlineLevel="2" x14ac:dyDescent="0.35">
      <c r="A20" s="41"/>
      <c r="B20" s="42"/>
      <c r="C20" s="42" t="s">
        <v>37</v>
      </c>
      <c r="D20" s="43">
        <v>60</v>
      </c>
      <c r="E20" s="42" t="s">
        <v>32</v>
      </c>
      <c r="F20" s="44">
        <v>800</v>
      </c>
      <c r="G20" s="45" t="s">
        <v>16</v>
      </c>
      <c r="H20" s="46">
        <f t="shared" si="0"/>
        <v>48000</v>
      </c>
      <c r="I20" s="47" t="s">
        <v>16</v>
      </c>
      <c r="J20" s="48"/>
      <c r="K20" s="53"/>
      <c r="L20" s="50"/>
      <c r="M20" s="51"/>
      <c r="N20" s="50"/>
      <c r="O20" s="50"/>
      <c r="P20" s="48"/>
    </row>
    <row r="21" spans="1:16" s="52" customFormat="1" ht="23.1" customHeight="1" outlineLevel="2" x14ac:dyDescent="0.35">
      <c r="A21" s="41"/>
      <c r="B21" s="42"/>
      <c r="C21" s="42" t="s">
        <v>38</v>
      </c>
      <c r="D21" s="43">
        <v>1</v>
      </c>
      <c r="E21" s="42" t="s">
        <v>39</v>
      </c>
      <c r="F21" s="44">
        <v>5000</v>
      </c>
      <c r="G21" s="45" t="s">
        <v>16</v>
      </c>
      <c r="H21" s="46">
        <f t="shared" si="0"/>
        <v>5000</v>
      </c>
      <c r="I21" s="47" t="s">
        <v>16</v>
      </c>
      <c r="J21" s="48"/>
      <c r="K21" s="53"/>
      <c r="L21" s="50"/>
      <c r="M21" s="51"/>
      <c r="N21" s="50"/>
      <c r="O21" s="50"/>
      <c r="P21" s="48"/>
    </row>
    <row r="22" spans="1:16" s="52" customFormat="1" ht="23.1" customHeight="1" outlineLevel="2" x14ac:dyDescent="0.35">
      <c r="A22" s="41"/>
      <c r="B22" s="42"/>
      <c r="C22" s="42" t="s">
        <v>40</v>
      </c>
      <c r="D22" s="43">
        <v>1</v>
      </c>
      <c r="E22" s="42" t="s">
        <v>15</v>
      </c>
      <c r="F22" s="44">
        <v>20000</v>
      </c>
      <c r="G22" s="45" t="s">
        <v>16</v>
      </c>
      <c r="H22" s="46">
        <f t="shared" si="0"/>
        <v>20000</v>
      </c>
      <c r="I22" s="47" t="s">
        <v>16</v>
      </c>
      <c r="J22" s="48"/>
      <c r="K22" s="53"/>
      <c r="L22" s="50"/>
      <c r="M22" s="51"/>
      <c r="N22" s="50"/>
      <c r="O22" s="50"/>
      <c r="P22" s="48"/>
    </row>
    <row r="23" spans="1:16" s="52" customFormat="1" ht="23.1" customHeight="1" outlineLevel="2" x14ac:dyDescent="0.35">
      <c r="A23" s="41"/>
      <c r="B23" s="42"/>
      <c r="C23" s="42" t="s">
        <v>41</v>
      </c>
      <c r="D23" s="43">
        <v>4</v>
      </c>
      <c r="E23" s="42" t="s">
        <v>42</v>
      </c>
      <c r="F23" s="44">
        <v>25000</v>
      </c>
      <c r="G23" s="45" t="s">
        <v>16</v>
      </c>
      <c r="H23" s="46">
        <f t="shared" si="0"/>
        <v>100000</v>
      </c>
      <c r="I23" s="47" t="s">
        <v>16</v>
      </c>
      <c r="J23" s="48"/>
      <c r="K23" s="53"/>
      <c r="L23" s="50"/>
      <c r="M23" s="51"/>
      <c r="N23" s="50"/>
      <c r="O23" s="50"/>
      <c r="P23" s="48"/>
    </row>
    <row r="24" spans="1:16" s="52" customFormat="1" ht="23.1" customHeight="1" outlineLevel="2" x14ac:dyDescent="0.35">
      <c r="A24" s="41"/>
      <c r="B24" s="42"/>
      <c r="C24" s="42" t="s">
        <v>43</v>
      </c>
      <c r="D24" s="43">
        <v>1</v>
      </c>
      <c r="E24" s="42" t="s">
        <v>15</v>
      </c>
      <c r="F24" s="44">
        <v>29300</v>
      </c>
      <c r="G24" s="45" t="s">
        <v>16</v>
      </c>
      <c r="H24" s="46">
        <f t="shared" si="0"/>
        <v>29300</v>
      </c>
      <c r="I24" s="47" t="s">
        <v>16</v>
      </c>
      <c r="J24" s="48"/>
      <c r="K24" s="53"/>
      <c r="L24" s="55"/>
      <c r="M24" s="56"/>
      <c r="N24" s="55"/>
      <c r="O24" s="55"/>
      <c r="P24" s="57"/>
    </row>
    <row r="25" spans="1:16" s="17" customFormat="1" ht="45" customHeight="1" outlineLevel="2" x14ac:dyDescent="0.35">
      <c r="A25" s="28">
        <v>2</v>
      </c>
      <c r="B25" s="29" t="s">
        <v>44</v>
      </c>
      <c r="C25" s="29"/>
      <c r="D25" s="58">
        <v>1</v>
      </c>
      <c r="E25" s="33" t="s">
        <v>15</v>
      </c>
      <c r="F25" s="32"/>
      <c r="G25" s="33"/>
      <c r="H25" s="34">
        <f>SUM(H26:H30)</f>
        <v>514000</v>
      </c>
      <c r="I25" s="35" t="s">
        <v>16</v>
      </c>
      <c r="J25" s="36" t="s">
        <v>1</v>
      </c>
      <c r="K25" s="37" t="s">
        <v>45</v>
      </c>
      <c r="L25" s="38" t="s">
        <v>19</v>
      </c>
      <c r="M25" s="39" t="s">
        <v>20</v>
      </c>
      <c r="N25" s="38" t="s">
        <v>19</v>
      </c>
      <c r="O25" s="38"/>
      <c r="P25" s="40"/>
    </row>
    <row r="26" spans="1:16" s="17" customFormat="1" ht="23.1" customHeight="1" outlineLevel="2" x14ac:dyDescent="0.35">
      <c r="A26" s="28"/>
      <c r="B26" s="33"/>
      <c r="C26" s="33" t="s">
        <v>46</v>
      </c>
      <c r="D26" s="58">
        <v>14</v>
      </c>
      <c r="E26" s="33" t="s">
        <v>22</v>
      </c>
      <c r="F26" s="59">
        <v>22000</v>
      </c>
      <c r="G26" s="60" t="s">
        <v>16</v>
      </c>
      <c r="H26" s="59">
        <f>SUM(F26*D26)</f>
        <v>308000</v>
      </c>
      <c r="I26" s="35" t="s">
        <v>16</v>
      </c>
      <c r="J26" s="36"/>
      <c r="K26" s="61"/>
      <c r="L26" s="50"/>
      <c r="M26" s="51"/>
      <c r="N26" s="50"/>
      <c r="O26" s="50"/>
      <c r="P26" s="62"/>
    </row>
    <row r="27" spans="1:16" s="52" customFormat="1" ht="45" customHeight="1" outlineLevel="2" x14ac:dyDescent="0.35">
      <c r="A27" s="41"/>
      <c r="B27" s="42"/>
      <c r="C27" s="54" t="s">
        <v>47</v>
      </c>
      <c r="D27" s="63">
        <v>2</v>
      </c>
      <c r="E27" s="42" t="s">
        <v>22</v>
      </c>
      <c r="F27" s="64">
        <v>30000</v>
      </c>
      <c r="G27" s="19" t="s">
        <v>16</v>
      </c>
      <c r="H27" s="64">
        <f>SUM(F27*D27)</f>
        <v>60000</v>
      </c>
      <c r="I27" s="47" t="s">
        <v>16</v>
      </c>
      <c r="J27" s="48"/>
      <c r="K27" s="53"/>
      <c r="L27" s="50"/>
      <c r="M27" s="51"/>
      <c r="N27" s="50"/>
      <c r="O27" s="50"/>
      <c r="P27" s="48"/>
    </row>
    <row r="28" spans="1:16" s="52" customFormat="1" ht="45" customHeight="1" outlineLevel="2" x14ac:dyDescent="0.35">
      <c r="A28" s="41"/>
      <c r="B28" s="42"/>
      <c r="C28" s="54" t="s">
        <v>48</v>
      </c>
      <c r="D28" s="63">
        <v>2</v>
      </c>
      <c r="E28" s="42" t="s">
        <v>22</v>
      </c>
      <c r="F28" s="64">
        <v>28000</v>
      </c>
      <c r="G28" s="19" t="s">
        <v>16</v>
      </c>
      <c r="H28" s="64">
        <f>SUM(F28*D28)</f>
        <v>56000</v>
      </c>
      <c r="I28" s="47" t="s">
        <v>16</v>
      </c>
      <c r="J28" s="48"/>
      <c r="K28" s="53"/>
      <c r="L28" s="50"/>
      <c r="M28" s="51"/>
      <c r="N28" s="50"/>
      <c r="O28" s="50"/>
      <c r="P28" s="48"/>
    </row>
    <row r="29" spans="1:16" s="52" customFormat="1" ht="23.1" customHeight="1" outlineLevel="2" x14ac:dyDescent="0.35">
      <c r="A29" s="41"/>
      <c r="B29" s="48"/>
      <c r="C29" s="42" t="s">
        <v>49</v>
      </c>
      <c r="D29" s="43">
        <v>2</v>
      </c>
      <c r="E29" s="42" t="s">
        <v>22</v>
      </c>
      <c r="F29" s="64">
        <v>9000</v>
      </c>
      <c r="G29" s="19" t="s">
        <v>16</v>
      </c>
      <c r="H29" s="64">
        <f>SUM(F29*D29)</f>
        <v>18000</v>
      </c>
      <c r="I29" s="47" t="s">
        <v>16</v>
      </c>
      <c r="J29" s="48"/>
      <c r="K29" s="53"/>
      <c r="L29" s="50"/>
      <c r="M29" s="51"/>
      <c r="N29" s="50"/>
      <c r="O29" s="50"/>
      <c r="P29" s="48"/>
    </row>
    <row r="30" spans="1:16" s="52" customFormat="1" ht="23.1" customHeight="1" outlineLevel="2" x14ac:dyDescent="0.35">
      <c r="A30" s="41"/>
      <c r="B30" s="48"/>
      <c r="C30" s="42" t="s">
        <v>50</v>
      </c>
      <c r="D30" s="43">
        <v>1</v>
      </c>
      <c r="E30" s="42" t="s">
        <v>32</v>
      </c>
      <c r="F30" s="64">
        <v>72000</v>
      </c>
      <c r="G30" s="19" t="s">
        <v>16</v>
      </c>
      <c r="H30" s="64">
        <f>SUM(F30*D30)</f>
        <v>72000</v>
      </c>
      <c r="I30" s="47" t="s">
        <v>16</v>
      </c>
      <c r="J30" s="48"/>
      <c r="K30" s="53"/>
      <c r="L30" s="55"/>
      <c r="M30" s="56"/>
      <c r="N30" s="55"/>
      <c r="O30" s="55"/>
      <c r="P30" s="57"/>
    </row>
    <row r="31" spans="1:16" s="52" customFormat="1" ht="45.75" customHeight="1" outlineLevel="2" x14ac:dyDescent="0.35">
      <c r="A31" s="65">
        <v>3</v>
      </c>
      <c r="B31" s="29" t="s">
        <v>51</v>
      </c>
      <c r="C31" s="29"/>
      <c r="D31" s="58">
        <v>1</v>
      </c>
      <c r="E31" s="33" t="s">
        <v>15</v>
      </c>
      <c r="F31" s="32"/>
      <c r="G31" s="33"/>
      <c r="H31" s="34">
        <f>SUM(H32:H39)</f>
        <v>414000</v>
      </c>
      <c r="I31" s="35" t="s">
        <v>16</v>
      </c>
      <c r="J31" s="66" t="s">
        <v>1</v>
      </c>
      <c r="K31" s="67" t="s">
        <v>52</v>
      </c>
      <c r="L31" s="38" t="s">
        <v>19</v>
      </c>
      <c r="M31" s="38" t="s">
        <v>19</v>
      </c>
      <c r="N31" s="38" t="s">
        <v>19</v>
      </c>
      <c r="O31" s="38"/>
      <c r="P31" s="68" t="s">
        <v>53</v>
      </c>
    </row>
    <row r="32" spans="1:16" s="52" customFormat="1" ht="23.1" customHeight="1" outlineLevel="2" x14ac:dyDescent="0.35">
      <c r="A32" s="41"/>
      <c r="B32" s="42"/>
      <c r="C32" s="42" t="s">
        <v>54</v>
      </c>
      <c r="D32" s="43">
        <v>2</v>
      </c>
      <c r="E32" s="42" t="s">
        <v>22</v>
      </c>
      <c r="F32" s="44">
        <v>25000</v>
      </c>
      <c r="G32" s="42" t="s">
        <v>16</v>
      </c>
      <c r="H32" s="69">
        <f>SUM(F32*D32)</f>
        <v>50000</v>
      </c>
      <c r="I32" s="47" t="s">
        <v>16</v>
      </c>
      <c r="J32" s="48"/>
      <c r="K32" s="49"/>
      <c r="L32" s="50"/>
      <c r="M32" s="50"/>
      <c r="N32" s="50"/>
      <c r="O32" s="50"/>
      <c r="P32" s="48"/>
    </row>
    <row r="33" spans="1:16" s="52" customFormat="1" ht="23.1" customHeight="1" outlineLevel="2" x14ac:dyDescent="0.35">
      <c r="A33" s="41"/>
      <c r="B33" s="42"/>
      <c r="C33" s="42" t="s">
        <v>55</v>
      </c>
      <c r="D33" s="43">
        <v>2</v>
      </c>
      <c r="E33" s="42" t="s">
        <v>22</v>
      </c>
      <c r="F33" s="44">
        <v>22000</v>
      </c>
      <c r="G33" s="42" t="s">
        <v>16</v>
      </c>
      <c r="H33" s="69">
        <f t="shared" ref="H33:H39" si="1">SUM(F33*D33)</f>
        <v>44000</v>
      </c>
      <c r="I33" s="47" t="s">
        <v>16</v>
      </c>
      <c r="J33" s="48"/>
      <c r="K33" s="53"/>
      <c r="L33" s="50"/>
      <c r="M33" s="50"/>
      <c r="N33" s="50"/>
      <c r="O33" s="50"/>
      <c r="P33" s="48"/>
    </row>
    <row r="34" spans="1:16" s="52" customFormat="1" ht="23.1" customHeight="1" outlineLevel="2" x14ac:dyDescent="0.35">
      <c r="A34" s="41"/>
      <c r="B34" s="42"/>
      <c r="C34" s="42" t="s">
        <v>56</v>
      </c>
      <c r="D34" s="43">
        <v>3</v>
      </c>
      <c r="E34" s="42" t="s">
        <v>22</v>
      </c>
      <c r="F34" s="44">
        <v>13333</v>
      </c>
      <c r="G34" s="42" t="s">
        <v>16</v>
      </c>
      <c r="H34" s="69">
        <v>40000</v>
      </c>
      <c r="I34" s="47" t="s">
        <v>16</v>
      </c>
      <c r="J34" s="48"/>
      <c r="K34" s="53"/>
      <c r="L34" s="50"/>
      <c r="M34" s="50"/>
      <c r="N34" s="50"/>
      <c r="O34" s="50"/>
      <c r="P34" s="48"/>
    </row>
    <row r="35" spans="1:16" s="52" customFormat="1" ht="23.1" customHeight="1" outlineLevel="2" x14ac:dyDescent="0.35">
      <c r="A35" s="41"/>
      <c r="B35" s="42"/>
      <c r="C35" s="42" t="s">
        <v>57</v>
      </c>
      <c r="D35" s="43">
        <v>10</v>
      </c>
      <c r="E35" s="42" t="s">
        <v>15</v>
      </c>
      <c r="F35" s="44">
        <v>7000</v>
      </c>
      <c r="G35" s="42" t="s">
        <v>16</v>
      </c>
      <c r="H35" s="69">
        <f t="shared" si="1"/>
        <v>70000</v>
      </c>
      <c r="I35" s="47" t="s">
        <v>16</v>
      </c>
      <c r="J35" s="48"/>
      <c r="K35" s="53"/>
      <c r="L35" s="50"/>
      <c r="M35" s="50"/>
      <c r="N35" s="50"/>
      <c r="O35" s="50"/>
      <c r="P35" s="48"/>
    </row>
    <row r="36" spans="1:16" s="52" customFormat="1" ht="23.1" customHeight="1" outlineLevel="2" x14ac:dyDescent="0.35">
      <c r="A36" s="41"/>
      <c r="B36" s="42"/>
      <c r="C36" s="42" t="s">
        <v>58</v>
      </c>
      <c r="D36" s="43">
        <v>2</v>
      </c>
      <c r="E36" s="42" t="s">
        <v>59</v>
      </c>
      <c r="F36" s="44">
        <v>15000</v>
      </c>
      <c r="G36" s="42" t="s">
        <v>16</v>
      </c>
      <c r="H36" s="69">
        <f t="shared" si="1"/>
        <v>30000</v>
      </c>
      <c r="I36" s="47" t="s">
        <v>16</v>
      </c>
      <c r="J36" s="48"/>
      <c r="K36" s="53"/>
      <c r="L36" s="50"/>
      <c r="M36" s="50"/>
      <c r="N36" s="50"/>
      <c r="O36" s="50"/>
      <c r="P36" s="48"/>
    </row>
    <row r="37" spans="1:16" s="52" customFormat="1" ht="23.1" customHeight="1" outlineLevel="2" x14ac:dyDescent="0.35">
      <c r="A37" s="41"/>
      <c r="B37" s="42"/>
      <c r="C37" s="42" t="s">
        <v>60</v>
      </c>
      <c r="D37" s="43">
        <v>3</v>
      </c>
      <c r="E37" s="42" t="s">
        <v>22</v>
      </c>
      <c r="F37" s="44">
        <v>23333</v>
      </c>
      <c r="G37" s="42" t="s">
        <v>16</v>
      </c>
      <c r="H37" s="69">
        <v>70000</v>
      </c>
      <c r="I37" s="47" t="s">
        <v>16</v>
      </c>
      <c r="J37" s="48"/>
      <c r="K37" s="53"/>
      <c r="L37" s="50"/>
      <c r="M37" s="50"/>
      <c r="N37" s="50"/>
      <c r="O37" s="50"/>
      <c r="P37" s="48"/>
    </row>
    <row r="38" spans="1:16" s="52" customFormat="1" ht="23.1" customHeight="1" outlineLevel="2" x14ac:dyDescent="0.35">
      <c r="A38" s="41"/>
      <c r="B38" s="42"/>
      <c r="C38" s="42" t="s">
        <v>61</v>
      </c>
      <c r="D38" s="43">
        <v>2</v>
      </c>
      <c r="E38" s="42" t="s">
        <v>22</v>
      </c>
      <c r="F38" s="44">
        <v>25000</v>
      </c>
      <c r="G38" s="42" t="s">
        <v>16</v>
      </c>
      <c r="H38" s="69">
        <f t="shared" si="1"/>
        <v>50000</v>
      </c>
      <c r="I38" s="47" t="s">
        <v>16</v>
      </c>
      <c r="J38" s="48"/>
      <c r="K38" s="53"/>
      <c r="L38" s="50"/>
      <c r="M38" s="50"/>
      <c r="N38" s="50"/>
      <c r="O38" s="50"/>
      <c r="P38" s="48"/>
    </row>
    <row r="39" spans="1:16" s="52" customFormat="1" ht="23.1" customHeight="1" outlineLevel="2" x14ac:dyDescent="0.35">
      <c r="A39" s="41"/>
      <c r="B39" s="48"/>
      <c r="C39" s="42" t="s">
        <v>62</v>
      </c>
      <c r="D39" s="43">
        <v>2</v>
      </c>
      <c r="E39" s="42" t="s">
        <v>22</v>
      </c>
      <c r="F39" s="44">
        <v>30000</v>
      </c>
      <c r="G39" s="42" t="s">
        <v>16</v>
      </c>
      <c r="H39" s="69">
        <f t="shared" si="1"/>
        <v>60000</v>
      </c>
      <c r="I39" s="47" t="s">
        <v>16</v>
      </c>
      <c r="J39" s="48"/>
      <c r="K39" s="53"/>
      <c r="L39" s="55"/>
      <c r="M39" s="56"/>
      <c r="N39" s="55"/>
      <c r="O39" s="55"/>
      <c r="P39" s="57"/>
    </row>
    <row r="40" spans="1:16" s="52" customFormat="1" ht="46.5" customHeight="1" outlineLevel="2" x14ac:dyDescent="0.35">
      <c r="A40" s="65">
        <v>4</v>
      </c>
      <c r="B40" s="29" t="s">
        <v>63</v>
      </c>
      <c r="C40" s="29"/>
      <c r="D40" s="58">
        <v>1</v>
      </c>
      <c r="E40" s="33" t="s">
        <v>15</v>
      </c>
      <c r="F40" s="32"/>
      <c r="G40" s="33"/>
      <c r="H40" s="34">
        <f>SUM(H41:H46)</f>
        <v>515600</v>
      </c>
      <c r="I40" s="35" t="s">
        <v>16</v>
      </c>
      <c r="J40" s="66" t="s">
        <v>1</v>
      </c>
      <c r="K40" s="67" t="s">
        <v>45</v>
      </c>
      <c r="L40" s="38" t="s">
        <v>19</v>
      </c>
      <c r="M40" s="38" t="s">
        <v>19</v>
      </c>
      <c r="N40" s="39" t="s">
        <v>20</v>
      </c>
      <c r="O40" s="38"/>
      <c r="P40" s="68"/>
    </row>
    <row r="41" spans="1:16" s="17" customFormat="1" ht="42" outlineLevel="2" x14ac:dyDescent="0.35">
      <c r="A41" s="70"/>
      <c r="B41" s="42"/>
      <c r="C41" s="54" t="s">
        <v>64</v>
      </c>
      <c r="D41" s="71">
        <v>6</v>
      </c>
      <c r="E41" s="72" t="s">
        <v>22</v>
      </c>
      <c r="F41" s="73">
        <v>30000</v>
      </c>
      <c r="G41" s="19" t="s">
        <v>16</v>
      </c>
      <c r="H41" s="73">
        <f t="shared" ref="H41:H46" si="2">SUM(F41*D41)</f>
        <v>180000</v>
      </c>
      <c r="I41" s="74" t="s">
        <v>16</v>
      </c>
      <c r="J41" s="62"/>
      <c r="K41" s="75"/>
      <c r="L41" s="76"/>
      <c r="M41" s="76"/>
      <c r="N41" s="76"/>
      <c r="O41" s="77"/>
      <c r="P41" s="62"/>
    </row>
    <row r="42" spans="1:16" s="17" customFormat="1" ht="23.1" customHeight="1" outlineLevel="2" x14ac:dyDescent="0.35">
      <c r="A42" s="70"/>
      <c r="B42" s="42"/>
      <c r="C42" s="42" t="s">
        <v>65</v>
      </c>
      <c r="D42" s="43">
        <v>4</v>
      </c>
      <c r="E42" s="42" t="s">
        <v>22</v>
      </c>
      <c r="F42" s="73">
        <v>28000</v>
      </c>
      <c r="G42" s="19" t="s">
        <v>16</v>
      </c>
      <c r="H42" s="44">
        <f t="shared" si="2"/>
        <v>112000</v>
      </c>
      <c r="I42" s="47" t="s">
        <v>16</v>
      </c>
      <c r="J42" s="62"/>
      <c r="K42" s="75"/>
      <c r="L42" s="76"/>
      <c r="M42" s="76"/>
      <c r="N42" s="76"/>
      <c r="O42" s="77"/>
      <c r="P42" s="62"/>
    </row>
    <row r="43" spans="1:16" s="17" customFormat="1" ht="23.1" customHeight="1" outlineLevel="2" x14ac:dyDescent="0.35">
      <c r="A43" s="70"/>
      <c r="B43" s="42"/>
      <c r="C43" s="42" t="s">
        <v>66</v>
      </c>
      <c r="D43" s="43">
        <v>1</v>
      </c>
      <c r="E43" s="42" t="s">
        <v>15</v>
      </c>
      <c r="F43" s="73">
        <v>50000</v>
      </c>
      <c r="G43" s="19" t="s">
        <v>16</v>
      </c>
      <c r="H43" s="44">
        <f t="shared" si="2"/>
        <v>50000</v>
      </c>
      <c r="I43" s="47" t="s">
        <v>16</v>
      </c>
      <c r="J43" s="62"/>
      <c r="K43" s="75"/>
      <c r="L43" s="76"/>
      <c r="M43" s="76"/>
      <c r="N43" s="76"/>
      <c r="O43" s="77"/>
      <c r="P43" s="62"/>
    </row>
    <row r="44" spans="1:16" s="17" customFormat="1" ht="23.1" customHeight="1" outlineLevel="2" x14ac:dyDescent="0.35">
      <c r="A44" s="70"/>
      <c r="B44" s="42"/>
      <c r="C44" s="42" t="s">
        <v>67</v>
      </c>
      <c r="D44" s="43">
        <v>2</v>
      </c>
      <c r="E44" s="42" t="s">
        <v>15</v>
      </c>
      <c r="F44" s="73">
        <v>29300</v>
      </c>
      <c r="G44" s="19" t="s">
        <v>16</v>
      </c>
      <c r="H44" s="44">
        <f t="shared" si="2"/>
        <v>58600</v>
      </c>
      <c r="I44" s="47" t="s">
        <v>16</v>
      </c>
      <c r="J44" s="62"/>
      <c r="K44" s="75"/>
      <c r="L44" s="76"/>
      <c r="M44" s="76"/>
      <c r="N44" s="76"/>
      <c r="O44" s="77"/>
      <c r="P44" s="62"/>
    </row>
    <row r="45" spans="1:16" s="17" customFormat="1" ht="23.1" customHeight="1" outlineLevel="2" x14ac:dyDescent="0.35">
      <c r="A45" s="70"/>
      <c r="B45" s="42"/>
      <c r="C45" s="42" t="s">
        <v>68</v>
      </c>
      <c r="D45" s="43">
        <v>5</v>
      </c>
      <c r="E45" s="42" t="s">
        <v>22</v>
      </c>
      <c r="F45" s="73">
        <v>9000</v>
      </c>
      <c r="G45" s="19" t="s">
        <v>16</v>
      </c>
      <c r="H45" s="44">
        <f t="shared" si="2"/>
        <v>45000</v>
      </c>
      <c r="I45" s="47" t="s">
        <v>16</v>
      </c>
      <c r="J45" s="62"/>
      <c r="K45" s="75"/>
      <c r="L45" s="76"/>
      <c r="M45" s="76"/>
      <c r="N45" s="76"/>
      <c r="O45" s="77"/>
      <c r="P45" s="62"/>
    </row>
    <row r="46" spans="1:16" s="17" customFormat="1" ht="23.1" customHeight="1" outlineLevel="2" x14ac:dyDescent="0.35">
      <c r="A46" s="70"/>
      <c r="B46" s="42"/>
      <c r="C46" s="42" t="s">
        <v>69</v>
      </c>
      <c r="D46" s="43">
        <v>1</v>
      </c>
      <c r="E46" s="42" t="s">
        <v>15</v>
      </c>
      <c r="F46" s="73">
        <v>70000</v>
      </c>
      <c r="G46" s="19" t="s">
        <v>16</v>
      </c>
      <c r="H46" s="44">
        <f t="shared" si="2"/>
        <v>70000</v>
      </c>
      <c r="I46" s="47" t="s">
        <v>16</v>
      </c>
      <c r="J46" s="62"/>
      <c r="K46" s="75"/>
      <c r="L46" s="78"/>
      <c r="M46" s="78"/>
      <c r="N46" s="78"/>
      <c r="O46" s="79"/>
      <c r="P46" s="80"/>
    </row>
    <row r="47" spans="1:16" s="52" customFormat="1" ht="42.75" customHeight="1" outlineLevel="2" x14ac:dyDescent="0.35">
      <c r="A47" s="65">
        <v>5</v>
      </c>
      <c r="B47" s="29" t="s">
        <v>70</v>
      </c>
      <c r="C47" s="29"/>
      <c r="D47" s="58">
        <v>1</v>
      </c>
      <c r="E47" s="33" t="s">
        <v>15</v>
      </c>
      <c r="F47" s="81"/>
      <c r="G47" s="58"/>
      <c r="H47" s="34">
        <v>339100</v>
      </c>
      <c r="I47" s="82" t="s">
        <v>16</v>
      </c>
      <c r="J47" s="66" t="s">
        <v>1</v>
      </c>
      <c r="K47" s="67" t="s">
        <v>71</v>
      </c>
      <c r="L47" s="38" t="s">
        <v>19</v>
      </c>
      <c r="M47" s="38" t="s">
        <v>19</v>
      </c>
      <c r="N47" s="38" t="s">
        <v>19</v>
      </c>
      <c r="O47" s="38"/>
      <c r="P47" s="68"/>
    </row>
    <row r="48" spans="1:16" s="52" customFormat="1" ht="23.1" customHeight="1" outlineLevel="2" x14ac:dyDescent="0.35">
      <c r="A48" s="41"/>
      <c r="B48" s="48"/>
      <c r="C48" s="42" t="s">
        <v>72</v>
      </c>
      <c r="D48" s="43">
        <v>20</v>
      </c>
      <c r="E48" s="42" t="s">
        <v>73</v>
      </c>
      <c r="F48" s="64">
        <v>2500</v>
      </c>
      <c r="G48" s="83"/>
      <c r="H48" s="64">
        <f t="shared" ref="H48:H67" si="3">SUM(F48*D48)</f>
        <v>50000</v>
      </c>
      <c r="I48" s="84"/>
      <c r="J48" s="48"/>
      <c r="K48" s="49"/>
      <c r="L48" s="50"/>
      <c r="M48" s="51"/>
      <c r="N48" s="50"/>
      <c r="O48" s="50"/>
      <c r="P48" s="48"/>
    </row>
    <row r="49" spans="1:16" s="52" customFormat="1" ht="23.1" customHeight="1" outlineLevel="2" x14ac:dyDescent="0.35">
      <c r="A49" s="41"/>
      <c r="B49" s="42"/>
      <c r="C49" s="42" t="s">
        <v>74</v>
      </c>
      <c r="D49" s="43">
        <v>20</v>
      </c>
      <c r="E49" s="42" t="s">
        <v>73</v>
      </c>
      <c r="F49" s="64">
        <v>1990</v>
      </c>
      <c r="G49" s="83"/>
      <c r="H49" s="64">
        <f t="shared" si="3"/>
        <v>39800</v>
      </c>
      <c r="I49" s="84"/>
      <c r="J49" s="48"/>
      <c r="K49" s="53"/>
      <c r="L49" s="51"/>
      <c r="M49" s="51"/>
      <c r="N49" s="51"/>
      <c r="O49" s="50"/>
      <c r="P49" s="48"/>
    </row>
    <row r="50" spans="1:16" s="52" customFormat="1" ht="23.1" customHeight="1" outlineLevel="2" x14ac:dyDescent="0.35">
      <c r="A50" s="85"/>
      <c r="B50" s="86"/>
      <c r="C50" s="86" t="s">
        <v>75</v>
      </c>
      <c r="D50" s="87">
        <v>20</v>
      </c>
      <c r="E50" s="86" t="s">
        <v>73</v>
      </c>
      <c r="F50" s="88">
        <v>2450</v>
      </c>
      <c r="G50" s="89"/>
      <c r="H50" s="88">
        <f t="shared" si="3"/>
        <v>49000</v>
      </c>
      <c r="I50" s="90"/>
      <c r="J50" s="57"/>
      <c r="K50" s="91"/>
      <c r="L50" s="51"/>
      <c r="M50" s="51"/>
      <c r="N50" s="51"/>
      <c r="O50" s="50"/>
      <c r="P50" s="48"/>
    </row>
    <row r="51" spans="1:16" s="52" customFormat="1" ht="23.1" customHeight="1" outlineLevel="2" x14ac:dyDescent="0.35">
      <c r="A51" s="41"/>
      <c r="B51" s="42"/>
      <c r="C51" s="42" t="s">
        <v>76</v>
      </c>
      <c r="D51" s="43">
        <v>10</v>
      </c>
      <c r="E51" s="42" t="s">
        <v>73</v>
      </c>
      <c r="F51" s="64">
        <v>370</v>
      </c>
      <c r="G51" s="83"/>
      <c r="H51" s="64">
        <f t="shared" si="3"/>
        <v>3700</v>
      </c>
      <c r="I51" s="84"/>
      <c r="J51" s="48"/>
      <c r="K51" s="53"/>
      <c r="L51" s="51"/>
      <c r="M51" s="51"/>
      <c r="N51" s="51"/>
      <c r="O51" s="50"/>
      <c r="P51" s="48"/>
    </row>
    <row r="52" spans="1:16" s="52" customFormat="1" ht="23.1" customHeight="1" outlineLevel="2" x14ac:dyDescent="0.35">
      <c r="A52" s="41"/>
      <c r="B52" s="42"/>
      <c r="C52" s="42" t="s">
        <v>77</v>
      </c>
      <c r="D52" s="43">
        <v>4</v>
      </c>
      <c r="E52" s="42" t="s">
        <v>42</v>
      </c>
      <c r="F52" s="64">
        <v>250</v>
      </c>
      <c r="G52" s="83"/>
      <c r="H52" s="64">
        <f t="shared" si="3"/>
        <v>1000</v>
      </c>
      <c r="I52" s="84"/>
      <c r="J52" s="48"/>
      <c r="K52" s="53"/>
      <c r="L52" s="51"/>
      <c r="M52" s="51"/>
      <c r="N52" s="51"/>
      <c r="O52" s="50"/>
      <c r="P52" s="48"/>
    </row>
    <row r="53" spans="1:16" s="52" customFormat="1" ht="23.1" customHeight="1" outlineLevel="2" x14ac:dyDescent="0.35">
      <c r="A53" s="41"/>
      <c r="B53" s="42"/>
      <c r="C53" s="42" t="s">
        <v>78</v>
      </c>
      <c r="D53" s="43">
        <v>30</v>
      </c>
      <c r="E53" s="42" t="s">
        <v>73</v>
      </c>
      <c r="F53" s="64">
        <v>1100</v>
      </c>
      <c r="G53" s="83"/>
      <c r="H53" s="64">
        <f t="shared" si="3"/>
        <v>33000</v>
      </c>
      <c r="I53" s="84"/>
      <c r="J53" s="48"/>
      <c r="K53" s="53"/>
      <c r="L53" s="51"/>
      <c r="M53" s="51"/>
      <c r="N53" s="51"/>
      <c r="O53" s="50"/>
      <c r="P53" s="48"/>
    </row>
    <row r="54" spans="1:16" s="52" customFormat="1" ht="23.1" customHeight="1" outlineLevel="2" x14ac:dyDescent="0.35">
      <c r="A54" s="41"/>
      <c r="B54" s="42"/>
      <c r="C54" s="42" t="s">
        <v>79</v>
      </c>
      <c r="D54" s="43">
        <v>10</v>
      </c>
      <c r="E54" s="42" t="s">
        <v>42</v>
      </c>
      <c r="F54" s="64">
        <v>890</v>
      </c>
      <c r="G54" s="83"/>
      <c r="H54" s="64">
        <f t="shared" si="3"/>
        <v>8900</v>
      </c>
      <c r="I54" s="84"/>
      <c r="J54" s="48"/>
      <c r="K54" s="53"/>
      <c r="L54" s="51"/>
      <c r="M54" s="51"/>
      <c r="N54" s="51"/>
      <c r="O54" s="50"/>
      <c r="P54" s="48"/>
    </row>
    <row r="55" spans="1:16" s="52" customFormat="1" ht="23.1" customHeight="1" outlineLevel="2" x14ac:dyDescent="0.35">
      <c r="A55" s="41"/>
      <c r="B55" s="42"/>
      <c r="C55" s="42" t="s">
        <v>80</v>
      </c>
      <c r="D55" s="43">
        <v>4</v>
      </c>
      <c r="E55" s="42" t="s">
        <v>15</v>
      </c>
      <c r="F55" s="64">
        <v>4750</v>
      </c>
      <c r="G55" s="83"/>
      <c r="H55" s="64">
        <f t="shared" si="3"/>
        <v>19000</v>
      </c>
      <c r="I55" s="84"/>
      <c r="J55" s="48"/>
      <c r="K55" s="53"/>
      <c r="L55" s="51"/>
      <c r="M55" s="51"/>
      <c r="N55" s="51"/>
      <c r="O55" s="50"/>
      <c r="P55" s="48"/>
    </row>
    <row r="56" spans="1:16" s="52" customFormat="1" ht="23.1" customHeight="1" outlineLevel="2" x14ac:dyDescent="0.35">
      <c r="A56" s="41"/>
      <c r="B56" s="42"/>
      <c r="C56" s="42" t="s">
        <v>81</v>
      </c>
      <c r="D56" s="43">
        <v>5</v>
      </c>
      <c r="E56" s="42" t="s">
        <v>82</v>
      </c>
      <c r="F56" s="83">
        <v>4000</v>
      </c>
      <c r="G56" s="83"/>
      <c r="H56" s="64">
        <f t="shared" si="3"/>
        <v>20000</v>
      </c>
      <c r="I56" s="84"/>
      <c r="J56" s="48"/>
      <c r="K56" s="53"/>
      <c r="L56" s="51"/>
      <c r="M56" s="51"/>
      <c r="N56" s="51"/>
      <c r="O56" s="50"/>
      <c r="P56" s="48"/>
    </row>
    <row r="57" spans="1:16" s="52" customFormat="1" ht="23.1" customHeight="1" outlineLevel="2" x14ac:dyDescent="0.35">
      <c r="A57" s="41"/>
      <c r="B57" s="42"/>
      <c r="C57" s="42" t="s">
        <v>83</v>
      </c>
      <c r="D57" s="43">
        <v>5</v>
      </c>
      <c r="E57" s="42" t="s">
        <v>73</v>
      </c>
      <c r="F57" s="64">
        <v>1300</v>
      </c>
      <c r="G57" s="83"/>
      <c r="H57" s="64">
        <f t="shared" si="3"/>
        <v>6500</v>
      </c>
      <c r="I57" s="84"/>
      <c r="J57" s="48"/>
      <c r="K57" s="53"/>
      <c r="L57" s="51"/>
      <c r="M57" s="51"/>
      <c r="N57" s="51"/>
      <c r="O57" s="50"/>
      <c r="P57" s="48"/>
    </row>
    <row r="58" spans="1:16" s="52" customFormat="1" ht="23.1" customHeight="1" outlineLevel="2" x14ac:dyDescent="0.35">
      <c r="A58" s="41"/>
      <c r="B58" s="42"/>
      <c r="C58" s="42" t="s">
        <v>84</v>
      </c>
      <c r="D58" s="43">
        <v>5</v>
      </c>
      <c r="E58" s="42" t="s">
        <v>73</v>
      </c>
      <c r="F58" s="64">
        <v>1550</v>
      </c>
      <c r="G58" s="83"/>
      <c r="H58" s="64">
        <f t="shared" si="3"/>
        <v>7750</v>
      </c>
      <c r="I58" s="84"/>
      <c r="J58" s="48"/>
      <c r="K58" s="53"/>
      <c r="L58" s="51"/>
      <c r="M58" s="51"/>
      <c r="N58" s="51"/>
      <c r="O58" s="50"/>
      <c r="P58" s="48"/>
    </row>
    <row r="59" spans="1:16" s="52" customFormat="1" ht="23.1" customHeight="1" outlineLevel="2" x14ac:dyDescent="0.35">
      <c r="A59" s="41"/>
      <c r="B59" s="42"/>
      <c r="C59" s="42" t="s">
        <v>85</v>
      </c>
      <c r="D59" s="43">
        <v>5</v>
      </c>
      <c r="E59" s="42" t="s">
        <v>73</v>
      </c>
      <c r="F59" s="64">
        <v>1800</v>
      </c>
      <c r="G59" s="83"/>
      <c r="H59" s="64">
        <f t="shared" si="3"/>
        <v>9000</v>
      </c>
      <c r="I59" s="84"/>
      <c r="J59" s="48"/>
      <c r="K59" s="53"/>
      <c r="L59" s="51"/>
      <c r="M59" s="51"/>
      <c r="N59" s="51"/>
      <c r="O59" s="50"/>
      <c r="P59" s="48"/>
    </row>
    <row r="60" spans="1:16" s="52" customFormat="1" ht="23.1" customHeight="1" outlineLevel="2" x14ac:dyDescent="0.35">
      <c r="A60" s="41"/>
      <c r="B60" s="42"/>
      <c r="C60" s="42" t="s">
        <v>86</v>
      </c>
      <c r="D60" s="43">
        <v>5</v>
      </c>
      <c r="E60" s="42" t="s">
        <v>73</v>
      </c>
      <c r="F60" s="64">
        <v>2100</v>
      </c>
      <c r="G60" s="83"/>
      <c r="H60" s="64">
        <f t="shared" si="3"/>
        <v>10500</v>
      </c>
      <c r="I60" s="84"/>
      <c r="J60" s="48"/>
      <c r="K60" s="53"/>
      <c r="L60" s="51"/>
      <c r="M60" s="51"/>
      <c r="N60" s="51"/>
      <c r="O60" s="50"/>
      <c r="P60" s="48"/>
    </row>
    <row r="61" spans="1:16" s="52" customFormat="1" ht="23.1" customHeight="1" outlineLevel="2" x14ac:dyDescent="0.35">
      <c r="A61" s="41"/>
      <c r="B61" s="42"/>
      <c r="C61" s="42" t="s">
        <v>87</v>
      </c>
      <c r="D61" s="43">
        <v>5</v>
      </c>
      <c r="E61" s="42" t="s">
        <v>73</v>
      </c>
      <c r="F61" s="64">
        <v>2300</v>
      </c>
      <c r="G61" s="83"/>
      <c r="H61" s="64">
        <f t="shared" si="3"/>
        <v>11500</v>
      </c>
      <c r="I61" s="84"/>
      <c r="J61" s="48"/>
      <c r="K61" s="53"/>
      <c r="L61" s="51"/>
      <c r="M61" s="51"/>
      <c r="N61" s="51"/>
      <c r="O61" s="50"/>
      <c r="P61" s="48"/>
    </row>
    <row r="62" spans="1:16" s="52" customFormat="1" ht="23.1" customHeight="1" outlineLevel="2" x14ac:dyDescent="0.35">
      <c r="A62" s="41"/>
      <c r="B62" s="42"/>
      <c r="C62" s="42" t="s">
        <v>88</v>
      </c>
      <c r="D62" s="43">
        <v>4</v>
      </c>
      <c r="E62" s="42" t="s">
        <v>15</v>
      </c>
      <c r="F62" s="64">
        <v>990</v>
      </c>
      <c r="G62" s="83"/>
      <c r="H62" s="64">
        <f t="shared" si="3"/>
        <v>3960</v>
      </c>
      <c r="I62" s="84"/>
      <c r="J62" s="48"/>
      <c r="K62" s="53"/>
      <c r="L62" s="51"/>
      <c r="M62" s="51"/>
      <c r="N62" s="51"/>
      <c r="O62" s="50"/>
      <c r="P62" s="48"/>
    </row>
    <row r="63" spans="1:16" s="52" customFormat="1" ht="23.1" customHeight="1" outlineLevel="2" x14ac:dyDescent="0.35">
      <c r="A63" s="41"/>
      <c r="B63" s="42"/>
      <c r="C63" s="42" t="s">
        <v>89</v>
      </c>
      <c r="D63" s="43">
        <v>10</v>
      </c>
      <c r="E63" s="42" t="s">
        <v>90</v>
      </c>
      <c r="F63" s="64">
        <v>3990</v>
      </c>
      <c r="G63" s="83"/>
      <c r="H63" s="64">
        <f t="shared" si="3"/>
        <v>39900</v>
      </c>
      <c r="I63" s="84"/>
      <c r="J63" s="48"/>
      <c r="K63" s="53"/>
      <c r="L63" s="51"/>
      <c r="M63" s="51"/>
      <c r="N63" s="51"/>
      <c r="O63" s="50"/>
      <c r="P63" s="48"/>
    </row>
    <row r="64" spans="1:16" s="52" customFormat="1" ht="23.1" customHeight="1" outlineLevel="2" x14ac:dyDescent="0.35">
      <c r="A64" s="41"/>
      <c r="B64" s="42"/>
      <c r="C64" s="42" t="s">
        <v>91</v>
      </c>
      <c r="D64" s="43">
        <v>4</v>
      </c>
      <c r="E64" s="42" t="s">
        <v>15</v>
      </c>
      <c r="F64" s="64">
        <v>2500</v>
      </c>
      <c r="G64" s="83"/>
      <c r="H64" s="64">
        <f t="shared" si="3"/>
        <v>10000</v>
      </c>
      <c r="I64" s="84"/>
      <c r="J64" s="48"/>
      <c r="K64" s="53"/>
      <c r="L64" s="51"/>
      <c r="M64" s="51"/>
      <c r="N64" s="51"/>
      <c r="O64" s="50"/>
      <c r="P64" s="48"/>
    </row>
    <row r="65" spans="1:16" s="52" customFormat="1" ht="23.1" customHeight="1" outlineLevel="2" x14ac:dyDescent="0.35">
      <c r="A65" s="41"/>
      <c r="B65" s="42"/>
      <c r="C65" s="42" t="s">
        <v>92</v>
      </c>
      <c r="D65" s="43">
        <v>4</v>
      </c>
      <c r="E65" s="42" t="s">
        <v>15</v>
      </c>
      <c r="F65" s="64">
        <v>2500</v>
      </c>
      <c r="G65" s="83"/>
      <c r="H65" s="64">
        <f t="shared" si="3"/>
        <v>10000</v>
      </c>
      <c r="I65" s="84"/>
      <c r="J65" s="48"/>
      <c r="K65" s="53"/>
      <c r="L65" s="51"/>
      <c r="M65" s="51"/>
      <c r="N65" s="51"/>
      <c r="O65" s="50"/>
      <c r="P65" s="48"/>
    </row>
    <row r="66" spans="1:16" s="52" customFormat="1" ht="23.1" customHeight="1" outlineLevel="2" x14ac:dyDescent="0.35">
      <c r="A66" s="41"/>
      <c r="B66" s="42"/>
      <c r="C66" s="42" t="s">
        <v>93</v>
      </c>
      <c r="D66" s="43">
        <v>4</v>
      </c>
      <c r="E66" s="42" t="s">
        <v>15</v>
      </c>
      <c r="F66" s="64">
        <v>600</v>
      </c>
      <c r="G66" s="83"/>
      <c r="H66" s="64">
        <f t="shared" si="3"/>
        <v>2400</v>
      </c>
      <c r="I66" s="84"/>
      <c r="J66" s="48"/>
      <c r="K66" s="53"/>
      <c r="L66" s="51"/>
      <c r="M66" s="51"/>
      <c r="N66" s="51"/>
      <c r="O66" s="50"/>
      <c r="P66" s="48"/>
    </row>
    <row r="67" spans="1:16" s="52" customFormat="1" ht="23.1" customHeight="1" outlineLevel="2" x14ac:dyDescent="0.35">
      <c r="A67" s="41"/>
      <c r="B67" s="42"/>
      <c r="C67" s="42" t="s">
        <v>94</v>
      </c>
      <c r="D67" s="43">
        <v>4</v>
      </c>
      <c r="E67" s="42" t="s">
        <v>15</v>
      </c>
      <c r="F67" s="64">
        <v>800</v>
      </c>
      <c r="G67" s="83"/>
      <c r="H67" s="64">
        <f t="shared" si="3"/>
        <v>3200</v>
      </c>
      <c r="I67" s="84"/>
      <c r="J67" s="48"/>
      <c r="K67" s="53"/>
      <c r="L67" s="56"/>
      <c r="M67" s="56"/>
      <c r="N67" s="56"/>
      <c r="O67" s="55"/>
      <c r="P67" s="57"/>
    </row>
    <row r="68" spans="1:16" s="52" customFormat="1" ht="43.5" customHeight="1" outlineLevel="2" x14ac:dyDescent="0.35">
      <c r="A68" s="65">
        <v>6</v>
      </c>
      <c r="B68" s="29" t="s">
        <v>95</v>
      </c>
      <c r="C68" s="29"/>
      <c r="D68" s="58">
        <v>1</v>
      </c>
      <c r="E68" s="33" t="s">
        <v>15</v>
      </c>
      <c r="F68" s="59"/>
      <c r="G68" s="92"/>
      <c r="H68" s="34">
        <f>SUM(H69:H75)</f>
        <v>761100</v>
      </c>
      <c r="I68" s="82" t="s">
        <v>16</v>
      </c>
      <c r="J68" s="66" t="s">
        <v>1</v>
      </c>
      <c r="K68" s="67" t="s">
        <v>96</v>
      </c>
      <c r="L68" s="38" t="s">
        <v>19</v>
      </c>
      <c r="M68" s="39" t="s">
        <v>97</v>
      </c>
      <c r="N68" s="38" t="s">
        <v>19</v>
      </c>
      <c r="O68" s="38"/>
      <c r="P68" s="68"/>
    </row>
    <row r="69" spans="1:16" s="52" customFormat="1" ht="23.1" customHeight="1" outlineLevel="2" x14ac:dyDescent="0.35">
      <c r="A69" s="41"/>
      <c r="B69" s="42"/>
      <c r="C69" s="42" t="s">
        <v>98</v>
      </c>
      <c r="D69" s="43">
        <v>10</v>
      </c>
      <c r="E69" s="42" t="s">
        <v>15</v>
      </c>
      <c r="F69" s="64">
        <v>15500</v>
      </c>
      <c r="G69" s="93" t="s">
        <v>16</v>
      </c>
      <c r="H69" s="46">
        <f>SUM(F69*D69)</f>
        <v>155000</v>
      </c>
      <c r="I69" s="84"/>
      <c r="J69" s="48"/>
      <c r="K69" s="49"/>
      <c r="L69" s="50"/>
      <c r="M69" s="51"/>
      <c r="N69" s="50"/>
      <c r="O69" s="50"/>
      <c r="P69" s="48"/>
    </row>
    <row r="70" spans="1:16" s="52" customFormat="1" ht="23.1" customHeight="1" outlineLevel="2" x14ac:dyDescent="0.35">
      <c r="A70" s="41"/>
      <c r="B70" s="42"/>
      <c r="C70" s="42" t="s">
        <v>99</v>
      </c>
      <c r="D70" s="43">
        <v>30</v>
      </c>
      <c r="E70" s="42" t="s">
        <v>22</v>
      </c>
      <c r="F70" s="64">
        <v>15650</v>
      </c>
      <c r="G70" s="93" t="s">
        <v>16</v>
      </c>
      <c r="H70" s="46">
        <f t="shared" ref="H70:H75" si="4">SUM(F70*D70)</f>
        <v>469500</v>
      </c>
      <c r="I70" s="84"/>
      <c r="J70" s="48"/>
      <c r="K70" s="53"/>
      <c r="L70" s="50"/>
      <c r="M70" s="51"/>
      <c r="N70" s="50"/>
      <c r="O70" s="50"/>
      <c r="P70" s="48"/>
    </row>
    <row r="71" spans="1:16" s="52" customFormat="1" ht="23.1" customHeight="1" outlineLevel="2" x14ac:dyDescent="0.35">
      <c r="A71" s="41"/>
      <c r="B71" s="42"/>
      <c r="C71" s="42" t="s">
        <v>100</v>
      </c>
      <c r="D71" s="43">
        <v>1</v>
      </c>
      <c r="E71" s="42" t="s">
        <v>22</v>
      </c>
      <c r="F71" s="64">
        <v>27500</v>
      </c>
      <c r="G71" s="93" t="s">
        <v>16</v>
      </c>
      <c r="H71" s="46">
        <f t="shared" si="4"/>
        <v>27500</v>
      </c>
      <c r="I71" s="84"/>
      <c r="J71" s="48"/>
      <c r="K71" s="53"/>
      <c r="L71" s="50"/>
      <c r="M71" s="51"/>
      <c r="N71" s="50"/>
      <c r="O71" s="50"/>
      <c r="P71" s="48"/>
    </row>
    <row r="72" spans="1:16" s="52" customFormat="1" ht="23.1" customHeight="1" outlineLevel="2" x14ac:dyDescent="0.35">
      <c r="A72" s="41"/>
      <c r="B72" s="42"/>
      <c r="C72" s="42" t="s">
        <v>101</v>
      </c>
      <c r="D72" s="43">
        <v>2</v>
      </c>
      <c r="E72" s="42" t="s">
        <v>22</v>
      </c>
      <c r="F72" s="64">
        <v>15000</v>
      </c>
      <c r="G72" s="93" t="s">
        <v>16</v>
      </c>
      <c r="H72" s="46">
        <f t="shared" si="4"/>
        <v>30000</v>
      </c>
      <c r="I72" s="84"/>
      <c r="J72" s="48"/>
      <c r="K72" s="53"/>
      <c r="L72" s="50"/>
      <c r="M72" s="51"/>
      <c r="N72" s="50"/>
      <c r="O72" s="50"/>
      <c r="P72" s="48"/>
    </row>
    <row r="73" spans="1:16" s="52" customFormat="1" ht="23.1" customHeight="1" outlineLevel="2" x14ac:dyDescent="0.35">
      <c r="A73" s="85"/>
      <c r="B73" s="86"/>
      <c r="C73" s="86" t="s">
        <v>102</v>
      </c>
      <c r="D73" s="87">
        <v>2</v>
      </c>
      <c r="E73" s="86" t="s">
        <v>22</v>
      </c>
      <c r="F73" s="88">
        <v>2550</v>
      </c>
      <c r="G73" s="94" t="s">
        <v>16</v>
      </c>
      <c r="H73" s="95">
        <f t="shared" si="4"/>
        <v>5100</v>
      </c>
      <c r="I73" s="90"/>
      <c r="J73" s="57"/>
      <c r="K73" s="91"/>
      <c r="L73" s="50"/>
      <c r="M73" s="51"/>
      <c r="N73" s="50"/>
      <c r="O73" s="50"/>
      <c r="P73" s="48"/>
    </row>
    <row r="74" spans="1:16" s="52" customFormat="1" ht="23.1" customHeight="1" outlineLevel="2" x14ac:dyDescent="0.35">
      <c r="A74" s="41"/>
      <c r="B74" s="42"/>
      <c r="C74" s="42" t="s">
        <v>103</v>
      </c>
      <c r="D74" s="43">
        <v>2</v>
      </c>
      <c r="E74" s="42" t="s">
        <v>22</v>
      </c>
      <c r="F74" s="64">
        <v>27000</v>
      </c>
      <c r="G74" s="93" t="s">
        <v>16</v>
      </c>
      <c r="H74" s="46">
        <f t="shared" si="4"/>
        <v>54000</v>
      </c>
      <c r="I74" s="84"/>
      <c r="J74" s="48"/>
      <c r="K74" s="53"/>
      <c r="L74" s="50"/>
      <c r="M74" s="51"/>
      <c r="N74" s="50"/>
      <c r="O74" s="50"/>
      <c r="P74" s="48"/>
    </row>
    <row r="75" spans="1:16" s="52" customFormat="1" ht="23.1" customHeight="1" outlineLevel="2" x14ac:dyDescent="0.35">
      <c r="A75" s="41"/>
      <c r="B75" s="42"/>
      <c r="C75" s="42" t="s">
        <v>104</v>
      </c>
      <c r="D75" s="43">
        <v>1</v>
      </c>
      <c r="E75" s="42" t="s">
        <v>22</v>
      </c>
      <c r="F75" s="64">
        <v>20000</v>
      </c>
      <c r="G75" s="93" t="s">
        <v>16</v>
      </c>
      <c r="H75" s="46">
        <f t="shared" si="4"/>
        <v>20000</v>
      </c>
      <c r="I75" s="84"/>
      <c r="J75" s="48"/>
      <c r="K75" s="53"/>
      <c r="L75" s="55"/>
      <c r="M75" s="56"/>
      <c r="N75" s="55"/>
      <c r="O75" s="55"/>
      <c r="P75" s="57"/>
    </row>
    <row r="76" spans="1:16" s="17" customFormat="1" ht="23.1" customHeight="1" x14ac:dyDescent="0.35">
      <c r="A76" s="28">
        <v>7</v>
      </c>
      <c r="B76" s="96" t="s">
        <v>105</v>
      </c>
      <c r="C76" s="96"/>
      <c r="D76" s="97">
        <v>1</v>
      </c>
      <c r="E76" s="33" t="s">
        <v>15</v>
      </c>
      <c r="F76" s="59"/>
      <c r="G76" s="92"/>
      <c r="H76" s="34">
        <f>SUM(H77:H84)</f>
        <v>1500200</v>
      </c>
      <c r="I76" s="36" t="s">
        <v>16</v>
      </c>
      <c r="J76" s="36" t="s">
        <v>1</v>
      </c>
      <c r="K76" s="37" t="s">
        <v>45</v>
      </c>
      <c r="L76" s="98" t="s">
        <v>19</v>
      </c>
      <c r="M76" s="99" t="s">
        <v>20</v>
      </c>
      <c r="N76" s="98" t="s">
        <v>19</v>
      </c>
      <c r="O76" s="100"/>
      <c r="P76" s="40"/>
    </row>
    <row r="77" spans="1:16" s="17" customFormat="1" x14ac:dyDescent="0.35">
      <c r="A77" s="70"/>
      <c r="B77" s="93"/>
      <c r="C77" s="19" t="s">
        <v>106</v>
      </c>
      <c r="D77" s="101">
        <v>25</v>
      </c>
      <c r="E77" s="42" t="s">
        <v>22</v>
      </c>
      <c r="F77" s="64">
        <v>22000</v>
      </c>
      <c r="G77" s="93" t="s">
        <v>16</v>
      </c>
      <c r="H77" s="46">
        <f>SUM(F77*D77)</f>
        <v>550000</v>
      </c>
      <c r="I77" s="62"/>
      <c r="J77" s="62"/>
      <c r="K77" s="75"/>
      <c r="L77" s="102"/>
      <c r="M77" s="103"/>
      <c r="N77" s="102"/>
      <c r="O77" s="104"/>
      <c r="P77" s="62"/>
    </row>
    <row r="78" spans="1:16" s="17" customFormat="1" ht="42" x14ac:dyDescent="0.35">
      <c r="A78" s="70"/>
      <c r="B78" s="93"/>
      <c r="C78" s="105" t="s">
        <v>47</v>
      </c>
      <c r="D78" s="101">
        <v>6</v>
      </c>
      <c r="E78" s="72" t="s">
        <v>22</v>
      </c>
      <c r="F78" s="64">
        <v>30000</v>
      </c>
      <c r="G78" s="93" t="s">
        <v>16</v>
      </c>
      <c r="H78" s="46">
        <f>SUM(F78*D78)</f>
        <v>180000</v>
      </c>
      <c r="I78" s="62"/>
      <c r="J78" s="62"/>
      <c r="K78" s="106"/>
      <c r="L78" s="102"/>
      <c r="M78" s="103"/>
      <c r="N78" s="102"/>
      <c r="O78" s="104"/>
      <c r="P78" s="62"/>
    </row>
    <row r="79" spans="1:16" s="17" customFormat="1" ht="42" x14ac:dyDescent="0.35">
      <c r="A79" s="70"/>
      <c r="B79" s="93"/>
      <c r="C79" s="105" t="s">
        <v>107</v>
      </c>
      <c r="D79" s="101">
        <v>4</v>
      </c>
      <c r="E79" s="72" t="s">
        <v>22</v>
      </c>
      <c r="F79" s="64">
        <v>28000</v>
      </c>
      <c r="G79" s="93" t="s">
        <v>16</v>
      </c>
      <c r="H79" s="46">
        <f t="shared" ref="H79:H84" si="5">SUM(F79*D79)</f>
        <v>112000</v>
      </c>
      <c r="I79" s="62"/>
      <c r="J79" s="62"/>
      <c r="K79" s="106"/>
      <c r="L79" s="102"/>
      <c r="M79" s="103"/>
      <c r="N79" s="102"/>
      <c r="O79" s="104"/>
      <c r="P79" s="62"/>
    </row>
    <row r="80" spans="1:16" s="17" customFormat="1" ht="23.1" customHeight="1" x14ac:dyDescent="0.35">
      <c r="A80" s="70"/>
      <c r="B80" s="93"/>
      <c r="C80" s="19" t="s">
        <v>67</v>
      </c>
      <c r="D80" s="101">
        <v>2</v>
      </c>
      <c r="E80" s="42" t="s">
        <v>15</v>
      </c>
      <c r="F80" s="64">
        <v>29300</v>
      </c>
      <c r="G80" s="93" t="s">
        <v>16</v>
      </c>
      <c r="H80" s="46">
        <f t="shared" si="5"/>
        <v>58600</v>
      </c>
      <c r="I80" s="62"/>
      <c r="J80" s="62"/>
      <c r="K80" s="106"/>
      <c r="L80" s="102"/>
      <c r="M80" s="103"/>
      <c r="N80" s="102"/>
      <c r="O80" s="104"/>
      <c r="P80" s="62"/>
    </row>
    <row r="81" spans="1:16" s="17" customFormat="1" ht="23.1" customHeight="1" x14ac:dyDescent="0.35">
      <c r="A81" s="70"/>
      <c r="B81" s="93"/>
      <c r="C81" s="19" t="s">
        <v>68</v>
      </c>
      <c r="D81" s="101">
        <v>5</v>
      </c>
      <c r="E81" s="42" t="s">
        <v>15</v>
      </c>
      <c r="F81" s="64">
        <v>9000</v>
      </c>
      <c r="G81" s="93" t="s">
        <v>16</v>
      </c>
      <c r="H81" s="46">
        <f t="shared" si="5"/>
        <v>45000</v>
      </c>
      <c r="I81" s="62"/>
      <c r="J81" s="62"/>
      <c r="K81" s="106"/>
      <c r="L81" s="102"/>
      <c r="M81" s="103"/>
      <c r="N81" s="102"/>
      <c r="O81" s="104"/>
      <c r="P81" s="62"/>
    </row>
    <row r="82" spans="1:16" s="17" customFormat="1" ht="23.1" customHeight="1" x14ac:dyDescent="0.35">
      <c r="A82" s="70"/>
      <c r="B82" s="93"/>
      <c r="C82" s="19" t="s">
        <v>69</v>
      </c>
      <c r="D82" s="101">
        <v>1</v>
      </c>
      <c r="E82" s="42" t="s">
        <v>15</v>
      </c>
      <c r="F82" s="64">
        <v>70000</v>
      </c>
      <c r="G82" s="93" t="s">
        <v>16</v>
      </c>
      <c r="H82" s="46">
        <f t="shared" si="5"/>
        <v>70000</v>
      </c>
      <c r="I82" s="62"/>
      <c r="J82" s="62"/>
      <c r="K82" s="106"/>
      <c r="L82" s="102"/>
      <c r="M82" s="103"/>
      <c r="N82" s="102"/>
      <c r="O82" s="104"/>
      <c r="P82" s="62"/>
    </row>
    <row r="83" spans="1:16" s="17" customFormat="1" ht="23.1" customHeight="1" x14ac:dyDescent="0.35">
      <c r="A83" s="70"/>
      <c r="B83" s="93"/>
      <c r="C83" s="19" t="s">
        <v>108</v>
      </c>
      <c r="D83" s="101">
        <v>8</v>
      </c>
      <c r="E83" s="42" t="s">
        <v>22</v>
      </c>
      <c r="F83" s="64">
        <v>52000</v>
      </c>
      <c r="G83" s="93" t="s">
        <v>16</v>
      </c>
      <c r="H83" s="46">
        <f t="shared" si="5"/>
        <v>416000</v>
      </c>
      <c r="I83" s="62"/>
      <c r="J83" s="62"/>
      <c r="K83" s="106"/>
      <c r="L83" s="102"/>
      <c r="M83" s="103"/>
      <c r="N83" s="102"/>
      <c r="O83" s="104"/>
      <c r="P83" s="62"/>
    </row>
    <row r="84" spans="1:16" s="17" customFormat="1" ht="42" x14ac:dyDescent="0.35">
      <c r="A84" s="70"/>
      <c r="B84" s="93"/>
      <c r="C84" s="105" t="s">
        <v>109</v>
      </c>
      <c r="D84" s="101">
        <v>1</v>
      </c>
      <c r="E84" s="72" t="s">
        <v>15</v>
      </c>
      <c r="F84" s="64">
        <v>68600</v>
      </c>
      <c r="G84" s="93" t="s">
        <v>16</v>
      </c>
      <c r="H84" s="46">
        <f t="shared" si="5"/>
        <v>68600</v>
      </c>
      <c r="I84" s="62"/>
      <c r="J84" s="62"/>
      <c r="K84" s="106"/>
      <c r="L84" s="102"/>
      <c r="M84" s="103"/>
      <c r="N84" s="102"/>
      <c r="O84" s="104"/>
      <c r="P84" s="62"/>
    </row>
    <row r="85" spans="1:16" s="17" customFormat="1" ht="26.1" customHeight="1" x14ac:dyDescent="0.35">
      <c r="A85" s="28">
        <v>8</v>
      </c>
      <c r="B85" s="107" t="s">
        <v>110</v>
      </c>
      <c r="C85" s="107"/>
      <c r="D85" s="97"/>
      <c r="E85" s="33"/>
      <c r="F85" s="59"/>
      <c r="G85" s="92"/>
      <c r="H85" s="108">
        <v>1030000</v>
      </c>
      <c r="I85" s="36" t="s">
        <v>16</v>
      </c>
      <c r="J85" s="36" t="s">
        <v>1</v>
      </c>
      <c r="K85" s="37" t="s">
        <v>111</v>
      </c>
      <c r="L85" s="98" t="s">
        <v>19</v>
      </c>
      <c r="M85" s="99" t="s">
        <v>97</v>
      </c>
      <c r="N85" s="98" t="s">
        <v>19</v>
      </c>
      <c r="O85" s="100"/>
      <c r="P85" s="40"/>
    </row>
    <row r="86" spans="1:16" s="113" customFormat="1" ht="26.1" customHeight="1" x14ac:dyDescent="0.2">
      <c r="A86" s="48"/>
      <c r="B86" s="93"/>
      <c r="C86" s="93" t="s">
        <v>112</v>
      </c>
      <c r="D86" s="43">
        <v>4</v>
      </c>
      <c r="E86" s="42" t="s">
        <v>22</v>
      </c>
      <c r="F86" s="64">
        <f>65420*7/100+65420</f>
        <v>69999.399999999994</v>
      </c>
      <c r="G86" s="93" t="s">
        <v>16</v>
      </c>
      <c r="H86" s="109">
        <f>SUM(F86*D86)</f>
        <v>279997.59999999998</v>
      </c>
      <c r="I86" s="48"/>
      <c r="J86" s="48"/>
      <c r="K86" s="110"/>
      <c r="L86" s="111"/>
      <c r="M86" s="112"/>
      <c r="N86" s="112"/>
      <c r="O86" s="111"/>
      <c r="P86" s="48"/>
    </row>
    <row r="87" spans="1:16" s="113" customFormat="1" ht="26.1" customHeight="1" x14ac:dyDescent="0.2">
      <c r="A87" s="48"/>
      <c r="B87" s="93"/>
      <c r="C87" s="93" t="s">
        <v>113</v>
      </c>
      <c r="D87" s="43">
        <v>10</v>
      </c>
      <c r="E87" s="42" t="s">
        <v>22</v>
      </c>
      <c r="F87" s="64">
        <f>18690*7/100+18690</f>
        <v>19998.3</v>
      </c>
      <c r="G87" s="93" t="s">
        <v>16</v>
      </c>
      <c r="H87" s="109">
        <f>SUM(F87*D87)</f>
        <v>199983</v>
      </c>
      <c r="I87" s="48"/>
      <c r="J87" s="48"/>
      <c r="K87" s="114"/>
      <c r="L87" s="111"/>
      <c r="M87" s="112"/>
      <c r="N87" s="112"/>
      <c r="O87" s="111"/>
      <c r="P87" s="48"/>
    </row>
    <row r="88" spans="1:16" s="113" customFormat="1" ht="26.1" customHeight="1" x14ac:dyDescent="0.2">
      <c r="A88" s="48"/>
      <c r="B88" s="93"/>
      <c r="C88" s="93" t="s">
        <v>114</v>
      </c>
      <c r="D88" s="43">
        <v>2</v>
      </c>
      <c r="E88" s="42" t="s">
        <v>15</v>
      </c>
      <c r="F88" s="64">
        <f>70000*7/100+70000</f>
        <v>74900</v>
      </c>
      <c r="G88" s="93" t="s">
        <v>16</v>
      </c>
      <c r="H88" s="109">
        <f t="shared" ref="H88:H93" si="6">SUM(F88*D88)</f>
        <v>149800</v>
      </c>
      <c r="I88" s="48"/>
      <c r="J88" s="48"/>
      <c r="K88" s="114"/>
      <c r="L88" s="111"/>
      <c r="M88" s="112"/>
      <c r="N88" s="112"/>
      <c r="O88" s="111"/>
      <c r="P88" s="48"/>
    </row>
    <row r="89" spans="1:16" s="113" customFormat="1" ht="26.1" customHeight="1" x14ac:dyDescent="0.2">
      <c r="A89" s="48"/>
      <c r="B89" s="93"/>
      <c r="C89" s="93" t="s">
        <v>115</v>
      </c>
      <c r="D89" s="43">
        <v>40</v>
      </c>
      <c r="E89" s="42" t="s">
        <v>15</v>
      </c>
      <c r="F89" s="64">
        <f>3500*7/100+3500</f>
        <v>3745</v>
      </c>
      <c r="G89" s="93" t="s">
        <v>16</v>
      </c>
      <c r="H89" s="109">
        <f t="shared" si="6"/>
        <v>149800</v>
      </c>
      <c r="I89" s="48"/>
      <c r="J89" s="48"/>
      <c r="K89" s="114"/>
      <c r="L89" s="111"/>
      <c r="M89" s="112"/>
      <c r="N89" s="112"/>
      <c r="O89" s="111"/>
      <c r="P89" s="48"/>
    </row>
    <row r="90" spans="1:16" s="113" customFormat="1" ht="26.1" customHeight="1" x14ac:dyDescent="0.2">
      <c r="A90" s="48"/>
      <c r="B90" s="93"/>
      <c r="C90" s="93" t="s">
        <v>116</v>
      </c>
      <c r="D90" s="43">
        <v>1</v>
      </c>
      <c r="E90" s="42" t="s">
        <v>15</v>
      </c>
      <c r="F90" s="64">
        <f>46700*7/100+46700</f>
        <v>49969</v>
      </c>
      <c r="G90" s="93" t="s">
        <v>16</v>
      </c>
      <c r="H90" s="109">
        <f t="shared" si="6"/>
        <v>49969</v>
      </c>
      <c r="I90" s="48"/>
      <c r="J90" s="48"/>
      <c r="K90" s="114"/>
      <c r="L90" s="111"/>
      <c r="M90" s="112"/>
      <c r="N90" s="112"/>
      <c r="O90" s="111"/>
      <c r="P90" s="48"/>
    </row>
    <row r="91" spans="1:16" s="113" customFormat="1" ht="26.1" customHeight="1" x14ac:dyDescent="0.2">
      <c r="A91" s="48"/>
      <c r="B91" s="93"/>
      <c r="C91" s="93" t="s">
        <v>117</v>
      </c>
      <c r="D91" s="43">
        <v>3</v>
      </c>
      <c r="E91" s="42" t="s">
        <v>22</v>
      </c>
      <c r="F91" s="64">
        <f>15500*7/100+15500</f>
        <v>16585</v>
      </c>
      <c r="G91" s="93" t="s">
        <v>16</v>
      </c>
      <c r="H91" s="109">
        <f t="shared" si="6"/>
        <v>49755</v>
      </c>
      <c r="I91" s="48"/>
      <c r="J91" s="48"/>
      <c r="K91" s="114"/>
      <c r="L91" s="111"/>
      <c r="M91" s="112"/>
      <c r="N91" s="112"/>
      <c r="O91" s="111"/>
      <c r="P91" s="48"/>
    </row>
    <row r="92" spans="1:16" s="113" customFormat="1" ht="26.1" customHeight="1" x14ac:dyDescent="0.2">
      <c r="A92" s="48"/>
      <c r="B92" s="93"/>
      <c r="C92" s="93" t="s">
        <v>118</v>
      </c>
      <c r="D92" s="43">
        <v>1</v>
      </c>
      <c r="E92" s="42" t="s">
        <v>15</v>
      </c>
      <c r="F92" s="64">
        <f>93450*7/100+93450</f>
        <v>99991.5</v>
      </c>
      <c r="G92" s="93" t="s">
        <v>16</v>
      </c>
      <c r="H92" s="109">
        <f t="shared" si="6"/>
        <v>99991.5</v>
      </c>
      <c r="I92" s="48"/>
      <c r="J92" s="48"/>
      <c r="K92" s="114"/>
      <c r="L92" s="111"/>
      <c r="M92" s="112"/>
      <c r="N92" s="112"/>
      <c r="O92" s="111"/>
      <c r="P92" s="48"/>
    </row>
    <row r="93" spans="1:16" s="113" customFormat="1" ht="26.1" customHeight="1" x14ac:dyDescent="0.2">
      <c r="A93" s="115"/>
      <c r="B93" s="116"/>
      <c r="C93" s="93" t="s">
        <v>119</v>
      </c>
      <c r="D93" s="43">
        <v>2</v>
      </c>
      <c r="E93" s="42" t="s">
        <v>39</v>
      </c>
      <c r="F93" s="64">
        <f>23693*7/100+23693</f>
        <v>25351.51</v>
      </c>
      <c r="G93" s="93" t="s">
        <v>16</v>
      </c>
      <c r="H93" s="109">
        <f t="shared" si="6"/>
        <v>50703.02</v>
      </c>
      <c r="I93" s="117"/>
      <c r="J93" s="117"/>
      <c r="K93" s="118"/>
      <c r="L93" s="119"/>
      <c r="M93" s="120"/>
      <c r="N93" s="120"/>
      <c r="O93" s="55"/>
      <c r="P93" s="121"/>
    </row>
    <row r="94" spans="1:16" s="136" customFormat="1" ht="26.1" customHeight="1" x14ac:dyDescent="0.35">
      <c r="A94" s="122">
        <v>9</v>
      </c>
      <c r="B94" s="123" t="s">
        <v>120</v>
      </c>
      <c r="C94" s="123"/>
      <c r="D94" s="124">
        <v>1</v>
      </c>
      <c r="E94" s="125" t="s">
        <v>15</v>
      </c>
      <c r="F94" s="126"/>
      <c r="G94" s="127"/>
      <c r="H94" s="128">
        <v>2000000</v>
      </c>
      <c r="I94" s="129" t="s">
        <v>16</v>
      </c>
      <c r="J94" s="129" t="s">
        <v>1</v>
      </c>
      <c r="K94" s="130" t="s">
        <v>121</v>
      </c>
      <c r="L94" s="131" t="s">
        <v>19</v>
      </c>
      <c r="M94" s="132" t="s">
        <v>20</v>
      </c>
      <c r="N94" s="133" t="s">
        <v>122</v>
      </c>
      <c r="O94" s="134"/>
      <c r="P94" s="135"/>
    </row>
    <row r="95" spans="1:16" s="17" customFormat="1" ht="42" x14ac:dyDescent="0.35">
      <c r="A95" s="28"/>
      <c r="B95" s="92"/>
      <c r="C95" s="137" t="s">
        <v>123</v>
      </c>
      <c r="D95" s="58">
        <v>1</v>
      </c>
      <c r="E95" s="33" t="s">
        <v>22</v>
      </c>
      <c r="F95" s="59">
        <v>79990</v>
      </c>
      <c r="G95" s="92"/>
      <c r="H95" s="34">
        <f>SUM(F95*D95)</f>
        <v>79990</v>
      </c>
      <c r="I95" s="36"/>
      <c r="J95" s="36"/>
      <c r="K95" s="61"/>
      <c r="L95" s="102"/>
      <c r="M95" s="103"/>
      <c r="N95" s="138" t="s">
        <v>124</v>
      </c>
      <c r="O95" s="104"/>
      <c r="P95" s="62"/>
    </row>
    <row r="96" spans="1:16" s="17" customFormat="1" ht="42" x14ac:dyDescent="0.35">
      <c r="A96" s="70"/>
      <c r="B96" s="93"/>
      <c r="C96" s="54" t="s">
        <v>125</v>
      </c>
      <c r="D96" s="43">
        <v>1</v>
      </c>
      <c r="E96" s="42" t="s">
        <v>22</v>
      </c>
      <c r="F96" s="64">
        <v>35500</v>
      </c>
      <c r="G96" s="93"/>
      <c r="H96" s="46">
        <f t="shared" ref="H96:H113" si="7">SUM(F96*D96)</f>
        <v>35500</v>
      </c>
      <c r="I96" s="62"/>
      <c r="J96" s="62"/>
      <c r="K96" s="106"/>
      <c r="L96" s="102"/>
      <c r="M96" s="103"/>
      <c r="N96" s="138"/>
      <c r="O96" s="104"/>
      <c r="P96" s="62"/>
    </row>
    <row r="97" spans="1:16" s="17" customFormat="1" x14ac:dyDescent="0.35">
      <c r="A97" s="70"/>
      <c r="B97" s="93"/>
      <c r="C97" s="54" t="s">
        <v>126</v>
      </c>
      <c r="D97" s="43">
        <v>1</v>
      </c>
      <c r="E97" s="42" t="s">
        <v>22</v>
      </c>
      <c r="F97" s="64">
        <v>16000</v>
      </c>
      <c r="G97" s="93"/>
      <c r="H97" s="46">
        <f t="shared" si="7"/>
        <v>16000</v>
      </c>
      <c r="I97" s="62"/>
      <c r="J97" s="62"/>
      <c r="K97" s="106"/>
      <c r="L97" s="102"/>
      <c r="M97" s="103"/>
      <c r="N97" s="138"/>
      <c r="O97" s="104"/>
      <c r="P97" s="62"/>
    </row>
    <row r="98" spans="1:16" s="17" customFormat="1" ht="42" x14ac:dyDescent="0.35">
      <c r="A98" s="139"/>
      <c r="B98" s="94"/>
      <c r="C98" s="140" t="s">
        <v>127</v>
      </c>
      <c r="D98" s="87">
        <v>5</v>
      </c>
      <c r="E98" s="86" t="s">
        <v>22</v>
      </c>
      <c r="F98" s="88">
        <v>15000</v>
      </c>
      <c r="G98" s="94"/>
      <c r="H98" s="95">
        <f t="shared" si="7"/>
        <v>75000</v>
      </c>
      <c r="I98" s="80"/>
      <c r="J98" s="80"/>
      <c r="K98" s="141"/>
      <c r="L98" s="102"/>
      <c r="M98" s="103"/>
      <c r="N98" s="138"/>
      <c r="O98" s="104"/>
      <c r="P98" s="62"/>
    </row>
    <row r="99" spans="1:16" s="17" customFormat="1" ht="42" x14ac:dyDescent="0.35">
      <c r="A99" s="70"/>
      <c r="B99" s="93"/>
      <c r="C99" s="142" t="s">
        <v>128</v>
      </c>
      <c r="D99" s="43">
        <v>10</v>
      </c>
      <c r="E99" s="42" t="s">
        <v>22</v>
      </c>
      <c r="F99" s="64">
        <v>32000</v>
      </c>
      <c r="G99" s="93"/>
      <c r="H99" s="46">
        <f t="shared" si="7"/>
        <v>320000</v>
      </c>
      <c r="I99" s="62"/>
      <c r="J99" s="62"/>
      <c r="K99" s="106"/>
      <c r="L99" s="102"/>
      <c r="M99" s="103"/>
      <c r="N99" s="138"/>
      <c r="O99" s="104"/>
      <c r="P99" s="62"/>
    </row>
    <row r="100" spans="1:16" s="17" customFormat="1" x14ac:dyDescent="0.35">
      <c r="A100" s="70"/>
      <c r="B100" s="93"/>
      <c r="C100" s="142" t="s">
        <v>129</v>
      </c>
      <c r="D100" s="43">
        <v>5</v>
      </c>
      <c r="E100" s="42" t="s">
        <v>42</v>
      </c>
      <c r="F100" s="64">
        <v>4000</v>
      </c>
      <c r="G100" s="93"/>
      <c r="H100" s="46">
        <f t="shared" si="7"/>
        <v>20000</v>
      </c>
      <c r="I100" s="62"/>
      <c r="J100" s="62"/>
      <c r="K100" s="106"/>
      <c r="L100" s="102"/>
      <c r="M100" s="103"/>
      <c r="N100" s="138"/>
      <c r="O100" s="104"/>
      <c r="P100" s="62"/>
    </row>
    <row r="101" spans="1:16" s="17" customFormat="1" ht="26.1" customHeight="1" x14ac:dyDescent="0.35">
      <c r="A101" s="70"/>
      <c r="B101" s="93"/>
      <c r="C101" s="142" t="s">
        <v>130</v>
      </c>
      <c r="D101" s="43">
        <v>5</v>
      </c>
      <c r="E101" s="42" t="s">
        <v>42</v>
      </c>
      <c r="F101" s="64">
        <v>40000</v>
      </c>
      <c r="G101" s="93"/>
      <c r="H101" s="46">
        <f t="shared" si="7"/>
        <v>200000</v>
      </c>
      <c r="I101" s="62"/>
      <c r="J101" s="62"/>
      <c r="K101" s="106"/>
      <c r="L101" s="102"/>
      <c r="M101" s="103"/>
      <c r="N101" s="138"/>
      <c r="O101" s="104"/>
      <c r="P101" s="62"/>
    </row>
    <row r="102" spans="1:16" s="17" customFormat="1" ht="26.1" customHeight="1" x14ac:dyDescent="0.35">
      <c r="A102" s="70"/>
      <c r="B102" s="93"/>
      <c r="C102" s="142" t="s">
        <v>131</v>
      </c>
      <c r="D102" s="43">
        <v>5</v>
      </c>
      <c r="E102" s="42" t="s">
        <v>42</v>
      </c>
      <c r="F102" s="64">
        <v>22000</v>
      </c>
      <c r="G102" s="93"/>
      <c r="H102" s="46">
        <f t="shared" si="7"/>
        <v>110000</v>
      </c>
      <c r="I102" s="62"/>
      <c r="J102" s="62"/>
      <c r="K102" s="106"/>
      <c r="L102" s="102"/>
      <c r="M102" s="103"/>
      <c r="N102" s="138"/>
      <c r="O102" s="104"/>
      <c r="P102" s="62"/>
    </row>
    <row r="103" spans="1:16" s="17" customFormat="1" ht="26.1" customHeight="1" x14ac:dyDescent="0.35">
      <c r="A103" s="70"/>
      <c r="B103" s="93"/>
      <c r="C103" s="142" t="s">
        <v>132</v>
      </c>
      <c r="D103" s="43">
        <v>5</v>
      </c>
      <c r="E103" s="42" t="s">
        <v>39</v>
      </c>
      <c r="F103" s="64">
        <v>28000</v>
      </c>
      <c r="G103" s="93"/>
      <c r="H103" s="46">
        <f t="shared" si="7"/>
        <v>140000</v>
      </c>
      <c r="I103" s="62"/>
      <c r="J103" s="62"/>
      <c r="K103" s="106"/>
      <c r="L103" s="102"/>
      <c r="M103" s="103"/>
      <c r="N103" s="138"/>
      <c r="O103" s="104"/>
      <c r="P103" s="62"/>
    </row>
    <row r="104" spans="1:16" s="17" customFormat="1" x14ac:dyDescent="0.35">
      <c r="A104" s="70"/>
      <c r="B104" s="93"/>
      <c r="C104" s="142" t="s">
        <v>133</v>
      </c>
      <c r="D104" s="43">
        <v>2</v>
      </c>
      <c r="E104" s="42" t="s">
        <v>22</v>
      </c>
      <c r="F104" s="64">
        <v>14000</v>
      </c>
      <c r="G104" s="93"/>
      <c r="H104" s="46">
        <f t="shared" si="7"/>
        <v>28000</v>
      </c>
      <c r="I104" s="62"/>
      <c r="J104" s="62"/>
      <c r="K104" s="106"/>
      <c r="L104" s="102"/>
      <c r="M104" s="103"/>
      <c r="N104" s="138"/>
      <c r="O104" s="104"/>
      <c r="P104" s="62"/>
    </row>
    <row r="105" spans="1:16" s="17" customFormat="1" x14ac:dyDescent="0.35">
      <c r="A105" s="70"/>
      <c r="B105" s="93"/>
      <c r="C105" s="142" t="s">
        <v>134</v>
      </c>
      <c r="D105" s="43">
        <v>1</v>
      </c>
      <c r="E105" s="42" t="s">
        <v>39</v>
      </c>
      <c r="F105" s="64">
        <v>440000</v>
      </c>
      <c r="G105" s="93"/>
      <c r="H105" s="46">
        <f t="shared" si="7"/>
        <v>440000</v>
      </c>
      <c r="I105" s="62"/>
      <c r="J105" s="62"/>
      <c r="K105" s="106"/>
      <c r="L105" s="102"/>
      <c r="M105" s="103"/>
      <c r="N105" s="138"/>
      <c r="O105" s="104"/>
      <c r="P105" s="62"/>
    </row>
    <row r="106" spans="1:16" s="17" customFormat="1" x14ac:dyDescent="0.35">
      <c r="A106" s="70"/>
      <c r="B106" s="93"/>
      <c r="C106" s="142" t="s">
        <v>135</v>
      </c>
      <c r="D106" s="43">
        <v>10</v>
      </c>
      <c r="E106" s="42" t="s">
        <v>15</v>
      </c>
      <c r="F106" s="64">
        <v>5600</v>
      </c>
      <c r="G106" s="93"/>
      <c r="H106" s="46">
        <f t="shared" si="7"/>
        <v>56000</v>
      </c>
      <c r="I106" s="62"/>
      <c r="J106" s="62"/>
      <c r="K106" s="106"/>
      <c r="L106" s="102"/>
      <c r="M106" s="103"/>
      <c r="N106" s="138"/>
      <c r="O106" s="104"/>
      <c r="P106" s="62"/>
    </row>
    <row r="107" spans="1:16" s="17" customFormat="1" ht="26.1" customHeight="1" x14ac:dyDescent="0.35">
      <c r="A107" s="70"/>
      <c r="B107" s="93"/>
      <c r="C107" s="142" t="s">
        <v>136</v>
      </c>
      <c r="D107" s="43">
        <v>5</v>
      </c>
      <c r="E107" s="42" t="s">
        <v>39</v>
      </c>
      <c r="F107" s="64">
        <v>5000</v>
      </c>
      <c r="G107" s="93"/>
      <c r="H107" s="46">
        <f t="shared" si="7"/>
        <v>25000</v>
      </c>
      <c r="I107" s="62"/>
      <c r="J107" s="62"/>
      <c r="K107" s="106"/>
      <c r="L107" s="102"/>
      <c r="M107" s="103"/>
      <c r="N107" s="138"/>
      <c r="O107" s="104"/>
      <c r="P107" s="62"/>
    </row>
    <row r="108" spans="1:16" s="17" customFormat="1" ht="26.1" customHeight="1" x14ac:dyDescent="0.35">
      <c r="A108" s="70"/>
      <c r="B108" s="93"/>
      <c r="C108" s="142" t="s">
        <v>137</v>
      </c>
      <c r="D108" s="43">
        <v>5</v>
      </c>
      <c r="E108" s="42" t="s">
        <v>42</v>
      </c>
      <c r="F108" s="64">
        <v>25000</v>
      </c>
      <c r="G108" s="93"/>
      <c r="H108" s="46">
        <f t="shared" si="7"/>
        <v>125000</v>
      </c>
      <c r="I108" s="62"/>
      <c r="J108" s="62"/>
      <c r="K108" s="106"/>
      <c r="L108" s="102"/>
      <c r="M108" s="103"/>
      <c r="N108" s="138"/>
      <c r="O108" s="104"/>
      <c r="P108" s="62"/>
    </row>
    <row r="109" spans="1:16" s="17" customFormat="1" ht="42" x14ac:dyDescent="0.35">
      <c r="A109" s="70"/>
      <c r="B109" s="93"/>
      <c r="C109" s="142" t="s">
        <v>138</v>
      </c>
      <c r="D109" s="43">
        <v>4</v>
      </c>
      <c r="E109" s="42" t="s">
        <v>42</v>
      </c>
      <c r="F109" s="64">
        <v>1900</v>
      </c>
      <c r="G109" s="93"/>
      <c r="H109" s="46">
        <f t="shared" si="7"/>
        <v>7600</v>
      </c>
      <c r="I109" s="62"/>
      <c r="J109" s="62"/>
      <c r="K109" s="106"/>
      <c r="L109" s="102"/>
      <c r="M109" s="103"/>
      <c r="N109" s="138"/>
      <c r="O109" s="104"/>
      <c r="P109" s="62"/>
    </row>
    <row r="110" spans="1:16" s="17" customFormat="1" ht="26.1" customHeight="1" x14ac:dyDescent="0.35">
      <c r="A110" s="70"/>
      <c r="B110" s="93"/>
      <c r="C110" s="142" t="s">
        <v>139</v>
      </c>
      <c r="D110" s="43">
        <v>3</v>
      </c>
      <c r="E110" s="42" t="s">
        <v>22</v>
      </c>
      <c r="F110" s="64">
        <v>38500</v>
      </c>
      <c r="G110" s="93"/>
      <c r="H110" s="46">
        <f t="shared" si="7"/>
        <v>115500</v>
      </c>
      <c r="I110" s="62"/>
      <c r="J110" s="62"/>
      <c r="K110" s="106"/>
      <c r="L110" s="102"/>
      <c r="M110" s="103"/>
      <c r="N110" s="138"/>
      <c r="O110" s="104"/>
      <c r="P110" s="62"/>
    </row>
    <row r="111" spans="1:16" s="17" customFormat="1" ht="26.1" customHeight="1" x14ac:dyDescent="0.35">
      <c r="A111" s="70"/>
      <c r="B111" s="93"/>
      <c r="C111" s="142" t="s">
        <v>140</v>
      </c>
      <c r="D111" s="43">
        <v>1</v>
      </c>
      <c r="E111" s="42" t="s">
        <v>22</v>
      </c>
      <c r="F111" s="64">
        <v>32000</v>
      </c>
      <c r="G111" s="93"/>
      <c r="H111" s="46">
        <f t="shared" si="7"/>
        <v>32000</v>
      </c>
      <c r="I111" s="62"/>
      <c r="J111" s="62"/>
      <c r="K111" s="106"/>
      <c r="L111" s="102"/>
      <c r="M111" s="103"/>
      <c r="N111" s="138"/>
      <c r="O111" s="104"/>
      <c r="P111" s="62"/>
    </row>
    <row r="112" spans="1:16" s="17" customFormat="1" ht="42" x14ac:dyDescent="0.35">
      <c r="A112" s="70"/>
      <c r="B112" s="93"/>
      <c r="C112" s="143" t="s">
        <v>141</v>
      </c>
      <c r="D112" s="43">
        <v>1</v>
      </c>
      <c r="E112" s="42" t="s">
        <v>22</v>
      </c>
      <c r="F112" s="64">
        <v>38500</v>
      </c>
      <c r="G112" s="93"/>
      <c r="H112" s="46">
        <f t="shared" si="7"/>
        <v>38500</v>
      </c>
      <c r="I112" s="62"/>
      <c r="J112" s="62"/>
      <c r="K112" s="106"/>
      <c r="L112" s="102"/>
      <c r="M112" s="103"/>
      <c r="N112" s="138"/>
      <c r="O112" s="104"/>
      <c r="P112" s="62"/>
    </row>
    <row r="113" spans="1:17" s="17" customFormat="1" ht="26.1" customHeight="1" x14ac:dyDescent="0.35">
      <c r="A113" s="70"/>
      <c r="B113" s="93"/>
      <c r="C113" s="142" t="s">
        <v>142</v>
      </c>
      <c r="D113" s="43">
        <v>3</v>
      </c>
      <c r="E113" s="42" t="s">
        <v>22</v>
      </c>
      <c r="F113" s="64">
        <v>45000</v>
      </c>
      <c r="G113" s="93"/>
      <c r="H113" s="46">
        <f t="shared" si="7"/>
        <v>135000</v>
      </c>
      <c r="I113" s="62"/>
      <c r="J113" s="62"/>
      <c r="K113" s="106"/>
      <c r="L113" s="102"/>
      <c r="M113" s="103"/>
      <c r="N113" s="138"/>
      <c r="O113" s="104"/>
      <c r="P113" s="62"/>
    </row>
    <row r="114" spans="1:17" s="17" customFormat="1" ht="26.1" customHeight="1" x14ac:dyDescent="0.35">
      <c r="A114" s="144" t="s">
        <v>143</v>
      </c>
      <c r="B114" s="145"/>
      <c r="C114" s="145"/>
      <c r="D114" s="146"/>
      <c r="E114" s="147"/>
      <c r="F114" s="148"/>
      <c r="G114" s="145"/>
      <c r="H114" s="149">
        <f>SUM(H6+H25+H31+H40+H47+H68+H76+H85+H94)</f>
        <v>7817400</v>
      </c>
      <c r="I114" s="150" t="s">
        <v>16</v>
      </c>
      <c r="J114" s="151"/>
      <c r="K114" s="152"/>
      <c r="L114" s="153"/>
      <c r="M114" s="153"/>
      <c r="N114" s="153"/>
      <c r="O114" s="153"/>
      <c r="P114" s="154"/>
    </row>
    <row r="115" spans="1:17" s="17" customFormat="1" ht="26.1" customHeight="1" x14ac:dyDescent="0.35">
      <c r="A115" s="155"/>
      <c r="B115" s="156"/>
      <c r="C115" s="156"/>
      <c r="D115" s="157"/>
      <c r="E115" s="156"/>
      <c r="F115" s="158"/>
      <c r="G115" s="156"/>
      <c r="H115" s="159"/>
      <c r="I115" s="160"/>
      <c r="J115" s="160"/>
      <c r="K115" s="161"/>
      <c r="L115" s="160"/>
      <c r="M115" s="160"/>
      <c r="N115" s="160"/>
      <c r="O115" s="160"/>
      <c r="P115" s="160"/>
      <c r="Q115" s="162"/>
    </row>
    <row r="116" spans="1:17" s="17" customFormat="1" ht="26.1" customHeight="1" x14ac:dyDescent="0.35">
      <c r="A116" s="155"/>
      <c r="B116" s="156"/>
      <c r="C116" s="156"/>
      <c r="D116" s="157"/>
      <c r="E116" s="156"/>
      <c r="F116" s="158"/>
      <c r="G116" s="156"/>
      <c r="H116" s="159"/>
      <c r="I116" s="160"/>
      <c r="J116" s="160"/>
      <c r="K116" s="161"/>
      <c r="L116" s="160"/>
      <c r="M116" s="160"/>
      <c r="N116" s="160"/>
      <c r="O116" s="160"/>
      <c r="P116" s="160"/>
      <c r="Q116" s="162"/>
    </row>
    <row r="117" spans="1:17" s="17" customFormat="1" ht="26.1" customHeight="1" x14ac:dyDescent="0.35">
      <c r="A117" s="155"/>
      <c r="B117" s="156"/>
      <c r="C117" s="156"/>
      <c r="D117" s="157"/>
      <c r="E117" s="156"/>
      <c r="F117" s="158"/>
      <c r="G117" s="156"/>
      <c r="H117" s="159"/>
      <c r="I117" s="160"/>
      <c r="J117" s="160"/>
      <c r="K117" s="161"/>
      <c r="L117" s="160"/>
      <c r="M117" s="160"/>
      <c r="N117" s="160"/>
      <c r="O117" s="160"/>
      <c r="P117" s="160"/>
      <c r="Q117" s="162"/>
    </row>
    <row r="118" spans="1:17" s="17" customFormat="1" ht="26.1" customHeight="1" x14ac:dyDescent="0.35">
      <c r="A118" s="155"/>
      <c r="B118" s="156"/>
      <c r="C118" s="156"/>
      <c r="D118" s="157"/>
      <c r="E118" s="156"/>
      <c r="F118" s="158"/>
      <c r="G118" s="156"/>
      <c r="H118" s="159"/>
      <c r="I118" s="160"/>
      <c r="J118" s="160"/>
      <c r="K118" s="161"/>
      <c r="L118" s="160"/>
      <c r="M118" s="160"/>
      <c r="N118" s="160"/>
      <c r="O118" s="160"/>
      <c r="P118" s="160"/>
      <c r="Q118" s="162"/>
    </row>
    <row r="119" spans="1:17" s="17" customFormat="1" ht="26.1" customHeight="1" x14ac:dyDescent="0.35">
      <c r="A119" s="155"/>
      <c r="B119" s="156"/>
      <c r="C119" s="156"/>
      <c r="D119" s="157"/>
      <c r="E119" s="156"/>
      <c r="F119" s="158"/>
      <c r="G119" s="156"/>
      <c r="H119" s="159"/>
      <c r="I119" s="160"/>
      <c r="J119" s="160"/>
      <c r="K119" s="161"/>
      <c r="L119" s="160"/>
      <c r="M119" s="160"/>
      <c r="N119" s="160"/>
      <c r="O119" s="160"/>
      <c r="P119" s="160"/>
      <c r="Q119" s="162"/>
    </row>
  </sheetData>
  <autoFilter ref="A4:Q114">
    <filterColumn colId="7" showButton="0"/>
  </autoFilter>
  <mergeCells count="14">
    <mergeCell ref="B85:C85"/>
    <mergeCell ref="B94:C94"/>
    <mergeCell ref="B25:C25"/>
    <mergeCell ref="B31:C31"/>
    <mergeCell ref="B40:C40"/>
    <mergeCell ref="B47:C47"/>
    <mergeCell ref="B68:C68"/>
    <mergeCell ref="B76:C76"/>
    <mergeCell ref="A1:K1"/>
    <mergeCell ref="A2:K2"/>
    <mergeCell ref="D4:E4"/>
    <mergeCell ref="F4:G4"/>
    <mergeCell ref="H4:I4"/>
    <mergeCell ref="B6:C6"/>
  </mergeCells>
  <pageMargins left="0.39370078740157483" right="0" top="0.59055118110236227" bottom="0.35433070866141736" header="0.23622047244094491" footer="0.2362204724409449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คณะครุศาสตร์</vt:lpstr>
      <vt:lpstr>คณะครุศาสตร์!Print_Titles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2017-06-29T06:26:20Z</dcterms:created>
  <dcterms:modified xsi:type="dcterms:W3CDTF">2017-06-29T06:26:41Z</dcterms:modified>
</cp:coreProperties>
</file>