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ส่วนที่ 1" sheetId="1" r:id="rId1"/>
    <sheet name="ส่วนที่ 2" sheetId="2" r:id="rId2"/>
    <sheet name="ส่วนที่ 2 (5.3)" sheetId="6" r:id="rId3"/>
    <sheet name="ส่วนที่ 2(5.4-5.6)" sheetId="7" r:id="rId4"/>
    <sheet name="ส่วนที่ 3" sheetId="3" r:id="rId5"/>
  </sheets>
  <definedNames>
    <definedName name="_xlnm.Print_Area" localSheetId="0">'ส่วนที่ 1'!$A$1:$J$85</definedName>
    <definedName name="_xlnm.Print_Area" localSheetId="2">'ส่วนที่ 2 (5.3)'!$A$1:$S$59</definedName>
    <definedName name="_xlnm.Print_Area" localSheetId="4">'ส่วนที่ 3'!$A$1:$J$169</definedName>
    <definedName name="_xlnm.Print_Titles" localSheetId="2">'ส่วนที่ 2 (5.3)'!$3:$5</definedName>
  </definedNames>
  <calcPr calcId="124519"/>
</workbook>
</file>

<file path=xl/calcChain.xml><?xml version="1.0" encoding="utf-8"?>
<calcChain xmlns="http://schemas.openxmlformats.org/spreadsheetml/2006/main">
  <c r="F43" i="7"/>
  <c r="E43"/>
  <c r="D43"/>
  <c r="G42"/>
  <c r="G41"/>
  <c r="G40"/>
  <c r="G39"/>
  <c r="G38"/>
  <c r="G43" s="1"/>
  <c r="G37"/>
  <c r="J12"/>
  <c r="F12"/>
  <c r="I11"/>
  <c r="K11" s="1"/>
  <c r="E11"/>
  <c r="D11"/>
  <c r="G11" s="1"/>
  <c r="K10"/>
  <c r="G10"/>
  <c r="I9"/>
  <c r="K9" s="1"/>
  <c r="E9"/>
  <c r="D9"/>
  <c r="G9" s="1"/>
  <c r="K8"/>
  <c r="D8"/>
  <c r="G8" s="1"/>
  <c r="I7"/>
  <c r="I12" s="1"/>
  <c r="H7"/>
  <c r="H12" s="1"/>
  <c r="E7"/>
  <c r="E12" s="1"/>
  <c r="D7"/>
  <c r="D12" s="1"/>
  <c r="K6"/>
  <c r="G6"/>
  <c r="N58" i="6"/>
  <c r="M58"/>
  <c r="L58"/>
  <c r="K58"/>
  <c r="J58"/>
  <c r="I58"/>
  <c r="H58"/>
  <c r="G58"/>
  <c r="F58"/>
  <c r="E58"/>
  <c r="D58"/>
  <c r="C58"/>
  <c r="S57"/>
  <c r="R57"/>
  <c r="Q57"/>
  <c r="P57"/>
  <c r="O57"/>
  <c r="T57" s="1"/>
  <c r="R56"/>
  <c r="Q56"/>
  <c r="P56"/>
  <c r="O56"/>
  <c r="T56" s="1"/>
  <c r="S55"/>
  <c r="R55"/>
  <c r="Q55"/>
  <c r="P55"/>
  <c r="O55"/>
  <c r="T55" s="1"/>
  <c r="R54"/>
  <c r="Q54"/>
  <c r="P54"/>
  <c r="O54"/>
  <c r="T54" s="1"/>
  <c r="S53"/>
  <c r="R53"/>
  <c r="Q53"/>
  <c r="P53"/>
  <c r="O53"/>
  <c r="T53" s="1"/>
  <c r="R52"/>
  <c r="Q52"/>
  <c r="P52"/>
  <c r="O52"/>
  <c r="T52" s="1"/>
  <c r="R51"/>
  <c r="Q51"/>
  <c r="P51"/>
  <c r="O51"/>
  <c r="T51" s="1"/>
  <c r="R50"/>
  <c r="Q50"/>
  <c r="P50"/>
  <c r="O50"/>
  <c r="T50" s="1"/>
  <c r="R49"/>
  <c r="Q49"/>
  <c r="P49"/>
  <c r="O49"/>
  <c r="T49" s="1"/>
  <c r="R48"/>
  <c r="Q48"/>
  <c r="P48"/>
  <c r="O48"/>
  <c r="T48" s="1"/>
  <c r="S47"/>
  <c r="R47"/>
  <c r="Q47"/>
  <c r="P47"/>
  <c r="O47"/>
  <c r="T47" s="1"/>
  <c r="S46"/>
  <c r="R46"/>
  <c r="Q46"/>
  <c r="P46"/>
  <c r="O46"/>
  <c r="T46" s="1"/>
  <c r="R45"/>
  <c r="Q45"/>
  <c r="P45"/>
  <c r="O45"/>
  <c r="T45" s="1"/>
  <c r="S44"/>
  <c r="R44"/>
  <c r="Q44"/>
  <c r="P44"/>
  <c r="O44"/>
  <c r="T44" s="1"/>
  <c r="S43"/>
  <c r="R43"/>
  <c r="Q43"/>
  <c r="P43"/>
  <c r="O43"/>
  <c r="T43" s="1"/>
  <c r="S42"/>
  <c r="R42"/>
  <c r="Q42"/>
  <c r="P42"/>
  <c r="O42"/>
  <c r="T42" s="1"/>
  <c r="S41"/>
  <c r="R41"/>
  <c r="Q41"/>
  <c r="P41"/>
  <c r="O41"/>
  <c r="T41" s="1"/>
  <c r="S40"/>
  <c r="R40"/>
  <c r="Q40"/>
  <c r="P40"/>
  <c r="O40"/>
  <c r="T40" s="1"/>
  <c r="R39"/>
  <c r="Q39"/>
  <c r="P39"/>
  <c r="O39"/>
  <c r="T39" s="1"/>
  <c r="S38"/>
  <c r="R38"/>
  <c r="Q38"/>
  <c r="P38"/>
  <c r="O38"/>
  <c r="T38" s="1"/>
  <c r="S37"/>
  <c r="R37"/>
  <c r="Q37"/>
  <c r="P37"/>
  <c r="T37" s="1"/>
  <c r="O37"/>
  <c r="S36"/>
  <c r="R36"/>
  <c r="Q36"/>
  <c r="P36"/>
  <c r="T36" s="1"/>
  <c r="O36"/>
  <c r="S35"/>
  <c r="R35"/>
  <c r="Q35"/>
  <c r="P35"/>
  <c r="T35" s="1"/>
  <c r="O35"/>
  <c r="R34"/>
  <c r="Q34"/>
  <c r="P34"/>
  <c r="O34"/>
  <c r="T34" s="1"/>
  <c r="R33"/>
  <c r="Q33"/>
  <c r="P33"/>
  <c r="O33"/>
  <c r="T33" s="1"/>
  <c r="R32"/>
  <c r="Q32"/>
  <c r="P32"/>
  <c r="O32"/>
  <c r="T32" s="1"/>
  <c r="R31"/>
  <c r="Q31"/>
  <c r="P31"/>
  <c r="O31"/>
  <c r="T31" s="1"/>
  <c r="S30"/>
  <c r="R30"/>
  <c r="Q30"/>
  <c r="P30"/>
  <c r="T30" s="1"/>
  <c r="O30"/>
  <c r="S29"/>
  <c r="R29"/>
  <c r="Q29"/>
  <c r="P29"/>
  <c r="T29" s="1"/>
  <c r="O29"/>
  <c r="S28"/>
  <c r="R28"/>
  <c r="Q28"/>
  <c r="P28"/>
  <c r="T28" s="1"/>
  <c r="O28"/>
  <c r="S27"/>
  <c r="R27"/>
  <c r="Q27"/>
  <c r="P27"/>
  <c r="T27" s="1"/>
  <c r="O27"/>
  <c r="S26"/>
  <c r="R26"/>
  <c r="Q26"/>
  <c r="P26"/>
  <c r="T26" s="1"/>
  <c r="O26"/>
  <c r="S25"/>
  <c r="R25"/>
  <c r="Q25"/>
  <c r="P25"/>
  <c r="T25" s="1"/>
  <c r="O25"/>
  <c r="R24"/>
  <c r="Q24"/>
  <c r="P24"/>
  <c r="O24"/>
  <c r="T24" s="1"/>
  <c r="R23"/>
  <c r="Q23"/>
  <c r="P23"/>
  <c r="O23"/>
  <c r="T23" s="1"/>
  <c r="S22"/>
  <c r="R22"/>
  <c r="Q22"/>
  <c r="P22"/>
  <c r="T22" s="1"/>
  <c r="O22"/>
  <c r="R21"/>
  <c r="Q21"/>
  <c r="P21"/>
  <c r="O21"/>
  <c r="T21" s="1"/>
  <c r="R20"/>
  <c r="Q20"/>
  <c r="P20"/>
  <c r="O20"/>
  <c r="T20" s="1"/>
  <c r="R19"/>
  <c r="Q19"/>
  <c r="P19"/>
  <c r="O19"/>
  <c r="T19" s="1"/>
  <c r="R18"/>
  <c r="Q18"/>
  <c r="P18"/>
  <c r="O18"/>
  <c r="T18" s="1"/>
  <c r="R17"/>
  <c r="Q17"/>
  <c r="P17"/>
  <c r="O17"/>
  <c r="T17" s="1"/>
  <c r="S16"/>
  <c r="R16"/>
  <c r="Q16"/>
  <c r="P16"/>
  <c r="O16"/>
  <c r="T16" s="1"/>
  <c r="R15"/>
  <c r="Q15"/>
  <c r="P15"/>
  <c r="O15"/>
  <c r="T15" s="1"/>
  <c r="S14"/>
  <c r="R14"/>
  <c r="Q14"/>
  <c r="P14"/>
  <c r="T14" s="1"/>
  <c r="O14"/>
  <c r="R13"/>
  <c r="Q13"/>
  <c r="P13"/>
  <c r="O13"/>
  <c r="T13" s="1"/>
  <c r="R12"/>
  <c r="Q12"/>
  <c r="P12"/>
  <c r="O12"/>
  <c r="T12" s="1"/>
  <c r="R11"/>
  <c r="Q11"/>
  <c r="P11"/>
  <c r="O11"/>
  <c r="T11" s="1"/>
  <c r="R10"/>
  <c r="Q10"/>
  <c r="P10"/>
  <c r="O10"/>
  <c r="T10" s="1"/>
  <c r="R9"/>
  <c r="Q9"/>
  <c r="P9"/>
  <c r="O9"/>
  <c r="T9" s="1"/>
  <c r="R8"/>
  <c r="Q8"/>
  <c r="P8"/>
  <c r="O8"/>
  <c r="T8" s="1"/>
  <c r="R7"/>
  <c r="Q7"/>
  <c r="P7"/>
  <c r="O7"/>
  <c r="T7" s="1"/>
  <c r="S6"/>
  <c r="S58" s="1"/>
  <c r="R6"/>
  <c r="R58" s="1"/>
  <c r="Q6"/>
  <c r="Q58" s="1"/>
  <c r="P6"/>
  <c r="P58" s="1"/>
  <c r="O6"/>
  <c r="O58" s="1"/>
  <c r="T58" s="1"/>
  <c r="J154" i="2"/>
  <c r="I154"/>
  <c r="H154"/>
  <c r="F154"/>
  <c r="E154"/>
  <c r="D154"/>
  <c r="K153"/>
  <c r="G153"/>
  <c r="K152"/>
  <c r="G152"/>
  <c r="K151"/>
  <c r="G151"/>
  <c r="K150"/>
  <c r="G150"/>
  <c r="K149"/>
  <c r="G149"/>
  <c r="K148"/>
  <c r="G148"/>
  <c r="J143"/>
  <c r="I143"/>
  <c r="H143"/>
  <c r="K142"/>
  <c r="K141"/>
  <c r="K140"/>
  <c r="K139"/>
  <c r="K138"/>
  <c r="K137"/>
  <c r="F143"/>
  <c r="E143"/>
  <c r="D143"/>
  <c r="G142"/>
  <c r="G141"/>
  <c r="G140"/>
  <c r="G139"/>
  <c r="G138"/>
  <c r="G137"/>
  <c r="J132"/>
  <c r="F132"/>
  <c r="K131"/>
  <c r="D131"/>
  <c r="G131" s="1"/>
  <c r="K130"/>
  <c r="G130"/>
  <c r="H129"/>
  <c r="K129" s="1"/>
  <c r="E129"/>
  <c r="D129"/>
  <c r="K128"/>
  <c r="G128"/>
  <c r="I127"/>
  <c r="I132" s="1"/>
  <c r="H127"/>
  <c r="H132" s="1"/>
  <c r="E127"/>
  <c r="D127"/>
  <c r="J121"/>
  <c r="F121"/>
  <c r="K120"/>
  <c r="D120"/>
  <c r="G120" s="1"/>
  <c r="K119"/>
  <c r="G119"/>
  <c r="H118"/>
  <c r="K118" s="1"/>
  <c r="E118"/>
  <c r="D118"/>
  <c r="G118" s="1"/>
  <c r="K117"/>
  <c r="G117"/>
  <c r="I116"/>
  <c r="I121" s="1"/>
  <c r="H116"/>
  <c r="H121" s="1"/>
  <c r="E116"/>
  <c r="E121" s="1"/>
  <c r="D116"/>
  <c r="G154" l="1"/>
  <c r="K143"/>
  <c r="D121"/>
  <c r="E132"/>
  <c r="G143"/>
  <c r="G129"/>
  <c r="D132"/>
  <c r="K154"/>
  <c r="G7" i="7"/>
  <c r="G12" s="1"/>
  <c r="K7"/>
  <c r="K12" s="1"/>
  <c r="T6" i="6"/>
  <c r="K127" i="2"/>
  <c r="K132" s="1"/>
  <c r="G127"/>
  <c r="K116"/>
  <c r="K121" s="1"/>
  <c r="G116"/>
  <c r="G121" s="1"/>
  <c r="G132" l="1"/>
</calcChain>
</file>

<file path=xl/sharedStrings.xml><?xml version="1.0" encoding="utf-8"?>
<sst xmlns="http://schemas.openxmlformats.org/spreadsheetml/2006/main" count="744" uniqueCount="398">
  <si>
    <t xml:space="preserve">คำชี้แจง  </t>
  </si>
  <si>
    <t xml:space="preserve">     </t>
  </si>
  <si>
    <t xml:space="preserve">  </t>
  </si>
  <si>
    <t xml:space="preserve">      ข้อมูลพื้นฐาน ประกอบด้วย</t>
  </si>
  <si>
    <t>1.ชื่อสถาบัน :</t>
  </si>
  <si>
    <t xml:space="preserve">2.ประเภทสถาบัน : </t>
  </si>
  <si>
    <t>6.โครงสร้างองค์กร :</t>
  </si>
  <si>
    <t>แบบฟอร์มฉบับนี้ มี 3 ส่วน ได้แก่ ข้อมูลพื้นฐาน ข้อมูลที่เกี่ยวข้องกับการ Reprofile สถาบันอุดมศึกษา 
และข้อมูลแผนงาน/กิจกรรม/โครงการตามพันธกิจเพื่อขับเคลื่อนการดำเนินงานตามนโยบายการ Reprofile สถาบันอุดมศึกษา ดังนี้</t>
  </si>
  <si>
    <t>ภาษาไทย :</t>
  </si>
  <si>
    <t xml:space="preserve">ภาษาอังกฤษ : </t>
  </si>
  <si>
    <t xml:space="preserve">               </t>
  </si>
  <si>
    <t xml:space="preserve">                  </t>
  </si>
  <si>
    <t xml:space="preserve">    (    )  อยู่ระหว่างศึกษาเตรียมการ จัดทำ และรับฟังความคิดเห็น หรือพิจารณา ร่าง พ.ร.บ.</t>
  </si>
  <si>
    <t>สถาบันอุดมศึกษาในกำกับ โดยคาดว่าจะเปลี่ยนสถานะภายในปี พ.ศ. ....  (โปรดระบุ)</t>
  </si>
  <si>
    <t xml:space="preserve">        สถาบันอุดมศึกษาในกำกับของรัฐ</t>
  </si>
  <si>
    <t>3. สถานที่หรือพื้นที่ตั้ง :</t>
  </si>
  <si>
    <t>3.1 สถานที่/พื้นที่หลัก :</t>
  </si>
  <si>
    <t xml:space="preserve">   </t>
  </si>
  <si>
    <t>3.2 วิทยาเขต :</t>
  </si>
  <si>
    <t>4.ปรัชญา :</t>
  </si>
  <si>
    <t>5.ปณิธาน :</t>
  </si>
  <si>
    <t>2. ให้ทำเครื่องหมาย * ท้ายชื่อหน่วยงานที่เป็นส่วนงานภายใน หากเป็นส่วนราชการไม่ต้องทำเครื่องหมาย</t>
  </si>
  <si>
    <t xml:space="preserve">  หมายเหตุ :</t>
  </si>
  <si>
    <t xml:space="preserve"> 1. ตั้งแต่ระดับสภามหาวิทยาลัย อธิการบดี คณะหรือเทียบเท่า ถึงระดับกองหรือเทียบเท่า</t>
  </si>
  <si>
    <t xml:space="preserve">University Reprofile Template </t>
  </si>
  <si>
    <t xml:space="preserve">1.เหตุผล/ความจำเป็นในการ Reprofile </t>
  </si>
  <si>
    <t>Project Based</t>
  </si>
  <si>
    <t>Area Based</t>
  </si>
  <si>
    <t>Global/International Based</t>
  </si>
  <si>
    <t>Asean Based</t>
  </si>
  <si>
    <t xml:space="preserve">Local Based </t>
  </si>
  <si>
    <t>Profile (ปัจจุบัน พ.ศ.2559)</t>
  </si>
  <si>
    <t>หลัง Reprofile (พ.ศ.2574)</t>
  </si>
  <si>
    <t xml:space="preserve">1) </t>
  </si>
  <si>
    <t xml:space="preserve">2) </t>
  </si>
  <si>
    <t xml:space="preserve">3) </t>
  </si>
  <si>
    <t>1)</t>
  </si>
  <si>
    <t>2)</t>
  </si>
  <si>
    <t>3)</t>
  </si>
  <si>
    <t>หมายเหตุ : จุดเด่นหรือความเชี่ยวชาญตาม Profile ก่อนและหลังอาจมีการเปลี่ยนแปลง เพิ่มขึ้นหรือลดลงได้ตามทิศทาง</t>
  </si>
  <si>
    <t>การพัฒนาของสถาบัน</t>
  </si>
  <si>
    <t>5. ข้อมูลที่เกี่ยวข้องของสถาบันอุดมศึกษา Profile (ปัจจุบัน พ.ศ.2559) และ หลัง Reprofile (พ.ศ.2574)</t>
  </si>
  <si>
    <t xml:space="preserve">    5.1 ข้อมูลทั่วไป</t>
  </si>
  <si>
    <t>หัวข้อ</t>
  </si>
  <si>
    <t>5.2 จำนวนหลักสูตรที่เปิดดำเนินการ</t>
  </si>
  <si>
    <t xml:space="preserve"> 3.รายละเอียดจำนวนหลักสูตรที่เปลี่ยนแปลงในช่วง พ.ศ. 2559-2574 ประกอบด้วย</t>
  </si>
  <si>
    <t xml:space="preserve">    3.1 หลักสูตรใหม่ที่คาดว่าจะเปิดดำเนินการ จำนวน … หลักสูตร ได้แก่</t>
  </si>
  <si>
    <t xml:space="preserve">    3.2 หลักสูตรที่คาดว่าจะยุบเลิก จำนวน … หลักสูตร ได้แก่</t>
  </si>
  <si>
    <t>1) ภาพรวม</t>
  </si>
  <si>
    <t>ระดับการศึกษา</t>
  </si>
  <si>
    <t>กลุ่ม SSH</t>
  </si>
  <si>
    <t xml:space="preserve">กลุ่ม ST </t>
  </si>
  <si>
    <t>กลุ่ม HS</t>
  </si>
  <si>
    <t>รวม</t>
  </si>
  <si>
    <t>อนุปริญญา/ปวส.</t>
  </si>
  <si>
    <t>ปริญญาตรี</t>
  </si>
  <si>
    <t>ป.บัณฑิต</t>
  </si>
  <si>
    <t>ปริญญาโท</t>
  </si>
  <si>
    <t>ป.บัณฑิตชั้นสูง</t>
  </si>
  <si>
    <t>ปริญญาเอก</t>
  </si>
  <si>
    <t xml:space="preserve">      2) หลักสูตรภาษาไทย</t>
  </si>
  <si>
    <t>คณะ</t>
  </si>
  <si>
    <t>จำนวนอาจารย์ประจำ จำแนกตามคุณวุฒิและตำแหน่งทางวิชาการ (คน)</t>
  </si>
  <si>
    <t>ป.ตรี</t>
  </si>
  <si>
    <t>ป.โท</t>
  </si>
  <si>
    <t>ป.เอก</t>
  </si>
  <si>
    <t>อ.</t>
  </si>
  <si>
    <t>ผศ.</t>
  </si>
  <si>
    <t>รศ.</t>
  </si>
  <si>
    <t>ศ.</t>
  </si>
  <si>
    <t>หมายเหตุ : อาจารย์ประจำ หมายถึง อาจารย์ประจำตามเกณ์มาตรฐานหลักสูตรระดับปริญญาตรีและบัณฑิตศึกษา</t>
  </si>
  <si>
    <t xml:space="preserve">    หน่วย: คน</t>
  </si>
  <si>
    <t xml:space="preserve"> </t>
  </si>
  <si>
    <t xml:space="preserve">  หน่วย : บาท</t>
  </si>
  <si>
    <t>พันธกิจ</t>
  </si>
  <si>
    <t>ประเภทงบประมาณ</t>
  </si>
  <si>
    <t>1. การผลิตบัณฑิต</t>
  </si>
  <si>
    <t>2. การวิจัย</t>
  </si>
  <si>
    <t>3. การบริการวิชาการ</t>
  </si>
  <si>
    <t>5.อื่นๆ ระบุ……..</t>
  </si>
  <si>
    <t>ประเภทงานวิจัย</t>
  </si>
  <si>
    <t>กลุ่ม ST</t>
  </si>
  <si>
    <t>1.ผลงานวิจัยเชิงพาณิชย์</t>
  </si>
  <si>
    <t xml:space="preserve">  - จำนวน (เรื่อง)</t>
  </si>
  <si>
    <t xml:space="preserve">  - งปม.ที่ใช้ (บาท)</t>
  </si>
  <si>
    <t>2.ผลงานวิจัยเชิงสาธารณะหรือสายรับใช้สังคม (ผลงานวิจัยส่งประโยชน์ถึงผู้รับบริการแล้ว)</t>
  </si>
  <si>
    <t>3.งานวิจัยพื้นฐาน (เน้นการตีพิมพ์เผยแพร่ ยังไม่เกิดผลในเชิงพาณิชย์และเชิงสาธารณะ)</t>
  </si>
  <si>
    <t>หมายเหตุ : งบประมาณที่ใช้ รวมงบแผ่นดินและเงินรายได้จากแหล่งต่างๆ</t>
  </si>
  <si>
    <t xml:space="preserve"> ข้อมูลที่เกี่ยวข้องกับการ Reprofile สถาบันอุดมศึกษา </t>
  </si>
  <si>
    <t xml:space="preserve">   3 ลำดับแรก โดยลำดับ 1 สำคัญมากที่สุด)</t>
  </si>
  <si>
    <t xml:space="preserve">Problem Based </t>
  </si>
  <si>
    <t>อื่นๆ (โปรดระบุ)</t>
  </si>
  <si>
    <t>3.การให้บริการทางวิชาการต่อพื้นที่ชุมชน/จังหวัด/กลุ่มจังหวัด ที่สถาบันอุดมศึกษาต้องการลงไปช่วยพัฒนา</t>
  </si>
  <si>
    <t xml:space="preserve">   และเรื่องที่ต้องการพัฒนา    </t>
  </si>
  <si>
    <t xml:space="preserve">           2)</t>
  </si>
  <si>
    <t xml:space="preserve">           3)</t>
  </si>
  <si>
    <r>
      <rPr>
        <b/>
        <sz val="14"/>
        <rFont val="TH SarabunPSK"/>
        <family val="2"/>
      </rPr>
      <t xml:space="preserve">  4.1 ด้านการเรียนการสอน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</si>
  <si>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t xml:space="preserve">  </t>
    </r>
    <r>
      <rPr>
        <b/>
        <sz val="14"/>
        <rFont val="TH SarabunPSK"/>
        <family val="2"/>
      </rPr>
      <t>4.2 ด้านการวิจัย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</si>
  <si>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rPr>
        <b/>
        <sz val="14"/>
        <rFont val="TH SarabunPSK"/>
        <family val="2"/>
      </rPr>
      <t xml:space="preserve">  4.3 ด้านการบริการวิชาการ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</si>
  <si>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t xml:space="preserve">  </t>
    </r>
    <r>
      <rPr>
        <b/>
        <sz val="14"/>
        <rFont val="TH SarabunPSK"/>
        <family val="2"/>
      </rPr>
      <t>4.4 ด้านการทำนุบำรุงศิลปวัฒนธรรม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</si>
  <si>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t xml:space="preserve">1) วิสัยทัศน์ </t>
  </si>
  <si>
    <t>2) พันธกิจ</t>
  </si>
  <si>
    <t>3) เป้าประสงค์</t>
  </si>
  <si>
    <t>4) ยุทธศาสตร์</t>
  </si>
  <si>
    <t>5) อัตลักษณ์</t>
  </si>
  <si>
    <t>7) พื้นที่ให้บริการ</t>
  </si>
  <si>
    <t>6) จุดเน้น/
ความเชี่ยวชาญ</t>
  </si>
  <si>
    <t xml:space="preserve">                                </t>
  </si>
  <si>
    <t xml:space="preserve">      หมายเหตุ : 1. คำจำกัดความกลุ่ม SSH  หมายถึง  สาขาวิชาด้าน Social Science and Humanities</t>
  </si>
  <si>
    <t xml:space="preserve">         1) ชื่อหลักสูตร/ปีที่คาดว่าจะเปิดสอนและเป้าหมายรับเฉลี่ยต่อปี</t>
  </si>
  <si>
    <t xml:space="preserve">         2) ชื่อหลักสูตร/ปีที่คาดว่าจะเปิดสอนและเป้าหมายรับเฉลี่ยต่อปี</t>
  </si>
  <si>
    <t xml:space="preserve">         1) ชื่อหลักสูตร/ปีที่คาดว่าจะยุบเลิก</t>
  </si>
  <si>
    <t xml:space="preserve">         2) ชื่อหลักสูตร/ปีที่คาดว่าจะยุบเลิก</t>
  </si>
  <si>
    <t xml:space="preserve">                      2. จำนวนหลักสูตรต้องสอดคล้องกับเกณฑ์มาตรฐานหลักสูตรระดับปริญญาตรี และบัณฑิตศึกษา พ.ศ.2558      </t>
  </si>
  <si>
    <t xml:space="preserve">      </t>
  </si>
  <si>
    <t xml:space="preserve"> หน่วย : หลักสูตร</t>
  </si>
  <si>
    <t xml:space="preserve">    หน่วย : หลักสูตร</t>
  </si>
  <si>
    <r>
      <t xml:space="preserve">     </t>
    </r>
    <r>
      <rPr>
        <b/>
        <sz val="14"/>
        <rFont val="TH SarabunPSK"/>
        <family val="2"/>
      </rPr>
      <t xml:space="preserve"> 3) หลักสูตรภาษาต่างประเทศ</t>
    </r>
    <r>
      <rPr>
        <sz val="14"/>
        <rFont val="TH SarabunPSK"/>
        <family val="2"/>
      </rPr>
      <t xml:space="preserve"> เช่น หลักสูตรนานาชาติ หลักสูตรสองภาษา ฯลฯ</t>
    </r>
  </si>
  <si>
    <t>หน่วย : หลักสูตร</t>
  </si>
  <si>
    <t xml:space="preserve">      4) หลักสูตร Non Degree/Non age group/Training Course หรือหลักสูตรที่ภาคเอกชน มีความต้องการ ฯลฯ</t>
  </si>
  <si>
    <t xml:space="preserve">          มีความต้องการ ฯลฯ</t>
  </si>
  <si>
    <t>Profile (ปัจจุบัน พ.ศ.2558)</t>
  </si>
  <si>
    <t xml:space="preserve">            2) วิทยาเขต (โปรดระบุ.................) </t>
  </si>
  <si>
    <t xml:space="preserve">          3) ศูนย์การศึกษานอกที่ตั้ง (ถ้ามี) (โปรดระบุ.................) </t>
  </si>
  <si>
    <t xml:space="preserve"> หน่วย: คน</t>
  </si>
  <si>
    <t>งบแผ่นดิน
(1)</t>
  </si>
  <si>
    <t>เงินรายได้
(2)</t>
  </si>
  <si>
    <t>รวม (3)
(1)+(2)</t>
  </si>
  <si>
    <t>งบแผ่นดิน 
(5)</t>
  </si>
  <si>
    <t>เงินรายได้ 
(6)</t>
  </si>
  <si>
    <t>รวม (7)
(5)+(6)</t>
  </si>
  <si>
    <t>4. การทำนุบำรุง
    ศิลปวัฒนธรรม</t>
  </si>
  <si>
    <t>1. แผนงาน/กิจกรรม/โครงการที่เกี่ยวข้องกับการพัฒนาบุคลากรของสถาบันอุดมศึกษา</t>
  </si>
  <si>
    <t xml:space="preserve">2. แผนงาน/กิจกรรม/โครงการที่เกี่ยวข้องกับการผลิตบัณฑิต </t>
  </si>
  <si>
    <t xml:space="preserve">3. แผนงาน/กิจกรรม/โครงการที่เกี่ยวข้องกับการพัฒนางานวิจัย </t>
  </si>
  <si>
    <t xml:space="preserve">4. แผนงาน/กิจกรรม/โครงการที่เกี่ยวข้องกับการพัฒนางานบริการวิชาการ </t>
  </si>
  <si>
    <t xml:space="preserve">5. แผนงาน/กิจกรรม/โครงการที่เกี่ยวข้องกับการพัฒนางานด้านการทำนุบำรุงศิลปวัฒนธรรม </t>
  </si>
  <si>
    <t xml:space="preserve">6. แผนงาน/กิจกรรม/โครงการที่เกี่ยวข้องกับการจัดหาทรัพยากรจากภายนอก </t>
  </si>
  <si>
    <t>7. แผนงาน/กิจกรรม/โครงการที่สร้างความร่วมมือหรือบูรณาการการทำงานร่วมกัน</t>
  </si>
  <si>
    <t>ลำดับที่</t>
  </si>
  <si>
    <t>ชื่อแผนงาน/กิจกรรม/โครงการ</t>
  </si>
  <si>
    <t>ชื่อสถาบันอุดมศึกษา</t>
  </si>
  <si>
    <t>จำนวนผลงาน</t>
  </si>
  <si>
    <t>หมายเหตุ</t>
  </si>
  <si>
    <t xml:space="preserve">   7.2 ระหว่างประเทศ (โปรดระบุ.................)  </t>
  </si>
  <si>
    <t>8. สิ่งที่ต้องการได้รับการสนับสนุนจาก สำนักงานคณะกรรมการการอุดมศึกษา(สกอ.)/กระทรวงศึกษาธิการ/</t>
  </si>
  <si>
    <t>จัดทำโดย</t>
  </si>
  <si>
    <t>(……………………………………………………………………..)</t>
  </si>
  <si>
    <t>ตำแหน่ง …………………………………………………………………….</t>
  </si>
  <si>
    <t>เบอร์โทรศัพท์ ……………………………………………………………</t>
  </si>
  <si>
    <t>เบอร์มือถือ ……………………………………………………………….</t>
  </si>
  <si>
    <t>รับรองความถูกต้องโดย</t>
  </si>
  <si>
    <t>อธิการบดีมหาวิทยาลัย …………………..…………………………..</t>
  </si>
  <si>
    <t xml:space="preserve"> ข้อมูลแผนงาน/กิจกรรม/โครงการตามพันธกิจเพื่อขับเคลื่อนการดำเนินงานตามนโยบาย</t>
  </si>
  <si>
    <t xml:space="preserve">    1.1 ระยะเร่งด่วน (1-2 ปี)</t>
  </si>
  <si>
    <t xml:space="preserve">    1.2 ระยะ 5 ปีแรก</t>
  </si>
  <si>
    <t xml:space="preserve">     1.3 ระยะ 10 ปี</t>
  </si>
  <si>
    <t xml:space="preserve">     1.4 ระยะ 15 ปี</t>
  </si>
  <si>
    <t xml:space="preserve">    2.1 ระยะเร่งด่วน (1-2 ปี)</t>
  </si>
  <si>
    <t xml:space="preserve">   2.2 ระยะ 5 ปีแรก</t>
  </si>
  <si>
    <t xml:space="preserve">   2.3 ระยะ 10 ปี</t>
  </si>
  <si>
    <t xml:space="preserve">   2.4 ระยะ 15 ปี</t>
  </si>
  <si>
    <t xml:space="preserve">    3.1 ระยะเร่งด่วน (1-2 ปี)</t>
  </si>
  <si>
    <t xml:space="preserve">   3.2 ระยะ 5 ปีแรก</t>
  </si>
  <si>
    <t xml:space="preserve">   3.3 ระยะ 10 ปี</t>
  </si>
  <si>
    <t xml:space="preserve">   3.4 ระยะ 15 ปี</t>
  </si>
  <si>
    <t xml:space="preserve">   4.1 ระยะเร่งด่วน (1-2 ปี)</t>
  </si>
  <si>
    <t xml:space="preserve">    4.2 ระยะ 5 ปีแรก</t>
  </si>
  <si>
    <t xml:space="preserve">   4.3 ระยะ 10 ปี</t>
  </si>
  <si>
    <t xml:space="preserve">   4.4 ระยะ 15 ปี</t>
  </si>
  <si>
    <t xml:space="preserve">   5.1 ระยะเร่งด่วน (1-2 ปี)</t>
  </si>
  <si>
    <t xml:space="preserve">   5.2 ระยะ 5 ปีแรก</t>
  </si>
  <si>
    <t xml:space="preserve">   5.3 ระยะ 10 ปี</t>
  </si>
  <si>
    <t xml:space="preserve">  5.4 ระยะ 15 ปี</t>
  </si>
  <si>
    <t xml:space="preserve">   6.1 ระยะเร่งด่วน (1-2 ปี)</t>
  </si>
  <si>
    <t xml:space="preserve">  6.2 ระยะ 5 ปีแรก</t>
  </si>
  <si>
    <t xml:space="preserve">   6.3 ระยะ 10 ปี</t>
  </si>
  <si>
    <t xml:space="preserve">  6.4 ระยะ 15 ปี</t>
  </si>
  <si>
    <t xml:space="preserve">   7.1 ภายในประเทศ (ระดับพื้นที่/ชุมชน/ท้องถิ่น)</t>
  </si>
  <si>
    <t xml:space="preserve">        1) สถาบันอุดมศึกษาอื่น (โปรดระบุ.................)</t>
  </si>
  <si>
    <t>5.3 จำนวนอาจารย์ประจำ</t>
  </si>
  <si>
    <t>สาขาวิชา/
ศูนย์/สำนัก</t>
  </si>
  <si>
    <t>จำนวนบัณฑิต
(คน)</t>
  </si>
  <si>
    <t xml:space="preserve">5.4 จำนวนนักศึกษาปัจจุบัน (ปีการศึกษา 2558) เทียบกับเป้าหมายการรับนักศึกษาในอีก 15 ปีข้างหน้า (ปีการศึกษา 2574) 
     จำแนกตามสถานที่ตั้งหลัก/วิทยาเขต/ศูนย์การศึกษานอกที่ตั้ง ฯลฯ  </t>
  </si>
  <si>
    <t>5.4.1 นักศึกษาไทย</t>
  </si>
  <si>
    <t xml:space="preserve">   5.4.2 นักศึกษาต่างชาติ</t>
  </si>
  <si>
    <t xml:space="preserve">5.5 สัดส่วนเงินงบแผ่นดิน : เงินรายได้ </t>
  </si>
  <si>
    <t>5.6 สัดส่วนผลงานวิจัยเชิงพาณิชย์ : งานวิจัยเชิงสาธารณะหรือสายรับใช้สังคม : อื่นๆ</t>
  </si>
  <si>
    <r>
      <t>2.ลักษณะการตอบสนองเพื่อผลักดันนโยบายการ Reprofile ในภาพรวมของสถาบัน</t>
    </r>
    <r>
      <rPr>
        <sz val="14"/>
        <rFont val="TH SarabunPSK"/>
        <family val="2"/>
      </rPr>
      <t xml:space="preserve"> (โปรดเลือกโดยเรียงลำดับตามความสำคัญ</t>
    </r>
  </si>
  <si>
    <r>
      <t xml:space="preserve">    3.1 เรื่องที่สถาบันอุดมศึกษาต้องการลงไปช่วยพัฒนาให้กับพื้นที่ชุมชน/จังหวัด/กลุ่มจังหวัด </t>
    </r>
    <r>
      <rPr>
        <sz val="14"/>
        <rFont val="TH SarabunPSK"/>
        <family val="2"/>
      </rPr>
      <t>(โปรดระบุอย่างน้อย 3 เรื่อง)</t>
    </r>
  </si>
  <si>
    <t xml:space="preserve">     กลุ่ม ST   หมายถึง สาขาวิชาด้าน Science and Technology</t>
  </si>
  <si>
    <t xml:space="preserve">                   กลุ่ม HS   หมายถึง  สาขาวิชาด้าน Health Science</t>
  </si>
  <si>
    <r>
      <rPr>
        <b/>
        <sz val="14"/>
        <rFont val="TH SarabunPSK"/>
        <family val="2"/>
      </rPr>
      <t>ร้อยละ (4)</t>
    </r>
    <r>
      <rPr>
        <b/>
        <sz val="12"/>
        <rFont val="TH SarabunPSK"/>
        <family val="2"/>
      </rPr>
      <t xml:space="preserve">
(1)x100/(3)</t>
    </r>
  </si>
  <si>
    <r>
      <t xml:space="preserve">ร้อยละ (8)
</t>
    </r>
    <r>
      <rPr>
        <b/>
        <sz val="12"/>
        <rFont val="TH SarabunPSK"/>
        <family val="2"/>
      </rPr>
      <t>(5)x100/(7)</t>
    </r>
  </si>
  <si>
    <r>
      <rPr>
        <b/>
        <sz val="14"/>
        <color theme="1"/>
        <rFont val="TH SarabunPSK"/>
        <family val="2"/>
      </rPr>
      <t xml:space="preserve">       2) สถาบันการศึกษาระดับอื่น หรือสังกัดอื่น </t>
    </r>
    <r>
      <rPr>
        <sz val="14"/>
        <color theme="1"/>
        <rFont val="TH SarabunPSK"/>
        <family val="2"/>
      </rPr>
      <t>(โปรดระบุ.................)</t>
    </r>
  </si>
  <si>
    <t xml:space="preserve">       3) ภาครัฐอื่นๆ (โปรดระบุ.................)</t>
  </si>
  <si>
    <t xml:space="preserve">       4) ภาคเอกชน (โปรดระบุ.................)</t>
  </si>
  <si>
    <t xml:space="preserve">    รัฐบาล</t>
  </si>
  <si>
    <r>
      <t xml:space="preserve">    </t>
    </r>
    <r>
      <rPr>
        <b/>
        <sz val="14"/>
        <color theme="1"/>
        <rFont val="TH SarabunPSK"/>
        <family val="2"/>
      </rPr>
      <t>8.1 ตัวเงิน</t>
    </r>
    <r>
      <rPr>
        <sz val="14"/>
        <color theme="1"/>
        <rFont val="TH SarabunPSK"/>
        <family val="2"/>
      </rPr>
      <t xml:space="preserve"> เช่น งบประมาณ ทุน เงินกู้สำหรับสถาบัน เงินกู้ยืมเพื่อการศึกษา ฯลฯ </t>
    </r>
  </si>
  <si>
    <r>
      <t xml:space="preserve">  </t>
    </r>
    <r>
      <rPr>
        <b/>
        <sz val="14"/>
        <color theme="1"/>
        <rFont val="TH SarabunPSK"/>
        <family val="2"/>
      </rPr>
      <t xml:space="preserve">  8.2 ไม่ใช่ตัวเงิน</t>
    </r>
    <r>
      <rPr>
        <sz val="14"/>
        <color theme="1"/>
        <rFont val="TH SarabunPSK"/>
        <family val="2"/>
      </rPr>
      <t xml:space="preserve"> เช่น การปรับปรุงหรือแก้ไขกฎหมาย/กฎ/ระเบียบต่างๆ ฯลฯ</t>
    </r>
  </si>
  <si>
    <t>มหาวิทยาลัยราชภัฏสกลนคร</t>
  </si>
  <si>
    <t>Sakon Nakhon Rajabhat University</t>
  </si>
  <si>
    <r>
      <rPr>
        <sz val="14"/>
        <color theme="1"/>
        <rFont val="Wingdings 2"/>
        <family val="1"/>
        <charset val="2"/>
      </rPr>
      <t>R</t>
    </r>
    <r>
      <rPr>
        <sz val="14"/>
        <color theme="1"/>
        <rFont val="TH SarabunPSK"/>
        <family val="2"/>
      </rPr>
      <t xml:space="preserve">  สถาบันอุดมศึกษาในสังกัดของรัฐ โดยคาดว่า</t>
    </r>
  </si>
  <si>
    <r>
      <t xml:space="preserve">    ( 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>)  ยังคงสถานะเดิมภายใน 15 ปี (พ.ศ. 2559-2574)</t>
    </r>
  </si>
  <si>
    <t xml:space="preserve"> -</t>
  </si>
  <si>
    <t>ตั้งอยู่เลขที่ 680 หมู่ที่ 11 ถนนนิตโย ตำบลธาตุเชิงชุม อำเภอเมือง จังหวัดสกลนคร 47000</t>
  </si>
  <si>
    <t xml:space="preserve">มหาวิทยาลัยราชภัฏสกลนคร เป็นสถาบันอุดมศึกษาเพื่อการพัฒนาท้องถิ่นมุ่งความเป็นเลิศทางวิชาการบนพื้นฐานแห่งคุณธรรม </t>
  </si>
  <si>
    <t xml:space="preserve">7. โครงสร้างการบริหารงาน : </t>
  </si>
  <si>
    <t>มหาวิทยาลัยราชภัฏสกลนคร เป็นสถาบันอุดมศึกษา</t>
  </si>
  <si>
    <t>เพื่อพัฒนาท้องถิ่นที่มีคุณค่าทางวิชาการ พร้อมเข้าสู่ระดับสากล</t>
  </si>
  <si>
    <t>1. ผลิตบัณฑิตที่มีคุณภาพและคุณธรรม</t>
  </si>
  <si>
    <t>3. ทำนุบำรุงศิลปวัฒนธรรม ทรัพยากรธรรมชาติและสิ่งแวดล้อม</t>
  </si>
  <si>
    <t>5. บริหารจัดการให้มีคุณภาพ</t>
  </si>
  <si>
    <t>1. บัณฑิตที่มีคุณภาพเป็นคนดี มีคุณธรรมจริยธรรม มีจิตสาธารณะและความรับผิดชอบต่อสังคม และมีความรู้ความสามารถทางวิชาการและทักษะวิชาชีพ มีความใฝ่รู้ 
สามารถเรียนรู้ด้วยตนเองมีสมรรถนะในระดับอาเซียน</t>
  </si>
  <si>
    <t>2. ส่งเสริมการพัฒนาผลงานวิจัยและงานสร้างสรรค์มีคุณภาพ พัฒนาเทคโนโลยี มีนวัตกรรม ที่ก่อให้เกิดคุณค่าต่อสังคม 
มีคุณค่าทางวิชาการ และได้รับการยอมรับในระดับสากล</t>
  </si>
  <si>
    <t xml:space="preserve">4. เป็นศูนย์กลางการเรียนรู้ด้านศิลปวัฒนธรรมและสิ่งแวดล้อมของท้องถิ่น อย่างสร้างสรรค์ในระดับภูมิภาค </t>
  </si>
  <si>
    <t>5. การบริหารจัดการที่ดีมีคุณภาพเป็นไปตามหลักธรรมาภิบาล</t>
  </si>
  <si>
    <t xml:space="preserve">1. การผลิตบัณฑิตที่มีคุณภาพ </t>
  </si>
  <si>
    <t>2. การพัฒนาการวิจัยและงานสร้างสรรค์</t>
  </si>
  <si>
    <t>3. การส่งเสริมการบริการวิชาการแก่ท้องถิ่น</t>
  </si>
  <si>
    <t>4. การทำนุบำรุงศิลปวัฒนธรรมและสิ่งแวดล้อมของท้องถิ่น</t>
  </si>
  <si>
    <t>5. การบริหารจัดการที่มีคุณภาพ</t>
  </si>
  <si>
    <t>บัณฑิตเป็นคนดี มีจิตสาธารณะ และทักษะวิชาชีพ</t>
  </si>
  <si>
    <t>1. จังหวัดสกลนคร</t>
  </si>
  <si>
    <t>2. จังหวัดมุกดาหาร</t>
  </si>
  <si>
    <t>3. จังหวัดนครพนม</t>
  </si>
  <si>
    <t xml:space="preserve">                    ร่วมชี้นำการพัฒนาท้องถิ่นและสังคม   </t>
  </si>
  <si>
    <t>เพื่อตอบสนองต่อการเปลี่ยนแปลงและทิศทางการพัฒนาปนะเทศในอนาคต บูรณาการความร่วมือกับหน่วยงานภาครัฐและเอกชน
ภาคการศึกษาทุกระดับ  ภาคสังคมและท้องถิ่นรวมทั้งสร้างเครือข่ายพันธมิตรในระดับภูมิภาคอาเซียนและระดับโลก</t>
  </si>
  <si>
    <t>เพื่อปรับหลักสูตรการจัดการศึกษาและการฝึกอบรม เพื่อพัฒนาคนทุกช่วงชีวิตโดยเฉพาะกลุ่มเป้าหมายใหม่ในวัยแรงงานและผู้สูงอายุ
ผลิตและพัฒนากำลังคนที่มีคุณภาพและสมรรถนะสูงตลอดจนเป็นที่พึ่งทางวิชาการแก่สังคม</t>
  </si>
  <si>
    <t xml:space="preserve">           1)</t>
  </si>
  <si>
    <t xml:space="preserve">           4)</t>
  </si>
  <si>
    <t xml:space="preserve">           5)</t>
  </si>
  <si>
    <t xml:space="preserve">           6)</t>
  </si>
  <si>
    <r>
      <t xml:space="preserve">  </t>
    </r>
    <r>
      <rPr>
        <b/>
        <sz val="14"/>
        <rFont val="TH SarabunPSK"/>
        <family val="2"/>
      </rPr>
      <t xml:space="preserve"> 3.2 ความต้องการของพื้นที่ชุมชน/จังหวัด/กลุ่มจังหวัดที่ต้องการให้สถาบันอุดมศึกษาลงไปช่วยพัฒนา </t>
    </r>
    <r>
      <rPr>
        <sz val="14"/>
        <rFont val="TH SarabunPSK"/>
        <family val="2"/>
      </rPr>
      <t xml:space="preserve">(โปรดระบุอย่างน้อย 3 เรื่อง)   </t>
    </r>
  </si>
  <si>
    <t xml:space="preserve"> การ Reprofiling สถาบันอุดมศึกษา (ช่วงปี พ.ศ. 2559 – 2574)</t>
  </si>
  <si>
    <t>เพื่อปรับระบบบริหารจัดการภายในมหาวิทยาลัยราชภัฏสกลนครให้มีธรรมาภิบาล มีประสิทธิภาพ  สร้างการมีส่วนร่วม 
และมีความรับผิดชอบต่อสังคม</t>
  </si>
  <si>
    <t>การสร้างความเข้มแข็งและแก้ปัญหาความยากจนและความเหลื่อมล้ำให้ประชาชน ชุมชน และท้องถิ่นบนพื้นฐานของปรัชญาเศรษฐกิจพอเพียง</t>
  </si>
  <si>
    <t>การพัฒนาเศรษฐกิจภายในจังหวัด</t>
  </si>
  <si>
    <t xml:space="preserve">1) มีหอวัฒนธรรมมีชีวิตซึ่งรวบรวม จัดเก็บ และแสดงวัฒนธรรมที่เชื่อมโยงกับ </t>
  </si>
  <si>
    <t xml:space="preserve">    วิถีชีวิตของคนในท้องถิ่น</t>
  </si>
  <si>
    <t>1) การวิจัยเพื่อพัฒนาท้องถิ่น</t>
  </si>
  <si>
    <t>4)</t>
  </si>
  <si>
    <t>5)</t>
  </si>
  <si>
    <t>สร้างชุมชนทายาทเกษตรกร</t>
  </si>
  <si>
    <t>ส่งเสริมการพัฒนาอาหารของท้องถิ่น</t>
  </si>
  <si>
    <t>สรรหาและพัฒนาศักยภาพอาจารย์ให้มีความรู้สามารถถ่ายทอดความรู้แก่นักศึกษา และบุคลากรทางการศึกษาทั้งภาษาไทย</t>
  </si>
  <si>
    <t>พัฒนาหลักสูตร 2 ภาษา</t>
  </si>
  <si>
    <t>พัฒนาห้องเรียน English Program (Ep)</t>
  </si>
  <si>
    <t>ส่งเสริมการพัฒนาโรงเรียนในเครือข่ายเป็นโรงเรียนต้นแบบในการพัฒนาครูมืออาชีพ</t>
  </si>
  <si>
    <t>สร้างความร่วมมือในการผลิตและพัฒนาครูทั้งในและต่างประเทศ</t>
  </si>
  <si>
    <t>ส่งเสริมการวิจัยด้านเกษตรและการอาหาร</t>
  </si>
  <si>
    <t>ส่งเสริมการนำผลงานวิจัยไปใช้พัฒนาท้องถิ่นและใช้เชิงธุรกิจ</t>
  </si>
  <si>
    <t xml:space="preserve">สร้างศูนย์บริการสนับสนุนนักศึกษาพิการ </t>
  </si>
  <si>
    <t>สร้างศูนย์ต้นแบบการดูแลผู้สูงอายุในชุมชน</t>
  </si>
  <si>
    <t>สร้างศูนย์เรียนรู้ด้านการเกษตรและการอาหารของท้องถิ่น</t>
  </si>
  <si>
    <t>สร้างศูนย์เรียนรู้ด้านการเกษตรและการอาหารของท้องถิ่นและภูมิภาคอาเซียน</t>
  </si>
  <si>
    <t>ส่งเสริมการวิจัยสร้างองค์ความรู้/นวัตกรรมด้านการผลิตและพัฒนาครู</t>
  </si>
  <si>
    <t>ศูนย์กลางการพัฒนาครูบุคลากรทางการศึกษาในภูมิภาคอาเซียน</t>
  </si>
  <si>
    <t>แลกเปลี่ยนนักศึกษากับสถาบันการศึกษาต่างประเทศ</t>
  </si>
  <si>
    <t>ศึกษา วิจัย รวบรวมองค์ความรู้ด้านภาษาศิลปะและวัฒนะรรมให้ได้มาตรฐาน</t>
  </si>
  <si>
    <t>สร้างศูนย์เรียนรู้และให้บริการด้านภาษาศิลปะ และวัฒนธรรมในภูมิภาคอาเซียน</t>
  </si>
  <si>
    <t>สร้างศูนย์การสื่อสารมวลชนในท้องถิ่นและภูมิภาคอาเซียน</t>
  </si>
  <si>
    <t>6)</t>
  </si>
  <si>
    <t>สร้างเครือข่ายชุมชนเพื่อการอนุรักษ์ทรัพยากรธรรมชาติและสิ่งแวดล้อม</t>
  </si>
  <si>
    <t>ส่งเสริมการวิจัย พัฒนา และสร้างองค์ความรู้/นวัตกรรมด้านพลังงานทางเลือก พลังงานสะอาด (เทอร์โมอิเล็กทริกส์) และการจัดการ</t>
  </si>
  <si>
    <t>ทรัพยากรสิ่งแวดล้อม</t>
  </si>
  <si>
    <t>พัฒนาศูนย์ความเป็นเลิศด้านพลังงานทางเลือกให้ได้รับการยอมรับในระดับสากล</t>
  </si>
  <si>
    <t>1. ครุศาสตร์</t>
  </si>
  <si>
    <t>1.1 หลักสูตรและการสอน</t>
  </si>
  <si>
    <t>ไม่รวมอ.พิเศษ</t>
  </si>
  <si>
    <t>1.2 การศึกษาปฐมวัย</t>
  </si>
  <si>
    <t>1.3 การศึกษาพิเศษ</t>
  </si>
  <si>
    <t>1.4 พลศึกษาและวิทยาศาสตร์การกีฬา</t>
  </si>
  <si>
    <t>1.5 นวัตกรรมและคอมพิวเตอร์ศึกษา</t>
  </si>
  <si>
    <t>1.6 จิตวิทยาการศึกษาและการแนะแนว</t>
  </si>
  <si>
    <t xml:space="preserve">1.7 วิจัยและประเมินผลการศึกษา </t>
  </si>
  <si>
    <t xml:space="preserve">1.8 การบริหารแลพัฒนาการศึกษา </t>
  </si>
  <si>
    <t>1.9 การบริหารการศึกษาและภาวะผู้นำ (ป.เอก)</t>
  </si>
  <si>
    <t>1.10 การบริหารและพัฒนาการศึกษา (ป.เอก)</t>
  </si>
  <si>
    <t>1.11 การวิจัยหลักสูตรและการสอน (ป.เอก)</t>
  </si>
  <si>
    <t>1.12 วิชาชีพครู</t>
  </si>
  <si>
    <t>1.13 สังคมศึกษา</t>
  </si>
  <si>
    <t>1.14 การสอนภาษาอังกฤษ</t>
  </si>
  <si>
    <t>1.15 การบริหารการศึกษา (ป.โท)</t>
  </si>
  <si>
    <t>2. เทคโนโลยี
   การเกษตร</t>
  </si>
  <si>
    <t>2.1 พืชศาสตร์</t>
  </si>
  <si>
    <t>2.2 สัตวศาสตร์</t>
  </si>
  <si>
    <t>2.3 การประมง</t>
  </si>
  <si>
    <t>2.4 เทคโนโลยีการอาหาร</t>
  </si>
  <si>
    <t>2.5 เทคโนโลยีการเกษตร</t>
  </si>
  <si>
    <t>3. เทคโนโลยี
   อุตสาหกรรม</t>
  </si>
  <si>
    <t>3.1 โยธาและสถาปัตยกรรม</t>
  </si>
  <si>
    <t>3.2 ไฟฟ้าและอิเล็กทรอนิกส์</t>
  </si>
  <si>
    <t>3.3 เครื่องกลและอุตสาหการ</t>
  </si>
  <si>
    <t>4. มนุษยศาสตร์และ
   สังคมศาสตร์</t>
  </si>
  <si>
    <t>4.1 ภาษาต่างประเทศ</t>
  </si>
  <si>
    <t>4.2 ภาษาไทย</t>
  </si>
  <si>
    <t>4.3 สารสนเทศศาสตร์</t>
  </si>
  <si>
    <t>4.4 การท่องเที่ยวและการโรงแรม</t>
  </si>
  <si>
    <t>4.5 ดนตรี</t>
  </si>
  <si>
    <t>4.6 สังคมศาสตร์</t>
  </si>
  <si>
    <t>4.7 นิติศาสตร์</t>
  </si>
  <si>
    <t>4.8 ศิลปกรรม</t>
  </si>
  <si>
    <t>4.9 รัฐศาสตร์</t>
  </si>
  <si>
    <t>4.10 พัฒนาชุมชน</t>
  </si>
  <si>
    <t>4.11 ยุทธศาสตร์การพัฒนา</t>
  </si>
  <si>
    <t>5. วิทยาการจัดการ</t>
  </si>
  <si>
    <t>5.1 การบัญชี</t>
  </si>
  <si>
    <t>5.2 เศรษฐศาสตร์</t>
  </si>
  <si>
    <t>5.3 รัฐประศาสนศาสตร์</t>
  </si>
  <si>
    <t>5.4 คอมพิวเตอร์ธุรกิจ</t>
  </si>
  <si>
    <t>5.5 การเงินการธนาคาร</t>
  </si>
  <si>
    <t>5.6 นิเทศศาสตร์</t>
  </si>
  <si>
    <t>5.7 การตลาด การจัดการโลจิสติกส์และ
      การค้าปลีก</t>
  </si>
  <si>
    <t>5.8 การบริหารทรัพยากรมนุษย์และ
     การจัดการทั่วไป</t>
  </si>
  <si>
    <t>5.9 รัฐประศาสนศาสตร์ (ป.โท)</t>
  </si>
  <si>
    <t>6. วิทยาศาสตร์และ
    เทคโนโลยี</t>
  </si>
  <si>
    <t>6.1 ฟิสิกส์</t>
  </si>
  <si>
    <t>6.2 เคมี</t>
  </si>
  <si>
    <t>6.3 วิทยาศาสตร์สุขภาพ</t>
  </si>
  <si>
    <t>6.4 คณิตศาสตร์และสถิติ</t>
  </si>
  <si>
    <t>6.5 คอมพิวเตอร์</t>
  </si>
  <si>
    <t>6.6 ชีววิทยา</t>
  </si>
  <si>
    <t>6.7 ฟิสิกส์ (ป.โท, ป.เอก)</t>
  </si>
  <si>
    <t>6.8 วิทยาศาสตร์สิ่งแวดล้อม</t>
  </si>
  <si>
    <t>6.9 วิทยาการสารสนเทศและเทคโนโลยี (ป.โท)</t>
  </si>
  <si>
    <t xml:space="preserve">              1) สถานที่ตั้งหลัก 680 หมู่ 11 ถนนนิตโย ตำบลธาตุเชิงชุม อำเภอเมือง จังหวัดสกลนคร 47000</t>
  </si>
  <si>
    <t xml:space="preserve">การผลิตและพัฒนาครูและบุคลากรทางการศึกษา </t>
  </si>
  <si>
    <t>เพิ่มหน่วยงานย่อย</t>
  </si>
  <si>
    <r>
      <t>มีองค์ความรู้/นวัตกรรม</t>
    </r>
    <r>
      <rPr>
        <strike/>
        <sz val="14"/>
        <rFont val="TH SarabunPSK"/>
        <family val="2"/>
      </rPr>
      <t xml:space="preserve">ด้านพลังงานทางเลือก </t>
    </r>
    <r>
      <rPr>
        <sz val="14"/>
        <rFont val="TH SarabunPSK"/>
        <family val="2"/>
      </rPr>
      <t>เพื่อบริการวิชาการให้กับประชาชน</t>
    </r>
  </si>
  <si>
    <r>
      <t>การผลิตบัณฑิต</t>
    </r>
    <r>
      <rPr>
        <strike/>
        <sz val="14"/>
        <rFont val="TH SarabunPSK"/>
        <family val="2"/>
      </rPr>
      <t>และเทคโนโลยีในการ</t>
    </r>
    <r>
      <rPr>
        <sz val="14"/>
        <rFont val="TH SarabunPSK"/>
        <family val="2"/>
      </rPr>
      <t xml:space="preserve">ที่รับผิดชอบต่อสิ่งแวดล้อมและการสร้างนวัตกรรม </t>
    </r>
    <r>
      <rPr>
        <sz val="14"/>
        <color rgb="FFFF0000"/>
        <rFont val="TH SarabunPSK"/>
        <family val="2"/>
      </rPr>
      <t>ทายาทเกษตร  รักท้องถิ่น พัฒนาบ้านเกิด เกษตรลอยน้ำ รองรับการท่องเที่ยว</t>
    </r>
  </si>
  <si>
    <t xml:space="preserve">4. กำหนดจุดเด่นหรือความเชี่ยวชาญของสถาบันอุดมศึกษา </t>
  </si>
  <si>
    <t>เป็นพี่เลี้ยงทางการศึกษาแก่สถานศึกษา</t>
  </si>
  <si>
    <r>
      <t>การพัฒนาเรื่องการ</t>
    </r>
    <r>
      <rPr>
        <sz val="14"/>
        <color rgb="FFFF0000"/>
        <rFont val="TH SarabunPSK"/>
        <family val="2"/>
      </rPr>
      <t>ท่องเที่ยวเชิงวัฒนธรรม เชิงสุขภาพ</t>
    </r>
    <r>
      <rPr>
        <sz val="14"/>
        <rFont val="TH SarabunPSK"/>
        <family val="2"/>
      </rPr>
      <t xml:space="preserve"> เพื่อสร้างรายได้ให้กับประชาชน </t>
    </r>
  </si>
  <si>
    <t>สิ่งแวดล้อม</t>
  </si>
  <si>
    <t>พัฒนาด้านการเกษตรและอาหาร วิทยาการใหม่ๆให้เกษตรกร</t>
  </si>
  <si>
    <t xml:space="preserve">การสนับสนุนองค์ความรู้ งานวิจัยแบบบูรณาการ และนวัตกรรมในท้องถิ่น </t>
  </si>
  <si>
    <t>2) มหาวิทยาลัยให้โอกาสทางการศึกษาและมีแหล่งเรียนรู้ที่หลากหลาย</t>
  </si>
  <si>
    <t xml:space="preserve">4) </t>
  </si>
  <si>
    <t>3) การผลิตและพัฒนาครูและบุคลากรทางการศึกษา</t>
  </si>
  <si>
    <t>1) การจัดการเรียนการสอนที่หลากหลาย</t>
  </si>
  <si>
    <t>1) การจัดการเรียนการสอนที่สอดคล้องกับสถานการณ์การเปลี่ยนแปลงของโลก
(ภาษา เทคโนโลยีและนวัตกรรม เศรษฐกิจ)</t>
  </si>
  <si>
    <r>
      <t>3) การผลิตและพัฒนาครูและบุคลากรทางการศึกษา</t>
    </r>
    <r>
      <rPr>
        <sz val="14"/>
        <color rgb="FFFF0000"/>
        <rFont val="TH SarabunPSK"/>
        <family val="2"/>
      </rPr>
      <t>อย่างมืออาชีพ</t>
    </r>
  </si>
  <si>
    <t>2) มหาวิทยาลัยให้โอกาสทางการศึกษาและมีแหล่งเรียนรู้ที่หลากหลายและมีการสร้างเครือข่ายการเรียนรู้ร่วมกัน</t>
  </si>
  <si>
    <t xml:space="preserve">1) บุคลากรทางการศึกษามีการวิจัยเพื่อพัฒนาการเรียนการสอน(เพิ่ม) </t>
  </si>
  <si>
    <t>1) การพัฒนาระบบและกลไกของการวิจัย</t>
  </si>
  <si>
    <t>1) การพัฒนาระบบและกลไกของการวิจัยให้ตามทันการเปลี่ยนแปลง</t>
  </si>
  <si>
    <t>2) เกิดเครือข่ายกับชุมชน สร้างชุมชนเข้มแข็ง และเป็นพี่เลี้ยง</t>
  </si>
  <si>
    <t>3) วารสารระดับโลก</t>
  </si>
  <si>
    <t>2) การทำวารสารของม.และการจดสิทธิบัตร</t>
  </si>
  <si>
    <t>4) มีเครือข่ายงานวิจัยระดับนานาชาติ และมีนวัตกรรมที่ต่อยอดทางธุรกิจ</t>
  </si>
  <si>
    <t>1) การบริการทางวิชาการเพื่อสร้างความยั่งยืนกับชุมชน</t>
  </si>
  <si>
    <t>1) การเรียนรู้ร่วมกับชุมชน และสามารถแก้ปัญหาให้ชุมชนได้อย่างแท้จริง</t>
  </si>
  <si>
    <t>2) เป็นศูนย์การเรียนรู้และมีเครือข่ายชุมชน</t>
  </si>
  <si>
    <t xml:space="preserve">2) มีเครือข่ายบริการวิชาการระดับชุมชน </t>
  </si>
  <si>
    <t>3) มีเครือข่ายบริการวิชาการประเทศเพื่อนบ้าน และระดับอาเซียน</t>
  </si>
  <si>
    <t>1) มีพิพิธภัณเมืองสกลนครและแสดงวิถีวัฒนธรรมเพื่อเชื่อมโยงแอ่งสกลนคร และอนุภูมิภาคลุ่มน้ำโขง</t>
  </si>
  <si>
    <t>2) การพัฒนาแหล่งท่องเที่ยวเชิงนิเวศวัฒนธรรมแบบชุมชนมีส่วนร่วม</t>
  </si>
  <si>
    <t>2) การพัฒนาแหล่งท่องเที่ยวเชิงนิเวศวัฒนธรรมแบบชุมชนมีส่วนร่วมและบูรณาการกับการเรียนการสอนและการวิจัย</t>
  </si>
  <si>
    <t>3) มีศูนย์ข้อมูลด้านภาษาศิลปวัฒนธรรมและท้องถิ่น</t>
  </si>
  <si>
    <t>3) มีศูนย์ข้อมูลด้านภาษาศิลปวัฒนธรรมและท้องถิ่น และเครือข่ายเฝ้าระวังศิลปกรรมท้องถิ่นแบบชุมชนมีส่วนร่วม</t>
  </si>
  <si>
    <t>1) มีศูนย์ความเป็นเลิศด้านพลังงานทางเลือก</t>
  </si>
  <si>
    <t>2) มีเครือข่ายการวิจัยด้านพลังงานทางเลือกระดับชาติ</t>
  </si>
  <si>
    <t>2) มีเครือข่ายการวิจัยด้านพลังงานทางเลือกระดับนานาชาติ</t>
  </si>
  <si>
    <t>1) มีศูนย์ความเป็นเลิศด้านพลังงานทางเลือกที่มีมาตรฐานระดับสากล</t>
  </si>
  <si>
    <t>3) การสร้างนวัตกรรมจากงานวิจัยด้านพลังงานทางเลือกสู่เชิงพาณิชย์</t>
  </si>
  <si>
    <r>
      <t xml:space="preserve"> </t>
    </r>
    <r>
      <rPr>
        <b/>
        <sz val="14"/>
        <rFont val="TH SarabunPSK"/>
        <family val="2"/>
      </rPr>
      <t xml:space="preserve"> 4.6 ด้านความเป็นเลิศด้านพลังงาน</t>
    </r>
  </si>
  <si>
    <r>
      <t xml:space="preserve"> </t>
    </r>
    <r>
      <rPr>
        <b/>
        <sz val="14"/>
        <rFont val="TH SarabunPSK"/>
        <family val="2"/>
      </rPr>
      <t xml:space="preserve"> 4.5 ด้านบริหารจัดการ</t>
    </r>
  </si>
  <si>
    <t>1) มีการบริหารจัดการแบบธรรมาภิบาล</t>
  </si>
  <si>
    <t xml:space="preserve">2) มีระบบการบริหารงบประมาณที่โปร่งใส ตรวจสอบได้ </t>
  </si>
  <si>
    <t>3) มีระบบการบริหารและพัฒนาบุคลากร</t>
  </si>
  <si>
    <t xml:space="preserve">5) </t>
  </si>
  <si>
    <t>2) สภามหาวิทยาลัยและผู้บริหารมีภาวะผู้นำที่สอดคล้องกับบริบทใหม่</t>
  </si>
  <si>
    <t>1) มีกลไกการบริหารจัดการและระบบธรรมาภิบาลที่เหมาะสมและสอดคล้องกับบริบทใหม่</t>
  </si>
  <si>
    <t>3) มีระบบการบริหารงบประมาณที่โปร่งใส มีประสิทธิภาพ และคุ้มค่ามากขึ้น</t>
  </si>
  <si>
    <t xml:space="preserve">4) มีบุคลากรรู้เท่าทันการเปลี่ยนแปลง </t>
  </si>
  <si>
    <t>เพื่อพัฒนาท้องถิ่นที่มีคุณค่าทางวิชาการ ในระดับสากล</t>
  </si>
  <si>
    <t>2. วิจัย พัฒนาองค์ความรู้ และถ่ายทอดสู่การพัฒนาท้องถิ่น ประเทศเพื่อนบ้าน และนานาชาติ</t>
  </si>
  <si>
    <t>4. พัฒนาเครือข่ายการเรียนรู้สู่สากล</t>
  </si>
  <si>
    <t>ครู</t>
  </si>
  <si>
    <t>1. ครูและบุคลากรทางการศึกษา</t>
  </si>
  <si>
    <t>2. ผลิตบัณฑิตตามความต้องการของสังคม</t>
  </si>
  <si>
    <t>1. บัณฑิตที่มีคุณภาพเป็นคนดี มีคุณธรรมจริยธรรม มีจิตสาธารณะและความรับผิดชอบต่อสังคม และมีความรู้ความสามารถทางวิชาการและทักษะวิชาชีพ มีความใฝ่รู้ 
สามารถเรียนรู้ด้วยตนเองมีสมรรถนะในระดับสากล</t>
  </si>
  <si>
    <t>สากล</t>
  </si>
  <si>
    <t>3. การบริการวิชาการที่เป็นที่พึ่งของสังคมโดยรวมในระดับ
ท้องถิ่นถ่ายทอดองค์ความรู้ จากงานวิจัยและงานสร้างสรรค์ สู่การพัฒนาท้องถิ่นอย่างยั่งยืนและเกิดความร่วมมือการบริการทางวิชาการในระดับสากล</t>
  </si>
  <si>
    <t>เดิม</t>
  </si>
  <si>
    <r>
      <t xml:space="preserve">และภาษาอังกฤษ ศิลปะและวัฒนธรรม </t>
    </r>
    <r>
      <rPr>
        <sz val="14"/>
        <color rgb="FFFF0000"/>
        <rFont val="TH SarabunPSK"/>
        <family val="2"/>
      </rPr>
      <t>และรู้เท่าทันการเปลี่ยนแปลง</t>
    </r>
  </si>
  <si>
    <t>นำองค์ความรู้ไปสู่การสร้างประโยชน์เชิงพาณิชย์</t>
  </si>
  <si>
    <t>พัฒนาบุคลากรให้รู้เท่าทันการเปลี่ยนแปลงบริบทโลกและประเทศ</t>
  </si>
  <si>
    <t>ผลงานทางวิชาการ ผศ. รศ. ศ. สัดส่วน.....</t>
  </si>
  <si>
    <t>พัฒนาคุณวุฒิตรี โท เอก สัดส่วน....</t>
  </si>
  <si>
    <t>บุคลากรสายสนับสนุนเข้าสู่ตำแหน่งชำนาญการ ชำนาญการพิเศษ สัดส่วน...</t>
  </si>
  <si>
    <t>(เพิ่มจุดเน้นสภา)</t>
  </si>
  <si>
    <t>การทบทวน การปรับปรุง ปรับลด หรือเปิดหลักสูตรที่สอดรับกับแนวโน้มการเปลี่ยนแปลงประชากรและแนวโน้มความต้องการของท้องถิ่น</t>
  </si>
  <si>
    <t>พัฒนาระบบและกลไกในการขอเปิดหลักสูตร</t>
  </si>
  <si>
    <r>
      <t>พัฒนาหลักสูตรระยะสั้นเ</t>
    </r>
    <r>
      <rPr>
        <strike/>
        <sz val="14"/>
        <color rgb="FFFF0000"/>
        <rFont val="TH SarabunPSK"/>
        <family val="2"/>
      </rPr>
      <t>พื่อการพัฒนาครู/บุคลากรทางการศึกษา</t>
    </r>
  </si>
  <si>
    <t>มีศูนย์พัฒนาทรัพยากรมนุษย์</t>
  </si>
  <si>
    <t>มีศูนย์พัฒนาทรัพยากรมนุษย์เพื่อบริการท้องถิ่น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</si>
</sst>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.8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trike/>
      <sz val="14"/>
      <name val="TH SarabunPSK"/>
      <family val="2"/>
    </font>
    <font>
      <strike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6" fillId="0" borderId="0" xfId="0" applyFont="1"/>
    <xf numFmtId="0" fontId="5" fillId="0" borderId="0" xfId="0" applyFont="1"/>
    <xf numFmtId="0" fontId="5" fillId="0" borderId="6" xfId="0" applyFont="1" applyBorder="1"/>
    <xf numFmtId="0" fontId="4" fillId="0" borderId="6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6" xfId="0" applyFont="1" applyBorder="1" applyAlignment="1">
      <alignment horizontal="center"/>
    </xf>
    <xf numFmtId="0" fontId="8" fillId="0" borderId="0" xfId="0" applyFont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/>
    <xf numFmtId="0" fontId="4" fillId="0" borderId="19" xfId="0" applyFont="1" applyBorder="1"/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187" fontId="4" fillId="0" borderId="6" xfId="1" applyNumberFormat="1" applyFont="1" applyBorder="1"/>
    <xf numFmtId="43" fontId="4" fillId="0" borderId="6" xfId="1" applyFont="1" applyBorder="1"/>
    <xf numFmtId="187" fontId="4" fillId="0" borderId="6" xfId="0" applyNumberFormat="1" applyFont="1" applyBorder="1"/>
    <xf numFmtId="187" fontId="1" fillId="0" borderId="0" xfId="1" applyNumberFormat="1" applyFont="1"/>
    <xf numFmtId="0" fontId="1" fillId="0" borderId="11" xfId="0" applyFont="1" applyBorder="1" applyAlignment="1">
      <alignment horizontal="left"/>
    </xf>
    <xf numFmtId="187" fontId="1" fillId="0" borderId="11" xfId="1" applyNumberFormat="1" applyFont="1" applyBorder="1"/>
    <xf numFmtId="187" fontId="12" fillId="0" borderId="0" xfId="0" applyNumberFormat="1" applyFont="1"/>
    <xf numFmtId="0" fontId="12" fillId="0" borderId="0" xfId="0" applyFont="1"/>
    <xf numFmtId="0" fontId="1" fillId="0" borderId="13" xfId="0" applyFont="1" applyBorder="1" applyAlignment="1">
      <alignment horizontal="left"/>
    </xf>
    <xf numFmtId="187" fontId="1" fillId="0" borderId="13" xfId="1" applyNumberFormat="1" applyFont="1" applyBorder="1"/>
    <xf numFmtId="0" fontId="1" fillId="0" borderId="14" xfId="0" applyFont="1" applyBorder="1" applyAlignment="1">
      <alignment horizontal="left"/>
    </xf>
    <xf numFmtId="187" fontId="1" fillId="0" borderId="14" xfId="1" applyNumberFormat="1" applyFont="1" applyBorder="1"/>
    <xf numFmtId="187" fontId="1" fillId="0" borderId="31" xfId="1" applyNumberFormat="1" applyFont="1" applyBorder="1"/>
    <xf numFmtId="0" fontId="1" fillId="0" borderId="32" xfId="0" applyFont="1" applyBorder="1" applyAlignment="1">
      <alignment horizontal="left"/>
    </xf>
    <xf numFmtId="187" fontId="1" fillId="0" borderId="32" xfId="1" applyNumberFormat="1" applyFont="1" applyBorder="1"/>
    <xf numFmtId="0" fontId="1" fillId="0" borderId="13" xfId="0" applyFont="1" applyBorder="1" applyAlignment="1">
      <alignment horizontal="left" vertical="top" wrapText="1"/>
    </xf>
    <xf numFmtId="187" fontId="1" fillId="0" borderId="13" xfId="1" applyNumberFormat="1" applyFont="1" applyBorder="1" applyAlignment="1">
      <alignment vertical="top"/>
    </xf>
    <xf numFmtId="187" fontId="1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 wrapText="1"/>
    </xf>
    <xf numFmtId="187" fontId="2" fillId="0" borderId="6" xfId="1" applyNumberFormat="1" applyFont="1" applyBorder="1"/>
    <xf numFmtId="187" fontId="13" fillId="0" borderId="0" xfId="0" applyNumberFormat="1" applyFont="1"/>
    <xf numFmtId="0" fontId="4" fillId="0" borderId="15" xfId="0" applyFont="1" applyBorder="1" applyAlignment="1"/>
    <xf numFmtId="187" fontId="5" fillId="0" borderId="6" xfId="0" applyNumberFormat="1" applyFont="1" applyBorder="1"/>
    <xf numFmtId="0" fontId="14" fillId="0" borderId="0" xfId="0" applyFont="1"/>
    <xf numFmtId="43" fontId="4" fillId="0" borderId="0" xfId="1" applyFont="1"/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0" xfId="0" applyFont="1"/>
    <xf numFmtId="0" fontId="12" fillId="0" borderId="2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vertical="top" wrapText="1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2" fillId="0" borderId="2" xfId="0" applyFont="1" applyBorder="1" applyAlignment="1">
      <alignment horizontal="left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171450</xdr:rowOff>
    </xdr:from>
    <xdr:to>
      <xdr:col>1</xdr:col>
      <xdr:colOff>85725</xdr:colOff>
      <xdr:row>3</xdr:row>
      <xdr:rowOff>228600</xdr:rowOff>
    </xdr:to>
    <xdr:sp macro="" textlink="">
      <xdr:nvSpPr>
        <xdr:cNvPr id="1030" name="Text Box 20"/>
        <xdr:cNvSpPr txBox="1">
          <a:spLocks noChangeArrowheads="1"/>
        </xdr:cNvSpPr>
      </xdr:nvSpPr>
      <xdr:spPr bwMode="auto">
        <a:xfrm>
          <a:off x="19050" y="1047750"/>
          <a:ext cx="6762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ส่วนที่ 1</a:t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257175</xdr:colOff>
      <xdr:row>12</xdr:row>
      <xdr:rowOff>209550</xdr:rowOff>
    </xdr:to>
    <xdr:sp macro="" textlink="">
      <xdr:nvSpPr>
        <xdr:cNvPr id="1028" name="Rounded Rectangle 27"/>
        <xdr:cNvSpPr>
          <a:spLocks noChangeArrowheads="1"/>
        </xdr:cNvSpPr>
      </xdr:nvSpPr>
      <xdr:spPr bwMode="auto">
        <a:xfrm>
          <a:off x="628650" y="3667125"/>
          <a:ext cx="23812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9</xdr:col>
      <xdr:colOff>683172</xdr:colOff>
      <xdr:row>81</xdr:row>
      <xdr:rowOff>95251</xdr:rowOff>
    </xdr:to>
    <xdr:pic>
      <xdr:nvPicPr>
        <xdr:cNvPr id="8" name="Picture 3" descr="โครงสร้างการบริหารมหาวิทยาลัย 59 แนวนอ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49552"/>
          <a:ext cx="6963103" cy="5770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33132</xdr:colOff>
      <xdr:row>28</xdr:row>
      <xdr:rowOff>236482</xdr:rowOff>
    </xdr:from>
    <xdr:to>
      <xdr:col>9</xdr:col>
      <xdr:colOff>546653</xdr:colOff>
      <xdr:row>53</xdr:row>
      <xdr:rowOff>124239</xdr:rowOff>
    </xdr:to>
    <xdr:pic>
      <xdr:nvPicPr>
        <xdr:cNvPr id="5" name="รูปภาพ 4" descr="โครงสร้างการบริหารมหาวิทยาลัย 59_พี่แอน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32" y="7624569"/>
          <a:ext cx="6791738" cy="589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0" y="0"/>
          <a:ext cx="619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ส่วนที่ 2</a:t>
          </a:r>
        </a:p>
      </xdr:txBody>
    </xdr:sp>
    <xdr:clientData/>
  </xdr:twoCellAnchor>
  <xdr:twoCellAnchor>
    <xdr:from>
      <xdr:col>0</xdr:col>
      <xdr:colOff>295275</xdr:colOff>
      <xdr:row>7</xdr:row>
      <xdr:rowOff>85725</xdr:rowOff>
    </xdr:from>
    <xdr:to>
      <xdr:col>0</xdr:col>
      <xdr:colOff>590550</xdr:colOff>
      <xdr:row>7</xdr:row>
      <xdr:rowOff>266700</xdr:rowOff>
    </xdr:to>
    <xdr:sp macro="" textlink="">
      <xdr:nvSpPr>
        <xdr:cNvPr id="2063" name="Rounded Rectangle 31"/>
        <xdr:cNvSpPr>
          <a:spLocks noChangeArrowheads="1"/>
        </xdr:cNvSpPr>
      </xdr:nvSpPr>
      <xdr:spPr bwMode="auto">
        <a:xfrm>
          <a:off x="295275" y="2019300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590550</xdr:colOff>
      <xdr:row>8</xdr:row>
      <xdr:rowOff>266700</xdr:rowOff>
    </xdr:to>
    <xdr:sp macro="" textlink="">
      <xdr:nvSpPr>
        <xdr:cNvPr id="2062" name="Rounded Rectangle 30"/>
        <xdr:cNvSpPr>
          <a:spLocks noChangeArrowheads="1"/>
        </xdr:cNvSpPr>
      </xdr:nvSpPr>
      <xdr:spPr bwMode="auto">
        <a:xfrm>
          <a:off x="295275" y="229552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th-TH"/>
            <a:t>2</a:t>
          </a:r>
        </a:p>
      </xdr:txBody>
    </xdr:sp>
    <xdr:clientData/>
  </xdr:twoCellAnchor>
  <xdr:twoCellAnchor>
    <xdr:from>
      <xdr:col>0</xdr:col>
      <xdr:colOff>304800</xdr:colOff>
      <xdr:row>12</xdr:row>
      <xdr:rowOff>68873</xdr:rowOff>
    </xdr:from>
    <xdr:to>
      <xdr:col>0</xdr:col>
      <xdr:colOff>718038</xdr:colOff>
      <xdr:row>12</xdr:row>
      <xdr:rowOff>249848</xdr:rowOff>
    </xdr:to>
    <xdr:sp macro="" textlink="">
      <xdr:nvSpPr>
        <xdr:cNvPr id="2058" name="Rounded Rectangle 28"/>
        <xdr:cNvSpPr>
          <a:spLocks noChangeArrowheads="1"/>
        </xdr:cNvSpPr>
      </xdr:nvSpPr>
      <xdr:spPr bwMode="auto">
        <a:xfrm>
          <a:off x="304800" y="4120661"/>
          <a:ext cx="413238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th-TH"/>
            <a:t>1</a:t>
          </a:r>
        </a:p>
      </xdr:txBody>
    </xdr:sp>
    <xdr:clientData/>
  </xdr:twoCellAnchor>
  <xdr:twoCellAnchor>
    <xdr:from>
      <xdr:col>0</xdr:col>
      <xdr:colOff>295275</xdr:colOff>
      <xdr:row>11</xdr:row>
      <xdr:rowOff>95250</xdr:rowOff>
    </xdr:from>
    <xdr:to>
      <xdr:col>0</xdr:col>
      <xdr:colOff>590550</xdr:colOff>
      <xdr:row>12</xdr:row>
      <xdr:rowOff>0</xdr:rowOff>
    </xdr:to>
    <xdr:sp macro="" textlink="">
      <xdr:nvSpPr>
        <xdr:cNvPr id="2059" name="Rounded Rectangle 35"/>
        <xdr:cNvSpPr>
          <a:spLocks noChangeArrowheads="1"/>
        </xdr:cNvSpPr>
      </xdr:nvSpPr>
      <xdr:spPr bwMode="auto">
        <a:xfrm>
          <a:off x="295275" y="313372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0</xdr:col>
      <xdr:colOff>304800</xdr:colOff>
      <xdr:row>10</xdr:row>
      <xdr:rowOff>104775</xdr:rowOff>
    </xdr:from>
    <xdr:to>
      <xdr:col>1</xdr:col>
      <xdr:colOff>0</xdr:colOff>
      <xdr:row>11</xdr:row>
      <xdr:rowOff>9525</xdr:rowOff>
    </xdr:to>
    <xdr:sp macro="" textlink="">
      <xdr:nvSpPr>
        <xdr:cNvPr id="2060" name="Rounded Rectangle 34"/>
        <xdr:cNvSpPr>
          <a:spLocks noChangeArrowheads="1"/>
        </xdr:cNvSpPr>
      </xdr:nvSpPr>
      <xdr:spPr bwMode="auto">
        <a:xfrm>
          <a:off x="304800" y="286702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th-TH"/>
            <a:t>3</a:t>
          </a:r>
        </a:p>
      </xdr:txBody>
    </xdr:sp>
    <xdr:clientData/>
  </xdr:twoCellAnchor>
  <xdr:twoCellAnchor>
    <xdr:from>
      <xdr:col>0</xdr:col>
      <xdr:colOff>304800</xdr:colOff>
      <xdr:row>9</xdr:row>
      <xdr:rowOff>95250</xdr:rowOff>
    </xdr:from>
    <xdr:to>
      <xdr:col>1</xdr:col>
      <xdr:colOff>0</xdr:colOff>
      <xdr:row>10</xdr:row>
      <xdr:rowOff>0</xdr:rowOff>
    </xdr:to>
    <xdr:sp macro="" textlink="">
      <xdr:nvSpPr>
        <xdr:cNvPr id="2061" name="Rounded Rectangle 29"/>
        <xdr:cNvSpPr>
          <a:spLocks noChangeArrowheads="1"/>
        </xdr:cNvSpPr>
      </xdr:nvSpPr>
      <xdr:spPr bwMode="auto">
        <a:xfrm>
          <a:off x="304800" y="258127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th-TH"/>
            <a:t>1</a:t>
          </a:r>
        </a:p>
      </xdr:txBody>
    </xdr:sp>
    <xdr:clientData/>
  </xdr:twoCellAnchor>
  <xdr:twoCellAnchor>
    <xdr:from>
      <xdr:col>0</xdr:col>
      <xdr:colOff>295275</xdr:colOff>
      <xdr:row>13</xdr:row>
      <xdr:rowOff>104775</xdr:rowOff>
    </xdr:from>
    <xdr:to>
      <xdr:col>0</xdr:col>
      <xdr:colOff>590550</xdr:colOff>
      <xdr:row>14</xdr:row>
      <xdr:rowOff>9525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295275" y="3695700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24850</xdr:colOff>
      <xdr:row>0</xdr:row>
      <xdr:rowOff>19051</xdr:rowOff>
    </xdr:from>
    <xdr:to>
      <xdr:col>0</xdr:col>
      <xdr:colOff>687458</xdr:colOff>
      <xdr:row>1</xdr:row>
      <xdr:rowOff>28576</xdr:rowOff>
    </xdr:to>
    <xdr:sp macro="" textlink="">
      <xdr:nvSpPr>
        <xdr:cNvPr id="3073" name="Text Box 7"/>
        <xdr:cNvSpPr txBox="1">
          <a:spLocks noChangeArrowheads="1"/>
        </xdr:cNvSpPr>
      </xdr:nvSpPr>
      <xdr:spPr bwMode="auto">
        <a:xfrm>
          <a:off x="24850" y="19051"/>
          <a:ext cx="662608" cy="2497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ส่วนที่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topLeftCell="A67" zoomScale="130" zoomScaleSheetLayoutView="130" workbookViewId="0">
      <selection activeCell="I55" sqref="I55"/>
    </sheetView>
  </sheetViews>
  <sheetFormatPr defaultColWidth="9.125" defaultRowHeight="21.75"/>
  <cols>
    <col min="1" max="1" width="11.25" style="1" customWidth="1"/>
    <col min="2" max="2" width="7.125" style="1" customWidth="1"/>
    <col min="3" max="16384" width="9.125" style="1"/>
  </cols>
  <sheetData>
    <row r="1" spans="1:11" ht="24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69" customHeight="1">
      <c r="A2" s="3" t="s">
        <v>0</v>
      </c>
      <c r="B2" s="83" t="s">
        <v>7</v>
      </c>
      <c r="C2" s="72"/>
      <c r="D2" s="72"/>
      <c r="E2" s="72"/>
      <c r="F2" s="72"/>
      <c r="G2" s="72"/>
      <c r="H2" s="72"/>
      <c r="I2" s="72"/>
      <c r="J2" s="72"/>
    </row>
    <row r="3" spans="1:11">
      <c r="B3" s="1" t="s">
        <v>1</v>
      </c>
    </row>
    <row r="4" spans="1:11">
      <c r="A4" s="1" t="s">
        <v>2</v>
      </c>
      <c r="B4" s="2" t="s">
        <v>3</v>
      </c>
      <c r="C4" s="2"/>
      <c r="D4" s="2"/>
    </row>
    <row r="5" spans="1:11">
      <c r="A5" s="81" t="s">
        <v>4</v>
      </c>
      <c r="B5" s="81"/>
    </row>
    <row r="6" spans="1:11">
      <c r="A6" s="80" t="s">
        <v>8</v>
      </c>
      <c r="B6" s="80"/>
      <c r="C6" s="79" t="s">
        <v>200</v>
      </c>
      <c r="D6" s="79"/>
      <c r="E6" s="79"/>
      <c r="F6" s="79"/>
      <c r="G6" s="79"/>
      <c r="H6" s="79"/>
      <c r="I6" s="79"/>
      <c r="J6" s="79"/>
    </row>
    <row r="7" spans="1:11">
      <c r="A7" s="80" t="s">
        <v>9</v>
      </c>
      <c r="B7" s="80"/>
      <c r="C7" s="73" t="s">
        <v>201</v>
      </c>
      <c r="D7" s="73"/>
      <c r="E7" s="73"/>
      <c r="F7" s="73"/>
      <c r="G7" s="73"/>
      <c r="H7" s="73"/>
      <c r="I7" s="73"/>
      <c r="J7" s="73"/>
    </row>
    <row r="8" spans="1:11">
      <c r="A8" s="2" t="s">
        <v>5</v>
      </c>
      <c r="H8" s="4"/>
    </row>
    <row r="9" spans="1:11">
      <c r="B9" s="72" t="s">
        <v>202</v>
      </c>
      <c r="C9" s="72"/>
      <c r="D9" s="72"/>
      <c r="E9" s="72"/>
    </row>
    <row r="10" spans="1:11">
      <c r="A10" s="1" t="s">
        <v>10</v>
      </c>
      <c r="B10" s="32" t="s">
        <v>203</v>
      </c>
      <c r="C10" s="5"/>
      <c r="D10" s="5"/>
      <c r="E10" s="5"/>
      <c r="F10" s="5"/>
      <c r="G10" s="5"/>
      <c r="H10" s="5"/>
      <c r="I10" s="5"/>
      <c r="J10" s="5"/>
    </row>
    <row r="11" spans="1:11">
      <c r="A11" s="1" t="s">
        <v>11</v>
      </c>
      <c r="B11" s="72" t="s">
        <v>12</v>
      </c>
      <c r="C11" s="72"/>
      <c r="D11" s="72"/>
      <c r="E11" s="72"/>
      <c r="F11" s="72"/>
      <c r="G11" s="72"/>
      <c r="H11" s="72"/>
      <c r="I11" s="72"/>
      <c r="J11" s="72"/>
    </row>
    <row r="12" spans="1:11">
      <c r="C12" s="72" t="s">
        <v>13</v>
      </c>
      <c r="D12" s="72"/>
      <c r="E12" s="72"/>
      <c r="F12" s="72"/>
      <c r="G12" s="72"/>
      <c r="H12" s="72"/>
      <c r="I12" s="72"/>
      <c r="J12" s="72"/>
      <c r="K12" s="72"/>
    </row>
    <row r="13" spans="1:11">
      <c r="B13" s="1" t="s">
        <v>14</v>
      </c>
    </row>
    <row r="14" spans="1:11">
      <c r="A14" s="81" t="s">
        <v>15</v>
      </c>
      <c r="B14" s="81"/>
    </row>
    <row r="15" spans="1:11">
      <c r="A15" s="82" t="s">
        <v>16</v>
      </c>
      <c r="B15" s="82"/>
      <c r="C15" s="79" t="s">
        <v>205</v>
      </c>
      <c r="D15" s="79"/>
      <c r="E15" s="79"/>
      <c r="F15" s="79"/>
      <c r="G15" s="79"/>
      <c r="H15" s="79"/>
      <c r="I15" s="79"/>
      <c r="J15" s="79"/>
    </row>
    <row r="16" spans="1:11">
      <c r="A16" s="75"/>
      <c r="B16" s="75"/>
      <c r="C16" s="76"/>
      <c r="D16" s="76"/>
      <c r="E16" s="76"/>
      <c r="F16" s="76"/>
      <c r="G16" s="76"/>
      <c r="H16" s="76"/>
      <c r="I16" s="76"/>
      <c r="J16" s="76"/>
    </row>
    <row r="17" spans="1:12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2">
      <c r="A18" s="76"/>
      <c r="B18" s="76"/>
      <c r="C18" s="76"/>
      <c r="D18" s="76"/>
      <c r="E18" s="76"/>
      <c r="F18" s="76"/>
      <c r="G18" s="76"/>
      <c r="H18" s="76"/>
      <c r="I18" s="76"/>
      <c r="J18" s="76"/>
      <c r="L18" s="4"/>
    </row>
    <row r="19" spans="1:12">
      <c r="A19" s="2" t="s">
        <v>18</v>
      </c>
      <c r="B19" s="73" t="s">
        <v>204</v>
      </c>
      <c r="C19" s="73"/>
      <c r="D19" s="73"/>
      <c r="E19" s="73"/>
      <c r="F19" s="73"/>
      <c r="G19" s="73"/>
      <c r="H19" s="73"/>
      <c r="I19" s="73"/>
      <c r="J19" s="73"/>
      <c r="L19" s="4"/>
    </row>
    <row r="20" spans="1:12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2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2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2">
      <c r="A23" s="76"/>
      <c r="B23" s="76"/>
      <c r="C23" s="76"/>
      <c r="D23" s="76"/>
      <c r="E23" s="76"/>
      <c r="F23" s="76"/>
      <c r="G23" s="76"/>
      <c r="H23" s="76"/>
      <c r="I23" s="76"/>
      <c r="J23" s="76"/>
      <c r="L23" s="4"/>
    </row>
    <row r="24" spans="1:12">
      <c r="A24" s="2" t="s">
        <v>19</v>
      </c>
      <c r="B24" s="73" t="s">
        <v>206</v>
      </c>
      <c r="C24" s="73"/>
      <c r="D24" s="73"/>
      <c r="E24" s="73"/>
      <c r="F24" s="73"/>
      <c r="G24" s="73"/>
      <c r="H24" s="73"/>
      <c r="I24" s="73"/>
      <c r="J24" s="73"/>
    </row>
    <row r="25" spans="1:12">
      <c r="A25" s="79" t="s">
        <v>226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2">
      <c r="A26" s="2" t="s">
        <v>20</v>
      </c>
      <c r="B26" s="73" t="s">
        <v>204</v>
      </c>
      <c r="C26" s="73"/>
      <c r="D26" s="73"/>
      <c r="E26" s="73"/>
      <c r="F26" s="73"/>
      <c r="G26" s="73"/>
      <c r="H26" s="73"/>
      <c r="I26" s="73"/>
      <c r="J26" s="73"/>
    </row>
    <row r="27" spans="1:12">
      <c r="A27" s="74" t="s">
        <v>2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2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2">
      <c r="A29" s="84" t="s">
        <v>6</v>
      </c>
      <c r="B29" s="84"/>
      <c r="C29" s="4"/>
      <c r="D29" s="4"/>
      <c r="E29" s="4"/>
      <c r="F29" s="4"/>
      <c r="G29" s="4"/>
      <c r="H29" s="4"/>
      <c r="I29" s="4"/>
      <c r="J29" s="4"/>
    </row>
    <row r="30" spans="1:12">
      <c r="A30" s="33"/>
      <c r="B30" s="33"/>
      <c r="D30" s="4"/>
    </row>
    <row r="31" spans="1:12">
      <c r="A31" s="33"/>
      <c r="B31" s="33"/>
      <c r="D31" s="4"/>
    </row>
    <row r="32" spans="1:12">
      <c r="A32" s="33"/>
      <c r="B32" s="33"/>
      <c r="D32" s="4"/>
    </row>
    <row r="33" spans="1:4">
      <c r="A33" s="33"/>
      <c r="B33" s="33"/>
      <c r="D33" s="4"/>
    </row>
    <row r="34" spans="1:4">
      <c r="A34" s="33"/>
      <c r="B34" s="33"/>
      <c r="D34" s="4"/>
    </row>
    <row r="35" spans="1:4">
      <c r="A35" s="33"/>
      <c r="B35" s="33"/>
      <c r="D35" s="4"/>
    </row>
    <row r="36" spans="1:4">
      <c r="A36" s="33"/>
      <c r="B36" s="33"/>
      <c r="D36" s="4"/>
    </row>
    <row r="37" spans="1:4">
      <c r="A37" s="33"/>
      <c r="B37" s="33"/>
      <c r="D37" s="4"/>
    </row>
    <row r="38" spans="1:4">
      <c r="A38" s="33"/>
      <c r="B38" s="33"/>
      <c r="D38" s="4"/>
    </row>
    <row r="39" spans="1:4">
      <c r="A39" s="33"/>
      <c r="B39" s="33"/>
      <c r="D39" s="4"/>
    </row>
    <row r="40" spans="1:4">
      <c r="A40" s="33"/>
      <c r="B40" s="33"/>
      <c r="D40" s="4"/>
    </row>
    <row r="41" spans="1:4">
      <c r="A41" s="33"/>
      <c r="B41" s="33"/>
      <c r="D41" s="4"/>
    </row>
    <row r="42" spans="1:4">
      <c r="A42" s="33"/>
      <c r="B42" s="33"/>
      <c r="D42" s="4"/>
    </row>
    <row r="43" spans="1:4">
      <c r="A43" s="33"/>
      <c r="B43" s="33"/>
      <c r="D43" s="4"/>
    </row>
    <row r="44" spans="1:4">
      <c r="A44" s="33"/>
      <c r="B44" s="33"/>
      <c r="D44" s="4"/>
    </row>
    <row r="45" spans="1:4">
      <c r="A45" s="33"/>
      <c r="B45" s="33"/>
      <c r="D45" s="4"/>
    </row>
    <row r="46" spans="1:4">
      <c r="A46" s="33"/>
      <c r="B46" s="33"/>
      <c r="D46" s="4"/>
    </row>
    <row r="47" spans="1:4">
      <c r="A47" s="33"/>
      <c r="B47" s="33"/>
      <c r="D47" s="4"/>
    </row>
    <row r="48" spans="1:4">
      <c r="A48" s="33"/>
      <c r="B48" s="33"/>
      <c r="D48" s="4"/>
    </row>
    <row r="49" spans="1:10">
      <c r="A49" s="33"/>
      <c r="B49" s="33"/>
      <c r="D49" s="4"/>
    </row>
    <row r="50" spans="1:10">
      <c r="A50" s="33"/>
      <c r="B50" s="33"/>
      <c r="D50" s="4"/>
    </row>
    <row r="51" spans="1:10">
      <c r="A51" s="33"/>
      <c r="B51" s="33"/>
      <c r="D51" s="4"/>
    </row>
    <row r="52" spans="1:10">
      <c r="A52" s="33"/>
      <c r="B52" s="33"/>
      <c r="D52" s="4"/>
    </row>
    <row r="53" spans="1:10">
      <c r="A53" s="74"/>
      <c r="B53" s="74"/>
      <c r="C53" s="74"/>
      <c r="D53" s="74"/>
      <c r="E53" s="74"/>
      <c r="F53" s="74"/>
      <c r="G53" s="74"/>
      <c r="H53" s="74"/>
      <c r="I53" s="74"/>
      <c r="J53" s="74"/>
    </row>
    <row r="55" spans="1:10">
      <c r="A55" s="1" t="s">
        <v>22</v>
      </c>
      <c r="B55" s="1" t="s">
        <v>23</v>
      </c>
    </row>
    <row r="56" spans="1:10">
      <c r="B56" s="85" t="s">
        <v>21</v>
      </c>
      <c r="C56" s="85"/>
      <c r="D56" s="85"/>
      <c r="E56" s="85"/>
      <c r="F56" s="85"/>
      <c r="G56" s="85"/>
      <c r="H56" s="85"/>
      <c r="I56" s="85"/>
      <c r="J56" s="85"/>
    </row>
    <row r="57" spans="1:10">
      <c r="A57" s="2" t="s">
        <v>207</v>
      </c>
      <c r="B57" s="2"/>
      <c r="C57" s="174" t="s">
        <v>328</v>
      </c>
    </row>
    <row r="58" spans="1:10">
      <c r="A58" s="2"/>
      <c r="B58" s="2"/>
      <c r="C58" s="2"/>
    </row>
    <row r="59" spans="1:10">
      <c r="A59" s="2"/>
      <c r="B59" s="2"/>
      <c r="C59" s="2"/>
    </row>
    <row r="60" spans="1:10">
      <c r="A60" s="2"/>
      <c r="B60" s="2"/>
      <c r="C60" s="2"/>
    </row>
    <row r="61" spans="1:10">
      <c r="A61" s="2"/>
      <c r="B61" s="2"/>
      <c r="C61" s="2"/>
    </row>
    <row r="62" spans="1:10">
      <c r="A62" s="2"/>
      <c r="B62" s="2"/>
      <c r="C62" s="2"/>
    </row>
    <row r="63" spans="1:10">
      <c r="A63" s="2"/>
      <c r="B63" s="2"/>
      <c r="C63" s="2"/>
    </row>
    <row r="64" spans="1:10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10">
      <c r="A81" s="2"/>
      <c r="B81" s="2"/>
      <c r="C81" s="2"/>
    </row>
    <row r="82" spans="1:10">
      <c r="A82" s="2"/>
      <c r="B82" s="2"/>
      <c r="C82" s="2"/>
    </row>
    <row r="83" spans="1:10">
      <c r="A83" s="2"/>
      <c r="B83" s="2"/>
      <c r="C83" s="2"/>
    </row>
    <row r="84" spans="1:10">
      <c r="A84" s="2"/>
      <c r="B84" s="2"/>
      <c r="C84" s="2"/>
    </row>
    <row r="85" spans="1:10">
      <c r="A85" s="74"/>
      <c r="B85" s="74"/>
      <c r="C85" s="74"/>
      <c r="D85" s="74"/>
      <c r="E85" s="74"/>
      <c r="F85" s="74"/>
      <c r="G85" s="74"/>
      <c r="H85" s="74"/>
      <c r="I85" s="74"/>
      <c r="J85" s="74"/>
    </row>
  </sheetData>
  <mergeCells count="30">
    <mergeCell ref="A28:J28"/>
    <mergeCell ref="A29:B29"/>
    <mergeCell ref="A53:J53"/>
    <mergeCell ref="B56:J56"/>
    <mergeCell ref="A85:J85"/>
    <mergeCell ref="A1:J1"/>
    <mergeCell ref="A22:J22"/>
    <mergeCell ref="A23:J23"/>
    <mergeCell ref="B24:J24"/>
    <mergeCell ref="A25:J25"/>
    <mergeCell ref="B11:J11"/>
    <mergeCell ref="C12:K12"/>
    <mergeCell ref="A6:B6"/>
    <mergeCell ref="A7:B7"/>
    <mergeCell ref="A14:B14"/>
    <mergeCell ref="A15:B15"/>
    <mergeCell ref="C15:J15"/>
    <mergeCell ref="B2:J2"/>
    <mergeCell ref="A5:B5"/>
    <mergeCell ref="C6:J6"/>
    <mergeCell ref="C7:J7"/>
    <mergeCell ref="B9:E9"/>
    <mergeCell ref="B26:J26"/>
    <mergeCell ref="A27:J27"/>
    <mergeCell ref="A16:J16"/>
    <mergeCell ref="A17:J17"/>
    <mergeCell ref="A18:J18"/>
    <mergeCell ref="B19:J19"/>
    <mergeCell ref="A20:J20"/>
    <mergeCell ref="A21:J21"/>
  </mergeCells>
  <pageMargins left="0.25" right="0.25" top="0.75" bottom="0.75" header="0.3" footer="0.3"/>
  <pageSetup paperSize="9" orientation="portrait" r:id="rId1"/>
  <rowBreaks count="2" manualBreakCount="2">
    <brk id="28" max="9" man="1"/>
    <brk id="5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topLeftCell="D33" zoomScale="190" zoomScaleNormal="89" zoomScaleSheetLayoutView="190" workbookViewId="0">
      <selection activeCell="A37" sqref="A37:F37"/>
    </sheetView>
  </sheetViews>
  <sheetFormatPr defaultColWidth="9.125" defaultRowHeight="21.75"/>
  <cols>
    <col min="1" max="1" width="9.375" style="9" customWidth="1"/>
    <col min="2" max="2" width="2.375" style="9" customWidth="1"/>
    <col min="3" max="4" width="11.5" style="9" customWidth="1"/>
    <col min="5" max="5" width="9.5" style="9" customWidth="1"/>
    <col min="6" max="6" width="3.125" style="9" customWidth="1"/>
    <col min="7" max="7" width="9.125" style="9" customWidth="1"/>
    <col min="8" max="9" width="9.75" style="9" customWidth="1"/>
    <col min="10" max="10" width="9.125" style="9"/>
    <col min="11" max="11" width="16.125" style="9" customWidth="1"/>
    <col min="12" max="13" width="9.125" style="9"/>
    <col min="14" max="14" width="12.625" style="9" customWidth="1"/>
    <col min="15" max="15" width="11" style="9" customWidth="1"/>
    <col min="16" max="16384" width="9.125" style="9"/>
  </cols>
  <sheetData>
    <row r="1" spans="1:11">
      <c r="B1" s="97" t="s">
        <v>88</v>
      </c>
      <c r="C1" s="97"/>
      <c r="D1" s="97"/>
      <c r="E1" s="97"/>
      <c r="F1" s="97"/>
      <c r="G1" s="97"/>
      <c r="H1" s="97"/>
      <c r="I1" s="97"/>
      <c r="J1" s="97"/>
    </row>
    <row r="2" spans="1:11" ht="21.75" customHeight="1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s="35" customFormat="1" ht="39.75" customHeight="1">
      <c r="B3" s="35" t="s">
        <v>33</v>
      </c>
      <c r="C3" s="98" t="s">
        <v>227</v>
      </c>
      <c r="D3" s="98"/>
      <c r="E3" s="98"/>
      <c r="F3" s="98"/>
      <c r="G3" s="98"/>
      <c r="H3" s="98"/>
      <c r="I3" s="98"/>
      <c r="J3" s="98"/>
      <c r="K3" s="98"/>
    </row>
    <row r="4" spans="1:11" s="35" customFormat="1" ht="41.25" customHeight="1">
      <c r="B4" s="35" t="s">
        <v>34</v>
      </c>
      <c r="C4" s="99" t="s">
        <v>228</v>
      </c>
      <c r="D4" s="99"/>
      <c r="E4" s="99"/>
      <c r="F4" s="99"/>
      <c r="G4" s="99"/>
      <c r="H4" s="99"/>
      <c r="I4" s="99"/>
      <c r="J4" s="99"/>
      <c r="K4" s="99"/>
    </row>
    <row r="5" spans="1:11" s="35" customFormat="1" ht="40.5" customHeight="1">
      <c r="B5" s="35" t="s">
        <v>38</v>
      </c>
      <c r="C5" s="100" t="s">
        <v>235</v>
      </c>
      <c r="D5" s="100"/>
      <c r="E5" s="100"/>
      <c r="F5" s="100"/>
      <c r="G5" s="100"/>
      <c r="H5" s="100"/>
      <c r="I5" s="100"/>
      <c r="J5" s="100"/>
      <c r="K5" s="100"/>
    </row>
    <row r="6" spans="1:11">
      <c r="A6" s="97" t="s">
        <v>188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>
      <c r="A7" s="29" t="s">
        <v>89</v>
      </c>
      <c r="B7" s="29"/>
      <c r="C7" s="29"/>
      <c r="D7" s="29"/>
      <c r="E7" s="29"/>
    </row>
    <row r="8" spans="1:11">
      <c r="C8" s="102" t="s">
        <v>90</v>
      </c>
      <c r="D8" s="102"/>
    </row>
    <row r="9" spans="1:11">
      <c r="C9" s="10" t="s">
        <v>26</v>
      </c>
      <c r="D9" s="10"/>
    </row>
    <row r="10" spans="1:11">
      <c r="C10" s="9" t="s">
        <v>27</v>
      </c>
    </row>
    <row r="11" spans="1:11">
      <c r="C11" s="9" t="s">
        <v>28</v>
      </c>
    </row>
    <row r="12" spans="1:11">
      <c r="C12" s="9" t="s">
        <v>29</v>
      </c>
    </row>
    <row r="13" spans="1:11">
      <c r="C13" s="9" t="s">
        <v>30</v>
      </c>
    </row>
    <row r="14" spans="1:11">
      <c r="C14" s="102" t="s">
        <v>91</v>
      </c>
      <c r="D14" s="102"/>
      <c r="E14" s="11"/>
      <c r="F14" s="11"/>
      <c r="G14" s="11"/>
      <c r="H14" s="11"/>
      <c r="I14" s="11"/>
      <c r="J14" s="11"/>
      <c r="K14" s="11"/>
    </row>
    <row r="15" spans="1:11" s="12" customFormat="1" ht="25.5" customHeight="1">
      <c r="A15" s="97" t="s">
        <v>92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>
      <c r="A16" s="97" t="s">
        <v>93</v>
      </c>
      <c r="B16" s="97"/>
      <c r="C16" s="97"/>
      <c r="D16" s="97"/>
    </row>
    <row r="17" spans="1:11">
      <c r="A17" s="97" t="s">
        <v>189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>
      <c r="A18" s="34" t="s">
        <v>229</v>
      </c>
      <c r="B18" s="101" t="s">
        <v>236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>
      <c r="A19" s="34" t="s">
        <v>94</v>
      </c>
      <c r="B19" s="101" t="s">
        <v>327</v>
      </c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34" t="s">
        <v>95</v>
      </c>
      <c r="B20" s="101" t="s">
        <v>330</v>
      </c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A21" s="34" t="s">
        <v>230</v>
      </c>
      <c r="B21" s="101" t="s">
        <v>329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A22" s="34" t="s">
        <v>231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>
      <c r="A23" s="34" t="s">
        <v>232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>
      <c r="A24" s="102" t="s">
        <v>233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>
      <c r="A25" s="34" t="s">
        <v>229</v>
      </c>
      <c r="B25" s="101" t="s">
        <v>237</v>
      </c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>
      <c r="A26" s="34" t="s">
        <v>94</v>
      </c>
      <c r="B26" s="101" t="s">
        <v>333</v>
      </c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>
      <c r="A27" s="34" t="s">
        <v>95</v>
      </c>
      <c r="B27" s="175" t="s">
        <v>336</v>
      </c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1">
      <c r="A28" s="34" t="s">
        <v>230</v>
      </c>
      <c r="B28" s="175" t="s">
        <v>335</v>
      </c>
      <c r="C28" s="175"/>
      <c r="D28" s="175"/>
      <c r="E28" s="175"/>
      <c r="F28" s="175"/>
      <c r="G28" s="175"/>
      <c r="H28" s="175"/>
      <c r="I28" s="175"/>
      <c r="J28" s="175"/>
      <c r="K28" s="175"/>
    </row>
    <row r="29" spans="1:11">
      <c r="A29" s="34" t="s">
        <v>231</v>
      </c>
      <c r="B29" s="175" t="s">
        <v>332</v>
      </c>
      <c r="C29" s="175"/>
      <c r="D29" s="175"/>
      <c r="E29" s="175"/>
      <c r="F29" s="175"/>
      <c r="G29" s="175"/>
      <c r="H29" s="175"/>
      <c r="I29" s="175"/>
      <c r="J29" s="175"/>
      <c r="K29" s="175"/>
    </row>
    <row r="30" spans="1:11">
      <c r="A30" s="34" t="s">
        <v>232</v>
      </c>
      <c r="B30" s="175" t="s">
        <v>334</v>
      </c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>
      <c r="A31" s="97" t="s">
        <v>331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>
      <c r="A32" s="102" t="s">
        <v>96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>
      <c r="A33" s="106" t="s">
        <v>31</v>
      </c>
      <c r="B33" s="106"/>
      <c r="C33" s="106"/>
      <c r="D33" s="106"/>
      <c r="E33" s="106"/>
      <c r="F33" s="106"/>
      <c r="G33" s="106" t="s">
        <v>32</v>
      </c>
      <c r="H33" s="106"/>
      <c r="I33" s="106"/>
      <c r="J33" s="106"/>
      <c r="K33" s="106"/>
    </row>
    <row r="34" spans="1:11" s="35" customFormat="1" ht="42.75" customHeight="1">
      <c r="A34" s="183" t="s">
        <v>340</v>
      </c>
      <c r="B34" s="183"/>
      <c r="C34" s="183"/>
      <c r="D34" s="183"/>
      <c r="E34" s="183"/>
      <c r="F34" s="183"/>
      <c r="G34" s="184" t="s">
        <v>341</v>
      </c>
      <c r="H34" s="184"/>
      <c r="I34" s="184"/>
      <c r="J34" s="184"/>
      <c r="K34" s="184"/>
    </row>
    <row r="35" spans="1:11" s="35" customFormat="1">
      <c r="A35" s="183"/>
      <c r="B35" s="183"/>
      <c r="C35" s="183"/>
      <c r="D35" s="183"/>
      <c r="E35" s="183"/>
      <c r="F35" s="183"/>
      <c r="G35" s="184" t="s">
        <v>344</v>
      </c>
      <c r="H35" s="184"/>
      <c r="I35" s="184"/>
      <c r="J35" s="184"/>
      <c r="K35" s="184"/>
    </row>
    <row r="36" spans="1:11" s="35" customFormat="1" ht="46.5" customHeight="1">
      <c r="A36" s="176" t="s">
        <v>337</v>
      </c>
      <c r="B36" s="176"/>
      <c r="C36" s="176"/>
      <c r="D36" s="176"/>
      <c r="E36" s="176"/>
      <c r="F36" s="176"/>
      <c r="G36" s="176" t="s">
        <v>343</v>
      </c>
      <c r="H36" s="176"/>
      <c r="I36" s="176"/>
      <c r="J36" s="176"/>
      <c r="K36" s="176"/>
    </row>
    <row r="37" spans="1:11" s="35" customFormat="1">
      <c r="A37" s="122" t="s">
        <v>339</v>
      </c>
      <c r="B37" s="122"/>
      <c r="C37" s="122"/>
      <c r="D37" s="122"/>
      <c r="E37" s="122"/>
      <c r="F37" s="122"/>
      <c r="G37" s="105" t="s">
        <v>342</v>
      </c>
      <c r="H37" s="105"/>
      <c r="I37" s="105"/>
      <c r="J37" s="105"/>
      <c r="K37" s="105"/>
    </row>
    <row r="38" spans="1:11" s="35" customForma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>
      <c r="A39" s="107" t="s">
        <v>97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>
      <c r="A40" s="106" t="s">
        <v>31</v>
      </c>
      <c r="B40" s="106"/>
      <c r="C40" s="106"/>
      <c r="D40" s="106"/>
      <c r="E40" s="106"/>
      <c r="F40" s="106"/>
      <c r="G40" s="106" t="s">
        <v>32</v>
      </c>
      <c r="H40" s="106"/>
      <c r="I40" s="106"/>
      <c r="J40" s="106"/>
      <c r="K40" s="106"/>
    </row>
    <row r="41" spans="1:11" s="35" customFormat="1">
      <c r="A41" s="186" t="s">
        <v>345</v>
      </c>
      <c r="B41" s="186"/>
      <c r="C41" s="186"/>
      <c r="D41" s="186"/>
      <c r="E41" s="186"/>
      <c r="F41" s="186"/>
      <c r="G41" s="186" t="s">
        <v>346</v>
      </c>
      <c r="H41" s="186"/>
      <c r="I41" s="186"/>
      <c r="J41" s="186"/>
      <c r="K41" s="186"/>
    </row>
    <row r="42" spans="1:11" s="35" customFormat="1" ht="21.75" customHeight="1">
      <c r="A42" s="186" t="s">
        <v>240</v>
      </c>
      <c r="B42" s="186"/>
      <c r="C42" s="186"/>
      <c r="D42" s="186"/>
      <c r="E42" s="186"/>
      <c r="F42" s="186"/>
      <c r="G42" s="186" t="s">
        <v>347</v>
      </c>
      <c r="H42" s="186"/>
      <c r="I42" s="186"/>
      <c r="J42" s="186"/>
      <c r="K42" s="186"/>
    </row>
    <row r="43" spans="1:11" s="35" customFormat="1">
      <c r="A43" s="186" t="s">
        <v>349</v>
      </c>
      <c r="B43" s="186"/>
      <c r="C43" s="186"/>
      <c r="D43" s="186"/>
      <c r="E43" s="186"/>
      <c r="F43" s="186"/>
      <c r="G43" s="186" t="s">
        <v>348</v>
      </c>
      <c r="H43" s="186"/>
      <c r="I43" s="186"/>
      <c r="J43" s="186"/>
      <c r="K43" s="186"/>
    </row>
    <row r="44" spans="1:11" s="35" customFormat="1">
      <c r="A44" s="108"/>
      <c r="B44" s="108"/>
      <c r="C44" s="108"/>
      <c r="D44" s="108"/>
      <c r="E44" s="108"/>
      <c r="F44" s="108"/>
      <c r="G44" s="186" t="s">
        <v>350</v>
      </c>
      <c r="H44" s="186"/>
      <c r="I44" s="186"/>
      <c r="J44" s="186"/>
      <c r="K44" s="186"/>
    </row>
    <row r="45" spans="1:11" s="35" customFormat="1">
      <c r="A45" s="92"/>
      <c r="B45" s="93"/>
      <c r="C45" s="93"/>
      <c r="D45" s="93"/>
      <c r="E45" s="93"/>
      <c r="F45" s="94"/>
      <c r="G45" s="95"/>
      <c r="H45" s="95"/>
      <c r="I45" s="95"/>
      <c r="J45" s="95"/>
      <c r="K45" s="95"/>
    </row>
    <row r="46" spans="1:11">
      <c r="A46" s="110" t="s">
        <v>98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>
      <c r="A47" s="106" t="s">
        <v>31</v>
      </c>
      <c r="B47" s="106"/>
      <c r="C47" s="106"/>
      <c r="D47" s="106"/>
      <c r="E47" s="106"/>
      <c r="F47" s="106"/>
      <c r="G47" s="106" t="s">
        <v>32</v>
      </c>
      <c r="H47" s="106"/>
      <c r="I47" s="106"/>
      <c r="J47" s="106"/>
      <c r="K47" s="106"/>
    </row>
    <row r="48" spans="1:11">
      <c r="A48" s="187" t="s">
        <v>351</v>
      </c>
      <c r="B48" s="187"/>
      <c r="C48" s="187"/>
      <c r="D48" s="187"/>
      <c r="E48" s="187"/>
      <c r="F48" s="187"/>
      <c r="G48" s="187" t="s">
        <v>352</v>
      </c>
      <c r="H48" s="187"/>
      <c r="I48" s="187"/>
      <c r="J48" s="187"/>
      <c r="K48" s="187"/>
    </row>
    <row r="49" spans="1:12">
      <c r="A49" s="109"/>
      <c r="B49" s="109"/>
      <c r="C49" s="109"/>
      <c r="D49" s="109"/>
      <c r="E49" s="109"/>
      <c r="F49" s="109"/>
      <c r="G49" s="187" t="s">
        <v>353</v>
      </c>
      <c r="H49" s="187"/>
      <c r="I49" s="187"/>
      <c r="J49" s="187"/>
      <c r="K49" s="187"/>
    </row>
    <row r="50" spans="1:12">
      <c r="A50" s="109" t="s">
        <v>354</v>
      </c>
      <c r="B50" s="109"/>
      <c r="C50" s="109"/>
      <c r="D50" s="109"/>
      <c r="E50" s="109"/>
      <c r="F50" s="109"/>
      <c r="G50" s="109" t="s">
        <v>355</v>
      </c>
      <c r="H50" s="109"/>
      <c r="I50" s="109"/>
      <c r="J50" s="109"/>
      <c r="K50" s="109"/>
    </row>
    <row r="51" spans="1:12">
      <c r="A51" s="86"/>
      <c r="B51" s="87"/>
      <c r="C51" s="87"/>
      <c r="D51" s="87"/>
      <c r="E51" s="87"/>
      <c r="F51" s="88"/>
      <c r="G51" s="96"/>
      <c r="H51" s="96"/>
      <c r="I51" s="96"/>
      <c r="J51" s="96"/>
      <c r="K51" s="96"/>
    </row>
    <row r="52" spans="1:12">
      <c r="A52" s="110" t="s">
        <v>99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2">
      <c r="A53" s="106" t="s">
        <v>31</v>
      </c>
      <c r="B53" s="106"/>
      <c r="C53" s="106"/>
      <c r="D53" s="106"/>
      <c r="E53" s="106"/>
      <c r="F53" s="106"/>
      <c r="G53" s="106" t="s">
        <v>32</v>
      </c>
      <c r="H53" s="106"/>
      <c r="I53" s="106"/>
      <c r="J53" s="106"/>
      <c r="K53" s="106"/>
    </row>
    <row r="54" spans="1:12">
      <c r="A54" s="109" t="s">
        <v>238</v>
      </c>
      <c r="B54" s="109"/>
      <c r="C54" s="109"/>
      <c r="D54" s="109"/>
      <c r="E54" s="109"/>
      <c r="F54" s="109"/>
      <c r="G54" s="187" t="s">
        <v>356</v>
      </c>
      <c r="H54" s="187"/>
      <c r="I54" s="187"/>
      <c r="J54" s="187"/>
      <c r="K54" s="187"/>
    </row>
    <row r="55" spans="1:12">
      <c r="A55" s="86" t="s">
        <v>239</v>
      </c>
      <c r="B55" s="87"/>
      <c r="C55" s="87"/>
      <c r="D55" s="87"/>
      <c r="E55" s="87"/>
      <c r="F55" s="88"/>
      <c r="G55" s="89"/>
      <c r="H55" s="90"/>
      <c r="I55" s="90"/>
      <c r="J55" s="90"/>
      <c r="K55" s="91"/>
    </row>
    <row r="56" spans="1:12" s="188" customFormat="1" ht="43.5" customHeight="1">
      <c r="A56" s="186" t="s">
        <v>357</v>
      </c>
      <c r="B56" s="186"/>
      <c r="C56" s="186"/>
      <c r="D56" s="186"/>
      <c r="E56" s="186"/>
      <c r="F56" s="186"/>
      <c r="G56" s="186" t="s">
        <v>358</v>
      </c>
      <c r="H56" s="186"/>
      <c r="I56" s="186"/>
      <c r="J56" s="186"/>
      <c r="K56" s="186"/>
    </row>
    <row r="57" spans="1:12" s="188" customFormat="1" ht="50.25" customHeight="1">
      <c r="A57" s="186" t="s">
        <v>359</v>
      </c>
      <c r="B57" s="186"/>
      <c r="C57" s="186"/>
      <c r="D57" s="186"/>
      <c r="E57" s="186"/>
      <c r="F57" s="186"/>
      <c r="G57" s="186" t="s">
        <v>360</v>
      </c>
      <c r="H57" s="186"/>
      <c r="I57" s="186"/>
      <c r="J57" s="186"/>
      <c r="K57" s="186"/>
    </row>
    <row r="58" spans="1:12">
      <c r="A58" s="9" t="s">
        <v>367</v>
      </c>
    </row>
    <row r="59" spans="1:12">
      <c r="A59" s="106" t="s">
        <v>31</v>
      </c>
      <c r="B59" s="106"/>
      <c r="C59" s="106"/>
      <c r="D59" s="106"/>
      <c r="E59" s="106"/>
      <c r="F59" s="106"/>
      <c r="G59" s="106" t="s">
        <v>32</v>
      </c>
      <c r="H59" s="106"/>
      <c r="I59" s="106"/>
      <c r="J59" s="106"/>
      <c r="K59" s="106"/>
    </row>
    <row r="60" spans="1:12">
      <c r="A60" s="177" t="s">
        <v>368</v>
      </c>
      <c r="B60" s="178"/>
      <c r="C60" s="178"/>
      <c r="D60" s="178"/>
      <c r="E60" s="178"/>
      <c r="F60" s="179"/>
      <c r="G60" s="177" t="s">
        <v>373</v>
      </c>
      <c r="H60" s="178"/>
      <c r="I60" s="178"/>
      <c r="J60" s="178"/>
      <c r="K60" s="178"/>
      <c r="L60" s="179"/>
    </row>
    <row r="61" spans="1:12">
      <c r="A61" s="187" t="s">
        <v>369</v>
      </c>
      <c r="B61" s="187"/>
      <c r="C61" s="187"/>
      <c r="D61" s="187"/>
      <c r="E61" s="187"/>
      <c r="F61" s="187"/>
      <c r="G61" s="177" t="s">
        <v>372</v>
      </c>
      <c r="H61" s="178"/>
      <c r="I61" s="178"/>
      <c r="J61" s="178"/>
      <c r="K61" s="178"/>
      <c r="L61" s="179"/>
    </row>
    <row r="62" spans="1:12">
      <c r="A62" s="109" t="s">
        <v>370</v>
      </c>
      <c r="B62" s="109"/>
      <c r="C62" s="109"/>
      <c r="D62" s="109"/>
      <c r="E62" s="109"/>
      <c r="F62" s="109"/>
      <c r="G62" s="180" t="s">
        <v>374</v>
      </c>
      <c r="H62" s="181"/>
      <c r="I62" s="181"/>
      <c r="J62" s="181"/>
      <c r="K62" s="181"/>
      <c r="L62" s="182"/>
    </row>
    <row r="63" spans="1:12">
      <c r="A63" s="109" t="s">
        <v>338</v>
      </c>
      <c r="B63" s="109"/>
      <c r="C63" s="109"/>
      <c r="D63" s="109"/>
      <c r="E63" s="109"/>
      <c r="F63" s="109"/>
      <c r="G63" s="177" t="s">
        <v>375</v>
      </c>
      <c r="H63" s="178"/>
      <c r="I63" s="178"/>
      <c r="J63" s="178"/>
      <c r="K63" s="178"/>
      <c r="L63" s="179"/>
    </row>
    <row r="64" spans="1:12">
      <c r="A64" s="109" t="s">
        <v>371</v>
      </c>
      <c r="B64" s="109"/>
      <c r="C64" s="109"/>
      <c r="D64" s="109"/>
      <c r="E64" s="109"/>
      <c r="F64" s="109"/>
      <c r="G64" s="109" t="s">
        <v>371</v>
      </c>
      <c r="H64" s="109"/>
      <c r="I64" s="109"/>
      <c r="J64" s="109"/>
      <c r="K64" s="109"/>
      <c r="L64" s="109"/>
    </row>
    <row r="65" spans="1:11">
      <c r="A65" s="9" t="s">
        <v>366</v>
      </c>
    </row>
    <row r="66" spans="1:11">
      <c r="A66" s="106" t="s">
        <v>31</v>
      </c>
      <c r="B66" s="106"/>
      <c r="C66" s="106"/>
      <c r="D66" s="106"/>
      <c r="E66" s="106"/>
      <c r="F66" s="106"/>
      <c r="G66" s="106" t="s">
        <v>32</v>
      </c>
      <c r="H66" s="106"/>
      <c r="I66" s="106"/>
      <c r="J66" s="106"/>
      <c r="K66" s="106"/>
    </row>
    <row r="67" spans="1:11">
      <c r="A67" s="187" t="s">
        <v>361</v>
      </c>
      <c r="B67" s="187"/>
      <c r="C67" s="187"/>
      <c r="D67" s="187"/>
      <c r="E67" s="187"/>
      <c r="F67" s="187"/>
      <c r="G67" s="187" t="s">
        <v>364</v>
      </c>
      <c r="H67" s="187"/>
      <c r="I67" s="187"/>
      <c r="J67" s="187"/>
      <c r="K67" s="187"/>
    </row>
    <row r="68" spans="1:11">
      <c r="A68" s="187" t="s">
        <v>362</v>
      </c>
      <c r="B68" s="187"/>
      <c r="C68" s="187"/>
      <c r="D68" s="187"/>
      <c r="E68" s="187"/>
      <c r="F68" s="187"/>
      <c r="G68" s="187" t="s">
        <v>363</v>
      </c>
      <c r="H68" s="187"/>
      <c r="I68" s="187"/>
      <c r="J68" s="187"/>
      <c r="K68" s="187"/>
    </row>
    <row r="69" spans="1:11">
      <c r="A69" s="109" t="s">
        <v>35</v>
      </c>
      <c r="B69" s="109"/>
      <c r="C69" s="109"/>
      <c r="D69" s="109"/>
      <c r="E69" s="109"/>
      <c r="F69" s="109"/>
      <c r="G69" s="187" t="s">
        <v>365</v>
      </c>
      <c r="H69" s="187"/>
      <c r="I69" s="187"/>
      <c r="J69" s="187"/>
      <c r="K69" s="187"/>
    </row>
    <row r="70" spans="1:11">
      <c r="A70" s="110" t="s">
        <v>39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>
      <c r="B71" s="9" t="s">
        <v>40</v>
      </c>
    </row>
    <row r="72" spans="1:11">
      <c r="A72" s="97" t="s">
        <v>41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</row>
    <row r="73" spans="1:11">
      <c r="A73" s="97" t="s">
        <v>42</v>
      </c>
      <c r="B73" s="97"/>
      <c r="C73" s="97"/>
    </row>
    <row r="74" spans="1:11">
      <c r="A74" s="106" t="s">
        <v>43</v>
      </c>
      <c r="B74" s="106"/>
      <c r="C74" s="106" t="s">
        <v>31</v>
      </c>
      <c r="D74" s="106"/>
      <c r="E74" s="106"/>
      <c r="F74" s="106"/>
      <c r="G74" s="106" t="s">
        <v>32</v>
      </c>
      <c r="H74" s="106"/>
      <c r="I74" s="106"/>
      <c r="J74" s="106"/>
      <c r="K74" s="106"/>
    </row>
    <row r="75" spans="1:11">
      <c r="A75" s="128" t="s">
        <v>100</v>
      </c>
      <c r="B75" s="128"/>
      <c r="C75" s="111" t="s">
        <v>208</v>
      </c>
      <c r="D75" s="112"/>
      <c r="E75" s="112"/>
      <c r="F75" s="113"/>
      <c r="G75" s="103" t="s">
        <v>208</v>
      </c>
      <c r="H75" s="103"/>
      <c r="I75" s="103"/>
      <c r="J75" s="103"/>
      <c r="K75" s="103"/>
    </row>
    <row r="76" spans="1:11">
      <c r="A76" s="128"/>
      <c r="B76" s="128"/>
      <c r="C76" s="115" t="s">
        <v>209</v>
      </c>
      <c r="D76" s="116"/>
      <c r="E76" s="116"/>
      <c r="F76" s="117"/>
      <c r="G76" s="189" t="s">
        <v>376</v>
      </c>
      <c r="H76" s="189"/>
      <c r="I76" s="189"/>
      <c r="J76" s="189"/>
      <c r="K76" s="189"/>
    </row>
    <row r="77" spans="1:11" s="35" customFormat="1" ht="21.75" customHeight="1">
      <c r="A77" s="108" t="s">
        <v>101</v>
      </c>
      <c r="B77" s="108"/>
      <c r="C77" s="111" t="s">
        <v>217</v>
      </c>
      <c r="D77" s="112"/>
      <c r="E77" s="112"/>
      <c r="F77" s="113"/>
      <c r="G77" s="184"/>
      <c r="H77" s="184"/>
      <c r="I77" s="184"/>
      <c r="J77" s="184"/>
      <c r="K77" s="184"/>
    </row>
    <row r="78" spans="1:11" s="35" customFormat="1" ht="43.5" customHeight="1">
      <c r="A78" s="108"/>
      <c r="B78" s="108"/>
      <c r="C78" s="118" t="s">
        <v>218</v>
      </c>
      <c r="D78" s="104"/>
      <c r="E78" s="104"/>
      <c r="F78" s="119"/>
      <c r="G78" s="176"/>
      <c r="H78" s="176"/>
      <c r="I78" s="176"/>
      <c r="J78" s="176"/>
      <c r="K78" s="176"/>
    </row>
    <row r="79" spans="1:11" s="35" customFormat="1" ht="21.75" customHeight="1">
      <c r="A79" s="108"/>
      <c r="B79" s="108"/>
      <c r="C79" s="118" t="s">
        <v>219</v>
      </c>
      <c r="D79" s="104"/>
      <c r="E79" s="104"/>
      <c r="F79" s="119"/>
      <c r="G79" s="193"/>
      <c r="H79" s="194"/>
      <c r="I79" s="194"/>
      <c r="J79" s="194"/>
      <c r="K79" s="195"/>
    </row>
    <row r="80" spans="1:11" s="35" customFormat="1" ht="21.75" customHeight="1">
      <c r="A80" s="108"/>
      <c r="B80" s="108"/>
      <c r="C80" s="118" t="s">
        <v>220</v>
      </c>
      <c r="D80" s="104"/>
      <c r="E80" s="104"/>
      <c r="F80" s="119"/>
      <c r="G80" s="176"/>
      <c r="H80" s="176"/>
      <c r="I80" s="176"/>
      <c r="J80" s="176"/>
      <c r="K80" s="176"/>
    </row>
    <row r="81" spans="1:11" s="35" customFormat="1" ht="21.75" customHeight="1">
      <c r="A81" s="108"/>
      <c r="B81" s="108"/>
      <c r="C81" s="115" t="s">
        <v>221</v>
      </c>
      <c r="D81" s="116"/>
      <c r="E81" s="116"/>
      <c r="F81" s="117"/>
      <c r="G81" s="183"/>
      <c r="H81" s="183"/>
      <c r="I81" s="183"/>
      <c r="J81" s="183"/>
      <c r="K81" s="183"/>
    </row>
    <row r="82" spans="1:11" s="35" customFormat="1" ht="85.5" customHeight="1">
      <c r="A82" s="108" t="s">
        <v>102</v>
      </c>
      <c r="B82" s="108"/>
      <c r="C82" s="122" t="s">
        <v>213</v>
      </c>
      <c r="D82" s="122"/>
      <c r="E82" s="122"/>
      <c r="F82" s="122"/>
      <c r="G82" s="190" t="s">
        <v>382</v>
      </c>
      <c r="H82" s="191"/>
      <c r="I82" s="191"/>
      <c r="J82" s="191"/>
      <c r="K82" s="192"/>
    </row>
    <row r="83" spans="1:11" s="35" customFormat="1" ht="58.5" customHeight="1">
      <c r="A83" s="108"/>
      <c r="B83" s="108"/>
      <c r="C83" s="105" t="s">
        <v>214</v>
      </c>
      <c r="D83" s="105"/>
      <c r="E83" s="105"/>
      <c r="F83" s="105"/>
      <c r="G83" s="123" t="s">
        <v>383</v>
      </c>
      <c r="H83" s="100"/>
      <c r="I83" s="100"/>
      <c r="J83" s="100"/>
      <c r="K83" s="124"/>
    </row>
    <row r="84" spans="1:11" s="35" customFormat="1" ht="81.75" customHeight="1">
      <c r="A84" s="108"/>
      <c r="B84" s="108"/>
      <c r="C84" s="123" t="s">
        <v>384</v>
      </c>
      <c r="D84" s="100"/>
      <c r="E84" s="100"/>
      <c r="F84" s="124"/>
      <c r="G84" s="125" t="s">
        <v>385</v>
      </c>
      <c r="H84" s="126"/>
      <c r="I84" s="126"/>
      <c r="J84" s="126"/>
      <c r="K84" s="127"/>
    </row>
    <row r="85" spans="1:11" s="35" customFormat="1" ht="39" customHeight="1">
      <c r="A85" s="108"/>
      <c r="B85" s="108"/>
      <c r="C85" s="123" t="s">
        <v>215</v>
      </c>
      <c r="D85" s="100"/>
      <c r="E85" s="100"/>
      <c r="F85" s="124"/>
      <c r="G85" s="125"/>
      <c r="H85" s="126"/>
      <c r="I85" s="126"/>
      <c r="J85" s="126"/>
      <c r="K85" s="127"/>
    </row>
    <row r="86" spans="1:11" s="35" customFormat="1">
      <c r="A86" s="108"/>
      <c r="B86" s="108"/>
      <c r="C86" s="123" t="s">
        <v>216</v>
      </c>
      <c r="D86" s="100"/>
      <c r="E86" s="100"/>
      <c r="F86" s="124"/>
      <c r="G86" s="125"/>
      <c r="H86" s="126"/>
      <c r="I86" s="126"/>
      <c r="J86" s="126"/>
      <c r="K86" s="127"/>
    </row>
    <row r="87" spans="1:11">
      <c r="A87" s="128" t="s">
        <v>103</v>
      </c>
      <c r="B87" s="128"/>
      <c r="C87" s="111" t="s">
        <v>217</v>
      </c>
      <c r="D87" s="112"/>
      <c r="E87" s="112"/>
      <c r="F87" s="113"/>
      <c r="G87" s="184" t="s">
        <v>210</v>
      </c>
      <c r="H87" s="184"/>
      <c r="I87" s="184"/>
      <c r="J87" s="184"/>
      <c r="K87" s="184"/>
    </row>
    <row r="88" spans="1:11" s="35" customFormat="1" ht="43.5" customHeight="1">
      <c r="A88" s="128"/>
      <c r="B88" s="128"/>
      <c r="C88" s="123" t="s">
        <v>218</v>
      </c>
      <c r="D88" s="100"/>
      <c r="E88" s="100"/>
      <c r="F88" s="124"/>
      <c r="G88" s="176" t="s">
        <v>377</v>
      </c>
      <c r="H88" s="176"/>
      <c r="I88" s="176"/>
      <c r="J88" s="176"/>
      <c r="K88" s="176"/>
    </row>
    <row r="89" spans="1:11">
      <c r="A89" s="128"/>
      <c r="B89" s="128"/>
      <c r="C89" s="118" t="s">
        <v>219</v>
      </c>
      <c r="D89" s="104"/>
      <c r="E89" s="104"/>
      <c r="F89" s="119"/>
      <c r="G89" s="193" t="s">
        <v>211</v>
      </c>
      <c r="H89" s="194"/>
      <c r="I89" s="194"/>
      <c r="J89" s="194"/>
      <c r="K89" s="195"/>
    </row>
    <row r="90" spans="1:11">
      <c r="A90" s="128"/>
      <c r="B90" s="128"/>
      <c r="C90" s="118" t="s">
        <v>220</v>
      </c>
      <c r="D90" s="104"/>
      <c r="E90" s="104"/>
      <c r="F90" s="119"/>
      <c r="G90" s="176" t="s">
        <v>378</v>
      </c>
      <c r="H90" s="176"/>
      <c r="I90" s="176"/>
      <c r="J90" s="176"/>
      <c r="K90" s="176"/>
    </row>
    <row r="91" spans="1:11">
      <c r="A91" s="128"/>
      <c r="B91" s="128"/>
      <c r="C91" s="115" t="s">
        <v>221</v>
      </c>
      <c r="D91" s="116"/>
      <c r="E91" s="116"/>
      <c r="F91" s="117"/>
      <c r="G91" s="183" t="s">
        <v>212</v>
      </c>
      <c r="H91" s="183"/>
      <c r="I91" s="183"/>
      <c r="J91" s="183"/>
      <c r="K91" s="183"/>
    </row>
    <row r="92" spans="1:11">
      <c r="A92" s="128" t="s">
        <v>104</v>
      </c>
      <c r="B92" s="128"/>
      <c r="C92" s="111" t="s">
        <v>222</v>
      </c>
      <c r="D92" s="112"/>
      <c r="E92" s="112"/>
      <c r="F92" s="113"/>
      <c r="G92" s="114"/>
      <c r="H92" s="114"/>
      <c r="I92" s="114"/>
      <c r="J92" s="114"/>
      <c r="K92" s="114"/>
    </row>
    <row r="93" spans="1:11">
      <c r="A93" s="128"/>
      <c r="B93" s="128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1:11">
      <c r="A94" s="108" t="s">
        <v>106</v>
      </c>
      <c r="B94" s="128"/>
      <c r="C94" s="196" t="s">
        <v>380</v>
      </c>
      <c r="D94" s="197"/>
      <c r="E94" s="197"/>
      <c r="F94" s="198"/>
      <c r="G94" s="114" t="s">
        <v>379</v>
      </c>
      <c r="H94" s="114"/>
      <c r="I94" s="114"/>
      <c r="J94" s="114"/>
      <c r="K94" s="114"/>
    </row>
    <row r="95" spans="1:11">
      <c r="A95" s="128"/>
      <c r="B95" s="128"/>
      <c r="C95" s="200" t="s">
        <v>381</v>
      </c>
      <c r="D95" s="201"/>
      <c r="E95" s="201"/>
      <c r="F95" s="202"/>
      <c r="G95" s="121"/>
      <c r="H95" s="121"/>
      <c r="I95" s="121"/>
      <c r="J95" s="121"/>
      <c r="K95" s="121"/>
    </row>
    <row r="96" spans="1:11">
      <c r="A96" s="71"/>
      <c r="B96" s="71"/>
      <c r="C96" s="199"/>
      <c r="D96" s="199"/>
      <c r="E96" s="199"/>
      <c r="F96" s="199"/>
      <c r="G96" s="121"/>
      <c r="H96" s="121"/>
      <c r="I96" s="121"/>
      <c r="J96" s="121"/>
      <c r="K96" s="121"/>
    </row>
    <row r="97" spans="1:11">
      <c r="A97" s="129" t="s">
        <v>105</v>
      </c>
      <c r="B97" s="129"/>
      <c r="C97" s="111" t="s">
        <v>223</v>
      </c>
      <c r="D97" s="112"/>
      <c r="E97" s="112"/>
      <c r="F97" s="113"/>
      <c r="G97" s="114"/>
      <c r="H97" s="114"/>
      <c r="I97" s="114"/>
      <c r="J97" s="114"/>
      <c r="K97" s="114"/>
    </row>
    <row r="98" spans="1:11">
      <c r="A98" s="129"/>
      <c r="B98" s="129"/>
      <c r="C98" s="118" t="s">
        <v>224</v>
      </c>
      <c r="D98" s="104"/>
      <c r="E98" s="104"/>
      <c r="F98" s="119"/>
      <c r="G98" s="120"/>
      <c r="H98" s="120"/>
      <c r="I98" s="120"/>
      <c r="J98" s="120"/>
      <c r="K98" s="120"/>
    </row>
    <row r="99" spans="1:11">
      <c r="A99" s="129"/>
      <c r="B99" s="129"/>
      <c r="C99" s="115" t="s">
        <v>225</v>
      </c>
      <c r="D99" s="116"/>
      <c r="E99" s="116"/>
      <c r="F99" s="117"/>
      <c r="G99" s="121"/>
      <c r="H99" s="121"/>
      <c r="I99" s="121"/>
      <c r="J99" s="121"/>
      <c r="K99" s="121"/>
    </row>
    <row r="100" spans="1:11">
      <c r="A100" s="13" t="s">
        <v>44</v>
      </c>
      <c r="B100" s="13"/>
      <c r="C100" s="13"/>
      <c r="D100" s="13"/>
    </row>
    <row r="101" spans="1:11">
      <c r="A101" s="102" t="s">
        <v>108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>
      <c r="A102" s="9" t="s">
        <v>107</v>
      </c>
      <c r="D102" s="102" t="s">
        <v>190</v>
      </c>
      <c r="E102" s="102"/>
      <c r="F102" s="102"/>
      <c r="G102" s="102"/>
      <c r="H102" s="102"/>
      <c r="I102" s="102"/>
      <c r="J102" s="102"/>
      <c r="K102" s="102"/>
    </row>
    <row r="103" spans="1:11">
      <c r="A103" s="9" t="s">
        <v>2</v>
      </c>
      <c r="C103" s="9" t="s">
        <v>191</v>
      </c>
    </row>
    <row r="104" spans="1:11">
      <c r="A104" s="102" t="s">
        <v>113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>
      <c r="A105" s="9" t="s">
        <v>72</v>
      </c>
      <c r="C105" s="102" t="s">
        <v>45</v>
      </c>
      <c r="D105" s="102"/>
      <c r="E105" s="102"/>
      <c r="F105" s="102"/>
      <c r="G105" s="102"/>
      <c r="H105" s="102"/>
      <c r="I105" s="102"/>
      <c r="J105" s="102"/>
      <c r="K105" s="102"/>
    </row>
    <row r="106" spans="1:11">
      <c r="A106" s="9" t="s">
        <v>17</v>
      </c>
      <c r="C106" s="9" t="s">
        <v>46</v>
      </c>
    </row>
    <row r="107" spans="1:11">
      <c r="C107" s="9" t="s">
        <v>109</v>
      </c>
    </row>
    <row r="108" spans="1:11">
      <c r="C108" s="9" t="s">
        <v>110</v>
      </c>
    </row>
    <row r="109" spans="1:11">
      <c r="C109" s="9" t="s">
        <v>47</v>
      </c>
    </row>
    <row r="110" spans="1:11">
      <c r="C110" s="9" t="s">
        <v>111</v>
      </c>
    </row>
    <row r="111" spans="1:11">
      <c r="C111" s="9" t="s">
        <v>112</v>
      </c>
    </row>
    <row r="112" spans="1:11">
      <c r="A112" s="131" t="s">
        <v>48</v>
      </c>
      <c r="B112" s="131"/>
      <c r="C112" s="131"/>
      <c r="I112" s="9" t="s">
        <v>114</v>
      </c>
      <c r="J112" s="130" t="s">
        <v>115</v>
      </c>
      <c r="K112" s="130"/>
    </row>
    <row r="113" spans="1:11">
      <c r="A113" s="132" t="s">
        <v>49</v>
      </c>
      <c r="B113" s="132"/>
      <c r="C113" s="132"/>
      <c r="D113" s="106" t="s">
        <v>31</v>
      </c>
      <c r="E113" s="106"/>
      <c r="F113" s="106"/>
      <c r="G113" s="106"/>
      <c r="H113" s="106" t="s">
        <v>32</v>
      </c>
      <c r="I113" s="106"/>
      <c r="J113" s="106"/>
      <c r="K113" s="106"/>
    </row>
    <row r="114" spans="1:11">
      <c r="A114" s="132"/>
      <c r="B114" s="132"/>
      <c r="C114" s="132"/>
      <c r="D114" s="18" t="s">
        <v>50</v>
      </c>
      <c r="E114" s="18" t="s">
        <v>51</v>
      </c>
      <c r="F114" s="18" t="s">
        <v>52</v>
      </c>
      <c r="G114" s="18" t="s">
        <v>53</v>
      </c>
      <c r="H114" s="18" t="s">
        <v>50</v>
      </c>
      <c r="I114" s="18" t="s">
        <v>51</v>
      </c>
      <c r="J114" s="18" t="s">
        <v>52</v>
      </c>
      <c r="K114" s="18" t="s">
        <v>53</v>
      </c>
    </row>
    <row r="115" spans="1:11">
      <c r="A115" s="109" t="s">
        <v>54</v>
      </c>
      <c r="B115" s="109"/>
      <c r="C115" s="109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09" t="s">
        <v>55</v>
      </c>
      <c r="B116" s="109"/>
      <c r="C116" s="109"/>
      <c r="D116" s="15">
        <f>14+11+6</f>
        <v>31</v>
      </c>
      <c r="E116" s="15">
        <f>8+6+4</f>
        <v>18</v>
      </c>
      <c r="F116" s="44">
        <v>0</v>
      </c>
      <c r="G116" s="15">
        <f>SUM(D116:F116)</f>
        <v>49</v>
      </c>
      <c r="H116" s="44">
        <f>12+11+6</f>
        <v>29</v>
      </c>
      <c r="I116" s="44">
        <f>10+6+9</f>
        <v>25</v>
      </c>
      <c r="J116" s="44">
        <v>0</v>
      </c>
      <c r="K116" s="44">
        <f>SUM(H116:J116)</f>
        <v>54</v>
      </c>
    </row>
    <row r="117" spans="1:11">
      <c r="A117" s="109" t="s">
        <v>56</v>
      </c>
      <c r="B117" s="109"/>
      <c r="C117" s="109"/>
      <c r="D117" s="44">
        <v>1</v>
      </c>
      <c r="E117" s="45">
        <v>0</v>
      </c>
      <c r="F117" s="45">
        <v>0</v>
      </c>
      <c r="G117" s="44">
        <f>SUM(D117:F117)</f>
        <v>1</v>
      </c>
      <c r="H117" s="44">
        <v>1</v>
      </c>
      <c r="I117" s="45">
        <v>0</v>
      </c>
      <c r="J117" s="45">
        <v>0</v>
      </c>
      <c r="K117" s="44">
        <f>SUM(H117:J117)</f>
        <v>1</v>
      </c>
    </row>
    <row r="118" spans="1:11">
      <c r="A118" s="109" t="s">
        <v>57</v>
      </c>
      <c r="B118" s="109"/>
      <c r="C118" s="109"/>
      <c r="D118" s="44">
        <f>6+1+1</f>
        <v>8</v>
      </c>
      <c r="E118" s="44">
        <f>2</f>
        <v>2</v>
      </c>
      <c r="F118" s="44">
        <v>0</v>
      </c>
      <c r="G118" s="44">
        <f>SUM(D118:F118)</f>
        <v>10</v>
      </c>
      <c r="H118" s="44">
        <f>5+1</f>
        <v>6</v>
      </c>
      <c r="I118" s="44">
        <v>2</v>
      </c>
      <c r="J118" s="44">
        <v>0</v>
      </c>
      <c r="K118" s="44">
        <f>SUM(H118:J118)</f>
        <v>8</v>
      </c>
    </row>
    <row r="119" spans="1:11">
      <c r="A119" s="109" t="s">
        <v>58</v>
      </c>
      <c r="B119" s="109"/>
      <c r="C119" s="109"/>
      <c r="D119" s="45">
        <v>0</v>
      </c>
      <c r="E119" s="45">
        <v>0</v>
      </c>
      <c r="F119" s="45">
        <v>0</v>
      </c>
      <c r="G119" s="45">
        <f>SUM(D119:F119)</f>
        <v>0</v>
      </c>
      <c r="H119" s="45">
        <v>0</v>
      </c>
      <c r="I119" s="45">
        <v>0</v>
      </c>
      <c r="J119" s="45">
        <v>0</v>
      </c>
      <c r="K119" s="45">
        <f>SUM(H119:J119)</f>
        <v>0</v>
      </c>
    </row>
    <row r="120" spans="1:11">
      <c r="A120" s="109" t="s">
        <v>59</v>
      </c>
      <c r="B120" s="109"/>
      <c r="C120" s="109"/>
      <c r="D120" s="44">
        <f>3+1</f>
        <v>4</v>
      </c>
      <c r="E120" s="44">
        <v>1</v>
      </c>
      <c r="F120" s="44">
        <v>0</v>
      </c>
      <c r="G120" s="44">
        <f>SUM(D120:F120)</f>
        <v>5</v>
      </c>
      <c r="H120" s="44">
        <v>3</v>
      </c>
      <c r="I120" s="44">
        <v>1</v>
      </c>
      <c r="J120" s="44">
        <v>0</v>
      </c>
      <c r="K120" s="46">
        <f>SUM(H120:J120)</f>
        <v>4</v>
      </c>
    </row>
    <row r="121" spans="1:11">
      <c r="A121" s="106" t="s">
        <v>53</v>
      </c>
      <c r="B121" s="106"/>
      <c r="C121" s="106"/>
      <c r="D121" s="15">
        <f>SUM(D116:D120)</f>
        <v>44</v>
      </c>
      <c r="E121" s="15">
        <f t="shared" ref="E121:G121" si="0">SUM(E116:E120)</f>
        <v>21</v>
      </c>
      <c r="F121" s="45">
        <f t="shared" si="0"/>
        <v>0</v>
      </c>
      <c r="G121" s="15">
        <f t="shared" si="0"/>
        <v>65</v>
      </c>
      <c r="H121" s="46">
        <f>SUM(H116:H120)</f>
        <v>39</v>
      </c>
      <c r="I121" s="46">
        <f>SUM(I116:I120)</f>
        <v>28</v>
      </c>
      <c r="J121" s="46">
        <f>SUM(J116:J120)</f>
        <v>0</v>
      </c>
      <c r="K121" s="46">
        <f>SUM(K116:K120)</f>
        <v>67</v>
      </c>
    </row>
    <row r="122" spans="1:11">
      <c r="A122" s="16"/>
      <c r="B122" s="16"/>
      <c r="C122" s="16"/>
      <c r="D122" s="17"/>
      <c r="E122" s="17"/>
      <c r="F122" s="17"/>
      <c r="G122" s="17"/>
      <c r="H122" s="17"/>
      <c r="I122" s="17"/>
      <c r="J122" s="17"/>
      <c r="K122" s="17"/>
    </row>
    <row r="123" spans="1:11">
      <c r="A123" s="134" t="s">
        <v>60</v>
      </c>
      <c r="B123" s="134"/>
      <c r="C123" s="134"/>
      <c r="G123" s="9" t="s">
        <v>11</v>
      </c>
      <c r="J123" s="133" t="s">
        <v>115</v>
      </c>
      <c r="K123" s="133"/>
    </row>
    <row r="124" spans="1:11">
      <c r="A124" s="132" t="s">
        <v>49</v>
      </c>
      <c r="B124" s="132"/>
      <c r="C124" s="132"/>
      <c r="D124" s="106" t="s">
        <v>31</v>
      </c>
      <c r="E124" s="106"/>
      <c r="F124" s="106"/>
      <c r="G124" s="106"/>
      <c r="H124" s="106" t="s">
        <v>32</v>
      </c>
      <c r="I124" s="106"/>
      <c r="J124" s="106"/>
      <c r="K124" s="106"/>
    </row>
    <row r="125" spans="1:11">
      <c r="A125" s="132"/>
      <c r="B125" s="132"/>
      <c r="C125" s="132"/>
      <c r="D125" s="18" t="s">
        <v>50</v>
      </c>
      <c r="E125" s="18" t="s">
        <v>51</v>
      </c>
      <c r="F125" s="18" t="s">
        <v>52</v>
      </c>
      <c r="G125" s="18" t="s">
        <v>53</v>
      </c>
      <c r="H125" s="18" t="s">
        <v>50</v>
      </c>
      <c r="I125" s="18" t="s">
        <v>51</v>
      </c>
      <c r="J125" s="18" t="s">
        <v>52</v>
      </c>
      <c r="K125" s="18" t="s">
        <v>53</v>
      </c>
    </row>
    <row r="126" spans="1:11">
      <c r="A126" s="109" t="s">
        <v>54</v>
      </c>
      <c r="B126" s="109"/>
      <c r="C126" s="109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09" t="s">
        <v>55</v>
      </c>
      <c r="B127" s="109"/>
      <c r="C127" s="109"/>
      <c r="D127" s="15">
        <f>14+11+6</f>
        <v>31</v>
      </c>
      <c r="E127" s="15">
        <f>8+6+4</f>
        <v>18</v>
      </c>
      <c r="F127" s="44">
        <v>0</v>
      </c>
      <c r="G127" s="15">
        <f>SUM(D127:F127)</f>
        <v>49</v>
      </c>
      <c r="H127" s="44">
        <f>12+11+6</f>
        <v>29</v>
      </c>
      <c r="I127" s="44">
        <f>10+6+9</f>
        <v>25</v>
      </c>
      <c r="J127" s="44">
        <v>0</v>
      </c>
      <c r="K127" s="44">
        <f>SUM(H127:J127)</f>
        <v>54</v>
      </c>
    </row>
    <row r="128" spans="1:11">
      <c r="A128" s="109" t="s">
        <v>56</v>
      </c>
      <c r="B128" s="109"/>
      <c r="C128" s="109"/>
      <c r="D128" s="44">
        <v>1</v>
      </c>
      <c r="E128" s="45">
        <v>0</v>
      </c>
      <c r="F128" s="45">
        <v>0</v>
      </c>
      <c r="G128" s="44">
        <f>SUM(D128:F128)</f>
        <v>1</v>
      </c>
      <c r="H128" s="44">
        <v>1</v>
      </c>
      <c r="I128" s="45">
        <v>0</v>
      </c>
      <c r="J128" s="45">
        <v>0</v>
      </c>
      <c r="K128" s="44">
        <f>SUM(H128:J128)</f>
        <v>1</v>
      </c>
    </row>
    <row r="129" spans="1:11">
      <c r="A129" s="109" t="s">
        <v>57</v>
      </c>
      <c r="B129" s="109"/>
      <c r="C129" s="109"/>
      <c r="D129" s="44">
        <f>6+1+1</f>
        <v>8</v>
      </c>
      <c r="E129" s="44">
        <f>2</f>
        <v>2</v>
      </c>
      <c r="F129" s="44">
        <v>0</v>
      </c>
      <c r="G129" s="44">
        <f>SUM(D129:F129)</f>
        <v>10</v>
      </c>
      <c r="H129" s="44">
        <f>5+1</f>
        <v>6</v>
      </c>
      <c r="I129" s="44">
        <v>2</v>
      </c>
      <c r="J129" s="44">
        <v>0</v>
      </c>
      <c r="K129" s="44">
        <f>SUM(H129:J129)</f>
        <v>8</v>
      </c>
    </row>
    <row r="130" spans="1:11">
      <c r="A130" s="109" t="s">
        <v>58</v>
      </c>
      <c r="B130" s="109"/>
      <c r="C130" s="109"/>
      <c r="D130" s="45">
        <v>0</v>
      </c>
      <c r="E130" s="45">
        <v>0</v>
      </c>
      <c r="F130" s="45">
        <v>0</v>
      </c>
      <c r="G130" s="45">
        <f>SUM(D130:F130)</f>
        <v>0</v>
      </c>
      <c r="H130" s="45">
        <v>0</v>
      </c>
      <c r="I130" s="45">
        <v>0</v>
      </c>
      <c r="J130" s="45">
        <v>0</v>
      </c>
      <c r="K130" s="45">
        <f>SUM(H130:J130)</f>
        <v>0</v>
      </c>
    </row>
    <row r="131" spans="1:11">
      <c r="A131" s="109" t="s">
        <v>59</v>
      </c>
      <c r="B131" s="109"/>
      <c r="C131" s="109"/>
      <c r="D131" s="44">
        <f>3+1</f>
        <v>4</v>
      </c>
      <c r="E131" s="44">
        <v>1</v>
      </c>
      <c r="F131" s="44">
        <v>0</v>
      </c>
      <c r="G131" s="44">
        <f>SUM(D131:F131)</f>
        <v>5</v>
      </c>
      <c r="H131" s="44">
        <v>3</v>
      </c>
      <c r="I131" s="44">
        <v>1</v>
      </c>
      <c r="J131" s="44">
        <v>0</v>
      </c>
      <c r="K131" s="46">
        <f>SUM(H131:J131)</f>
        <v>4</v>
      </c>
    </row>
    <row r="132" spans="1:11">
      <c r="A132" s="106" t="s">
        <v>53</v>
      </c>
      <c r="B132" s="106"/>
      <c r="C132" s="106"/>
      <c r="D132" s="15">
        <f>SUM(D127:D131)</f>
        <v>44</v>
      </c>
      <c r="E132" s="15">
        <f t="shared" ref="E132:G132" si="1">SUM(E127:E131)</f>
        <v>21</v>
      </c>
      <c r="F132" s="45">
        <f t="shared" si="1"/>
        <v>0</v>
      </c>
      <c r="G132" s="15">
        <f t="shared" si="1"/>
        <v>65</v>
      </c>
      <c r="H132" s="46">
        <f>SUM(H127:H131)</f>
        <v>39</v>
      </c>
      <c r="I132" s="46">
        <f>SUM(I127:I131)</f>
        <v>28</v>
      </c>
      <c r="J132" s="46">
        <f>SUM(J127:J131)</f>
        <v>0</v>
      </c>
      <c r="K132" s="46">
        <f>SUM(K127:K131)</f>
        <v>67</v>
      </c>
    </row>
    <row r="134" spans="1:11">
      <c r="A134" s="10" t="s">
        <v>117</v>
      </c>
      <c r="B134" s="10"/>
      <c r="C134" s="10"/>
      <c r="D134" s="10"/>
      <c r="E134" s="10"/>
      <c r="F134" s="10"/>
      <c r="G134" s="10"/>
      <c r="H134" s="10"/>
      <c r="I134" s="10"/>
      <c r="J134" s="130" t="s">
        <v>116</v>
      </c>
      <c r="K134" s="130"/>
    </row>
    <row r="135" spans="1:11">
      <c r="A135" s="132" t="s">
        <v>49</v>
      </c>
      <c r="B135" s="132"/>
      <c r="C135" s="132"/>
      <c r="D135" s="106" t="s">
        <v>31</v>
      </c>
      <c r="E135" s="106"/>
      <c r="F135" s="106"/>
      <c r="G135" s="106"/>
      <c r="H135" s="106" t="s">
        <v>32</v>
      </c>
      <c r="I135" s="106"/>
      <c r="J135" s="106"/>
      <c r="K135" s="106"/>
    </row>
    <row r="136" spans="1:11">
      <c r="A136" s="132"/>
      <c r="B136" s="132"/>
      <c r="C136" s="132"/>
      <c r="D136" s="18" t="s">
        <v>50</v>
      </c>
      <c r="E136" s="18" t="s">
        <v>51</v>
      </c>
      <c r="F136" s="18" t="s">
        <v>52</v>
      </c>
      <c r="G136" s="18" t="s">
        <v>53</v>
      </c>
      <c r="H136" s="18" t="s">
        <v>50</v>
      </c>
      <c r="I136" s="18" t="s">
        <v>51</v>
      </c>
      <c r="J136" s="18" t="s">
        <v>52</v>
      </c>
      <c r="K136" s="18" t="s">
        <v>53</v>
      </c>
    </row>
    <row r="137" spans="1:11">
      <c r="A137" s="109" t="s">
        <v>54</v>
      </c>
      <c r="B137" s="109"/>
      <c r="C137" s="109"/>
      <c r="D137" s="44">
        <v>0</v>
      </c>
      <c r="E137" s="44">
        <v>0</v>
      </c>
      <c r="F137" s="44">
        <v>0</v>
      </c>
      <c r="G137" s="44">
        <f>SUM(D137:F137)</f>
        <v>0</v>
      </c>
      <c r="H137" s="44">
        <v>0</v>
      </c>
      <c r="I137" s="44">
        <v>0</v>
      </c>
      <c r="J137" s="44">
        <v>0</v>
      </c>
      <c r="K137" s="44">
        <f>SUM(H137:J137)</f>
        <v>0</v>
      </c>
    </row>
    <row r="138" spans="1:11">
      <c r="A138" s="109" t="s">
        <v>55</v>
      </c>
      <c r="B138" s="109"/>
      <c r="C138" s="109"/>
      <c r="D138" s="44">
        <v>0</v>
      </c>
      <c r="E138" s="44">
        <v>0</v>
      </c>
      <c r="F138" s="44">
        <v>0</v>
      </c>
      <c r="G138" s="44">
        <f t="shared" ref="G138:G142" si="2">SUM(D138:F138)</f>
        <v>0</v>
      </c>
      <c r="H138" s="44">
        <v>0</v>
      </c>
      <c r="I138" s="44">
        <v>0</v>
      </c>
      <c r="J138" s="44">
        <v>0</v>
      </c>
      <c r="K138" s="44">
        <f t="shared" ref="K138:K142" si="3">SUM(H138:J138)</f>
        <v>0</v>
      </c>
    </row>
    <row r="139" spans="1:11">
      <c r="A139" s="109" t="s">
        <v>56</v>
      </c>
      <c r="B139" s="109"/>
      <c r="C139" s="109"/>
      <c r="D139" s="44">
        <v>0</v>
      </c>
      <c r="E139" s="44">
        <v>0</v>
      </c>
      <c r="F139" s="44">
        <v>0</v>
      </c>
      <c r="G139" s="44">
        <f t="shared" si="2"/>
        <v>0</v>
      </c>
      <c r="H139" s="44">
        <v>0</v>
      </c>
      <c r="I139" s="44">
        <v>0</v>
      </c>
      <c r="J139" s="44">
        <v>0</v>
      </c>
      <c r="K139" s="44">
        <f t="shared" si="3"/>
        <v>0</v>
      </c>
    </row>
    <row r="140" spans="1:11">
      <c r="A140" s="109" t="s">
        <v>57</v>
      </c>
      <c r="B140" s="109"/>
      <c r="C140" s="109"/>
      <c r="D140" s="44">
        <v>0</v>
      </c>
      <c r="E140" s="44">
        <v>0</v>
      </c>
      <c r="F140" s="44">
        <v>0</v>
      </c>
      <c r="G140" s="44">
        <f t="shared" si="2"/>
        <v>0</v>
      </c>
      <c r="H140" s="44">
        <v>0</v>
      </c>
      <c r="I140" s="44">
        <v>0</v>
      </c>
      <c r="J140" s="44">
        <v>0</v>
      </c>
      <c r="K140" s="44">
        <f t="shared" si="3"/>
        <v>0</v>
      </c>
    </row>
    <row r="141" spans="1:11">
      <c r="A141" s="109" t="s">
        <v>58</v>
      </c>
      <c r="B141" s="109"/>
      <c r="C141" s="109"/>
      <c r="D141" s="44">
        <v>0</v>
      </c>
      <c r="E141" s="44">
        <v>0</v>
      </c>
      <c r="F141" s="44">
        <v>0</v>
      </c>
      <c r="G141" s="44">
        <f t="shared" si="2"/>
        <v>0</v>
      </c>
      <c r="H141" s="44">
        <v>0</v>
      </c>
      <c r="I141" s="44">
        <v>0</v>
      </c>
      <c r="J141" s="44">
        <v>0</v>
      </c>
      <c r="K141" s="44">
        <f t="shared" si="3"/>
        <v>0</v>
      </c>
    </row>
    <row r="142" spans="1:11">
      <c r="A142" s="109" t="s">
        <v>59</v>
      </c>
      <c r="B142" s="109"/>
      <c r="C142" s="109"/>
      <c r="D142" s="44">
        <v>0</v>
      </c>
      <c r="E142" s="44">
        <v>0</v>
      </c>
      <c r="F142" s="44">
        <v>0</v>
      </c>
      <c r="G142" s="44">
        <f t="shared" si="2"/>
        <v>0</v>
      </c>
      <c r="H142" s="44">
        <v>0</v>
      </c>
      <c r="I142" s="44">
        <v>0</v>
      </c>
      <c r="J142" s="44">
        <v>0</v>
      </c>
      <c r="K142" s="44">
        <f t="shared" si="3"/>
        <v>0</v>
      </c>
    </row>
    <row r="143" spans="1:11">
      <c r="A143" s="106" t="s">
        <v>53</v>
      </c>
      <c r="B143" s="106"/>
      <c r="C143" s="106"/>
      <c r="D143" s="46">
        <f>SUM(D137:D142)</f>
        <v>0</v>
      </c>
      <c r="E143" s="46">
        <f t="shared" ref="E143:G143" si="4">SUM(E137:E142)</f>
        <v>0</v>
      </c>
      <c r="F143" s="46">
        <f t="shared" si="4"/>
        <v>0</v>
      </c>
      <c r="G143" s="46">
        <f t="shared" si="4"/>
        <v>0</v>
      </c>
      <c r="H143" s="46">
        <f>SUM(H137:H142)</f>
        <v>0</v>
      </c>
      <c r="I143" s="46">
        <f t="shared" ref="I143:K143" si="5">SUM(I137:I142)</f>
        <v>0</v>
      </c>
      <c r="J143" s="46">
        <f t="shared" si="5"/>
        <v>0</v>
      </c>
      <c r="K143" s="46">
        <f t="shared" si="5"/>
        <v>0</v>
      </c>
    </row>
    <row r="144" spans="1:11">
      <c r="A144" s="139" t="s">
        <v>119</v>
      </c>
      <c r="B144" s="139"/>
      <c r="C144" s="139"/>
      <c r="D144" s="139"/>
      <c r="E144" s="139"/>
      <c r="F144" s="139"/>
      <c r="G144" s="139"/>
      <c r="H144" s="139"/>
      <c r="I144" s="139"/>
      <c r="J144" s="138" t="s">
        <v>118</v>
      </c>
      <c r="K144" s="138"/>
    </row>
    <row r="145" spans="1:11">
      <c r="A145" s="19" t="s">
        <v>120</v>
      </c>
      <c r="B145" s="19"/>
      <c r="C145" s="19"/>
      <c r="D145" s="13"/>
      <c r="E145" s="13"/>
      <c r="F145" s="13"/>
      <c r="G145" s="13"/>
      <c r="H145" s="13"/>
      <c r="I145" s="13"/>
    </row>
    <row r="146" spans="1:11">
      <c r="A146" s="140" t="s">
        <v>49</v>
      </c>
      <c r="B146" s="141"/>
      <c r="C146" s="142"/>
      <c r="D146" s="135" t="s">
        <v>31</v>
      </c>
      <c r="E146" s="136"/>
      <c r="F146" s="136"/>
      <c r="G146" s="137"/>
      <c r="H146" s="135" t="s">
        <v>32</v>
      </c>
      <c r="I146" s="136"/>
      <c r="J146" s="136"/>
      <c r="K146" s="137"/>
    </row>
    <row r="147" spans="1:11">
      <c r="A147" s="143"/>
      <c r="B147" s="144"/>
      <c r="C147" s="145"/>
      <c r="D147" s="18" t="s">
        <v>50</v>
      </c>
      <c r="E147" s="18" t="s">
        <v>51</v>
      </c>
      <c r="F147" s="18" t="s">
        <v>52</v>
      </c>
      <c r="G147" s="18" t="s">
        <v>53</v>
      </c>
      <c r="H147" s="18" t="s">
        <v>50</v>
      </c>
      <c r="I147" s="18" t="s">
        <v>51</v>
      </c>
      <c r="J147" s="18" t="s">
        <v>52</v>
      </c>
      <c r="K147" s="18" t="s">
        <v>53</v>
      </c>
    </row>
    <row r="148" spans="1:11">
      <c r="A148" s="86" t="s">
        <v>54</v>
      </c>
      <c r="B148" s="87"/>
      <c r="C148" s="88"/>
      <c r="D148" s="44">
        <v>0</v>
      </c>
      <c r="E148" s="44">
        <v>0</v>
      </c>
      <c r="F148" s="44">
        <v>0</v>
      </c>
      <c r="G148" s="44">
        <f>SUM(D148:F148)</f>
        <v>0</v>
      </c>
      <c r="H148" s="44">
        <v>0</v>
      </c>
      <c r="I148" s="44">
        <v>0</v>
      </c>
      <c r="J148" s="44">
        <v>0</v>
      </c>
      <c r="K148" s="44">
        <f>SUM(H148:J148)</f>
        <v>0</v>
      </c>
    </row>
    <row r="149" spans="1:11">
      <c r="A149" s="86" t="s">
        <v>55</v>
      </c>
      <c r="B149" s="87"/>
      <c r="C149" s="88"/>
      <c r="D149" s="44">
        <v>0</v>
      </c>
      <c r="E149" s="44">
        <v>0</v>
      </c>
      <c r="F149" s="44">
        <v>0</v>
      </c>
      <c r="G149" s="44">
        <f t="shared" ref="G149:G153" si="6">SUM(D149:F149)</f>
        <v>0</v>
      </c>
      <c r="H149" s="44">
        <v>0</v>
      </c>
      <c r="I149" s="44">
        <v>0</v>
      </c>
      <c r="J149" s="44">
        <v>0</v>
      </c>
      <c r="K149" s="44">
        <f t="shared" ref="K149:K153" si="7">SUM(H149:J149)</f>
        <v>0</v>
      </c>
    </row>
    <row r="150" spans="1:11">
      <c r="A150" s="86" t="s">
        <v>56</v>
      </c>
      <c r="B150" s="87"/>
      <c r="C150" s="88"/>
      <c r="D150" s="44">
        <v>0</v>
      </c>
      <c r="E150" s="44">
        <v>0</v>
      </c>
      <c r="F150" s="44">
        <v>0</v>
      </c>
      <c r="G150" s="44">
        <f t="shared" si="6"/>
        <v>0</v>
      </c>
      <c r="H150" s="44">
        <v>0</v>
      </c>
      <c r="I150" s="44">
        <v>0</v>
      </c>
      <c r="J150" s="44">
        <v>0</v>
      </c>
      <c r="K150" s="44">
        <f t="shared" si="7"/>
        <v>0</v>
      </c>
    </row>
    <row r="151" spans="1:11">
      <c r="A151" s="86" t="s">
        <v>57</v>
      </c>
      <c r="B151" s="87"/>
      <c r="C151" s="88"/>
      <c r="D151" s="44">
        <v>0</v>
      </c>
      <c r="E151" s="44">
        <v>0</v>
      </c>
      <c r="F151" s="44">
        <v>0</v>
      </c>
      <c r="G151" s="44">
        <f t="shared" si="6"/>
        <v>0</v>
      </c>
      <c r="H151" s="44">
        <v>0</v>
      </c>
      <c r="I151" s="44">
        <v>0</v>
      </c>
      <c r="J151" s="44">
        <v>0</v>
      </c>
      <c r="K151" s="44">
        <f t="shared" si="7"/>
        <v>0</v>
      </c>
    </row>
    <row r="152" spans="1:11">
      <c r="A152" s="86" t="s">
        <v>58</v>
      </c>
      <c r="B152" s="87"/>
      <c r="C152" s="88"/>
      <c r="D152" s="44">
        <v>0</v>
      </c>
      <c r="E152" s="44">
        <v>0</v>
      </c>
      <c r="F152" s="44">
        <v>0</v>
      </c>
      <c r="G152" s="44">
        <f t="shared" si="6"/>
        <v>0</v>
      </c>
      <c r="H152" s="44">
        <v>0</v>
      </c>
      <c r="I152" s="44">
        <v>0</v>
      </c>
      <c r="J152" s="44">
        <v>0</v>
      </c>
      <c r="K152" s="44">
        <f t="shared" si="7"/>
        <v>0</v>
      </c>
    </row>
    <row r="153" spans="1:11">
      <c r="A153" s="86" t="s">
        <v>59</v>
      </c>
      <c r="B153" s="87"/>
      <c r="C153" s="88"/>
      <c r="D153" s="44">
        <v>0</v>
      </c>
      <c r="E153" s="44">
        <v>0</v>
      </c>
      <c r="F153" s="44">
        <v>0</v>
      </c>
      <c r="G153" s="44">
        <f t="shared" si="6"/>
        <v>0</v>
      </c>
      <c r="H153" s="44">
        <v>0</v>
      </c>
      <c r="I153" s="44">
        <v>0</v>
      </c>
      <c r="J153" s="44">
        <v>0</v>
      </c>
      <c r="K153" s="44">
        <f t="shared" si="7"/>
        <v>0</v>
      </c>
    </row>
    <row r="154" spans="1:11">
      <c r="A154" s="135" t="s">
        <v>53</v>
      </c>
      <c r="B154" s="136"/>
      <c r="C154" s="137"/>
      <c r="D154" s="46">
        <f>SUM(D148:D153)</f>
        <v>0</v>
      </c>
      <c r="E154" s="46">
        <f t="shared" ref="E154:G154" si="8">SUM(E148:E153)</f>
        <v>0</v>
      </c>
      <c r="F154" s="46">
        <f t="shared" si="8"/>
        <v>0</v>
      </c>
      <c r="G154" s="46">
        <f t="shared" si="8"/>
        <v>0</v>
      </c>
      <c r="H154" s="46">
        <f>SUM(H148:H153)</f>
        <v>0</v>
      </c>
      <c r="I154" s="46">
        <f t="shared" ref="I154:K154" si="9">SUM(I148:I153)</f>
        <v>0</v>
      </c>
      <c r="J154" s="46">
        <f t="shared" si="9"/>
        <v>0</v>
      </c>
      <c r="K154" s="46">
        <f t="shared" si="9"/>
        <v>0</v>
      </c>
    </row>
    <row r="155" spans="1:11">
      <c r="A155" s="16"/>
      <c r="B155" s="16"/>
      <c r="C155" s="16"/>
      <c r="D155" s="17"/>
      <c r="E155" s="17"/>
      <c r="F155" s="17"/>
      <c r="G155" s="17"/>
      <c r="H155" s="17"/>
      <c r="I155" s="17"/>
      <c r="J155" s="17"/>
      <c r="K155" s="17"/>
    </row>
  </sheetData>
  <mergeCells count="204">
    <mergeCell ref="G64:L64"/>
    <mergeCell ref="A63:F63"/>
    <mergeCell ref="G63:L63"/>
    <mergeCell ref="C96:F96"/>
    <mergeCell ref="G96:K96"/>
    <mergeCell ref="A149:C149"/>
    <mergeCell ref="A150:C150"/>
    <mergeCell ref="A151:C151"/>
    <mergeCell ref="A152:C152"/>
    <mergeCell ref="A153:C153"/>
    <mergeCell ref="A154:C154"/>
    <mergeCell ref="J144:K144"/>
    <mergeCell ref="A144:I144"/>
    <mergeCell ref="A146:C147"/>
    <mergeCell ref="D146:G146"/>
    <mergeCell ref="H146:K146"/>
    <mergeCell ref="A148:C148"/>
    <mergeCell ref="A138:C138"/>
    <mergeCell ref="A139:C139"/>
    <mergeCell ref="A140:C140"/>
    <mergeCell ref="A141:C141"/>
    <mergeCell ref="A142:C142"/>
    <mergeCell ref="A143:C143"/>
    <mergeCell ref="J134:K134"/>
    <mergeCell ref="A135:C136"/>
    <mergeCell ref="D135:G135"/>
    <mergeCell ref="H135:K135"/>
    <mergeCell ref="A137:C137"/>
    <mergeCell ref="A129:C129"/>
    <mergeCell ref="A130:C130"/>
    <mergeCell ref="A131:C131"/>
    <mergeCell ref="A132:C132"/>
    <mergeCell ref="J123:K123"/>
    <mergeCell ref="A123:C123"/>
    <mergeCell ref="A124:C125"/>
    <mergeCell ref="D124:G124"/>
    <mergeCell ref="H124:K124"/>
    <mergeCell ref="A126:C126"/>
    <mergeCell ref="A127:C127"/>
    <mergeCell ref="A128:C128"/>
    <mergeCell ref="A119:C119"/>
    <mergeCell ref="A120:C120"/>
    <mergeCell ref="A121:C121"/>
    <mergeCell ref="D113:G113"/>
    <mergeCell ref="H113:K113"/>
    <mergeCell ref="J112:K112"/>
    <mergeCell ref="A112:C112"/>
    <mergeCell ref="A113:C114"/>
    <mergeCell ref="A115:C115"/>
    <mergeCell ref="A116:C116"/>
    <mergeCell ref="A117:C117"/>
    <mergeCell ref="A118:C118"/>
    <mergeCell ref="A101:K101"/>
    <mergeCell ref="D102:K102"/>
    <mergeCell ref="A104:K104"/>
    <mergeCell ref="C105:K105"/>
    <mergeCell ref="A75:B76"/>
    <mergeCell ref="A77:B81"/>
    <mergeCell ref="A82:B86"/>
    <mergeCell ref="A87:B91"/>
    <mergeCell ref="A92:B93"/>
    <mergeCell ref="C97:F97"/>
    <mergeCell ref="C98:F98"/>
    <mergeCell ref="C99:F99"/>
    <mergeCell ref="G97:K97"/>
    <mergeCell ref="G98:K98"/>
    <mergeCell ref="G99:K99"/>
    <mergeCell ref="A94:B95"/>
    <mergeCell ref="A97:B99"/>
    <mergeCell ref="C94:F94"/>
    <mergeCell ref="C95:F95"/>
    <mergeCell ref="G88:K88"/>
    <mergeCell ref="G89:K89"/>
    <mergeCell ref="G90:K90"/>
    <mergeCell ref="G91:K91"/>
    <mergeCell ref="G92:K92"/>
    <mergeCell ref="G93:K93"/>
    <mergeCell ref="G94:K94"/>
    <mergeCell ref="G95:K95"/>
    <mergeCell ref="C88:F88"/>
    <mergeCell ref="C89:F89"/>
    <mergeCell ref="C90:F90"/>
    <mergeCell ref="C91:F91"/>
    <mergeCell ref="C92:F92"/>
    <mergeCell ref="C93:F93"/>
    <mergeCell ref="C87:F87"/>
    <mergeCell ref="G77:K77"/>
    <mergeCell ref="G78:K78"/>
    <mergeCell ref="G80:K80"/>
    <mergeCell ref="G81:K81"/>
    <mergeCell ref="G82:K82"/>
    <mergeCell ref="G83:K83"/>
    <mergeCell ref="G87:K87"/>
    <mergeCell ref="C80:F80"/>
    <mergeCell ref="C81:F81"/>
    <mergeCell ref="C82:F82"/>
    <mergeCell ref="C83:F83"/>
    <mergeCell ref="C79:F79"/>
    <mergeCell ref="G79:K79"/>
    <mergeCell ref="C84:F84"/>
    <mergeCell ref="C85:F85"/>
    <mergeCell ref="C86:F86"/>
    <mergeCell ref="G84:K84"/>
    <mergeCell ref="G85:K85"/>
    <mergeCell ref="G86:K86"/>
    <mergeCell ref="C75:F75"/>
    <mergeCell ref="G75:K75"/>
    <mergeCell ref="C76:F76"/>
    <mergeCell ref="G76:K76"/>
    <mergeCell ref="C77:F77"/>
    <mergeCell ref="C78:F78"/>
    <mergeCell ref="A70:K70"/>
    <mergeCell ref="A72:K72"/>
    <mergeCell ref="A73:C73"/>
    <mergeCell ref="G74:K74"/>
    <mergeCell ref="A74:B74"/>
    <mergeCell ref="C74:F74"/>
    <mergeCell ref="A67:F67"/>
    <mergeCell ref="G67:K67"/>
    <mergeCell ref="A68:F68"/>
    <mergeCell ref="G68:K68"/>
    <mergeCell ref="A69:F69"/>
    <mergeCell ref="G69:K69"/>
    <mergeCell ref="A56:F56"/>
    <mergeCell ref="G56:K56"/>
    <mergeCell ref="A57:F57"/>
    <mergeCell ref="G57:K57"/>
    <mergeCell ref="A66:F66"/>
    <mergeCell ref="G66:K66"/>
    <mergeCell ref="A59:F59"/>
    <mergeCell ref="G59:K59"/>
    <mergeCell ref="A60:F60"/>
    <mergeCell ref="A61:F61"/>
    <mergeCell ref="A62:F62"/>
    <mergeCell ref="G60:L60"/>
    <mergeCell ref="G61:L61"/>
    <mergeCell ref="A64:F64"/>
    <mergeCell ref="A50:F50"/>
    <mergeCell ref="G50:K50"/>
    <mergeCell ref="A52:K52"/>
    <mergeCell ref="A53:F53"/>
    <mergeCell ref="G53:K53"/>
    <mergeCell ref="A54:F54"/>
    <mergeCell ref="G54:K54"/>
    <mergeCell ref="A46:K46"/>
    <mergeCell ref="A47:F47"/>
    <mergeCell ref="G47:K47"/>
    <mergeCell ref="A48:F48"/>
    <mergeCell ref="G48:K48"/>
    <mergeCell ref="A49:F49"/>
    <mergeCell ref="G49:K49"/>
    <mergeCell ref="A39:K39"/>
    <mergeCell ref="A40:F40"/>
    <mergeCell ref="G40:K40"/>
    <mergeCell ref="A41:F41"/>
    <mergeCell ref="A43:F43"/>
    <mergeCell ref="A44:F44"/>
    <mergeCell ref="G41:K41"/>
    <mergeCell ref="G43:K43"/>
    <mergeCell ref="G44:K44"/>
    <mergeCell ref="A42:F42"/>
    <mergeCell ref="G42:K42"/>
    <mergeCell ref="B23:K23"/>
    <mergeCell ref="B25:K25"/>
    <mergeCell ref="B26:K26"/>
    <mergeCell ref="B27:K27"/>
    <mergeCell ref="B28:K28"/>
    <mergeCell ref="B29:K29"/>
    <mergeCell ref="B30:K30"/>
    <mergeCell ref="G36:K36"/>
    <mergeCell ref="A34:F34"/>
    <mergeCell ref="A36:F36"/>
    <mergeCell ref="A31:K31"/>
    <mergeCell ref="A32:K32"/>
    <mergeCell ref="A33:F33"/>
    <mergeCell ref="G33:K33"/>
    <mergeCell ref="A37:F37"/>
    <mergeCell ref="G37:K37"/>
    <mergeCell ref="A35:F35"/>
    <mergeCell ref="G35:K35"/>
    <mergeCell ref="A55:F55"/>
    <mergeCell ref="G55:K55"/>
    <mergeCell ref="A45:F45"/>
    <mergeCell ref="G45:K45"/>
    <mergeCell ref="A51:F51"/>
    <mergeCell ref="G51:K51"/>
    <mergeCell ref="B1:J1"/>
    <mergeCell ref="A2:J2"/>
    <mergeCell ref="C3:K3"/>
    <mergeCell ref="C4:K4"/>
    <mergeCell ref="C5:K5"/>
    <mergeCell ref="A6:K6"/>
    <mergeCell ref="B18:K18"/>
    <mergeCell ref="B19:K19"/>
    <mergeCell ref="B20:K20"/>
    <mergeCell ref="A24:K24"/>
    <mergeCell ref="C8:D8"/>
    <mergeCell ref="C14:D14"/>
    <mergeCell ref="A15:K15"/>
    <mergeCell ref="A16:D16"/>
    <mergeCell ref="A17:K17"/>
    <mergeCell ref="G34:K34"/>
    <mergeCell ref="B21:K21"/>
    <mergeCell ref="B22:K22"/>
  </mergeCells>
  <pageMargins left="0.25" right="0.25" top="0.75" bottom="0.75" header="0.3" footer="0.3"/>
  <pageSetup paperSize="9" scale="84" orientation="portrait" r:id="rId1"/>
  <rowBreaks count="5" manualBreakCount="5">
    <brk id="30" max="16383" man="1"/>
    <brk id="64" max="16383" man="1"/>
    <brk id="71" max="16383" man="1"/>
    <brk id="99" max="16383" man="1"/>
    <brk id="1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115" zoomScaleNormal="115" zoomScaleSheetLayoutView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:A20"/>
    </sheetView>
  </sheetViews>
  <sheetFormatPr defaultColWidth="9.125" defaultRowHeight="21.75"/>
  <cols>
    <col min="1" max="1" width="15.625" style="38" customWidth="1"/>
    <col min="2" max="2" width="32.75" style="1" customWidth="1"/>
    <col min="3" max="18" width="4.625" style="1" customWidth="1"/>
    <col min="19" max="19" width="9.625" style="47" customWidth="1"/>
    <col min="20" max="20" width="4.625" style="1" customWidth="1"/>
    <col min="21" max="16384" width="9.125" style="1"/>
  </cols>
  <sheetData>
    <row r="1" spans="1:21">
      <c r="A1" s="39" t="s">
        <v>180</v>
      </c>
      <c r="B1" s="2"/>
    </row>
    <row r="2" spans="1:21">
      <c r="A2" s="38" t="s">
        <v>114</v>
      </c>
      <c r="R2" s="146" t="s">
        <v>124</v>
      </c>
      <c r="S2" s="146"/>
    </row>
    <row r="3" spans="1:21" ht="24" customHeight="1">
      <c r="A3" s="147" t="s">
        <v>61</v>
      </c>
      <c r="B3" s="148" t="s">
        <v>181</v>
      </c>
      <c r="C3" s="147" t="s">
        <v>62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9" t="s">
        <v>182</v>
      </c>
    </row>
    <row r="4" spans="1:21" ht="26.25" customHeight="1">
      <c r="A4" s="147"/>
      <c r="B4" s="148"/>
      <c r="C4" s="147" t="s">
        <v>63</v>
      </c>
      <c r="D4" s="147"/>
      <c r="E4" s="147"/>
      <c r="F4" s="147"/>
      <c r="G4" s="147" t="s">
        <v>64</v>
      </c>
      <c r="H4" s="147"/>
      <c r="I4" s="147"/>
      <c r="J4" s="147"/>
      <c r="K4" s="147" t="s">
        <v>65</v>
      </c>
      <c r="L4" s="147"/>
      <c r="M4" s="147"/>
      <c r="N4" s="147"/>
      <c r="O4" s="147" t="s">
        <v>53</v>
      </c>
      <c r="P4" s="147"/>
      <c r="Q4" s="147"/>
      <c r="R4" s="147"/>
      <c r="S4" s="149"/>
      <c r="T4" s="27"/>
    </row>
    <row r="5" spans="1:21">
      <c r="A5" s="147"/>
      <c r="B5" s="148"/>
      <c r="C5" s="42" t="s">
        <v>66</v>
      </c>
      <c r="D5" s="42" t="s">
        <v>67</v>
      </c>
      <c r="E5" s="42" t="s">
        <v>68</v>
      </c>
      <c r="F5" s="42" t="s">
        <v>69</v>
      </c>
      <c r="G5" s="42" t="s">
        <v>66</v>
      </c>
      <c r="H5" s="42" t="s">
        <v>67</v>
      </c>
      <c r="I5" s="42" t="s">
        <v>68</v>
      </c>
      <c r="J5" s="42" t="s">
        <v>69</v>
      </c>
      <c r="K5" s="42" t="s">
        <v>66</v>
      </c>
      <c r="L5" s="42" t="s">
        <v>67</v>
      </c>
      <c r="M5" s="42" t="s">
        <v>68</v>
      </c>
      <c r="N5" s="42" t="s">
        <v>69</v>
      </c>
      <c r="O5" s="42" t="s">
        <v>66</v>
      </c>
      <c r="P5" s="42" t="s">
        <v>67</v>
      </c>
      <c r="Q5" s="42" t="s">
        <v>68</v>
      </c>
      <c r="R5" s="42" t="s">
        <v>69</v>
      </c>
      <c r="S5" s="149"/>
    </row>
    <row r="6" spans="1:21">
      <c r="A6" s="151" t="s">
        <v>267</v>
      </c>
      <c r="B6" s="48" t="s">
        <v>268</v>
      </c>
      <c r="C6" s="49">
        <v>0</v>
      </c>
      <c r="D6" s="49">
        <v>0</v>
      </c>
      <c r="E6" s="49">
        <v>0</v>
      </c>
      <c r="F6" s="49">
        <v>0</v>
      </c>
      <c r="G6" s="49">
        <v>9</v>
      </c>
      <c r="H6" s="49">
        <v>1</v>
      </c>
      <c r="I6" s="49">
        <v>0</v>
      </c>
      <c r="J6" s="49">
        <v>0</v>
      </c>
      <c r="K6" s="49">
        <v>3</v>
      </c>
      <c r="L6" s="49">
        <v>0</v>
      </c>
      <c r="M6" s="49">
        <v>1</v>
      </c>
      <c r="N6" s="49">
        <v>0</v>
      </c>
      <c r="O6" s="49">
        <f t="shared" ref="O6:R21" si="0">C6+G6+K6</f>
        <v>12</v>
      </c>
      <c r="P6" s="49">
        <f t="shared" si="0"/>
        <v>1</v>
      </c>
      <c r="Q6" s="49">
        <f t="shared" si="0"/>
        <v>1</v>
      </c>
      <c r="R6" s="49">
        <f t="shared" si="0"/>
        <v>0</v>
      </c>
      <c r="S6" s="49">
        <f>248+199+202+175+26+39+155+139</f>
        <v>1183</v>
      </c>
      <c r="T6" s="50">
        <f>O6+P6+Q6+R6</f>
        <v>14</v>
      </c>
      <c r="U6" s="51" t="s">
        <v>269</v>
      </c>
    </row>
    <row r="7" spans="1:21">
      <c r="A7" s="151"/>
      <c r="B7" s="52" t="s">
        <v>270</v>
      </c>
      <c r="C7" s="53">
        <v>0</v>
      </c>
      <c r="D7" s="53">
        <v>0</v>
      </c>
      <c r="E7" s="53">
        <v>0</v>
      </c>
      <c r="F7" s="53">
        <v>0</v>
      </c>
      <c r="G7" s="53">
        <v>3</v>
      </c>
      <c r="H7" s="53">
        <v>0</v>
      </c>
      <c r="I7" s="53">
        <v>0</v>
      </c>
      <c r="J7" s="53">
        <v>0</v>
      </c>
      <c r="K7" s="53">
        <v>2</v>
      </c>
      <c r="L7" s="53">
        <v>0</v>
      </c>
      <c r="M7" s="53">
        <v>0</v>
      </c>
      <c r="N7" s="53">
        <v>0</v>
      </c>
      <c r="O7" s="53">
        <f t="shared" si="0"/>
        <v>5</v>
      </c>
      <c r="P7" s="53">
        <f t="shared" si="0"/>
        <v>0</v>
      </c>
      <c r="Q7" s="53">
        <f t="shared" si="0"/>
        <v>0</v>
      </c>
      <c r="R7" s="53">
        <f t="shared" si="0"/>
        <v>0</v>
      </c>
      <c r="S7" s="53">
        <v>227</v>
      </c>
      <c r="T7" s="50">
        <f t="shared" ref="T7:T58" si="1">O7+P7+Q7+R7</f>
        <v>5</v>
      </c>
    </row>
    <row r="8" spans="1:21">
      <c r="A8" s="151"/>
      <c r="B8" s="52" t="s">
        <v>271</v>
      </c>
      <c r="C8" s="53">
        <v>0</v>
      </c>
      <c r="D8" s="53">
        <v>0</v>
      </c>
      <c r="E8" s="53">
        <v>0</v>
      </c>
      <c r="F8" s="53">
        <v>0</v>
      </c>
      <c r="G8" s="53">
        <v>2</v>
      </c>
      <c r="H8" s="53">
        <v>0</v>
      </c>
      <c r="I8" s="53">
        <v>0</v>
      </c>
      <c r="J8" s="53">
        <v>0</v>
      </c>
      <c r="K8" s="53">
        <v>0</v>
      </c>
      <c r="L8" s="53">
        <v>1</v>
      </c>
      <c r="M8" s="53">
        <v>0</v>
      </c>
      <c r="N8" s="53">
        <v>0</v>
      </c>
      <c r="O8" s="53">
        <f t="shared" si="0"/>
        <v>2</v>
      </c>
      <c r="P8" s="53">
        <f t="shared" si="0"/>
        <v>1</v>
      </c>
      <c r="Q8" s="53">
        <f t="shared" si="0"/>
        <v>0</v>
      </c>
      <c r="R8" s="53">
        <f t="shared" si="0"/>
        <v>0</v>
      </c>
      <c r="S8" s="53">
        <v>208</v>
      </c>
      <c r="T8" s="50">
        <f t="shared" si="1"/>
        <v>3</v>
      </c>
    </row>
    <row r="9" spans="1:21">
      <c r="A9" s="151"/>
      <c r="B9" s="52" t="s">
        <v>272</v>
      </c>
      <c r="C9" s="53">
        <v>0</v>
      </c>
      <c r="D9" s="53">
        <v>0</v>
      </c>
      <c r="E9" s="53">
        <v>0</v>
      </c>
      <c r="F9" s="53">
        <v>0</v>
      </c>
      <c r="G9" s="53">
        <v>5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f t="shared" si="0"/>
        <v>5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v>231</v>
      </c>
      <c r="T9" s="50">
        <f t="shared" si="1"/>
        <v>5</v>
      </c>
    </row>
    <row r="10" spans="1:21">
      <c r="A10" s="151"/>
      <c r="B10" s="52" t="s">
        <v>273</v>
      </c>
      <c r="C10" s="53">
        <v>0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1</v>
      </c>
      <c r="M10" s="53">
        <v>0</v>
      </c>
      <c r="N10" s="53">
        <v>0</v>
      </c>
      <c r="O10" s="53">
        <f t="shared" si="0"/>
        <v>3</v>
      </c>
      <c r="P10" s="53">
        <f t="shared" si="0"/>
        <v>1</v>
      </c>
      <c r="Q10" s="53">
        <f t="shared" si="0"/>
        <v>0</v>
      </c>
      <c r="R10" s="53">
        <f t="shared" si="0"/>
        <v>0</v>
      </c>
      <c r="S10" s="53">
        <v>206</v>
      </c>
      <c r="T10" s="50">
        <f t="shared" si="1"/>
        <v>4</v>
      </c>
    </row>
    <row r="11" spans="1:21">
      <c r="A11" s="151"/>
      <c r="B11" s="52" t="s">
        <v>274</v>
      </c>
      <c r="C11" s="53">
        <v>0</v>
      </c>
      <c r="D11" s="53">
        <v>0</v>
      </c>
      <c r="E11" s="53">
        <v>0</v>
      </c>
      <c r="F11" s="53">
        <v>0</v>
      </c>
      <c r="G11" s="53">
        <v>1</v>
      </c>
      <c r="H11" s="53">
        <v>0</v>
      </c>
      <c r="I11" s="53">
        <v>0</v>
      </c>
      <c r="J11" s="53">
        <v>0</v>
      </c>
      <c r="K11" s="53">
        <v>2</v>
      </c>
      <c r="L11" s="53">
        <v>1</v>
      </c>
      <c r="M11" s="53">
        <v>0</v>
      </c>
      <c r="N11" s="53">
        <v>0</v>
      </c>
      <c r="O11" s="53">
        <f t="shared" si="0"/>
        <v>3</v>
      </c>
      <c r="P11" s="53">
        <f t="shared" si="0"/>
        <v>1</v>
      </c>
      <c r="Q11" s="53">
        <f t="shared" si="0"/>
        <v>0</v>
      </c>
      <c r="R11" s="53">
        <f t="shared" si="0"/>
        <v>0</v>
      </c>
      <c r="S11" s="53">
        <v>0</v>
      </c>
      <c r="T11" s="50">
        <f t="shared" si="1"/>
        <v>4</v>
      </c>
    </row>
    <row r="12" spans="1:21">
      <c r="A12" s="151"/>
      <c r="B12" s="52" t="s">
        <v>275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2</v>
      </c>
      <c r="M12" s="53">
        <v>1</v>
      </c>
      <c r="N12" s="53">
        <v>0</v>
      </c>
      <c r="O12" s="53">
        <f t="shared" si="0"/>
        <v>0</v>
      </c>
      <c r="P12" s="53">
        <f t="shared" si="0"/>
        <v>2</v>
      </c>
      <c r="Q12" s="53">
        <f t="shared" si="0"/>
        <v>1</v>
      </c>
      <c r="R12" s="53">
        <f t="shared" si="0"/>
        <v>0</v>
      </c>
      <c r="S12" s="53">
        <v>0</v>
      </c>
      <c r="T12" s="50">
        <f t="shared" si="1"/>
        <v>3</v>
      </c>
    </row>
    <row r="13" spans="1:21">
      <c r="A13" s="151"/>
      <c r="B13" s="52" t="s">
        <v>276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</v>
      </c>
      <c r="L13" s="53">
        <v>2</v>
      </c>
      <c r="M13" s="53">
        <v>0</v>
      </c>
      <c r="N13" s="53">
        <v>0</v>
      </c>
      <c r="O13" s="53">
        <f t="shared" si="0"/>
        <v>2</v>
      </c>
      <c r="P13" s="53">
        <f t="shared" si="0"/>
        <v>2</v>
      </c>
      <c r="Q13" s="53">
        <f t="shared" si="0"/>
        <v>0</v>
      </c>
      <c r="R13" s="53">
        <f t="shared" si="0"/>
        <v>0</v>
      </c>
      <c r="S13" s="53">
        <v>0</v>
      </c>
      <c r="T13" s="50">
        <f t="shared" si="1"/>
        <v>4</v>
      </c>
    </row>
    <row r="14" spans="1:21">
      <c r="A14" s="151"/>
      <c r="B14" s="52" t="s">
        <v>277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>10+59+2+12</f>
        <v>83</v>
      </c>
      <c r="T14" s="50">
        <f t="shared" si="1"/>
        <v>0</v>
      </c>
    </row>
    <row r="15" spans="1:21">
      <c r="A15" s="151"/>
      <c r="B15" s="52" t="s">
        <v>278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f t="shared" si="0"/>
        <v>0</v>
      </c>
      <c r="P15" s="53">
        <f t="shared" si="0"/>
        <v>0</v>
      </c>
      <c r="Q15" s="53">
        <f t="shared" si="0"/>
        <v>0</v>
      </c>
      <c r="R15" s="53">
        <f t="shared" si="0"/>
        <v>0</v>
      </c>
      <c r="S15" s="53">
        <v>51</v>
      </c>
      <c r="T15" s="50">
        <f t="shared" si="1"/>
        <v>0</v>
      </c>
    </row>
    <row r="16" spans="1:21">
      <c r="A16" s="151"/>
      <c r="B16" s="52" t="s">
        <v>279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f t="shared" si="0"/>
        <v>0</v>
      </c>
      <c r="P16" s="53">
        <f t="shared" si="0"/>
        <v>0</v>
      </c>
      <c r="Q16" s="53">
        <f t="shared" si="0"/>
        <v>0</v>
      </c>
      <c r="R16" s="53">
        <f t="shared" si="0"/>
        <v>0</v>
      </c>
      <c r="S16" s="53">
        <f>3+30</f>
        <v>33</v>
      </c>
      <c r="T16" s="50">
        <f t="shared" si="1"/>
        <v>0</v>
      </c>
    </row>
    <row r="17" spans="1:20">
      <c r="A17" s="151"/>
      <c r="B17" s="52" t="s">
        <v>280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f t="shared" si="0"/>
        <v>0</v>
      </c>
      <c r="P17" s="53">
        <f t="shared" si="0"/>
        <v>0</v>
      </c>
      <c r="Q17" s="53">
        <f t="shared" si="0"/>
        <v>0</v>
      </c>
      <c r="R17" s="53">
        <f t="shared" si="0"/>
        <v>0</v>
      </c>
      <c r="S17" s="53">
        <v>220</v>
      </c>
      <c r="T17" s="50">
        <f t="shared" si="1"/>
        <v>0</v>
      </c>
    </row>
    <row r="18" spans="1:20">
      <c r="A18" s="151"/>
      <c r="B18" s="52" t="s">
        <v>281</v>
      </c>
      <c r="C18" s="53">
        <v>0</v>
      </c>
      <c r="D18" s="53">
        <v>0</v>
      </c>
      <c r="E18" s="53">
        <v>0</v>
      </c>
      <c r="F18" s="53">
        <v>0</v>
      </c>
      <c r="G18" s="53">
        <v>5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f t="shared" si="0"/>
        <v>5</v>
      </c>
      <c r="P18" s="53">
        <f t="shared" si="0"/>
        <v>0</v>
      </c>
      <c r="Q18" s="53">
        <f t="shared" si="0"/>
        <v>0</v>
      </c>
      <c r="R18" s="53">
        <f t="shared" si="0"/>
        <v>0</v>
      </c>
      <c r="S18" s="53">
        <v>231</v>
      </c>
      <c r="T18" s="50">
        <f t="shared" si="1"/>
        <v>5</v>
      </c>
    </row>
    <row r="19" spans="1:20">
      <c r="A19" s="151"/>
      <c r="B19" s="52" t="s">
        <v>282</v>
      </c>
      <c r="C19" s="53">
        <v>0</v>
      </c>
      <c r="D19" s="53">
        <v>0</v>
      </c>
      <c r="E19" s="53">
        <v>0</v>
      </c>
      <c r="F19" s="53">
        <v>0</v>
      </c>
      <c r="G19" s="53">
        <v>6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f t="shared" si="0"/>
        <v>6</v>
      </c>
      <c r="P19" s="53">
        <f t="shared" si="0"/>
        <v>0</v>
      </c>
      <c r="Q19" s="53">
        <f t="shared" si="0"/>
        <v>0</v>
      </c>
      <c r="R19" s="53">
        <f t="shared" si="0"/>
        <v>0</v>
      </c>
      <c r="S19" s="53">
        <v>218</v>
      </c>
      <c r="T19" s="50">
        <f t="shared" si="1"/>
        <v>6</v>
      </c>
    </row>
    <row r="20" spans="1:20">
      <c r="A20" s="151"/>
      <c r="B20" s="54" t="s">
        <v>283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  <c r="S20" s="55">
        <v>167</v>
      </c>
      <c r="T20" s="50">
        <f t="shared" si="1"/>
        <v>0</v>
      </c>
    </row>
    <row r="21" spans="1:20" ht="18.75" customHeight="1">
      <c r="A21" s="152" t="s">
        <v>284</v>
      </c>
      <c r="B21" s="48" t="s">
        <v>285</v>
      </c>
      <c r="C21" s="49">
        <v>0</v>
      </c>
      <c r="D21" s="49">
        <v>0</v>
      </c>
      <c r="E21" s="49">
        <v>0</v>
      </c>
      <c r="F21" s="49">
        <v>0</v>
      </c>
      <c r="G21" s="49">
        <v>3</v>
      </c>
      <c r="H21" s="49">
        <v>0</v>
      </c>
      <c r="I21" s="49">
        <v>0</v>
      </c>
      <c r="J21" s="49">
        <v>0</v>
      </c>
      <c r="K21" s="49">
        <v>2</v>
      </c>
      <c r="L21" s="49">
        <v>1</v>
      </c>
      <c r="M21" s="49">
        <v>0</v>
      </c>
      <c r="N21" s="49">
        <v>0</v>
      </c>
      <c r="O21" s="56">
        <f t="shared" si="0"/>
        <v>5</v>
      </c>
      <c r="P21" s="56">
        <f t="shared" si="0"/>
        <v>1</v>
      </c>
      <c r="Q21" s="56">
        <f t="shared" si="0"/>
        <v>0</v>
      </c>
      <c r="R21" s="56">
        <f t="shared" si="0"/>
        <v>0</v>
      </c>
      <c r="S21" s="49">
        <v>115</v>
      </c>
      <c r="T21" s="50">
        <f t="shared" si="1"/>
        <v>6</v>
      </c>
    </row>
    <row r="22" spans="1:20" ht="18.75" customHeight="1">
      <c r="A22" s="152"/>
      <c r="B22" s="52" t="s">
        <v>286</v>
      </c>
      <c r="C22" s="53">
        <v>0</v>
      </c>
      <c r="D22" s="53">
        <v>0</v>
      </c>
      <c r="E22" s="53">
        <v>0</v>
      </c>
      <c r="F22" s="53">
        <v>0</v>
      </c>
      <c r="G22" s="53">
        <v>10</v>
      </c>
      <c r="H22" s="53">
        <v>2</v>
      </c>
      <c r="I22" s="53">
        <v>0</v>
      </c>
      <c r="J22" s="53">
        <v>0</v>
      </c>
      <c r="K22" s="53">
        <v>1</v>
      </c>
      <c r="L22" s="53">
        <v>0</v>
      </c>
      <c r="M22" s="53">
        <v>1</v>
      </c>
      <c r="N22" s="53">
        <v>0</v>
      </c>
      <c r="O22" s="53">
        <f t="shared" ref="O22:R57" si="2">C22+G22+K22</f>
        <v>11</v>
      </c>
      <c r="P22" s="53">
        <f t="shared" si="2"/>
        <v>2</v>
      </c>
      <c r="Q22" s="53">
        <f t="shared" si="2"/>
        <v>1</v>
      </c>
      <c r="R22" s="53">
        <f t="shared" si="2"/>
        <v>0</v>
      </c>
      <c r="S22" s="53">
        <f>40+143</f>
        <v>183</v>
      </c>
      <c r="T22" s="50">
        <f t="shared" si="1"/>
        <v>14</v>
      </c>
    </row>
    <row r="23" spans="1:20" ht="18.75" customHeight="1">
      <c r="A23" s="152"/>
      <c r="B23" s="52" t="s">
        <v>287</v>
      </c>
      <c r="C23" s="53">
        <v>0</v>
      </c>
      <c r="D23" s="53">
        <v>0</v>
      </c>
      <c r="E23" s="53">
        <v>0</v>
      </c>
      <c r="F23" s="53">
        <v>0</v>
      </c>
      <c r="G23" s="53">
        <v>4</v>
      </c>
      <c r="H23" s="53">
        <v>2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f t="shared" si="2"/>
        <v>4</v>
      </c>
      <c r="P23" s="53">
        <f t="shared" si="2"/>
        <v>2</v>
      </c>
      <c r="Q23" s="53">
        <f t="shared" si="2"/>
        <v>0</v>
      </c>
      <c r="R23" s="53">
        <f t="shared" si="2"/>
        <v>0</v>
      </c>
      <c r="S23" s="53">
        <v>44</v>
      </c>
      <c r="T23" s="50">
        <f t="shared" si="1"/>
        <v>6</v>
      </c>
    </row>
    <row r="24" spans="1:20" ht="18.75" customHeight="1">
      <c r="A24" s="152"/>
      <c r="B24" s="57" t="s">
        <v>288</v>
      </c>
      <c r="C24" s="58">
        <v>0</v>
      </c>
      <c r="D24" s="58">
        <v>0</v>
      </c>
      <c r="E24" s="58">
        <v>0</v>
      </c>
      <c r="F24" s="58">
        <v>0</v>
      </c>
      <c r="G24" s="58">
        <v>5</v>
      </c>
      <c r="H24" s="58">
        <v>3</v>
      </c>
      <c r="I24" s="58">
        <v>0</v>
      </c>
      <c r="J24" s="58">
        <v>0</v>
      </c>
      <c r="K24" s="58">
        <v>1</v>
      </c>
      <c r="L24" s="58">
        <v>0</v>
      </c>
      <c r="M24" s="58">
        <v>0</v>
      </c>
      <c r="N24" s="58">
        <v>0</v>
      </c>
      <c r="O24" s="53">
        <f t="shared" si="2"/>
        <v>6</v>
      </c>
      <c r="P24" s="53">
        <f t="shared" si="2"/>
        <v>3</v>
      </c>
      <c r="Q24" s="53">
        <f t="shared" si="2"/>
        <v>0</v>
      </c>
      <c r="R24" s="53">
        <f t="shared" si="2"/>
        <v>0</v>
      </c>
      <c r="S24" s="53">
        <v>191</v>
      </c>
      <c r="T24" s="50">
        <f>O24+P24+Q24+R24</f>
        <v>9</v>
      </c>
    </row>
    <row r="25" spans="1:20">
      <c r="A25" s="152"/>
      <c r="B25" s="54" t="s">
        <v>289</v>
      </c>
      <c r="C25" s="55">
        <v>0</v>
      </c>
      <c r="D25" s="55">
        <v>0</v>
      </c>
      <c r="E25" s="55">
        <v>0</v>
      </c>
      <c r="F25" s="55">
        <v>0</v>
      </c>
      <c r="G25" s="55">
        <v>1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f t="shared" si="2"/>
        <v>1</v>
      </c>
      <c r="P25" s="55">
        <f t="shared" si="2"/>
        <v>0</v>
      </c>
      <c r="Q25" s="55">
        <f t="shared" si="2"/>
        <v>0</v>
      </c>
      <c r="R25" s="55">
        <f t="shared" si="2"/>
        <v>0</v>
      </c>
      <c r="S25" s="55">
        <f>206+98+2</f>
        <v>306</v>
      </c>
      <c r="T25" s="50">
        <f t="shared" si="1"/>
        <v>1</v>
      </c>
    </row>
    <row r="26" spans="1:20">
      <c r="A26" s="152" t="s">
        <v>290</v>
      </c>
      <c r="B26" s="48" t="s">
        <v>291</v>
      </c>
      <c r="C26" s="49">
        <v>0</v>
      </c>
      <c r="D26" s="49">
        <v>0</v>
      </c>
      <c r="E26" s="49">
        <v>0</v>
      </c>
      <c r="F26" s="49">
        <v>0</v>
      </c>
      <c r="G26" s="49">
        <v>12</v>
      </c>
      <c r="H26" s="49">
        <v>2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12</v>
      </c>
      <c r="P26" s="49">
        <f t="shared" si="2"/>
        <v>2</v>
      </c>
      <c r="Q26" s="49">
        <f t="shared" si="2"/>
        <v>0</v>
      </c>
      <c r="R26" s="49">
        <f t="shared" si="2"/>
        <v>0</v>
      </c>
      <c r="S26" s="49">
        <f>43+54+107+123+9+24</f>
        <v>360</v>
      </c>
      <c r="T26" s="50">
        <f t="shared" si="1"/>
        <v>14</v>
      </c>
    </row>
    <row r="27" spans="1:20">
      <c r="A27" s="151"/>
      <c r="B27" s="52" t="s">
        <v>292</v>
      </c>
      <c r="C27" s="53">
        <v>0</v>
      </c>
      <c r="D27" s="53">
        <v>0</v>
      </c>
      <c r="E27" s="53">
        <v>0</v>
      </c>
      <c r="F27" s="53">
        <v>0</v>
      </c>
      <c r="G27" s="53">
        <v>9</v>
      </c>
      <c r="H27" s="53">
        <v>3</v>
      </c>
      <c r="I27" s="53">
        <v>0</v>
      </c>
      <c r="J27" s="53">
        <v>0</v>
      </c>
      <c r="K27" s="53">
        <v>0</v>
      </c>
      <c r="L27" s="53">
        <v>2</v>
      </c>
      <c r="M27" s="53">
        <v>0</v>
      </c>
      <c r="N27" s="53">
        <v>0</v>
      </c>
      <c r="O27" s="53">
        <f t="shared" si="2"/>
        <v>9</v>
      </c>
      <c r="P27" s="53">
        <f t="shared" si="2"/>
        <v>5</v>
      </c>
      <c r="Q27" s="53">
        <f t="shared" si="2"/>
        <v>0</v>
      </c>
      <c r="R27" s="53">
        <f t="shared" si="2"/>
        <v>0</v>
      </c>
      <c r="S27" s="53">
        <f>170+74+12+28+44</f>
        <v>328</v>
      </c>
      <c r="T27" s="50">
        <f t="shared" si="1"/>
        <v>14</v>
      </c>
    </row>
    <row r="28" spans="1:20">
      <c r="A28" s="151"/>
      <c r="B28" s="54" t="s">
        <v>293</v>
      </c>
      <c r="C28" s="55">
        <v>0</v>
      </c>
      <c r="D28" s="55">
        <v>0</v>
      </c>
      <c r="E28" s="55">
        <v>0</v>
      </c>
      <c r="F28" s="55">
        <v>0</v>
      </c>
      <c r="G28" s="55">
        <v>11</v>
      </c>
      <c r="H28" s="55">
        <v>5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f t="shared" si="2"/>
        <v>11</v>
      </c>
      <c r="P28" s="55">
        <f t="shared" si="2"/>
        <v>5</v>
      </c>
      <c r="Q28" s="55">
        <f t="shared" si="2"/>
        <v>0</v>
      </c>
      <c r="R28" s="55">
        <f t="shared" si="2"/>
        <v>0</v>
      </c>
      <c r="S28" s="55">
        <f>60+116+12+17+69+27+14+8+3+14+1</f>
        <v>341</v>
      </c>
      <c r="T28" s="50">
        <f t="shared" si="1"/>
        <v>16</v>
      </c>
    </row>
    <row r="29" spans="1:20">
      <c r="A29" s="152" t="s">
        <v>294</v>
      </c>
      <c r="B29" s="48" t="s">
        <v>295</v>
      </c>
      <c r="C29" s="49">
        <v>0</v>
      </c>
      <c r="D29" s="49">
        <v>0</v>
      </c>
      <c r="E29" s="49">
        <v>0</v>
      </c>
      <c r="F29" s="49">
        <v>0</v>
      </c>
      <c r="G29" s="49">
        <v>9</v>
      </c>
      <c r="H29" s="49">
        <v>3</v>
      </c>
      <c r="I29" s="49">
        <v>0</v>
      </c>
      <c r="J29" s="49">
        <v>0</v>
      </c>
      <c r="K29" s="49">
        <v>1</v>
      </c>
      <c r="L29" s="49">
        <v>2</v>
      </c>
      <c r="M29" s="49">
        <v>0</v>
      </c>
      <c r="N29" s="49">
        <v>0</v>
      </c>
      <c r="O29" s="56">
        <f t="shared" si="2"/>
        <v>10</v>
      </c>
      <c r="P29" s="56">
        <f t="shared" si="2"/>
        <v>5</v>
      </c>
      <c r="Q29" s="56">
        <f t="shared" si="2"/>
        <v>0</v>
      </c>
      <c r="R29" s="56">
        <f t="shared" si="2"/>
        <v>0</v>
      </c>
      <c r="S29" s="49">
        <f>216+194+120</f>
        <v>530</v>
      </c>
      <c r="T29" s="50">
        <f t="shared" si="1"/>
        <v>15</v>
      </c>
    </row>
    <row r="30" spans="1:20">
      <c r="A30" s="152"/>
      <c r="B30" s="52" t="s">
        <v>296</v>
      </c>
      <c r="C30" s="53">
        <v>0</v>
      </c>
      <c r="D30" s="53">
        <v>0</v>
      </c>
      <c r="E30" s="53">
        <v>0</v>
      </c>
      <c r="F30" s="53">
        <v>0</v>
      </c>
      <c r="G30" s="53">
        <v>3</v>
      </c>
      <c r="H30" s="53">
        <v>1</v>
      </c>
      <c r="I30" s="53">
        <v>0</v>
      </c>
      <c r="J30" s="53">
        <v>0</v>
      </c>
      <c r="K30" s="53">
        <v>2</v>
      </c>
      <c r="L30" s="53">
        <v>0</v>
      </c>
      <c r="M30" s="53">
        <v>0</v>
      </c>
      <c r="N30" s="53">
        <v>0</v>
      </c>
      <c r="O30" s="53">
        <f t="shared" si="2"/>
        <v>5</v>
      </c>
      <c r="P30" s="53">
        <f t="shared" si="2"/>
        <v>1</v>
      </c>
      <c r="Q30" s="53">
        <f t="shared" si="2"/>
        <v>0</v>
      </c>
      <c r="R30" s="53">
        <f t="shared" si="2"/>
        <v>0</v>
      </c>
      <c r="S30" s="53">
        <f>199+91</f>
        <v>290</v>
      </c>
      <c r="T30" s="50">
        <f t="shared" si="1"/>
        <v>6</v>
      </c>
    </row>
    <row r="31" spans="1:20">
      <c r="A31" s="152"/>
      <c r="B31" s="52" t="s">
        <v>297</v>
      </c>
      <c r="C31" s="53">
        <v>0</v>
      </c>
      <c r="D31" s="53">
        <v>0</v>
      </c>
      <c r="E31" s="53">
        <v>0</v>
      </c>
      <c r="F31" s="53">
        <v>0</v>
      </c>
      <c r="G31" s="53">
        <v>3</v>
      </c>
      <c r="H31" s="53">
        <v>1</v>
      </c>
      <c r="I31" s="53">
        <v>1</v>
      </c>
      <c r="J31" s="53">
        <v>0</v>
      </c>
      <c r="K31" s="53">
        <v>0</v>
      </c>
      <c r="L31" s="53">
        <v>1</v>
      </c>
      <c r="M31" s="53">
        <v>1</v>
      </c>
      <c r="N31" s="53">
        <v>0</v>
      </c>
      <c r="O31" s="53">
        <f t="shared" si="2"/>
        <v>3</v>
      </c>
      <c r="P31" s="53">
        <f t="shared" si="2"/>
        <v>2</v>
      </c>
      <c r="Q31" s="53">
        <f t="shared" si="2"/>
        <v>2</v>
      </c>
      <c r="R31" s="53">
        <f t="shared" si="2"/>
        <v>0</v>
      </c>
      <c r="S31" s="53">
        <v>199</v>
      </c>
      <c r="T31" s="50">
        <f t="shared" si="1"/>
        <v>7</v>
      </c>
    </row>
    <row r="32" spans="1:20">
      <c r="A32" s="152"/>
      <c r="B32" s="52" t="s">
        <v>298</v>
      </c>
      <c r="C32" s="53">
        <v>0</v>
      </c>
      <c r="D32" s="53">
        <v>0</v>
      </c>
      <c r="E32" s="53">
        <v>0</v>
      </c>
      <c r="F32" s="53">
        <v>0</v>
      </c>
      <c r="G32" s="53">
        <v>5</v>
      </c>
      <c r="H32" s="53">
        <v>0</v>
      </c>
      <c r="I32" s="53">
        <v>0</v>
      </c>
      <c r="J32" s="53">
        <v>0</v>
      </c>
      <c r="K32" s="53">
        <v>1</v>
      </c>
      <c r="L32" s="53">
        <v>1</v>
      </c>
      <c r="M32" s="53">
        <v>0</v>
      </c>
      <c r="N32" s="53">
        <v>0</v>
      </c>
      <c r="O32" s="53">
        <f t="shared" si="2"/>
        <v>6</v>
      </c>
      <c r="P32" s="53">
        <f t="shared" si="2"/>
        <v>1</v>
      </c>
      <c r="Q32" s="53">
        <f t="shared" si="2"/>
        <v>0</v>
      </c>
      <c r="R32" s="53">
        <f t="shared" si="2"/>
        <v>0</v>
      </c>
      <c r="S32" s="53">
        <v>257</v>
      </c>
      <c r="T32" s="50">
        <f t="shared" si="1"/>
        <v>7</v>
      </c>
    </row>
    <row r="33" spans="1:20">
      <c r="A33" s="152"/>
      <c r="B33" s="52" t="s">
        <v>299</v>
      </c>
      <c r="C33" s="53">
        <v>1</v>
      </c>
      <c r="D33" s="53">
        <v>0</v>
      </c>
      <c r="E33" s="53">
        <v>0</v>
      </c>
      <c r="F33" s="53">
        <v>0</v>
      </c>
      <c r="G33" s="53">
        <v>5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1</v>
      </c>
      <c r="N33" s="53">
        <v>0</v>
      </c>
      <c r="O33" s="53">
        <f t="shared" si="2"/>
        <v>6</v>
      </c>
      <c r="P33" s="53">
        <f t="shared" si="2"/>
        <v>0</v>
      </c>
      <c r="Q33" s="53">
        <f t="shared" si="2"/>
        <v>1</v>
      </c>
      <c r="R33" s="53">
        <f t="shared" si="2"/>
        <v>0</v>
      </c>
      <c r="S33" s="53">
        <v>68</v>
      </c>
      <c r="T33" s="50">
        <f t="shared" si="1"/>
        <v>7</v>
      </c>
    </row>
    <row r="34" spans="1:20">
      <c r="A34" s="152"/>
      <c r="B34" s="52" t="s">
        <v>300</v>
      </c>
      <c r="C34" s="53">
        <v>0</v>
      </c>
      <c r="D34" s="53">
        <v>0</v>
      </c>
      <c r="E34" s="53">
        <v>0</v>
      </c>
      <c r="F34" s="53">
        <v>0</v>
      </c>
      <c r="G34" s="53">
        <v>9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f t="shared" si="2"/>
        <v>10</v>
      </c>
      <c r="P34" s="53">
        <f t="shared" si="2"/>
        <v>0</v>
      </c>
      <c r="Q34" s="53">
        <f t="shared" si="2"/>
        <v>0</v>
      </c>
      <c r="R34" s="53">
        <f t="shared" si="2"/>
        <v>0</v>
      </c>
      <c r="S34" s="53">
        <v>120</v>
      </c>
      <c r="T34" s="50">
        <f t="shared" si="1"/>
        <v>10</v>
      </c>
    </row>
    <row r="35" spans="1:20">
      <c r="A35" s="152"/>
      <c r="B35" s="52" t="s">
        <v>301</v>
      </c>
      <c r="C35" s="53">
        <v>0</v>
      </c>
      <c r="D35" s="53">
        <v>0</v>
      </c>
      <c r="E35" s="53">
        <v>0</v>
      </c>
      <c r="F35" s="53">
        <v>0</v>
      </c>
      <c r="G35" s="53">
        <v>5</v>
      </c>
      <c r="H35" s="53">
        <v>2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f t="shared" si="2"/>
        <v>5</v>
      </c>
      <c r="P35" s="53">
        <f t="shared" si="2"/>
        <v>2</v>
      </c>
      <c r="Q35" s="53">
        <f t="shared" si="2"/>
        <v>0</v>
      </c>
      <c r="R35" s="53">
        <f t="shared" si="2"/>
        <v>0</v>
      </c>
      <c r="S35" s="53">
        <f>296+119</f>
        <v>415</v>
      </c>
      <c r="T35" s="50">
        <f t="shared" si="1"/>
        <v>7</v>
      </c>
    </row>
    <row r="36" spans="1:20">
      <c r="A36" s="152"/>
      <c r="B36" s="52" t="s">
        <v>302</v>
      </c>
      <c r="C36" s="53">
        <v>1</v>
      </c>
      <c r="D36" s="53">
        <v>0</v>
      </c>
      <c r="E36" s="53">
        <v>0</v>
      </c>
      <c r="F36" s="53">
        <v>0</v>
      </c>
      <c r="G36" s="53">
        <v>8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f t="shared" si="2"/>
        <v>9</v>
      </c>
      <c r="P36" s="53">
        <f t="shared" si="2"/>
        <v>0</v>
      </c>
      <c r="Q36" s="53">
        <f t="shared" si="2"/>
        <v>0</v>
      </c>
      <c r="R36" s="53">
        <f t="shared" si="2"/>
        <v>0</v>
      </c>
      <c r="S36" s="53">
        <f>133</f>
        <v>133</v>
      </c>
      <c r="T36" s="50">
        <f t="shared" si="1"/>
        <v>9</v>
      </c>
    </row>
    <row r="37" spans="1:20">
      <c r="A37" s="152"/>
      <c r="B37" s="52" t="s">
        <v>303</v>
      </c>
      <c r="C37" s="53">
        <v>0</v>
      </c>
      <c r="D37" s="53">
        <v>0</v>
      </c>
      <c r="E37" s="53">
        <v>0</v>
      </c>
      <c r="F37" s="53">
        <v>0</v>
      </c>
      <c r="G37" s="53">
        <v>4</v>
      </c>
      <c r="H37" s="53">
        <v>0</v>
      </c>
      <c r="I37" s="53">
        <v>0</v>
      </c>
      <c r="J37" s="53">
        <v>0</v>
      </c>
      <c r="K37" s="53">
        <v>0</v>
      </c>
      <c r="L37" s="53">
        <v>1</v>
      </c>
      <c r="M37" s="53">
        <v>0</v>
      </c>
      <c r="N37" s="53">
        <v>0</v>
      </c>
      <c r="O37" s="53">
        <f t="shared" si="2"/>
        <v>4</v>
      </c>
      <c r="P37" s="53">
        <f t="shared" si="2"/>
        <v>1</v>
      </c>
      <c r="Q37" s="53">
        <f t="shared" si="2"/>
        <v>0</v>
      </c>
      <c r="R37" s="53">
        <f t="shared" si="2"/>
        <v>0</v>
      </c>
      <c r="S37" s="53">
        <f>278+90</f>
        <v>368</v>
      </c>
      <c r="T37" s="50">
        <f t="shared" si="1"/>
        <v>5</v>
      </c>
    </row>
    <row r="38" spans="1:20">
      <c r="A38" s="152"/>
      <c r="B38" s="52" t="s">
        <v>304</v>
      </c>
      <c r="C38" s="53">
        <v>0</v>
      </c>
      <c r="D38" s="53">
        <v>0</v>
      </c>
      <c r="E38" s="53">
        <v>0</v>
      </c>
      <c r="F38" s="53">
        <v>0</v>
      </c>
      <c r="G38" s="53">
        <v>3</v>
      </c>
      <c r="H38" s="53">
        <v>0</v>
      </c>
      <c r="I38" s="53">
        <v>0</v>
      </c>
      <c r="J38" s="53">
        <v>0</v>
      </c>
      <c r="K38" s="53">
        <v>1</v>
      </c>
      <c r="L38" s="53">
        <v>0</v>
      </c>
      <c r="M38" s="53">
        <v>0</v>
      </c>
      <c r="N38" s="53">
        <v>0</v>
      </c>
      <c r="O38" s="53">
        <f t="shared" si="2"/>
        <v>4</v>
      </c>
      <c r="P38" s="53">
        <f t="shared" si="2"/>
        <v>0</v>
      </c>
      <c r="Q38" s="53">
        <f t="shared" si="2"/>
        <v>0</v>
      </c>
      <c r="R38" s="53">
        <f t="shared" si="2"/>
        <v>0</v>
      </c>
      <c r="S38" s="53">
        <f>290+53</f>
        <v>343</v>
      </c>
      <c r="T38" s="50">
        <f t="shared" si="1"/>
        <v>4</v>
      </c>
    </row>
    <row r="39" spans="1:20">
      <c r="A39" s="151"/>
      <c r="B39" s="54" t="s">
        <v>305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>
        <f t="shared" si="2"/>
        <v>0</v>
      </c>
      <c r="P39" s="55">
        <f t="shared" si="2"/>
        <v>0</v>
      </c>
      <c r="Q39" s="55">
        <f t="shared" si="2"/>
        <v>0</v>
      </c>
      <c r="R39" s="55">
        <f t="shared" si="2"/>
        <v>0</v>
      </c>
      <c r="S39" s="55">
        <v>14</v>
      </c>
      <c r="T39" s="50">
        <f t="shared" si="1"/>
        <v>0</v>
      </c>
    </row>
    <row r="40" spans="1:20">
      <c r="A40" s="151" t="s">
        <v>306</v>
      </c>
      <c r="B40" s="48" t="s">
        <v>307</v>
      </c>
      <c r="C40" s="49">
        <v>0</v>
      </c>
      <c r="D40" s="49">
        <v>0</v>
      </c>
      <c r="E40" s="49">
        <v>0</v>
      </c>
      <c r="F40" s="49">
        <v>0</v>
      </c>
      <c r="G40" s="49">
        <v>4</v>
      </c>
      <c r="H40" s="49">
        <v>3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56">
        <f t="shared" si="2"/>
        <v>4</v>
      </c>
      <c r="P40" s="56">
        <f t="shared" si="2"/>
        <v>3</v>
      </c>
      <c r="Q40" s="56">
        <f t="shared" si="2"/>
        <v>0</v>
      </c>
      <c r="R40" s="56">
        <f t="shared" si="2"/>
        <v>0</v>
      </c>
      <c r="S40" s="49">
        <f>239+97+128</f>
        <v>464</v>
      </c>
      <c r="T40" s="50">
        <f t="shared" si="1"/>
        <v>7</v>
      </c>
    </row>
    <row r="41" spans="1:20">
      <c r="A41" s="151"/>
      <c r="B41" s="52" t="s">
        <v>308</v>
      </c>
      <c r="C41" s="53">
        <v>0</v>
      </c>
      <c r="D41" s="53">
        <v>0</v>
      </c>
      <c r="E41" s="53">
        <v>0</v>
      </c>
      <c r="F41" s="53">
        <v>0</v>
      </c>
      <c r="G41" s="53">
        <v>4</v>
      </c>
      <c r="H41" s="53"/>
      <c r="I41" s="53">
        <v>0</v>
      </c>
      <c r="J41" s="53">
        <v>0</v>
      </c>
      <c r="K41" s="53">
        <v>0</v>
      </c>
      <c r="L41" s="53">
        <v>1</v>
      </c>
      <c r="M41" s="53">
        <v>1</v>
      </c>
      <c r="N41" s="53">
        <v>0</v>
      </c>
      <c r="O41" s="53">
        <f t="shared" si="2"/>
        <v>4</v>
      </c>
      <c r="P41" s="53">
        <f t="shared" si="2"/>
        <v>1</v>
      </c>
      <c r="Q41" s="53">
        <f t="shared" si="2"/>
        <v>1</v>
      </c>
      <c r="R41" s="53">
        <f t="shared" si="2"/>
        <v>0</v>
      </c>
      <c r="S41" s="53">
        <f>124</f>
        <v>124</v>
      </c>
      <c r="T41" s="50">
        <f t="shared" si="1"/>
        <v>6</v>
      </c>
    </row>
    <row r="42" spans="1:20">
      <c r="A42" s="151"/>
      <c r="B42" s="52" t="s">
        <v>309</v>
      </c>
      <c r="C42" s="53">
        <v>0</v>
      </c>
      <c r="D42" s="53">
        <v>0</v>
      </c>
      <c r="E42" s="53">
        <v>0</v>
      </c>
      <c r="F42" s="53">
        <v>0</v>
      </c>
      <c r="G42" s="53">
        <v>4</v>
      </c>
      <c r="H42" s="53">
        <v>1</v>
      </c>
      <c r="I42" s="53">
        <v>0</v>
      </c>
      <c r="J42" s="53">
        <v>0</v>
      </c>
      <c r="K42" s="53">
        <v>0</v>
      </c>
      <c r="L42" s="53">
        <v>2</v>
      </c>
      <c r="M42" s="53">
        <v>0</v>
      </c>
      <c r="N42" s="53">
        <v>0</v>
      </c>
      <c r="O42" s="53">
        <f t="shared" si="2"/>
        <v>4</v>
      </c>
      <c r="P42" s="53">
        <f t="shared" si="2"/>
        <v>3</v>
      </c>
      <c r="Q42" s="53">
        <f t="shared" si="2"/>
        <v>0</v>
      </c>
      <c r="R42" s="53">
        <f t="shared" si="2"/>
        <v>0</v>
      </c>
      <c r="S42" s="53">
        <f>688+277</f>
        <v>965</v>
      </c>
      <c r="T42" s="50">
        <f t="shared" si="1"/>
        <v>7</v>
      </c>
    </row>
    <row r="43" spans="1:20">
      <c r="A43" s="151"/>
      <c r="B43" s="52" t="s">
        <v>310</v>
      </c>
      <c r="C43" s="53">
        <v>0</v>
      </c>
      <c r="D43" s="53">
        <v>0</v>
      </c>
      <c r="E43" s="53">
        <v>0</v>
      </c>
      <c r="F43" s="53">
        <v>0</v>
      </c>
      <c r="G43" s="53">
        <v>8</v>
      </c>
      <c r="H43" s="53"/>
      <c r="I43" s="53">
        <v>0</v>
      </c>
      <c r="J43" s="53">
        <v>0</v>
      </c>
      <c r="K43" s="53">
        <v>1</v>
      </c>
      <c r="L43" s="53">
        <v>0</v>
      </c>
      <c r="M43" s="53">
        <v>0</v>
      </c>
      <c r="N43" s="53">
        <v>0</v>
      </c>
      <c r="O43" s="53">
        <f t="shared" si="2"/>
        <v>9</v>
      </c>
      <c r="P43" s="53">
        <f t="shared" si="2"/>
        <v>0</v>
      </c>
      <c r="Q43" s="53">
        <f t="shared" si="2"/>
        <v>0</v>
      </c>
      <c r="R43" s="53">
        <f t="shared" si="2"/>
        <v>0</v>
      </c>
      <c r="S43" s="53">
        <f>122+81+28+34+72+29</f>
        <v>366</v>
      </c>
      <c r="T43" s="50">
        <f t="shared" si="1"/>
        <v>9</v>
      </c>
    </row>
    <row r="44" spans="1:20">
      <c r="A44" s="151"/>
      <c r="B44" s="52" t="s">
        <v>311</v>
      </c>
      <c r="C44" s="53">
        <v>0</v>
      </c>
      <c r="D44" s="53">
        <v>0</v>
      </c>
      <c r="E44" s="53">
        <v>0</v>
      </c>
      <c r="F44" s="53">
        <v>0</v>
      </c>
      <c r="G44" s="53">
        <v>2</v>
      </c>
      <c r="H44" s="53">
        <v>2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f t="shared" si="2"/>
        <v>2</v>
      </c>
      <c r="P44" s="53">
        <f t="shared" si="2"/>
        <v>2</v>
      </c>
      <c r="Q44" s="53">
        <f t="shared" si="2"/>
        <v>0</v>
      </c>
      <c r="R44" s="53">
        <f t="shared" si="2"/>
        <v>0</v>
      </c>
      <c r="S44" s="53">
        <f>253</f>
        <v>253</v>
      </c>
      <c r="T44" s="50">
        <f t="shared" si="1"/>
        <v>4</v>
      </c>
    </row>
    <row r="45" spans="1:20">
      <c r="A45" s="151"/>
      <c r="B45" s="52" t="s">
        <v>312</v>
      </c>
      <c r="C45" s="53">
        <v>0</v>
      </c>
      <c r="D45" s="53">
        <v>0</v>
      </c>
      <c r="E45" s="53">
        <v>0</v>
      </c>
      <c r="F45" s="53">
        <v>0</v>
      </c>
      <c r="G45" s="53">
        <v>5</v>
      </c>
      <c r="H45" s="53"/>
      <c r="I45" s="53">
        <v>0</v>
      </c>
      <c r="J45" s="53">
        <v>0</v>
      </c>
      <c r="K45" s="53"/>
      <c r="L45" s="53">
        <v>0</v>
      </c>
      <c r="M45" s="53">
        <v>0</v>
      </c>
      <c r="N45" s="53">
        <v>0</v>
      </c>
      <c r="O45" s="53">
        <f t="shared" si="2"/>
        <v>5</v>
      </c>
      <c r="P45" s="53">
        <f t="shared" si="2"/>
        <v>0</v>
      </c>
      <c r="Q45" s="53">
        <f t="shared" si="2"/>
        <v>0</v>
      </c>
      <c r="R45" s="53">
        <f t="shared" si="2"/>
        <v>0</v>
      </c>
      <c r="S45" s="53">
        <v>144</v>
      </c>
      <c r="T45" s="50">
        <f t="shared" si="1"/>
        <v>5</v>
      </c>
    </row>
    <row r="46" spans="1:20" s="62" customFormat="1" ht="43.5">
      <c r="A46" s="151"/>
      <c r="B46" s="59" t="s">
        <v>313</v>
      </c>
      <c r="C46" s="60">
        <v>0</v>
      </c>
      <c r="D46" s="60">
        <v>0</v>
      </c>
      <c r="E46" s="60">
        <v>0</v>
      </c>
      <c r="F46" s="60">
        <v>0</v>
      </c>
      <c r="G46" s="60">
        <v>6</v>
      </c>
      <c r="H46" s="60">
        <v>2</v>
      </c>
      <c r="I46" s="60">
        <v>0</v>
      </c>
      <c r="J46" s="60">
        <v>0</v>
      </c>
      <c r="K46" s="60">
        <v>1</v>
      </c>
      <c r="L46" s="60">
        <v>0</v>
      </c>
      <c r="M46" s="60">
        <v>0</v>
      </c>
      <c r="N46" s="60">
        <v>0</v>
      </c>
      <c r="O46" s="60">
        <f t="shared" si="2"/>
        <v>7</v>
      </c>
      <c r="P46" s="60">
        <f t="shared" si="2"/>
        <v>2</v>
      </c>
      <c r="Q46" s="60">
        <f t="shared" si="2"/>
        <v>0</v>
      </c>
      <c r="R46" s="60">
        <f t="shared" si="2"/>
        <v>0</v>
      </c>
      <c r="S46" s="60">
        <f>177+180+73</f>
        <v>430</v>
      </c>
      <c r="T46" s="61">
        <f t="shared" si="1"/>
        <v>9</v>
      </c>
    </row>
    <row r="47" spans="1:20" s="62" customFormat="1" ht="43.5">
      <c r="A47" s="151"/>
      <c r="B47" s="59" t="s">
        <v>314</v>
      </c>
      <c r="C47" s="60">
        <v>0</v>
      </c>
      <c r="D47" s="60">
        <v>0</v>
      </c>
      <c r="E47" s="60">
        <v>0</v>
      </c>
      <c r="F47" s="60">
        <v>0</v>
      </c>
      <c r="G47" s="60">
        <v>5</v>
      </c>
      <c r="H47" s="60">
        <v>3</v>
      </c>
      <c r="I47" s="60">
        <v>0</v>
      </c>
      <c r="J47" s="60">
        <v>0</v>
      </c>
      <c r="K47" s="60">
        <v>1</v>
      </c>
      <c r="L47" s="60">
        <v>0</v>
      </c>
      <c r="M47" s="60">
        <v>0</v>
      </c>
      <c r="N47" s="60">
        <v>0</v>
      </c>
      <c r="O47" s="60">
        <f t="shared" si="2"/>
        <v>6</v>
      </c>
      <c r="P47" s="60">
        <f t="shared" si="2"/>
        <v>3</v>
      </c>
      <c r="Q47" s="60">
        <f t="shared" si="2"/>
        <v>0</v>
      </c>
      <c r="R47" s="60">
        <f t="shared" si="2"/>
        <v>0</v>
      </c>
      <c r="S47" s="60">
        <f>98+317+84+1+119</f>
        <v>619</v>
      </c>
      <c r="T47" s="61">
        <f t="shared" si="1"/>
        <v>9</v>
      </c>
    </row>
    <row r="48" spans="1:20">
      <c r="A48" s="151"/>
      <c r="B48" s="54" t="s">
        <v>315</v>
      </c>
      <c r="C48" s="55"/>
      <c r="D48" s="55"/>
      <c r="E48" s="55"/>
      <c r="F48" s="55"/>
      <c r="G48" s="55"/>
      <c r="H48" s="55"/>
      <c r="I48" s="55"/>
      <c r="J48" s="55"/>
      <c r="K48" s="55"/>
      <c r="L48" s="53">
        <v>0</v>
      </c>
      <c r="M48" s="53">
        <v>0</v>
      </c>
      <c r="N48" s="53">
        <v>0</v>
      </c>
      <c r="O48" s="55">
        <f t="shared" si="2"/>
        <v>0</v>
      </c>
      <c r="P48" s="55">
        <f t="shared" si="2"/>
        <v>0</v>
      </c>
      <c r="Q48" s="55">
        <f t="shared" si="2"/>
        <v>0</v>
      </c>
      <c r="R48" s="55">
        <f t="shared" si="2"/>
        <v>0</v>
      </c>
      <c r="S48" s="55">
        <v>86</v>
      </c>
      <c r="T48" s="50">
        <f t="shared" si="1"/>
        <v>0</v>
      </c>
    </row>
    <row r="49" spans="1:20">
      <c r="A49" s="152" t="s">
        <v>316</v>
      </c>
      <c r="B49" s="48" t="s">
        <v>317</v>
      </c>
      <c r="C49" s="49">
        <v>0</v>
      </c>
      <c r="D49" s="49">
        <v>0</v>
      </c>
      <c r="E49" s="49">
        <v>0</v>
      </c>
      <c r="F49" s="49">
        <v>0</v>
      </c>
      <c r="G49" s="49">
        <v>2</v>
      </c>
      <c r="H49" s="49">
        <v>1</v>
      </c>
      <c r="I49" s="53">
        <v>0</v>
      </c>
      <c r="J49" s="53">
        <v>0</v>
      </c>
      <c r="K49" s="49">
        <v>3</v>
      </c>
      <c r="L49" s="49">
        <v>2</v>
      </c>
      <c r="M49" s="49">
        <v>1</v>
      </c>
      <c r="N49" s="49">
        <v>0</v>
      </c>
      <c r="O49" s="56">
        <f t="shared" si="2"/>
        <v>5</v>
      </c>
      <c r="P49" s="56">
        <f t="shared" si="2"/>
        <v>3</v>
      </c>
      <c r="Q49" s="56">
        <f t="shared" si="2"/>
        <v>1</v>
      </c>
      <c r="R49" s="56">
        <f t="shared" si="2"/>
        <v>0</v>
      </c>
      <c r="S49" s="49">
        <v>135</v>
      </c>
      <c r="T49" s="50">
        <f t="shared" si="1"/>
        <v>9</v>
      </c>
    </row>
    <row r="50" spans="1:20">
      <c r="A50" s="151"/>
      <c r="B50" s="52" t="s">
        <v>318</v>
      </c>
      <c r="C50" s="53">
        <v>0</v>
      </c>
      <c r="D50" s="53">
        <v>0</v>
      </c>
      <c r="E50" s="53">
        <v>0</v>
      </c>
      <c r="F50" s="53">
        <v>0</v>
      </c>
      <c r="G50" s="53">
        <v>4</v>
      </c>
      <c r="H50" s="53">
        <v>1</v>
      </c>
      <c r="I50" s="53">
        <v>0</v>
      </c>
      <c r="J50" s="53">
        <v>0</v>
      </c>
      <c r="K50" s="53">
        <v>4</v>
      </c>
      <c r="L50" s="53">
        <v>2</v>
      </c>
      <c r="M50" s="53">
        <v>0</v>
      </c>
      <c r="N50" s="53">
        <v>0</v>
      </c>
      <c r="O50" s="53">
        <f t="shared" si="2"/>
        <v>8</v>
      </c>
      <c r="P50" s="53">
        <f t="shared" si="2"/>
        <v>3</v>
      </c>
      <c r="Q50" s="53">
        <f t="shared" si="2"/>
        <v>0</v>
      </c>
      <c r="R50" s="53">
        <f t="shared" si="2"/>
        <v>0</v>
      </c>
      <c r="S50" s="53">
        <v>165</v>
      </c>
      <c r="T50" s="50">
        <f t="shared" si="1"/>
        <v>11</v>
      </c>
    </row>
    <row r="51" spans="1:20">
      <c r="A51" s="151"/>
      <c r="B51" s="52" t="s">
        <v>319</v>
      </c>
      <c r="C51" s="53">
        <v>0</v>
      </c>
      <c r="D51" s="53">
        <v>0</v>
      </c>
      <c r="E51" s="53">
        <v>0</v>
      </c>
      <c r="F51" s="53">
        <v>0</v>
      </c>
      <c r="G51" s="53">
        <v>7</v>
      </c>
      <c r="H51" s="53"/>
      <c r="I51" s="53">
        <v>0</v>
      </c>
      <c r="J51" s="53">
        <v>0</v>
      </c>
      <c r="K51" s="53">
        <v>0</v>
      </c>
      <c r="L51" s="53">
        <v>1</v>
      </c>
      <c r="M51" s="53">
        <v>0</v>
      </c>
      <c r="N51" s="53">
        <v>0</v>
      </c>
      <c r="O51" s="53">
        <f t="shared" si="2"/>
        <v>7</v>
      </c>
      <c r="P51" s="53">
        <f t="shared" si="2"/>
        <v>1</v>
      </c>
      <c r="Q51" s="53">
        <f t="shared" si="2"/>
        <v>0</v>
      </c>
      <c r="R51" s="53">
        <f t="shared" si="2"/>
        <v>0</v>
      </c>
      <c r="S51" s="53">
        <v>314</v>
      </c>
      <c r="T51" s="50">
        <f t="shared" si="1"/>
        <v>8</v>
      </c>
    </row>
    <row r="52" spans="1:20">
      <c r="A52" s="151"/>
      <c r="B52" s="52" t="s">
        <v>320</v>
      </c>
      <c r="C52" s="53">
        <v>0</v>
      </c>
      <c r="D52" s="53">
        <v>0</v>
      </c>
      <c r="E52" s="53">
        <v>0</v>
      </c>
      <c r="F52" s="53">
        <v>0</v>
      </c>
      <c r="G52" s="53">
        <v>4</v>
      </c>
      <c r="H52" s="53">
        <v>2</v>
      </c>
      <c r="I52" s="53">
        <v>0</v>
      </c>
      <c r="J52" s="53">
        <v>0</v>
      </c>
      <c r="K52" s="53">
        <v>2</v>
      </c>
      <c r="L52" s="53">
        <v>3</v>
      </c>
      <c r="M52" s="53">
        <v>0</v>
      </c>
      <c r="N52" s="53">
        <v>0</v>
      </c>
      <c r="O52" s="53">
        <f t="shared" si="2"/>
        <v>6</v>
      </c>
      <c r="P52" s="53">
        <f t="shared" si="2"/>
        <v>5</v>
      </c>
      <c r="Q52" s="53">
        <f t="shared" si="2"/>
        <v>0</v>
      </c>
      <c r="R52" s="53">
        <f t="shared" si="2"/>
        <v>0</v>
      </c>
      <c r="S52" s="53">
        <v>137</v>
      </c>
      <c r="T52" s="50">
        <f t="shared" si="1"/>
        <v>11</v>
      </c>
    </row>
    <row r="53" spans="1:20">
      <c r="A53" s="151"/>
      <c r="B53" s="52" t="s">
        <v>321</v>
      </c>
      <c r="C53" s="53">
        <v>0</v>
      </c>
      <c r="D53" s="53">
        <v>0</v>
      </c>
      <c r="E53" s="53">
        <v>0</v>
      </c>
      <c r="F53" s="53">
        <v>0</v>
      </c>
      <c r="G53" s="53">
        <v>13</v>
      </c>
      <c r="H53" s="53">
        <v>3</v>
      </c>
      <c r="I53" s="53">
        <v>0</v>
      </c>
      <c r="J53" s="53">
        <v>0</v>
      </c>
      <c r="K53" s="53">
        <v>5</v>
      </c>
      <c r="L53" s="53">
        <v>0</v>
      </c>
      <c r="M53" s="53">
        <v>0</v>
      </c>
      <c r="N53" s="53">
        <v>0</v>
      </c>
      <c r="O53" s="53">
        <f t="shared" si="2"/>
        <v>18</v>
      </c>
      <c r="P53" s="53">
        <f t="shared" si="2"/>
        <v>3</v>
      </c>
      <c r="Q53" s="53">
        <f t="shared" si="2"/>
        <v>0</v>
      </c>
      <c r="R53" s="53">
        <f t="shared" si="2"/>
        <v>0</v>
      </c>
      <c r="S53" s="53">
        <f>293+314+35</f>
        <v>642</v>
      </c>
      <c r="T53" s="50">
        <f t="shared" si="1"/>
        <v>21</v>
      </c>
    </row>
    <row r="54" spans="1:20">
      <c r="A54" s="151"/>
      <c r="B54" s="52" t="s">
        <v>322</v>
      </c>
      <c r="C54" s="53">
        <v>0</v>
      </c>
      <c r="D54" s="53">
        <v>0</v>
      </c>
      <c r="E54" s="53">
        <v>0</v>
      </c>
      <c r="F54" s="53">
        <v>0</v>
      </c>
      <c r="G54" s="53">
        <v>6</v>
      </c>
      <c r="H54" s="53">
        <v>1</v>
      </c>
      <c r="I54" s="53">
        <v>0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f t="shared" si="2"/>
        <v>7</v>
      </c>
      <c r="P54" s="53">
        <f t="shared" si="2"/>
        <v>1</v>
      </c>
      <c r="Q54" s="53">
        <f t="shared" si="2"/>
        <v>0</v>
      </c>
      <c r="R54" s="53">
        <f t="shared" si="2"/>
        <v>0</v>
      </c>
      <c r="S54" s="53">
        <v>220</v>
      </c>
      <c r="T54" s="50">
        <f t="shared" si="1"/>
        <v>8</v>
      </c>
    </row>
    <row r="55" spans="1:20">
      <c r="A55" s="151"/>
      <c r="B55" s="63" t="s">
        <v>323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>
        <f t="shared" si="2"/>
        <v>0</v>
      </c>
      <c r="P55" s="53">
        <f t="shared" si="2"/>
        <v>0</v>
      </c>
      <c r="Q55" s="53">
        <f t="shared" si="2"/>
        <v>0</v>
      </c>
      <c r="R55" s="53">
        <f t="shared" si="2"/>
        <v>0</v>
      </c>
      <c r="S55" s="53">
        <f>9+8+3+1</f>
        <v>21</v>
      </c>
      <c r="T55" s="50">
        <f t="shared" si="1"/>
        <v>0</v>
      </c>
    </row>
    <row r="56" spans="1:20">
      <c r="A56" s="151"/>
      <c r="B56" s="63" t="s">
        <v>324</v>
      </c>
      <c r="C56" s="53">
        <v>0</v>
      </c>
      <c r="D56" s="53">
        <v>0</v>
      </c>
      <c r="E56" s="53">
        <v>0</v>
      </c>
      <c r="F56" s="53">
        <v>0</v>
      </c>
      <c r="G56" s="53">
        <v>2</v>
      </c>
      <c r="H56" s="53">
        <v>0</v>
      </c>
      <c r="I56" s="53">
        <v>0</v>
      </c>
      <c r="J56" s="53">
        <v>0</v>
      </c>
      <c r="K56" s="53">
        <v>4</v>
      </c>
      <c r="L56" s="53">
        <v>0</v>
      </c>
      <c r="M56" s="53">
        <v>0</v>
      </c>
      <c r="N56" s="53">
        <v>0</v>
      </c>
      <c r="O56" s="53">
        <f t="shared" si="2"/>
        <v>6</v>
      </c>
      <c r="P56" s="53">
        <f t="shared" si="2"/>
        <v>0</v>
      </c>
      <c r="Q56" s="53">
        <f t="shared" si="2"/>
        <v>0</v>
      </c>
      <c r="R56" s="53">
        <f t="shared" si="2"/>
        <v>0</v>
      </c>
      <c r="S56" s="53">
        <v>173</v>
      </c>
      <c r="T56" s="50">
        <f t="shared" si="1"/>
        <v>6</v>
      </c>
    </row>
    <row r="57" spans="1:20">
      <c r="A57" s="151"/>
      <c r="B57" s="54" t="s">
        <v>325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3">
        <f t="shared" si="2"/>
        <v>0</v>
      </c>
      <c r="P57" s="53">
        <f t="shared" si="2"/>
        <v>0</v>
      </c>
      <c r="Q57" s="53">
        <f t="shared" si="2"/>
        <v>0</v>
      </c>
      <c r="R57" s="53">
        <f t="shared" si="2"/>
        <v>0</v>
      </c>
      <c r="S57" s="55">
        <f>3+75</f>
        <v>78</v>
      </c>
      <c r="T57" s="50">
        <f t="shared" si="1"/>
        <v>0</v>
      </c>
    </row>
    <row r="58" spans="1:20" s="2" customFormat="1">
      <c r="A58" s="150" t="s">
        <v>53</v>
      </c>
      <c r="B58" s="150"/>
      <c r="C58" s="64">
        <f>SUM(C6:C57)</f>
        <v>2</v>
      </c>
      <c r="D58" s="64">
        <f t="shared" ref="D58:S58" si="3">SUM(D6:D57)</f>
        <v>0</v>
      </c>
      <c r="E58" s="64">
        <f t="shared" si="3"/>
        <v>0</v>
      </c>
      <c r="F58" s="64">
        <f t="shared" si="3"/>
        <v>0</v>
      </c>
      <c r="G58" s="64">
        <f t="shared" si="3"/>
        <v>219</v>
      </c>
      <c r="H58" s="64">
        <f t="shared" si="3"/>
        <v>44</v>
      </c>
      <c r="I58" s="64">
        <f t="shared" si="3"/>
        <v>1</v>
      </c>
      <c r="J58" s="64">
        <f t="shared" si="3"/>
        <v>0</v>
      </c>
      <c r="K58" s="64">
        <f t="shared" si="3"/>
        <v>41</v>
      </c>
      <c r="L58" s="64">
        <f t="shared" si="3"/>
        <v>26</v>
      </c>
      <c r="M58" s="64">
        <f t="shared" si="3"/>
        <v>7</v>
      </c>
      <c r="N58" s="64">
        <f t="shared" si="3"/>
        <v>0</v>
      </c>
      <c r="O58" s="64">
        <f t="shared" si="3"/>
        <v>262</v>
      </c>
      <c r="P58" s="64">
        <f t="shared" si="3"/>
        <v>70</v>
      </c>
      <c r="Q58" s="64">
        <f t="shared" si="3"/>
        <v>8</v>
      </c>
      <c r="R58" s="64">
        <f t="shared" si="3"/>
        <v>0</v>
      </c>
      <c r="S58" s="64">
        <f t="shared" si="3"/>
        <v>12999</v>
      </c>
      <c r="T58" s="65">
        <f t="shared" si="1"/>
        <v>340</v>
      </c>
    </row>
    <row r="59" spans="1:20">
      <c r="A59" s="38" t="s">
        <v>70</v>
      </c>
    </row>
  </sheetData>
  <mergeCells count="16">
    <mergeCell ref="A58:B58"/>
    <mergeCell ref="A6:A20"/>
    <mergeCell ref="A21:A25"/>
    <mergeCell ref="A26:A28"/>
    <mergeCell ref="A29:A39"/>
    <mergeCell ref="A40:A48"/>
    <mergeCell ref="A49:A57"/>
    <mergeCell ref="R2:S2"/>
    <mergeCell ref="A3:A5"/>
    <mergeCell ref="B3:B5"/>
    <mergeCell ref="C3:R3"/>
    <mergeCell ref="S3:S5"/>
    <mergeCell ref="C4:F4"/>
    <mergeCell ref="G4:J4"/>
    <mergeCell ref="K4:N4"/>
    <mergeCell ref="O4:R4"/>
  </mergeCells>
  <printOptions horizontalCentered="1"/>
  <pageMargins left="0.59055118110236227" right="0.59055118110236227" top="0.74803149606299213" bottom="0.55118110236220474" header="0.31496062992125984" footer="0.31496062992125984"/>
  <pageSetup paperSize="9" scale="93" orientation="landscape" r:id="rId1"/>
  <headerFooter>
    <oddFooter>หน้าที่ &amp;P จาก &amp;N</oddFooter>
  </headerFooter>
  <rowBreaks count="2" manualBreakCount="2">
    <brk id="28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3"/>
  <sheetViews>
    <sheetView view="pageBreakPreview" topLeftCell="A7" zoomScale="120" zoomScaleNormal="130" zoomScaleSheetLayoutView="120" workbookViewId="0">
      <selection activeCell="H35" sqref="H35:K35"/>
    </sheetView>
  </sheetViews>
  <sheetFormatPr defaultColWidth="8.75" defaultRowHeight="14.25"/>
  <sheetData>
    <row r="1" spans="1:11" ht="21.75">
      <c r="A1" s="153" t="s">
        <v>183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1.75">
      <c r="A2" s="131" t="s">
        <v>184</v>
      </c>
      <c r="B2" s="131"/>
      <c r="C2" s="131"/>
      <c r="D2" s="9"/>
      <c r="E2" s="9"/>
      <c r="F2" s="9"/>
      <c r="G2" s="9"/>
      <c r="H2" s="9"/>
      <c r="I2" s="9"/>
      <c r="J2" s="130" t="s">
        <v>71</v>
      </c>
      <c r="K2" s="130"/>
    </row>
    <row r="3" spans="1:11" ht="21.75">
      <c r="A3" s="66" t="s">
        <v>326</v>
      </c>
      <c r="B3" s="66"/>
      <c r="C3" s="66"/>
      <c r="D3" s="66"/>
      <c r="E3" s="66"/>
      <c r="F3" s="66"/>
      <c r="G3" s="9"/>
      <c r="H3" s="9"/>
      <c r="I3" s="9"/>
      <c r="J3" s="9"/>
      <c r="K3" s="9"/>
    </row>
    <row r="4" spans="1:11" ht="21.75">
      <c r="A4" s="140" t="s">
        <v>49</v>
      </c>
      <c r="B4" s="141"/>
      <c r="C4" s="142"/>
      <c r="D4" s="135" t="s">
        <v>121</v>
      </c>
      <c r="E4" s="136"/>
      <c r="F4" s="136"/>
      <c r="G4" s="137"/>
      <c r="H4" s="135" t="s">
        <v>32</v>
      </c>
      <c r="I4" s="136"/>
      <c r="J4" s="136"/>
      <c r="K4" s="137"/>
    </row>
    <row r="5" spans="1:11" ht="21.75">
      <c r="A5" s="143"/>
      <c r="B5" s="144"/>
      <c r="C5" s="145"/>
      <c r="D5" s="40" t="s">
        <v>50</v>
      </c>
      <c r="E5" s="40" t="s">
        <v>51</v>
      </c>
      <c r="F5" s="40" t="s">
        <v>52</v>
      </c>
      <c r="G5" s="40" t="s">
        <v>53</v>
      </c>
      <c r="H5" s="40" t="s">
        <v>50</v>
      </c>
      <c r="I5" s="40" t="s">
        <v>51</v>
      </c>
      <c r="J5" s="40" t="s">
        <v>52</v>
      </c>
      <c r="K5" s="40" t="s">
        <v>53</v>
      </c>
    </row>
    <row r="6" spans="1:11" ht="21.75">
      <c r="A6" s="86" t="s">
        <v>54</v>
      </c>
      <c r="B6" s="87"/>
      <c r="C6" s="88"/>
      <c r="D6" s="44">
        <v>0</v>
      </c>
      <c r="E6" s="44">
        <v>0</v>
      </c>
      <c r="F6" s="44">
        <v>0</v>
      </c>
      <c r="G6" s="44">
        <f t="shared" ref="G6:G11" si="0">SUM(D6:F6)</f>
        <v>0</v>
      </c>
      <c r="H6" s="44">
        <v>0</v>
      </c>
      <c r="I6" s="44">
        <v>0</v>
      </c>
      <c r="J6" s="44">
        <v>0</v>
      </c>
      <c r="K6" s="44">
        <f t="shared" ref="K6:K11" si="1">SUM(H6:J6)</f>
        <v>0</v>
      </c>
    </row>
    <row r="7" spans="1:11" ht="21.75">
      <c r="A7" s="86" t="s">
        <v>55</v>
      </c>
      <c r="B7" s="87"/>
      <c r="C7" s="88"/>
      <c r="D7" s="44">
        <f>(3840+2597+3646)-D38</f>
        <v>10058</v>
      </c>
      <c r="E7" s="44">
        <f>(1671+909+1192)-E38</f>
        <v>3769</v>
      </c>
      <c r="F7" s="46">
        <v>0</v>
      </c>
      <c r="G7" s="46">
        <f t="shared" si="0"/>
        <v>13827</v>
      </c>
      <c r="H7" s="44">
        <f>7028+1550</f>
        <v>8578</v>
      </c>
      <c r="I7" s="44">
        <f>5450+500</f>
        <v>5950</v>
      </c>
      <c r="J7" s="44">
        <v>0</v>
      </c>
      <c r="K7" s="44">
        <f t="shared" si="1"/>
        <v>14528</v>
      </c>
    </row>
    <row r="8" spans="1:11" ht="21.75">
      <c r="A8" s="86" t="s">
        <v>56</v>
      </c>
      <c r="B8" s="87"/>
      <c r="C8" s="88"/>
      <c r="D8" s="15">
        <f>180+180+15</f>
        <v>375</v>
      </c>
      <c r="E8" s="45">
        <v>0</v>
      </c>
      <c r="F8" s="45">
        <v>0</v>
      </c>
      <c r="G8" s="15">
        <f t="shared" si="0"/>
        <v>375</v>
      </c>
      <c r="H8" s="44">
        <v>180</v>
      </c>
      <c r="I8" s="44">
        <v>0</v>
      </c>
      <c r="J8" s="44">
        <v>0</v>
      </c>
      <c r="K8" s="44">
        <f t="shared" si="1"/>
        <v>180</v>
      </c>
    </row>
    <row r="9" spans="1:11" ht="21.75">
      <c r="A9" s="86" t="s">
        <v>57</v>
      </c>
      <c r="B9" s="87"/>
      <c r="C9" s="88"/>
      <c r="D9" s="15">
        <f>670-D40</f>
        <v>653</v>
      </c>
      <c r="E9" s="15">
        <f>80+19</f>
        <v>99</v>
      </c>
      <c r="F9" s="45">
        <v>0</v>
      </c>
      <c r="G9" s="15">
        <f t="shared" si="0"/>
        <v>752</v>
      </c>
      <c r="H9" s="44">
        <v>470</v>
      </c>
      <c r="I9" s="44">
        <f>30+60</f>
        <v>90</v>
      </c>
      <c r="J9" s="44">
        <v>0</v>
      </c>
      <c r="K9" s="44">
        <f t="shared" si="1"/>
        <v>560</v>
      </c>
    </row>
    <row r="10" spans="1:11" ht="21.75">
      <c r="A10" s="86" t="s">
        <v>58</v>
      </c>
      <c r="B10" s="87"/>
      <c r="C10" s="88"/>
      <c r="D10" s="45">
        <v>0</v>
      </c>
      <c r="E10" s="45">
        <v>0</v>
      </c>
      <c r="F10" s="45">
        <v>0</v>
      </c>
      <c r="G10" s="45">
        <f t="shared" si="0"/>
        <v>0</v>
      </c>
      <c r="H10" s="45">
        <v>0</v>
      </c>
      <c r="I10" s="45">
        <v>0</v>
      </c>
      <c r="J10" s="45">
        <v>0</v>
      </c>
      <c r="K10" s="45">
        <f t="shared" si="1"/>
        <v>0</v>
      </c>
    </row>
    <row r="11" spans="1:11" ht="21.75">
      <c r="A11" s="86" t="s">
        <v>59</v>
      </c>
      <c r="B11" s="87"/>
      <c r="C11" s="88"/>
      <c r="D11" s="15">
        <f>(27+222)-D42</f>
        <v>246</v>
      </c>
      <c r="E11" s="15">
        <f>2+7</f>
        <v>9</v>
      </c>
      <c r="F11" s="45">
        <v>0</v>
      </c>
      <c r="G11" s="15">
        <f t="shared" si="0"/>
        <v>255</v>
      </c>
      <c r="H11" s="44">
        <v>180</v>
      </c>
      <c r="I11" s="44">
        <f>40+40</f>
        <v>80</v>
      </c>
      <c r="J11" s="44">
        <v>0</v>
      </c>
      <c r="K11" s="44">
        <f t="shared" si="1"/>
        <v>260</v>
      </c>
    </row>
    <row r="12" spans="1:11" s="68" customFormat="1" ht="21.75">
      <c r="A12" s="135" t="s">
        <v>53</v>
      </c>
      <c r="B12" s="136"/>
      <c r="C12" s="137"/>
      <c r="D12" s="67">
        <f t="shared" ref="D12:K12" si="2">SUM(D7:D11)</f>
        <v>11332</v>
      </c>
      <c r="E12" s="67">
        <f t="shared" si="2"/>
        <v>3877</v>
      </c>
      <c r="F12" s="67">
        <f t="shared" si="2"/>
        <v>0</v>
      </c>
      <c r="G12" s="67">
        <f t="shared" si="2"/>
        <v>15209</v>
      </c>
      <c r="H12" s="67">
        <f t="shared" si="2"/>
        <v>9408</v>
      </c>
      <c r="I12" s="67">
        <f t="shared" si="2"/>
        <v>6120</v>
      </c>
      <c r="J12" s="67">
        <f t="shared" si="2"/>
        <v>0</v>
      </c>
      <c r="K12" s="67">
        <f t="shared" si="2"/>
        <v>15528</v>
      </c>
    </row>
    <row r="13" spans="1:11" ht="21.75">
      <c r="A13" s="102" t="s">
        <v>122</v>
      </c>
      <c r="B13" s="102"/>
      <c r="C13" s="102"/>
      <c r="D13" s="102"/>
      <c r="E13" s="102"/>
      <c r="F13" s="102"/>
      <c r="G13" s="69"/>
      <c r="H13" s="9"/>
      <c r="I13" s="9"/>
      <c r="J13" s="130"/>
      <c r="K13" s="130"/>
    </row>
    <row r="14" spans="1:11" ht="21.75">
      <c r="A14" s="140" t="s">
        <v>49</v>
      </c>
      <c r="B14" s="141"/>
      <c r="C14" s="142"/>
      <c r="D14" s="135" t="s">
        <v>121</v>
      </c>
      <c r="E14" s="136"/>
      <c r="F14" s="136"/>
      <c r="G14" s="137"/>
      <c r="H14" s="135" t="s">
        <v>32</v>
      </c>
      <c r="I14" s="136"/>
      <c r="J14" s="136"/>
      <c r="K14" s="137"/>
    </row>
    <row r="15" spans="1:11" ht="21.75">
      <c r="A15" s="143"/>
      <c r="B15" s="144"/>
      <c r="C15" s="145"/>
      <c r="D15" s="40" t="s">
        <v>50</v>
      </c>
      <c r="E15" s="40" t="s">
        <v>51</v>
      </c>
      <c r="F15" s="40" t="s">
        <v>52</v>
      </c>
      <c r="G15" s="40" t="s">
        <v>53</v>
      </c>
      <c r="H15" s="40" t="s">
        <v>50</v>
      </c>
      <c r="I15" s="40" t="s">
        <v>51</v>
      </c>
      <c r="J15" s="40" t="s">
        <v>52</v>
      </c>
      <c r="K15" s="40" t="s">
        <v>53</v>
      </c>
    </row>
    <row r="16" spans="1:11" ht="21.75">
      <c r="A16" s="86" t="s">
        <v>54</v>
      </c>
      <c r="B16" s="87"/>
      <c r="C16" s="88"/>
      <c r="D16" s="15"/>
      <c r="E16" s="15"/>
      <c r="F16" s="15"/>
      <c r="G16" s="15"/>
      <c r="H16" s="15"/>
      <c r="I16" s="15"/>
      <c r="J16" s="15"/>
      <c r="K16" s="15"/>
    </row>
    <row r="17" spans="1:11" ht="21.75">
      <c r="A17" s="86" t="s">
        <v>55</v>
      </c>
      <c r="B17" s="87"/>
      <c r="C17" s="88"/>
      <c r="D17" s="15"/>
      <c r="E17" s="15"/>
      <c r="F17" s="15"/>
      <c r="G17" s="15"/>
      <c r="H17" s="15"/>
      <c r="I17" s="15"/>
      <c r="J17" s="15"/>
      <c r="K17" s="15"/>
    </row>
    <row r="18" spans="1:11" ht="21.75">
      <c r="A18" s="86" t="s">
        <v>56</v>
      </c>
      <c r="B18" s="87"/>
      <c r="C18" s="88"/>
      <c r="D18" s="15"/>
      <c r="E18" s="15"/>
      <c r="F18" s="15"/>
      <c r="G18" s="15"/>
      <c r="H18" s="15"/>
      <c r="I18" s="15"/>
      <c r="J18" s="15"/>
      <c r="K18" s="15"/>
    </row>
    <row r="19" spans="1:11" ht="21.75">
      <c r="A19" s="86" t="s">
        <v>57</v>
      </c>
      <c r="B19" s="87"/>
      <c r="C19" s="88"/>
      <c r="D19" s="15"/>
      <c r="E19" s="15"/>
      <c r="F19" s="15"/>
      <c r="G19" s="15"/>
      <c r="H19" s="15"/>
      <c r="I19" s="15"/>
      <c r="J19" s="15"/>
      <c r="K19" s="15"/>
    </row>
    <row r="20" spans="1:11" ht="21.75">
      <c r="A20" s="86" t="s">
        <v>58</v>
      </c>
      <c r="B20" s="87"/>
      <c r="C20" s="88"/>
      <c r="D20" s="15"/>
      <c r="E20" s="15"/>
      <c r="F20" s="15"/>
      <c r="G20" s="15"/>
      <c r="H20" s="15"/>
      <c r="I20" s="15"/>
      <c r="J20" s="15"/>
      <c r="K20" s="15"/>
    </row>
    <row r="21" spans="1:11" ht="21.75">
      <c r="A21" s="86" t="s">
        <v>59</v>
      </c>
      <c r="B21" s="87"/>
      <c r="C21" s="88"/>
      <c r="D21" s="15"/>
      <c r="E21" s="15"/>
      <c r="F21" s="15"/>
      <c r="G21" s="15"/>
      <c r="H21" s="15"/>
      <c r="I21" s="15"/>
      <c r="J21" s="15"/>
      <c r="K21" s="15"/>
    </row>
    <row r="22" spans="1:11" ht="21.75">
      <c r="A22" s="135" t="s">
        <v>53</v>
      </c>
      <c r="B22" s="136"/>
      <c r="C22" s="137"/>
      <c r="D22" s="15"/>
      <c r="E22" s="15"/>
      <c r="F22" s="15"/>
      <c r="G22" s="15"/>
      <c r="H22" s="15"/>
      <c r="I22" s="15"/>
      <c r="J22" s="15"/>
      <c r="K22" s="15"/>
    </row>
    <row r="23" spans="1:11" ht="21.75">
      <c r="A23" s="110" t="s">
        <v>123</v>
      </c>
      <c r="B23" s="110"/>
      <c r="C23" s="110"/>
      <c r="D23" s="110"/>
      <c r="E23" s="110"/>
      <c r="F23" s="110"/>
      <c r="G23" s="9"/>
      <c r="H23" s="9"/>
      <c r="I23" s="9"/>
      <c r="J23" s="9"/>
      <c r="K23" s="9"/>
    </row>
    <row r="24" spans="1:11" ht="21.75">
      <c r="A24" s="140" t="s">
        <v>49</v>
      </c>
      <c r="B24" s="141"/>
      <c r="C24" s="142"/>
      <c r="D24" s="135" t="s">
        <v>121</v>
      </c>
      <c r="E24" s="136"/>
      <c r="F24" s="136"/>
      <c r="G24" s="137"/>
      <c r="H24" s="135" t="s">
        <v>32</v>
      </c>
      <c r="I24" s="136"/>
      <c r="J24" s="136"/>
      <c r="K24" s="137"/>
    </row>
    <row r="25" spans="1:11" ht="21.75">
      <c r="A25" s="143"/>
      <c r="B25" s="144"/>
      <c r="C25" s="145"/>
      <c r="D25" s="40" t="s">
        <v>50</v>
      </c>
      <c r="E25" s="40" t="s">
        <v>51</v>
      </c>
      <c r="F25" s="40" t="s">
        <v>52</v>
      </c>
      <c r="G25" s="40" t="s">
        <v>53</v>
      </c>
      <c r="H25" s="40" t="s">
        <v>50</v>
      </c>
      <c r="I25" s="40" t="s">
        <v>51</v>
      </c>
      <c r="J25" s="40" t="s">
        <v>52</v>
      </c>
      <c r="K25" s="40" t="s">
        <v>53</v>
      </c>
    </row>
    <row r="26" spans="1:11" ht="21.75">
      <c r="A26" s="86" t="s">
        <v>54</v>
      </c>
      <c r="B26" s="87"/>
      <c r="C26" s="88"/>
      <c r="D26" s="15"/>
      <c r="E26" s="15"/>
      <c r="F26" s="15"/>
      <c r="G26" s="15"/>
      <c r="H26" s="15"/>
      <c r="I26" s="15"/>
      <c r="J26" s="15"/>
      <c r="K26" s="15"/>
    </row>
    <row r="27" spans="1:11" ht="21.75">
      <c r="A27" s="86" t="s">
        <v>55</v>
      </c>
      <c r="B27" s="87"/>
      <c r="C27" s="88"/>
      <c r="D27" s="15"/>
      <c r="E27" s="15"/>
      <c r="F27" s="15"/>
      <c r="G27" s="15"/>
      <c r="H27" s="15"/>
      <c r="I27" s="15"/>
      <c r="J27" s="15"/>
      <c r="K27" s="15"/>
    </row>
    <row r="28" spans="1:11" ht="21.75">
      <c r="A28" s="86" t="s">
        <v>56</v>
      </c>
      <c r="B28" s="87"/>
      <c r="C28" s="88"/>
      <c r="D28" s="15"/>
      <c r="E28" s="15"/>
      <c r="F28" s="15"/>
      <c r="G28" s="15"/>
      <c r="H28" s="15"/>
      <c r="I28" s="15"/>
      <c r="J28" s="15"/>
      <c r="K28" s="15"/>
    </row>
    <row r="29" spans="1:11" ht="21.75">
      <c r="A29" s="86" t="s">
        <v>57</v>
      </c>
      <c r="B29" s="87"/>
      <c r="C29" s="88"/>
      <c r="D29" s="15"/>
      <c r="E29" s="15"/>
      <c r="F29" s="15"/>
      <c r="G29" s="15"/>
      <c r="H29" s="15"/>
      <c r="I29" s="15"/>
      <c r="J29" s="15"/>
      <c r="K29" s="15"/>
    </row>
    <row r="30" spans="1:11" ht="21.75">
      <c r="A30" s="86" t="s">
        <v>58</v>
      </c>
      <c r="B30" s="87"/>
      <c r="C30" s="88"/>
      <c r="D30" s="15"/>
      <c r="E30" s="15"/>
      <c r="F30" s="15"/>
      <c r="G30" s="15"/>
      <c r="H30" s="15"/>
      <c r="I30" s="15"/>
      <c r="J30" s="15"/>
      <c r="K30" s="15"/>
    </row>
    <row r="31" spans="1:11" ht="21.75">
      <c r="A31" s="86" t="s">
        <v>59</v>
      </c>
      <c r="B31" s="87"/>
      <c r="C31" s="88"/>
      <c r="D31" s="15"/>
      <c r="E31" s="15"/>
      <c r="F31" s="15"/>
      <c r="G31" s="15"/>
      <c r="H31" s="15"/>
      <c r="I31" s="15"/>
      <c r="J31" s="15"/>
      <c r="K31" s="15"/>
    </row>
    <row r="32" spans="1:11" ht="21.75">
      <c r="A32" s="135" t="s">
        <v>53</v>
      </c>
      <c r="B32" s="136"/>
      <c r="C32" s="137"/>
      <c r="D32" s="15"/>
      <c r="E32" s="15"/>
      <c r="F32" s="15"/>
      <c r="G32" s="15"/>
      <c r="H32" s="15"/>
      <c r="I32" s="15"/>
      <c r="J32" s="15"/>
      <c r="K32" s="15"/>
    </row>
    <row r="33" spans="1:11" ht="21.75">
      <c r="A33" s="154" t="s">
        <v>185</v>
      </c>
      <c r="B33" s="154"/>
      <c r="C33" s="154"/>
      <c r="D33" s="154"/>
      <c r="E33" s="154"/>
      <c r="F33" s="154"/>
      <c r="G33" s="154"/>
      <c r="H33" s="9"/>
      <c r="I33" s="9"/>
      <c r="J33" s="138" t="s">
        <v>124</v>
      </c>
      <c r="K33" s="138"/>
    </row>
    <row r="34" spans="1:11" ht="21.75">
      <c r="A34" s="41" t="s">
        <v>326</v>
      </c>
      <c r="B34" s="41"/>
      <c r="C34" s="41"/>
      <c r="D34" s="41"/>
      <c r="E34" s="41"/>
      <c r="F34" s="41"/>
      <c r="G34" s="41"/>
      <c r="H34" s="9"/>
      <c r="I34" s="9"/>
      <c r="J34" s="9"/>
      <c r="K34" s="9"/>
    </row>
    <row r="35" spans="1:11" ht="21.75">
      <c r="A35" s="140" t="s">
        <v>49</v>
      </c>
      <c r="B35" s="141"/>
      <c r="C35" s="142"/>
      <c r="D35" s="135" t="s">
        <v>121</v>
      </c>
      <c r="E35" s="136"/>
      <c r="F35" s="136"/>
      <c r="G35" s="137"/>
      <c r="H35" s="135" t="s">
        <v>32</v>
      </c>
      <c r="I35" s="136"/>
      <c r="J35" s="136"/>
      <c r="K35" s="137"/>
    </row>
    <row r="36" spans="1:11" ht="21.75">
      <c r="A36" s="143"/>
      <c r="B36" s="144"/>
      <c r="C36" s="145"/>
      <c r="D36" s="40" t="s">
        <v>50</v>
      </c>
      <c r="E36" s="40" t="s">
        <v>51</v>
      </c>
      <c r="F36" s="40" t="s">
        <v>52</v>
      </c>
      <c r="G36" s="40" t="s">
        <v>53</v>
      </c>
      <c r="H36" s="40" t="s">
        <v>50</v>
      </c>
      <c r="I36" s="40" t="s">
        <v>51</v>
      </c>
      <c r="J36" s="40" t="s">
        <v>52</v>
      </c>
      <c r="K36" s="40" t="s">
        <v>53</v>
      </c>
    </row>
    <row r="37" spans="1:11" ht="21.75">
      <c r="A37" s="86" t="s">
        <v>54</v>
      </c>
      <c r="B37" s="87"/>
      <c r="C37" s="88"/>
      <c r="D37" s="44">
        <v>0</v>
      </c>
      <c r="E37" s="44">
        <v>0</v>
      </c>
      <c r="F37" s="44">
        <v>0</v>
      </c>
      <c r="G37" s="44">
        <f t="shared" ref="G37:G42" si="3">SUM(D37:F37)</f>
        <v>0</v>
      </c>
      <c r="H37" s="15"/>
      <c r="I37" s="15"/>
      <c r="J37" s="15"/>
      <c r="K37" s="15"/>
    </row>
    <row r="38" spans="1:11" ht="21.75">
      <c r="A38" s="86" t="s">
        <v>55</v>
      </c>
      <c r="B38" s="87"/>
      <c r="C38" s="88"/>
      <c r="D38" s="44">
        <v>25</v>
      </c>
      <c r="E38" s="44">
        <v>3</v>
      </c>
      <c r="F38" s="44">
        <v>0</v>
      </c>
      <c r="G38" s="44">
        <f t="shared" si="3"/>
        <v>28</v>
      </c>
      <c r="H38" s="15"/>
      <c r="I38" s="15"/>
      <c r="J38" s="15"/>
      <c r="K38" s="15"/>
    </row>
    <row r="39" spans="1:11" ht="21.75">
      <c r="A39" s="86" t="s">
        <v>56</v>
      </c>
      <c r="B39" s="87"/>
      <c r="C39" s="88"/>
      <c r="D39" s="44">
        <v>0</v>
      </c>
      <c r="E39" s="44">
        <v>0</v>
      </c>
      <c r="F39" s="44">
        <v>0</v>
      </c>
      <c r="G39" s="44">
        <f t="shared" si="3"/>
        <v>0</v>
      </c>
      <c r="H39" s="15"/>
      <c r="I39" s="15"/>
      <c r="J39" s="15"/>
      <c r="K39" s="15"/>
    </row>
    <row r="40" spans="1:11" ht="21.75">
      <c r="A40" s="86" t="s">
        <v>57</v>
      </c>
      <c r="B40" s="87"/>
      <c r="C40" s="88"/>
      <c r="D40" s="44">
        <v>17</v>
      </c>
      <c r="E40" s="44">
        <v>0</v>
      </c>
      <c r="F40" s="44">
        <v>0</v>
      </c>
      <c r="G40" s="44">
        <f t="shared" si="3"/>
        <v>17</v>
      </c>
      <c r="H40" s="15"/>
      <c r="I40" s="15"/>
      <c r="J40" s="15"/>
      <c r="K40" s="15"/>
    </row>
    <row r="41" spans="1:11" ht="21.75">
      <c r="A41" s="86" t="s">
        <v>58</v>
      </c>
      <c r="B41" s="87"/>
      <c r="C41" s="88"/>
      <c r="D41" s="44">
        <v>0</v>
      </c>
      <c r="E41" s="44">
        <v>0</v>
      </c>
      <c r="F41" s="44">
        <v>0</v>
      </c>
      <c r="G41" s="44">
        <f t="shared" si="3"/>
        <v>0</v>
      </c>
      <c r="H41" s="15"/>
      <c r="I41" s="15"/>
      <c r="J41" s="15"/>
      <c r="K41" s="15"/>
    </row>
    <row r="42" spans="1:11" ht="21.75">
      <c r="A42" s="86" t="s">
        <v>59</v>
      </c>
      <c r="B42" s="87"/>
      <c r="C42" s="88"/>
      <c r="D42" s="44">
        <v>3</v>
      </c>
      <c r="E42" s="44">
        <v>0</v>
      </c>
      <c r="F42" s="44">
        <v>0</v>
      </c>
      <c r="G42" s="44">
        <f t="shared" si="3"/>
        <v>3</v>
      </c>
      <c r="H42" s="15"/>
      <c r="I42" s="15"/>
      <c r="J42" s="15"/>
      <c r="K42" s="15"/>
    </row>
    <row r="43" spans="1:11" ht="21.75">
      <c r="A43" s="135" t="s">
        <v>53</v>
      </c>
      <c r="B43" s="136"/>
      <c r="C43" s="137"/>
      <c r="D43" s="44">
        <f>SUM(D38:D42)</f>
        <v>45</v>
      </c>
      <c r="E43" s="44">
        <f t="shared" ref="E43:G43" si="4">SUM(E38:E42)</f>
        <v>3</v>
      </c>
      <c r="F43" s="44">
        <f t="shared" si="4"/>
        <v>0</v>
      </c>
      <c r="G43" s="44">
        <f t="shared" si="4"/>
        <v>48</v>
      </c>
      <c r="H43" s="15"/>
      <c r="I43" s="15"/>
      <c r="J43" s="15"/>
      <c r="K43" s="15"/>
    </row>
    <row r="44" spans="1:11" ht="21.75">
      <c r="A44" s="102" t="s">
        <v>122</v>
      </c>
      <c r="B44" s="102"/>
      <c r="C44" s="102"/>
      <c r="D44" s="102"/>
      <c r="E44" s="102"/>
      <c r="F44" s="102"/>
      <c r="G44" s="9"/>
      <c r="H44" s="9"/>
      <c r="I44" s="9"/>
      <c r="J44" s="130"/>
      <c r="K44" s="130"/>
    </row>
    <row r="45" spans="1:11" ht="21.75">
      <c r="A45" s="140" t="s">
        <v>49</v>
      </c>
      <c r="B45" s="141"/>
      <c r="C45" s="142"/>
      <c r="D45" s="135" t="s">
        <v>121</v>
      </c>
      <c r="E45" s="136"/>
      <c r="F45" s="136"/>
      <c r="G45" s="137"/>
      <c r="H45" s="135" t="s">
        <v>32</v>
      </c>
      <c r="I45" s="136"/>
      <c r="J45" s="136"/>
      <c r="K45" s="137"/>
    </row>
    <row r="46" spans="1:11" ht="21.75">
      <c r="A46" s="143"/>
      <c r="B46" s="144"/>
      <c r="C46" s="145"/>
      <c r="D46" s="40" t="s">
        <v>50</v>
      </c>
      <c r="E46" s="40" t="s">
        <v>51</v>
      </c>
      <c r="F46" s="40" t="s">
        <v>52</v>
      </c>
      <c r="G46" s="40" t="s">
        <v>53</v>
      </c>
      <c r="H46" s="40" t="s">
        <v>50</v>
      </c>
      <c r="I46" s="40" t="s">
        <v>51</v>
      </c>
      <c r="J46" s="40" t="s">
        <v>52</v>
      </c>
      <c r="K46" s="40" t="s">
        <v>53</v>
      </c>
    </row>
    <row r="47" spans="1:11" ht="21.75">
      <c r="A47" s="86" t="s">
        <v>54</v>
      </c>
      <c r="B47" s="87"/>
      <c r="C47" s="88"/>
      <c r="D47" s="15"/>
      <c r="E47" s="15"/>
      <c r="F47" s="15"/>
      <c r="G47" s="15"/>
      <c r="H47" s="15"/>
      <c r="I47" s="15"/>
      <c r="J47" s="15"/>
      <c r="K47" s="15"/>
    </row>
    <row r="48" spans="1:11" ht="21.75">
      <c r="A48" s="86" t="s">
        <v>55</v>
      </c>
      <c r="B48" s="87"/>
      <c r="C48" s="88"/>
      <c r="D48" s="15"/>
      <c r="E48" s="15"/>
      <c r="F48" s="15"/>
      <c r="G48" s="15"/>
      <c r="H48" s="15"/>
      <c r="I48" s="15"/>
      <c r="J48" s="15"/>
      <c r="K48" s="15"/>
    </row>
    <row r="49" spans="1:11" ht="21.75">
      <c r="A49" s="86" t="s">
        <v>56</v>
      </c>
      <c r="B49" s="87"/>
      <c r="C49" s="88"/>
      <c r="D49" s="15"/>
      <c r="E49" s="15"/>
      <c r="F49" s="15"/>
      <c r="G49" s="15"/>
      <c r="H49" s="15"/>
      <c r="I49" s="15"/>
      <c r="J49" s="15"/>
      <c r="K49" s="15"/>
    </row>
    <row r="50" spans="1:11" ht="21.75">
      <c r="A50" s="86" t="s">
        <v>57</v>
      </c>
      <c r="B50" s="87"/>
      <c r="C50" s="88"/>
      <c r="D50" s="15"/>
      <c r="E50" s="15"/>
      <c r="F50" s="15"/>
      <c r="G50" s="15"/>
      <c r="H50" s="15"/>
      <c r="I50" s="15"/>
      <c r="J50" s="15"/>
      <c r="K50" s="15"/>
    </row>
    <row r="51" spans="1:11" ht="21.75">
      <c r="A51" s="86" t="s">
        <v>58</v>
      </c>
      <c r="B51" s="87"/>
      <c r="C51" s="88"/>
      <c r="D51" s="15"/>
      <c r="E51" s="15"/>
      <c r="F51" s="15"/>
      <c r="G51" s="15"/>
      <c r="H51" s="15"/>
      <c r="I51" s="15"/>
      <c r="J51" s="15"/>
      <c r="K51" s="15"/>
    </row>
    <row r="52" spans="1:11" ht="21.75">
      <c r="A52" s="86" t="s">
        <v>59</v>
      </c>
      <c r="B52" s="87"/>
      <c r="C52" s="88"/>
      <c r="D52" s="15"/>
      <c r="E52" s="15"/>
      <c r="F52" s="15"/>
      <c r="G52" s="15"/>
      <c r="H52" s="15"/>
      <c r="I52" s="15"/>
      <c r="J52" s="15"/>
      <c r="K52" s="15"/>
    </row>
    <row r="53" spans="1:11" ht="21.75">
      <c r="A53" s="135" t="s">
        <v>53</v>
      </c>
      <c r="B53" s="136"/>
      <c r="C53" s="137"/>
      <c r="D53" s="15"/>
      <c r="E53" s="15"/>
      <c r="F53" s="15"/>
      <c r="G53" s="15"/>
      <c r="H53" s="15"/>
      <c r="I53" s="15"/>
      <c r="J53" s="15"/>
      <c r="K53" s="15"/>
    </row>
    <row r="54" spans="1:11" ht="21.75">
      <c r="A54" s="110" t="s">
        <v>123</v>
      </c>
      <c r="B54" s="110"/>
      <c r="C54" s="110"/>
      <c r="D54" s="110"/>
      <c r="E54" s="110"/>
      <c r="F54" s="110"/>
      <c r="G54" s="9"/>
      <c r="H54" s="9"/>
      <c r="I54" s="9"/>
      <c r="J54" s="9"/>
      <c r="K54" s="9"/>
    </row>
    <row r="55" spans="1:11" ht="21.75">
      <c r="A55" s="140" t="s">
        <v>49</v>
      </c>
      <c r="B55" s="141"/>
      <c r="C55" s="142"/>
      <c r="D55" s="135" t="s">
        <v>121</v>
      </c>
      <c r="E55" s="136"/>
      <c r="F55" s="136"/>
      <c r="G55" s="137"/>
      <c r="H55" s="135" t="s">
        <v>32</v>
      </c>
      <c r="I55" s="136"/>
      <c r="J55" s="136"/>
      <c r="K55" s="137"/>
    </row>
    <row r="56" spans="1:11" ht="21.75">
      <c r="A56" s="143"/>
      <c r="B56" s="144"/>
      <c r="C56" s="145"/>
      <c r="D56" s="40" t="s">
        <v>50</v>
      </c>
      <c r="E56" s="40" t="s">
        <v>51</v>
      </c>
      <c r="F56" s="40" t="s">
        <v>52</v>
      </c>
      <c r="G56" s="40" t="s">
        <v>53</v>
      </c>
      <c r="H56" s="40" t="s">
        <v>50</v>
      </c>
      <c r="I56" s="40" t="s">
        <v>51</v>
      </c>
      <c r="J56" s="40" t="s">
        <v>52</v>
      </c>
      <c r="K56" s="40" t="s">
        <v>53</v>
      </c>
    </row>
    <row r="57" spans="1:11" ht="21.75">
      <c r="A57" s="86" t="s">
        <v>54</v>
      </c>
      <c r="B57" s="87"/>
      <c r="C57" s="88"/>
      <c r="D57" s="15"/>
      <c r="E57" s="15"/>
      <c r="F57" s="15"/>
      <c r="G57" s="15"/>
      <c r="H57" s="15"/>
      <c r="I57" s="15"/>
      <c r="J57" s="15"/>
      <c r="K57" s="15"/>
    </row>
    <row r="58" spans="1:11" ht="21.75">
      <c r="A58" s="86" t="s">
        <v>55</v>
      </c>
      <c r="B58" s="87"/>
      <c r="C58" s="88"/>
      <c r="D58" s="15"/>
      <c r="E58" s="15"/>
      <c r="F58" s="15"/>
      <c r="G58" s="15"/>
      <c r="H58" s="15"/>
      <c r="I58" s="15"/>
      <c r="J58" s="15"/>
      <c r="K58" s="15"/>
    </row>
    <row r="59" spans="1:11" ht="21.75">
      <c r="A59" s="86" t="s">
        <v>56</v>
      </c>
      <c r="B59" s="87"/>
      <c r="C59" s="88"/>
      <c r="D59" s="15"/>
      <c r="E59" s="15"/>
      <c r="F59" s="15"/>
      <c r="G59" s="15"/>
      <c r="H59" s="15"/>
      <c r="I59" s="15"/>
      <c r="J59" s="15"/>
      <c r="K59" s="15"/>
    </row>
    <row r="60" spans="1:11" ht="21.75">
      <c r="A60" s="86" t="s">
        <v>57</v>
      </c>
      <c r="B60" s="87"/>
      <c r="C60" s="88"/>
      <c r="D60" s="15"/>
      <c r="E60" s="15"/>
      <c r="F60" s="15"/>
      <c r="G60" s="15"/>
      <c r="H60" s="15"/>
      <c r="I60" s="15"/>
      <c r="J60" s="15"/>
      <c r="K60" s="15"/>
    </row>
    <row r="61" spans="1:11" ht="21.75">
      <c r="A61" s="86" t="s">
        <v>58</v>
      </c>
      <c r="B61" s="87"/>
      <c r="C61" s="88"/>
      <c r="D61" s="15"/>
      <c r="E61" s="15"/>
      <c r="F61" s="15"/>
      <c r="G61" s="15"/>
      <c r="H61" s="15"/>
      <c r="I61" s="15"/>
      <c r="J61" s="15"/>
      <c r="K61" s="15"/>
    </row>
    <row r="62" spans="1:11" ht="21.75">
      <c r="A62" s="86" t="s">
        <v>59</v>
      </c>
      <c r="B62" s="87"/>
      <c r="C62" s="88"/>
      <c r="D62" s="15"/>
      <c r="E62" s="15"/>
      <c r="F62" s="15"/>
      <c r="G62" s="15"/>
      <c r="H62" s="15"/>
      <c r="I62" s="15"/>
      <c r="J62" s="15"/>
      <c r="K62" s="15"/>
    </row>
    <row r="63" spans="1:11" ht="21.75">
      <c r="A63" s="135" t="s">
        <v>53</v>
      </c>
      <c r="B63" s="136"/>
      <c r="C63" s="137"/>
      <c r="D63" s="15"/>
      <c r="E63" s="15"/>
      <c r="F63" s="15"/>
      <c r="G63" s="15"/>
      <c r="H63" s="15"/>
      <c r="I63" s="15"/>
      <c r="J63" s="15"/>
      <c r="K63" s="15"/>
    </row>
    <row r="64" spans="1:11" ht="21.75">
      <c r="A64" s="16"/>
      <c r="B64" s="16"/>
      <c r="C64" s="16"/>
      <c r="D64" s="17"/>
      <c r="E64" s="17"/>
      <c r="F64" s="17"/>
      <c r="G64" s="17"/>
      <c r="H64" s="17"/>
      <c r="I64" s="17"/>
      <c r="J64" s="17"/>
      <c r="K64" s="17"/>
    </row>
    <row r="65" spans="1:11" ht="21.75">
      <c r="A65" s="13" t="s">
        <v>186</v>
      </c>
      <c r="B65" s="13"/>
      <c r="C65" s="13"/>
      <c r="D65" s="13"/>
      <c r="E65" s="13"/>
      <c r="F65" s="13"/>
      <c r="G65" s="9"/>
      <c r="H65" s="9"/>
      <c r="I65" s="9"/>
      <c r="J65" s="155" t="s">
        <v>73</v>
      </c>
      <c r="K65" s="155"/>
    </row>
    <row r="66" spans="1:11" ht="21.75">
      <c r="A66" s="132" t="s">
        <v>74</v>
      </c>
      <c r="B66" s="132"/>
      <c r="C66" s="132"/>
      <c r="D66" s="106" t="s">
        <v>31</v>
      </c>
      <c r="E66" s="106"/>
      <c r="F66" s="106"/>
      <c r="G66" s="106"/>
      <c r="H66" s="106" t="s">
        <v>32</v>
      </c>
      <c r="I66" s="106"/>
      <c r="J66" s="106"/>
      <c r="K66" s="106"/>
    </row>
    <row r="67" spans="1:11" ht="21.75">
      <c r="A67" s="132"/>
      <c r="B67" s="132"/>
      <c r="C67" s="132"/>
      <c r="D67" s="14" t="s">
        <v>75</v>
      </c>
      <c r="E67" s="14"/>
      <c r="F67" s="156" t="s">
        <v>127</v>
      </c>
      <c r="G67" s="157" t="s">
        <v>192</v>
      </c>
      <c r="H67" s="14" t="s">
        <v>75</v>
      </c>
      <c r="I67" s="14"/>
      <c r="J67" s="156" t="s">
        <v>130</v>
      </c>
      <c r="K67" s="156" t="s">
        <v>193</v>
      </c>
    </row>
    <row r="68" spans="1:11" ht="43.5">
      <c r="A68" s="132"/>
      <c r="B68" s="132"/>
      <c r="C68" s="132"/>
      <c r="D68" s="22" t="s">
        <v>125</v>
      </c>
      <c r="E68" s="22" t="s">
        <v>126</v>
      </c>
      <c r="F68" s="156"/>
      <c r="G68" s="157"/>
      <c r="H68" s="22" t="s">
        <v>128</v>
      </c>
      <c r="I68" s="22" t="s">
        <v>129</v>
      </c>
      <c r="J68" s="156"/>
      <c r="K68" s="156"/>
    </row>
    <row r="69" spans="1:11" ht="21.75">
      <c r="A69" s="109" t="s">
        <v>76</v>
      </c>
      <c r="B69" s="109"/>
      <c r="C69" s="109"/>
      <c r="D69" s="15"/>
      <c r="E69" s="15"/>
      <c r="F69" s="15"/>
      <c r="G69" s="15"/>
      <c r="H69" s="15"/>
      <c r="I69" s="15"/>
      <c r="J69" s="15"/>
      <c r="K69" s="15"/>
    </row>
    <row r="70" spans="1:11" ht="21.75">
      <c r="A70" s="109" t="s">
        <v>77</v>
      </c>
      <c r="B70" s="109"/>
      <c r="C70" s="109"/>
      <c r="D70" s="15"/>
      <c r="E70" s="15"/>
      <c r="F70" s="15"/>
      <c r="G70" s="15"/>
      <c r="H70" s="15"/>
      <c r="I70" s="15"/>
      <c r="J70" s="15"/>
      <c r="K70" s="15"/>
    </row>
    <row r="71" spans="1:11" ht="21.75">
      <c r="A71" s="109" t="s">
        <v>78</v>
      </c>
      <c r="B71" s="109"/>
      <c r="C71" s="109"/>
      <c r="D71" s="15"/>
      <c r="E71" s="15"/>
      <c r="F71" s="15"/>
      <c r="G71" s="15"/>
      <c r="H71" s="15"/>
      <c r="I71" s="15"/>
      <c r="J71" s="15"/>
      <c r="K71" s="15"/>
    </row>
    <row r="72" spans="1:11" ht="21.75">
      <c r="A72" s="158" t="s">
        <v>131</v>
      </c>
      <c r="B72" s="109"/>
      <c r="C72" s="109"/>
      <c r="D72" s="15"/>
      <c r="E72" s="15"/>
      <c r="F72" s="15"/>
      <c r="G72" s="15"/>
      <c r="H72" s="15"/>
      <c r="I72" s="15"/>
      <c r="J72" s="15"/>
      <c r="K72" s="15"/>
    </row>
    <row r="73" spans="1:11" ht="21.75">
      <c r="A73" s="109" t="s">
        <v>79</v>
      </c>
      <c r="B73" s="109"/>
      <c r="C73" s="109"/>
      <c r="D73" s="15"/>
      <c r="E73" s="15"/>
      <c r="F73" s="15"/>
      <c r="G73" s="15"/>
      <c r="H73" s="15"/>
      <c r="I73" s="15"/>
      <c r="J73" s="15"/>
      <c r="K73" s="15"/>
    </row>
    <row r="74" spans="1:11" ht="21.75">
      <c r="A74" s="106" t="s">
        <v>53</v>
      </c>
      <c r="B74" s="106"/>
      <c r="C74" s="106"/>
      <c r="D74" s="15"/>
      <c r="E74" s="15"/>
      <c r="F74" s="15"/>
      <c r="G74" s="15"/>
      <c r="H74" s="15"/>
      <c r="I74" s="15"/>
      <c r="J74" s="15"/>
      <c r="K74" s="15"/>
    </row>
    <row r="75" spans="1:11" ht="21.75">
      <c r="A75" s="21"/>
      <c r="B75" s="21"/>
      <c r="C75" s="21"/>
      <c r="D75" s="20"/>
      <c r="E75" s="20"/>
      <c r="F75" s="20"/>
      <c r="G75" s="20"/>
      <c r="H75" s="20"/>
      <c r="I75" s="20"/>
      <c r="J75" s="17"/>
      <c r="K75" s="17"/>
    </row>
    <row r="76" spans="1:11" ht="21.75">
      <c r="A76" s="159" t="s">
        <v>187</v>
      </c>
      <c r="B76" s="159"/>
      <c r="C76" s="159"/>
      <c r="D76" s="159"/>
      <c r="E76" s="159"/>
      <c r="F76" s="159"/>
      <c r="G76" s="159"/>
      <c r="H76" s="159"/>
      <c r="I76" s="9"/>
      <c r="J76" s="9"/>
      <c r="K76" s="9"/>
    </row>
    <row r="77" spans="1:11" ht="21.75">
      <c r="A77" s="132" t="s">
        <v>80</v>
      </c>
      <c r="B77" s="132"/>
      <c r="C77" s="132"/>
      <c r="D77" s="106" t="s">
        <v>31</v>
      </c>
      <c r="E77" s="106"/>
      <c r="F77" s="106"/>
      <c r="G77" s="106"/>
      <c r="H77" s="106" t="s">
        <v>32</v>
      </c>
      <c r="I77" s="106"/>
      <c r="J77" s="106"/>
      <c r="K77" s="106"/>
    </row>
    <row r="78" spans="1:11" ht="21.75">
      <c r="A78" s="132"/>
      <c r="B78" s="132"/>
      <c r="C78" s="132"/>
      <c r="D78" s="40" t="s">
        <v>50</v>
      </c>
      <c r="E78" s="40" t="s">
        <v>81</v>
      </c>
      <c r="F78" s="40" t="s">
        <v>52</v>
      </c>
      <c r="G78" s="40" t="s">
        <v>53</v>
      </c>
      <c r="H78" s="40" t="s">
        <v>50</v>
      </c>
      <c r="I78" s="40" t="s">
        <v>81</v>
      </c>
      <c r="J78" s="40" t="s">
        <v>52</v>
      </c>
      <c r="K78" s="40" t="s">
        <v>53</v>
      </c>
    </row>
    <row r="79" spans="1:11" ht="21.75">
      <c r="A79" s="13" t="s">
        <v>82</v>
      </c>
      <c r="B79" s="13"/>
      <c r="C79" s="13"/>
      <c r="D79" s="9"/>
      <c r="E79" s="9"/>
      <c r="F79" s="9"/>
      <c r="G79" s="9"/>
      <c r="H79" s="9"/>
      <c r="I79" s="9"/>
      <c r="J79" s="9"/>
      <c r="K79" s="30"/>
    </row>
    <row r="80" spans="1:11" ht="21.75">
      <c r="A80" s="15" t="s">
        <v>83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21.75">
      <c r="A81" s="15" t="s">
        <v>84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21.75">
      <c r="A82" s="13" t="s">
        <v>85</v>
      </c>
      <c r="B82" s="13"/>
      <c r="C82" s="13"/>
      <c r="D82" s="13"/>
      <c r="E82" s="13"/>
      <c r="F82" s="13"/>
      <c r="G82" s="13"/>
      <c r="H82" s="13"/>
      <c r="I82" s="9"/>
      <c r="J82" s="9"/>
      <c r="K82" s="30"/>
    </row>
    <row r="83" spans="1:11" ht="21.75">
      <c r="A83" s="15" t="s">
        <v>83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21.75">
      <c r="A84" s="15" t="s">
        <v>84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21.75">
      <c r="A85" s="13" t="s">
        <v>86</v>
      </c>
      <c r="B85" s="13"/>
      <c r="C85" s="13"/>
      <c r="D85" s="13"/>
      <c r="E85" s="13"/>
      <c r="F85" s="13"/>
      <c r="G85" s="13"/>
      <c r="H85" s="13"/>
      <c r="I85" s="9"/>
      <c r="J85" s="9"/>
      <c r="K85" s="31"/>
    </row>
    <row r="86" spans="1:11" ht="21.75">
      <c r="A86" s="15" t="s">
        <v>83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21.75">
      <c r="A87" s="15" t="s">
        <v>84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21.75">
      <c r="A88" s="106" t="s">
        <v>53</v>
      </c>
      <c r="B88" s="106"/>
      <c r="C88" s="106"/>
      <c r="D88" s="15"/>
      <c r="E88" s="15"/>
      <c r="F88" s="15"/>
      <c r="G88" s="15"/>
      <c r="H88" s="15"/>
      <c r="I88" s="15"/>
      <c r="J88" s="15"/>
      <c r="K88" s="15"/>
    </row>
    <row r="89" spans="1:11" ht="21.75">
      <c r="A89" s="15" t="s">
        <v>83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21.75">
      <c r="A90" s="15" t="s">
        <v>84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21.75">
      <c r="A91" s="9" t="s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21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21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21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21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21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21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21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21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21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21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21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21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21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21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21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21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21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21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21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21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21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21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21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21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21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21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21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21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21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21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21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21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21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21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21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21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21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21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21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21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21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21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21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21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21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21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21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21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21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21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21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21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21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21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21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21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21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21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21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21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21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21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21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21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21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21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21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21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21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21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21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21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21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21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21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21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21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21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21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21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21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21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21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21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21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21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21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21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21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21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21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21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21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21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21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21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21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21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21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21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21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21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21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21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21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21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21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21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21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21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21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21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21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21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21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21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21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21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21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21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21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21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21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21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21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21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21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21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21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21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21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21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21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21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21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21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21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21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21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21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21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21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21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21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21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21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21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21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21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21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21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21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21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21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21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21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21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21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21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21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21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21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21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21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21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21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21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21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21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21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21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21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</sheetData>
  <mergeCells count="90">
    <mergeCell ref="A76:H76"/>
    <mergeCell ref="A77:C78"/>
    <mergeCell ref="D77:G77"/>
    <mergeCell ref="H77:K77"/>
    <mergeCell ref="A88:C88"/>
    <mergeCell ref="A74:C74"/>
    <mergeCell ref="A66:C68"/>
    <mergeCell ref="D66:G66"/>
    <mergeCell ref="H66:K66"/>
    <mergeCell ref="F67:F68"/>
    <mergeCell ref="G67:G68"/>
    <mergeCell ref="J67:J68"/>
    <mergeCell ref="K67:K68"/>
    <mergeCell ref="A69:C69"/>
    <mergeCell ref="A70:C70"/>
    <mergeCell ref="A71:C71"/>
    <mergeCell ref="A72:C72"/>
    <mergeCell ref="A73:C73"/>
    <mergeCell ref="J65:K65"/>
    <mergeCell ref="A54:F54"/>
    <mergeCell ref="A55:C56"/>
    <mergeCell ref="D55:G55"/>
    <mergeCell ref="H55:K55"/>
    <mergeCell ref="A57:C57"/>
    <mergeCell ref="A58:C58"/>
    <mergeCell ref="A59:C59"/>
    <mergeCell ref="A60:C60"/>
    <mergeCell ref="A61:C61"/>
    <mergeCell ref="A62:C62"/>
    <mergeCell ref="A63:C63"/>
    <mergeCell ref="A53:C53"/>
    <mergeCell ref="A44:F44"/>
    <mergeCell ref="J44:K44"/>
    <mergeCell ref="A45:C46"/>
    <mergeCell ref="D45:G45"/>
    <mergeCell ref="H45:K45"/>
    <mergeCell ref="A47:C47"/>
    <mergeCell ref="A48:C48"/>
    <mergeCell ref="A49:C49"/>
    <mergeCell ref="A50:C50"/>
    <mergeCell ref="A51:C51"/>
    <mergeCell ref="A52:C52"/>
    <mergeCell ref="A43:C43"/>
    <mergeCell ref="A33:G33"/>
    <mergeCell ref="J33:K33"/>
    <mergeCell ref="A35:C36"/>
    <mergeCell ref="D35:G35"/>
    <mergeCell ref="H35:K35"/>
    <mergeCell ref="A37:C37"/>
    <mergeCell ref="A38:C38"/>
    <mergeCell ref="A39:C39"/>
    <mergeCell ref="A40:C40"/>
    <mergeCell ref="A41:C41"/>
    <mergeCell ref="A42:C42"/>
    <mergeCell ref="A32:C32"/>
    <mergeCell ref="A22:C22"/>
    <mergeCell ref="A23:F23"/>
    <mergeCell ref="A24:C25"/>
    <mergeCell ref="D24:G24"/>
    <mergeCell ref="A27:C27"/>
    <mergeCell ref="A28:C28"/>
    <mergeCell ref="A29:C29"/>
    <mergeCell ref="A30:C30"/>
    <mergeCell ref="A31:C31"/>
    <mergeCell ref="H24:K24"/>
    <mergeCell ref="A26:C26"/>
    <mergeCell ref="A16:C16"/>
    <mergeCell ref="A17:C17"/>
    <mergeCell ref="A18:C18"/>
    <mergeCell ref="A19:C19"/>
    <mergeCell ref="A20:C20"/>
    <mergeCell ref="A21:C21"/>
    <mergeCell ref="A12:C12"/>
    <mergeCell ref="A13:F13"/>
    <mergeCell ref="J13:K13"/>
    <mergeCell ref="A14:C15"/>
    <mergeCell ref="D14:G14"/>
    <mergeCell ref="H14:K14"/>
    <mergeCell ref="A11:C11"/>
    <mergeCell ref="A1:K1"/>
    <mergeCell ref="A2:C2"/>
    <mergeCell ref="J2:K2"/>
    <mergeCell ref="A4:C5"/>
    <mergeCell ref="D4:G4"/>
    <mergeCell ref="H4:K4"/>
    <mergeCell ref="A6:C6"/>
    <mergeCell ref="A7:C7"/>
    <mergeCell ref="A8:C8"/>
    <mergeCell ref="A9:C9"/>
    <mergeCell ref="A10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rowBreaks count="2" manualBreakCount="2">
    <brk id="32" max="16383" man="1"/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9"/>
  <sheetViews>
    <sheetView view="pageBreakPreview" topLeftCell="A31" zoomScale="145" zoomScaleSheetLayoutView="145" workbookViewId="0">
      <selection activeCell="B29" sqref="B29:J29"/>
    </sheetView>
  </sheetViews>
  <sheetFormatPr defaultColWidth="9.125" defaultRowHeight="21.75"/>
  <cols>
    <col min="1" max="16384" width="9.125" style="1"/>
  </cols>
  <sheetData>
    <row r="1" spans="1:10">
      <c r="A1" s="1" t="s">
        <v>72</v>
      </c>
      <c r="B1" s="2" t="s">
        <v>153</v>
      </c>
      <c r="C1" s="2"/>
      <c r="D1" s="2"/>
      <c r="E1" s="2"/>
      <c r="F1" s="2"/>
      <c r="G1" s="2"/>
      <c r="H1" s="2"/>
    </row>
    <row r="2" spans="1:10">
      <c r="A2" s="1" t="s">
        <v>2</v>
      </c>
      <c r="B2" s="2" t="s">
        <v>234</v>
      </c>
      <c r="C2" s="2"/>
      <c r="D2" s="2"/>
      <c r="E2" s="2"/>
      <c r="F2" s="2"/>
      <c r="G2" s="2"/>
      <c r="H2" s="2"/>
    </row>
    <row r="3" spans="1:10">
      <c r="A3" s="2" t="s">
        <v>132</v>
      </c>
      <c r="B3" s="2"/>
      <c r="C3" s="2"/>
      <c r="D3" s="2"/>
      <c r="E3" s="2"/>
      <c r="F3" s="2"/>
      <c r="G3" s="2"/>
    </row>
    <row r="4" spans="1:10">
      <c r="A4" s="2" t="s">
        <v>154</v>
      </c>
      <c r="B4" s="2"/>
      <c r="C4" s="2"/>
    </row>
    <row r="5" spans="1:10">
      <c r="A5" s="8" t="s">
        <v>36</v>
      </c>
      <c r="B5" s="73" t="s">
        <v>245</v>
      </c>
      <c r="C5" s="73"/>
      <c r="D5" s="73"/>
      <c r="E5" s="73"/>
      <c r="F5" s="73"/>
      <c r="G5" s="73"/>
      <c r="H5" s="73"/>
      <c r="I5" s="73"/>
      <c r="J5" s="73"/>
    </row>
    <row r="6" spans="1:10">
      <c r="A6" s="37"/>
      <c r="B6" s="160" t="s">
        <v>386</v>
      </c>
      <c r="C6" s="160"/>
      <c r="D6" s="160"/>
      <c r="E6" s="160"/>
      <c r="F6" s="160"/>
      <c r="G6" s="160"/>
      <c r="H6" s="160"/>
      <c r="I6" s="160"/>
      <c r="J6" s="160"/>
    </row>
    <row r="7" spans="1:10">
      <c r="A7" s="37" t="s">
        <v>37</v>
      </c>
      <c r="B7" s="204" t="s">
        <v>388</v>
      </c>
      <c r="C7" s="204"/>
      <c r="D7" s="204"/>
      <c r="E7" s="204"/>
      <c r="F7" s="204"/>
      <c r="G7" s="204"/>
      <c r="H7" s="204"/>
      <c r="I7" s="204"/>
      <c r="J7" s="204"/>
    </row>
    <row r="8" spans="1:10">
      <c r="A8" s="37" t="s">
        <v>38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>
      <c r="A9" s="70" t="s">
        <v>241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>
      <c r="A10" s="70" t="s">
        <v>242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>
      <c r="A11" s="81" t="s">
        <v>155</v>
      </c>
      <c r="B11" s="81"/>
      <c r="C11" s="81"/>
      <c r="E11" s="4"/>
      <c r="G11" s="4"/>
    </row>
    <row r="12" spans="1:10">
      <c r="A12" s="8" t="s">
        <v>36</v>
      </c>
      <c r="B12" s="204" t="s">
        <v>390</v>
      </c>
      <c r="C12" s="204"/>
      <c r="D12" s="204"/>
      <c r="E12" s="204"/>
      <c r="F12" s="204"/>
      <c r="G12" s="204"/>
      <c r="H12" s="204"/>
      <c r="I12" s="204"/>
      <c r="J12" s="204"/>
    </row>
    <row r="13" spans="1:10">
      <c r="A13" s="8" t="s">
        <v>37</v>
      </c>
      <c r="B13" s="175" t="s">
        <v>389</v>
      </c>
      <c r="C13" s="175"/>
      <c r="D13" s="175"/>
      <c r="E13" s="175"/>
      <c r="F13" s="175"/>
      <c r="G13" s="175"/>
      <c r="H13" s="175"/>
      <c r="I13" s="175"/>
      <c r="J13" s="175"/>
    </row>
    <row r="14" spans="1:10">
      <c r="A14" s="8" t="s">
        <v>38</v>
      </c>
      <c r="B14" s="175" t="s">
        <v>391</v>
      </c>
      <c r="C14" s="175"/>
      <c r="D14" s="175"/>
      <c r="E14" s="175"/>
      <c r="F14" s="175"/>
      <c r="G14" s="175"/>
      <c r="H14" s="175"/>
      <c r="I14" s="175"/>
      <c r="J14" s="175"/>
    </row>
    <row r="15" spans="1:10">
      <c r="A15" s="81" t="s">
        <v>156</v>
      </c>
      <c r="B15" s="81"/>
      <c r="C15" s="81"/>
    </row>
    <row r="16" spans="1:10">
      <c r="A16" s="8" t="s">
        <v>36</v>
      </c>
      <c r="B16" s="175" t="s">
        <v>389</v>
      </c>
      <c r="C16" s="175"/>
      <c r="D16" s="175"/>
      <c r="E16" s="175"/>
      <c r="F16" s="175"/>
      <c r="G16" s="175"/>
      <c r="H16" s="175"/>
      <c r="I16" s="175"/>
      <c r="J16" s="175"/>
    </row>
    <row r="17" spans="1:10">
      <c r="A17" s="8" t="s">
        <v>37</v>
      </c>
      <c r="B17" s="204" t="s">
        <v>390</v>
      </c>
      <c r="C17" s="204"/>
      <c r="D17" s="204"/>
      <c r="E17" s="204"/>
      <c r="F17" s="204"/>
      <c r="G17" s="204"/>
      <c r="H17" s="204"/>
      <c r="I17" s="204"/>
      <c r="J17" s="204"/>
    </row>
    <row r="18" spans="1:10">
      <c r="A18" s="8" t="s">
        <v>38</v>
      </c>
      <c r="B18" s="175" t="s">
        <v>391</v>
      </c>
      <c r="C18" s="175"/>
      <c r="D18" s="175"/>
      <c r="E18" s="175"/>
      <c r="F18" s="175"/>
      <c r="G18" s="175"/>
      <c r="H18" s="175"/>
      <c r="I18" s="175"/>
      <c r="J18" s="175"/>
    </row>
    <row r="19" spans="1:10">
      <c r="A19" s="81" t="s">
        <v>157</v>
      </c>
      <c r="B19" s="81"/>
    </row>
    <row r="20" spans="1:10">
      <c r="A20" s="8" t="s">
        <v>36</v>
      </c>
      <c r="B20" s="175" t="s">
        <v>389</v>
      </c>
      <c r="C20" s="175"/>
      <c r="D20" s="175"/>
      <c r="E20" s="175"/>
      <c r="F20" s="175"/>
      <c r="G20" s="175"/>
      <c r="H20" s="175"/>
      <c r="I20" s="175"/>
      <c r="J20" s="175"/>
    </row>
    <row r="21" spans="1:10">
      <c r="A21" s="8" t="s">
        <v>37</v>
      </c>
      <c r="B21" s="204" t="s">
        <v>390</v>
      </c>
      <c r="C21" s="204"/>
      <c r="D21" s="204"/>
      <c r="E21" s="204"/>
      <c r="F21" s="204"/>
      <c r="G21" s="204"/>
      <c r="H21" s="204"/>
      <c r="I21" s="204"/>
      <c r="J21" s="204"/>
    </row>
    <row r="22" spans="1:10">
      <c r="A22" s="8" t="s">
        <v>38</v>
      </c>
      <c r="B22" s="175" t="s">
        <v>391</v>
      </c>
      <c r="C22" s="175"/>
      <c r="D22" s="175"/>
      <c r="E22" s="175"/>
      <c r="F22" s="175"/>
      <c r="G22" s="175"/>
      <c r="H22" s="175"/>
      <c r="I22" s="175"/>
      <c r="J22" s="175"/>
    </row>
    <row r="23" spans="1:10">
      <c r="A23" s="81" t="s">
        <v>133</v>
      </c>
      <c r="B23" s="81"/>
      <c r="C23" s="81"/>
      <c r="D23" s="81"/>
      <c r="E23" s="81"/>
    </row>
    <row r="24" spans="1:10">
      <c r="A24" s="2" t="s">
        <v>158</v>
      </c>
      <c r="B24" s="2"/>
      <c r="C24" s="2"/>
    </row>
    <row r="25" spans="1:10" s="207" customFormat="1" ht="42.75" customHeight="1">
      <c r="A25" s="206" t="s">
        <v>36</v>
      </c>
      <c r="B25" s="194" t="s">
        <v>393</v>
      </c>
      <c r="C25" s="194"/>
      <c r="D25" s="194"/>
      <c r="E25" s="194"/>
      <c r="F25" s="194"/>
      <c r="G25" s="194"/>
      <c r="H25" s="194"/>
      <c r="I25" s="194"/>
      <c r="J25" s="194"/>
    </row>
    <row r="26" spans="1:10" s="51" customFormat="1">
      <c r="A26" s="203" t="s">
        <v>37</v>
      </c>
      <c r="B26" s="175" t="s">
        <v>395</v>
      </c>
      <c r="C26" s="175"/>
      <c r="D26" s="175"/>
      <c r="E26" s="175"/>
      <c r="F26" s="175"/>
      <c r="G26" s="175"/>
      <c r="H26" s="175"/>
      <c r="I26" s="175"/>
      <c r="J26" s="175"/>
    </row>
    <row r="27" spans="1:10" s="51" customFormat="1" ht="18.75" customHeight="1">
      <c r="A27" s="203" t="s">
        <v>38</v>
      </c>
      <c r="B27" s="205" t="s">
        <v>392</v>
      </c>
      <c r="C27" s="205"/>
      <c r="D27" s="205"/>
      <c r="E27" s="205"/>
      <c r="F27" s="205"/>
      <c r="G27" s="205"/>
      <c r="H27" s="205"/>
      <c r="I27" s="205"/>
      <c r="J27" s="205"/>
    </row>
    <row r="28" spans="1:10" s="51" customFormat="1" ht="18.75" customHeight="1">
      <c r="A28" s="203" t="s">
        <v>241</v>
      </c>
      <c r="B28" s="208" t="s">
        <v>394</v>
      </c>
      <c r="C28" s="208"/>
      <c r="D28" s="208"/>
      <c r="E28" s="208"/>
      <c r="F28" s="208"/>
      <c r="G28" s="208"/>
      <c r="H28" s="208"/>
      <c r="I28" s="208"/>
      <c r="J28" s="208"/>
    </row>
    <row r="29" spans="1:10">
      <c r="A29" s="70" t="s">
        <v>242</v>
      </c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>
      <c r="A30" s="8"/>
      <c r="B30" s="73"/>
      <c r="C30" s="73"/>
      <c r="D30" s="73"/>
      <c r="E30" s="73"/>
      <c r="F30" s="73"/>
      <c r="G30" s="73"/>
      <c r="H30" s="73"/>
      <c r="I30" s="73"/>
      <c r="J30" s="73"/>
    </row>
    <row r="31" spans="1:10">
      <c r="A31" s="2" t="s">
        <v>159</v>
      </c>
      <c r="B31" s="2"/>
    </row>
    <row r="32" spans="1:10">
      <c r="A32" s="8" t="s">
        <v>36</v>
      </c>
      <c r="B32" s="73" t="s">
        <v>246</v>
      </c>
      <c r="C32" s="73"/>
      <c r="D32" s="73"/>
      <c r="E32" s="73"/>
      <c r="F32" s="73"/>
      <c r="G32" s="73"/>
      <c r="H32" s="73"/>
      <c r="I32" s="73"/>
      <c r="J32" s="73"/>
    </row>
    <row r="33" spans="1:10">
      <c r="A33" s="8" t="s">
        <v>37</v>
      </c>
      <c r="B33" s="73" t="s">
        <v>243</v>
      </c>
      <c r="C33" s="73"/>
      <c r="D33" s="73"/>
      <c r="E33" s="73"/>
      <c r="F33" s="73"/>
      <c r="G33" s="73"/>
      <c r="H33" s="73"/>
      <c r="I33" s="73"/>
      <c r="J33" s="73"/>
    </row>
    <row r="34" spans="1:10">
      <c r="A34" s="37" t="s">
        <v>38</v>
      </c>
      <c r="B34" s="73" t="s">
        <v>258</v>
      </c>
      <c r="C34" s="73"/>
      <c r="D34" s="73"/>
      <c r="E34" s="73"/>
      <c r="F34" s="73"/>
      <c r="G34" s="73"/>
      <c r="H34" s="73"/>
      <c r="I34" s="73"/>
      <c r="J34" s="73"/>
    </row>
    <row r="35" spans="1:10">
      <c r="A35" s="37" t="s">
        <v>241</v>
      </c>
      <c r="B35" s="73" t="s">
        <v>247</v>
      </c>
      <c r="C35" s="73"/>
      <c r="D35" s="73"/>
      <c r="E35" s="73"/>
      <c r="F35" s="73"/>
      <c r="G35" s="73"/>
      <c r="H35" s="73"/>
      <c r="I35" s="73"/>
      <c r="J35" s="73"/>
    </row>
    <row r="36" spans="1:10">
      <c r="A36" s="70" t="s">
        <v>242</v>
      </c>
      <c r="B36" s="175" t="s">
        <v>397</v>
      </c>
      <c r="C36" s="175"/>
      <c r="D36" s="175"/>
      <c r="E36" s="175"/>
      <c r="F36" s="175"/>
      <c r="G36" s="175"/>
      <c r="H36" s="175"/>
      <c r="I36" s="175"/>
      <c r="J36" s="175"/>
    </row>
    <row r="37" spans="1:10">
      <c r="A37" s="70" t="s">
        <v>262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>
      <c r="A38" s="70"/>
      <c r="B38" s="73"/>
      <c r="C38" s="73"/>
      <c r="D38" s="73"/>
      <c r="E38" s="73"/>
      <c r="F38" s="73"/>
      <c r="G38" s="73"/>
      <c r="H38" s="73"/>
      <c r="I38" s="73"/>
      <c r="J38" s="73"/>
    </row>
    <row r="39" spans="1:10">
      <c r="A39" s="70"/>
      <c r="B39" s="73"/>
      <c r="C39" s="73"/>
      <c r="D39" s="73"/>
      <c r="E39" s="73"/>
      <c r="F39" s="73"/>
      <c r="G39" s="73"/>
      <c r="H39" s="73"/>
      <c r="I39" s="73"/>
      <c r="J39" s="73"/>
    </row>
    <row r="40" spans="1:10">
      <c r="A40" s="2" t="s">
        <v>160</v>
      </c>
      <c r="B40" s="2"/>
    </row>
    <row r="41" spans="1:10">
      <c r="A41" s="8" t="s">
        <v>36</v>
      </c>
      <c r="B41" s="175" t="s">
        <v>396</v>
      </c>
      <c r="C41" s="175"/>
      <c r="D41" s="175"/>
      <c r="E41" s="175"/>
      <c r="F41" s="175"/>
      <c r="G41" s="175"/>
      <c r="H41" s="175"/>
      <c r="I41" s="175"/>
      <c r="J41" s="175"/>
    </row>
    <row r="42" spans="1:10">
      <c r="A42" s="8" t="s">
        <v>37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>
      <c r="A43" s="8" t="s">
        <v>38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10">
      <c r="A44" s="2" t="s">
        <v>161</v>
      </c>
      <c r="B44" s="2"/>
    </row>
    <row r="45" spans="1:10">
      <c r="A45" s="8" t="s">
        <v>36</v>
      </c>
      <c r="B45" s="79"/>
      <c r="C45" s="79"/>
      <c r="D45" s="79"/>
      <c r="E45" s="79"/>
      <c r="F45" s="79"/>
      <c r="G45" s="79"/>
      <c r="H45" s="79"/>
      <c r="I45" s="79"/>
      <c r="J45" s="79"/>
    </row>
    <row r="46" spans="1:10">
      <c r="A46" s="8" t="s">
        <v>37</v>
      </c>
      <c r="B46" s="74"/>
      <c r="C46" s="74"/>
      <c r="D46" s="74"/>
      <c r="E46" s="74"/>
      <c r="F46" s="74"/>
      <c r="G46" s="74"/>
      <c r="H46" s="74"/>
      <c r="I46" s="74"/>
      <c r="J46" s="74"/>
    </row>
    <row r="47" spans="1:10">
      <c r="A47" s="8" t="s">
        <v>38</v>
      </c>
      <c r="B47" s="76"/>
      <c r="C47" s="76"/>
      <c r="D47" s="76"/>
      <c r="E47" s="76"/>
      <c r="F47" s="76"/>
      <c r="G47" s="76"/>
      <c r="H47" s="76"/>
      <c r="I47" s="76"/>
      <c r="J47" s="76"/>
    </row>
    <row r="48" spans="1:10">
      <c r="A48" s="2" t="s">
        <v>134</v>
      </c>
      <c r="B48" s="2"/>
      <c r="C48" s="2"/>
      <c r="D48" s="2"/>
      <c r="E48" s="2"/>
    </row>
    <row r="49" spans="1:10">
      <c r="A49" s="2" t="s">
        <v>162</v>
      </c>
      <c r="B49" s="2"/>
      <c r="C49" s="2"/>
    </row>
    <row r="50" spans="1:10">
      <c r="A50" s="8" t="s">
        <v>36</v>
      </c>
      <c r="B50" s="79" t="s">
        <v>256</v>
      </c>
      <c r="C50" s="79"/>
      <c r="D50" s="79"/>
      <c r="E50" s="79"/>
      <c r="F50" s="79"/>
      <c r="G50" s="79"/>
      <c r="H50" s="79"/>
      <c r="I50" s="79"/>
      <c r="J50" s="79"/>
    </row>
    <row r="51" spans="1:10">
      <c r="A51" s="8" t="s">
        <v>37</v>
      </c>
      <c r="B51" s="73" t="s">
        <v>250</v>
      </c>
      <c r="C51" s="73"/>
      <c r="D51" s="73"/>
      <c r="E51" s="73"/>
      <c r="F51" s="73"/>
      <c r="G51" s="73"/>
      <c r="H51" s="73"/>
      <c r="I51" s="73"/>
      <c r="J51" s="73"/>
    </row>
    <row r="52" spans="1:10">
      <c r="A52" s="8" t="s">
        <v>38</v>
      </c>
      <c r="B52" s="73" t="s">
        <v>264</v>
      </c>
      <c r="C52" s="73"/>
      <c r="D52" s="73"/>
      <c r="E52" s="73"/>
      <c r="F52" s="73"/>
      <c r="G52" s="73"/>
      <c r="H52" s="73"/>
      <c r="I52" s="73"/>
      <c r="J52" s="73"/>
    </row>
    <row r="53" spans="1:10">
      <c r="A53" s="37"/>
      <c r="B53" s="73" t="s">
        <v>265</v>
      </c>
      <c r="C53" s="73"/>
      <c r="D53" s="73"/>
      <c r="E53" s="73"/>
      <c r="F53" s="73"/>
      <c r="G53" s="73"/>
      <c r="H53" s="73"/>
      <c r="I53" s="73"/>
      <c r="J53" s="73"/>
    </row>
    <row r="54" spans="1:10" s="51" customFormat="1">
      <c r="A54" s="203" t="s">
        <v>37</v>
      </c>
      <c r="B54" s="204" t="s">
        <v>387</v>
      </c>
      <c r="C54" s="204"/>
      <c r="D54" s="204"/>
      <c r="E54" s="204"/>
      <c r="F54" s="204"/>
      <c r="G54" s="204"/>
      <c r="H54" s="204"/>
      <c r="I54" s="204"/>
      <c r="J54" s="204"/>
    </row>
    <row r="55" spans="1:10">
      <c r="A55" s="2" t="s">
        <v>163</v>
      </c>
      <c r="B55" s="2"/>
    </row>
    <row r="56" spans="1:10">
      <c r="A56" s="8" t="s">
        <v>36</v>
      </c>
      <c r="B56" s="79" t="s">
        <v>251</v>
      </c>
      <c r="C56" s="79"/>
      <c r="D56" s="79"/>
      <c r="E56" s="79"/>
      <c r="F56" s="79"/>
      <c r="G56" s="79"/>
      <c r="H56" s="79"/>
      <c r="I56" s="79"/>
      <c r="J56" s="79"/>
    </row>
    <row r="57" spans="1:10">
      <c r="A57" s="8" t="s">
        <v>37</v>
      </c>
      <c r="B57" s="72" t="s">
        <v>259</v>
      </c>
      <c r="C57" s="72"/>
      <c r="D57" s="72"/>
      <c r="E57" s="72"/>
      <c r="F57" s="72"/>
      <c r="G57" s="72"/>
      <c r="H57" s="72"/>
      <c r="I57" s="72"/>
      <c r="J57" s="72"/>
    </row>
    <row r="58" spans="1:10">
      <c r="A58" s="8" t="s">
        <v>38</v>
      </c>
      <c r="B58" s="73" t="s">
        <v>266</v>
      </c>
      <c r="C58" s="73"/>
      <c r="D58" s="73"/>
      <c r="E58" s="73"/>
      <c r="F58" s="73"/>
      <c r="G58" s="73"/>
      <c r="H58" s="73"/>
      <c r="I58" s="73"/>
      <c r="J58" s="73"/>
    </row>
    <row r="59" spans="1:10">
      <c r="A59" s="2" t="s">
        <v>164</v>
      </c>
      <c r="B59" s="2"/>
    </row>
    <row r="60" spans="1:10">
      <c r="A60" s="8" t="s">
        <v>36</v>
      </c>
      <c r="B60" s="75"/>
      <c r="C60" s="75"/>
      <c r="D60" s="75"/>
      <c r="E60" s="75"/>
      <c r="F60" s="75"/>
      <c r="G60" s="75"/>
      <c r="H60" s="75"/>
      <c r="I60" s="75"/>
      <c r="J60" s="75"/>
    </row>
    <row r="61" spans="1:10">
      <c r="A61" s="8" t="s">
        <v>37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>
      <c r="A62" s="8" t="s">
        <v>38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10">
      <c r="A63" s="2" t="s">
        <v>165</v>
      </c>
      <c r="B63" s="2"/>
    </row>
    <row r="64" spans="1:10">
      <c r="A64" s="8" t="s">
        <v>36</v>
      </c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>
      <c r="A65" s="8" t="s">
        <v>37</v>
      </c>
      <c r="B65" s="74"/>
      <c r="C65" s="74"/>
      <c r="D65" s="74"/>
      <c r="E65" s="74"/>
      <c r="F65" s="74"/>
      <c r="G65" s="74"/>
      <c r="H65" s="74"/>
      <c r="I65" s="74"/>
      <c r="J65" s="74"/>
    </row>
    <row r="66" spans="1:10">
      <c r="A66" s="8" t="s">
        <v>38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>
      <c r="A67" s="2" t="s">
        <v>135</v>
      </c>
      <c r="B67" s="2"/>
      <c r="C67" s="2"/>
      <c r="D67" s="2"/>
      <c r="E67" s="2"/>
      <c r="F67" s="2"/>
      <c r="G67" s="2"/>
    </row>
    <row r="68" spans="1:10">
      <c r="A68" s="2" t="s">
        <v>166</v>
      </c>
      <c r="B68" s="2"/>
      <c r="C68" s="2"/>
    </row>
    <row r="69" spans="1:10">
      <c r="A69" s="8" t="s">
        <v>36</v>
      </c>
      <c r="B69" s="163" t="s">
        <v>249</v>
      </c>
      <c r="C69" s="79"/>
      <c r="D69" s="79"/>
      <c r="E69" s="79"/>
      <c r="F69" s="79"/>
      <c r="G69" s="79"/>
      <c r="H69" s="79"/>
      <c r="I69" s="79"/>
      <c r="J69" s="79"/>
    </row>
    <row r="70" spans="1:10">
      <c r="A70" s="8" t="s">
        <v>37</v>
      </c>
      <c r="B70" s="163" t="s">
        <v>248</v>
      </c>
      <c r="C70" s="79"/>
      <c r="D70" s="79"/>
      <c r="E70" s="79"/>
      <c r="F70" s="79"/>
      <c r="G70" s="79"/>
      <c r="H70" s="79"/>
      <c r="I70" s="79"/>
      <c r="J70" s="79"/>
    </row>
    <row r="71" spans="1:10">
      <c r="A71" s="8" t="s">
        <v>38</v>
      </c>
      <c r="B71" s="73" t="s">
        <v>244</v>
      </c>
      <c r="C71" s="73"/>
      <c r="D71" s="73"/>
      <c r="E71" s="73"/>
      <c r="F71" s="73"/>
      <c r="G71" s="73"/>
      <c r="H71" s="73"/>
      <c r="I71" s="73"/>
      <c r="J71" s="73"/>
    </row>
    <row r="72" spans="1:10">
      <c r="A72" s="36" t="s">
        <v>241</v>
      </c>
      <c r="B72" s="72" t="s">
        <v>263</v>
      </c>
      <c r="C72" s="72"/>
      <c r="D72" s="72"/>
      <c r="E72" s="72"/>
      <c r="F72" s="72"/>
      <c r="G72" s="72"/>
      <c r="H72" s="72"/>
      <c r="I72" s="72"/>
      <c r="J72" s="72"/>
    </row>
    <row r="73" spans="1:10">
      <c r="A73" s="36" t="s">
        <v>242</v>
      </c>
      <c r="B73" s="162"/>
      <c r="C73" s="73"/>
      <c r="D73" s="73"/>
      <c r="E73" s="73"/>
      <c r="F73" s="73"/>
      <c r="G73" s="73"/>
      <c r="H73" s="73"/>
      <c r="I73" s="73"/>
      <c r="J73" s="73"/>
    </row>
    <row r="74" spans="1:10">
      <c r="A74" s="2" t="s">
        <v>167</v>
      </c>
      <c r="B74" s="2"/>
    </row>
    <row r="75" spans="1:10">
      <c r="A75" s="8" t="s">
        <v>36</v>
      </c>
      <c r="B75" s="79" t="s">
        <v>254</v>
      </c>
      <c r="C75" s="79"/>
      <c r="D75" s="79"/>
      <c r="E75" s="79"/>
      <c r="F75" s="79"/>
      <c r="G75" s="79"/>
      <c r="H75" s="79"/>
      <c r="I75" s="79"/>
      <c r="J75" s="79"/>
    </row>
    <row r="76" spans="1:10">
      <c r="A76" s="8" t="s">
        <v>37</v>
      </c>
      <c r="B76" s="83" t="s">
        <v>252</v>
      </c>
      <c r="C76" s="72"/>
      <c r="D76" s="72"/>
      <c r="E76" s="72"/>
      <c r="F76" s="72"/>
      <c r="G76" s="72"/>
      <c r="H76" s="72"/>
      <c r="I76" s="72"/>
      <c r="J76" s="72"/>
    </row>
    <row r="77" spans="1:10">
      <c r="A77" s="8" t="s">
        <v>38</v>
      </c>
      <c r="B77" s="73" t="s">
        <v>253</v>
      </c>
      <c r="C77" s="73"/>
      <c r="D77" s="73"/>
      <c r="E77" s="73"/>
      <c r="F77" s="73"/>
      <c r="G77" s="73"/>
      <c r="H77" s="73"/>
      <c r="I77" s="73"/>
      <c r="J77" s="73"/>
    </row>
    <row r="78" spans="1:10">
      <c r="A78" s="43" t="s">
        <v>241</v>
      </c>
      <c r="B78" s="79" t="s">
        <v>257</v>
      </c>
      <c r="C78" s="79"/>
      <c r="D78" s="79"/>
      <c r="E78" s="79"/>
      <c r="F78" s="79"/>
      <c r="G78" s="79"/>
      <c r="H78" s="79"/>
      <c r="I78" s="79"/>
      <c r="J78" s="79"/>
    </row>
    <row r="79" spans="1:10">
      <c r="A79" s="43" t="s">
        <v>242</v>
      </c>
      <c r="B79" s="79" t="s">
        <v>255</v>
      </c>
      <c r="C79" s="79"/>
      <c r="D79" s="79"/>
      <c r="E79" s="79"/>
      <c r="F79" s="79"/>
      <c r="G79" s="79"/>
      <c r="H79" s="79"/>
      <c r="I79" s="79"/>
      <c r="J79" s="79"/>
    </row>
    <row r="80" spans="1:10">
      <c r="A80" s="2" t="s">
        <v>168</v>
      </c>
      <c r="B80" s="2"/>
    </row>
    <row r="81" spans="1:10">
      <c r="A81" s="8" t="s">
        <v>36</v>
      </c>
      <c r="B81" s="79"/>
      <c r="C81" s="79"/>
      <c r="D81" s="79"/>
      <c r="E81" s="79"/>
      <c r="F81" s="79"/>
      <c r="G81" s="79"/>
      <c r="H81" s="79"/>
      <c r="I81" s="79"/>
      <c r="J81" s="79"/>
    </row>
    <row r="82" spans="1:10">
      <c r="A82" s="8" t="s">
        <v>37</v>
      </c>
      <c r="B82" s="83"/>
      <c r="C82" s="72"/>
      <c r="D82" s="72"/>
      <c r="E82" s="72"/>
      <c r="F82" s="72"/>
      <c r="G82" s="72"/>
      <c r="H82" s="72"/>
      <c r="I82" s="72"/>
      <c r="J82" s="72"/>
    </row>
    <row r="83" spans="1:10">
      <c r="A83" s="8" t="s">
        <v>38</v>
      </c>
      <c r="B83" s="73"/>
      <c r="C83" s="73"/>
      <c r="D83" s="73"/>
      <c r="E83" s="73"/>
      <c r="F83" s="73"/>
      <c r="G83" s="73"/>
      <c r="H83" s="73"/>
      <c r="I83" s="73"/>
      <c r="J83" s="73"/>
    </row>
    <row r="84" spans="1:10">
      <c r="A84" s="2" t="s">
        <v>169</v>
      </c>
      <c r="B84" s="2"/>
    </row>
    <row r="85" spans="1:10">
      <c r="A85" s="8" t="s">
        <v>36</v>
      </c>
      <c r="B85" s="79"/>
      <c r="C85" s="79"/>
      <c r="D85" s="79"/>
      <c r="E85" s="79"/>
      <c r="F85" s="79"/>
      <c r="G85" s="79"/>
      <c r="H85" s="79"/>
      <c r="I85" s="79"/>
      <c r="J85" s="79"/>
    </row>
    <row r="86" spans="1:10">
      <c r="A86" s="8" t="s">
        <v>37</v>
      </c>
      <c r="B86" s="79"/>
      <c r="C86" s="79"/>
      <c r="D86" s="79"/>
      <c r="E86" s="79"/>
      <c r="F86" s="79"/>
      <c r="G86" s="79"/>
      <c r="H86" s="79"/>
      <c r="I86" s="79"/>
      <c r="J86" s="79"/>
    </row>
    <row r="87" spans="1:10">
      <c r="A87" s="8" t="s">
        <v>38</v>
      </c>
      <c r="B87" s="73"/>
      <c r="C87" s="73"/>
      <c r="D87" s="73"/>
      <c r="E87" s="73"/>
      <c r="F87" s="73"/>
      <c r="G87" s="73"/>
      <c r="H87" s="73"/>
      <c r="I87" s="73"/>
      <c r="J87" s="73"/>
    </row>
    <row r="88" spans="1:10">
      <c r="A88" s="37" t="s">
        <v>241</v>
      </c>
      <c r="B88" s="160"/>
      <c r="C88" s="160"/>
      <c r="D88" s="160"/>
      <c r="E88" s="160"/>
      <c r="F88" s="160"/>
      <c r="G88" s="160"/>
      <c r="H88" s="160"/>
      <c r="I88" s="160"/>
      <c r="J88" s="160"/>
    </row>
    <row r="89" spans="1:10">
      <c r="A89" s="2" t="s">
        <v>136</v>
      </c>
      <c r="B89" s="2"/>
      <c r="C89" s="2"/>
      <c r="D89" s="2"/>
      <c r="E89" s="2"/>
      <c r="F89" s="2"/>
      <c r="G89" s="2"/>
      <c r="H89" s="2"/>
    </row>
    <row r="90" spans="1:10">
      <c r="A90" s="2" t="s">
        <v>170</v>
      </c>
      <c r="B90" s="2"/>
      <c r="C90" s="2"/>
    </row>
    <row r="91" spans="1:10">
      <c r="A91" s="8" t="s">
        <v>36</v>
      </c>
      <c r="B91" s="75"/>
      <c r="C91" s="75"/>
      <c r="D91" s="75"/>
      <c r="E91" s="75"/>
      <c r="F91" s="75"/>
      <c r="G91" s="75"/>
      <c r="H91" s="75"/>
      <c r="I91" s="75"/>
      <c r="J91" s="75"/>
    </row>
    <row r="92" spans="1:10">
      <c r="A92" s="8" t="s">
        <v>37</v>
      </c>
      <c r="B92" s="74"/>
      <c r="C92" s="74"/>
      <c r="D92" s="74"/>
      <c r="E92" s="74"/>
      <c r="F92" s="74"/>
      <c r="G92" s="74"/>
      <c r="H92" s="74"/>
      <c r="I92" s="74"/>
      <c r="J92" s="74"/>
    </row>
    <row r="93" spans="1:10">
      <c r="A93" s="8" t="s">
        <v>38</v>
      </c>
      <c r="B93" s="76"/>
      <c r="C93" s="76"/>
      <c r="D93" s="76"/>
      <c r="E93" s="76"/>
      <c r="F93" s="76"/>
      <c r="G93" s="76"/>
      <c r="H93" s="76"/>
      <c r="I93" s="76"/>
      <c r="J93" s="76"/>
    </row>
    <row r="94" spans="1:10">
      <c r="A94" s="2" t="s">
        <v>171</v>
      </c>
      <c r="B94" s="2"/>
    </row>
    <row r="95" spans="1:10">
      <c r="A95" s="8" t="s">
        <v>36</v>
      </c>
      <c r="B95" s="73" t="s">
        <v>260</v>
      </c>
      <c r="C95" s="73"/>
      <c r="D95" s="73"/>
      <c r="E95" s="73"/>
      <c r="F95" s="73"/>
      <c r="G95" s="73"/>
      <c r="H95" s="73"/>
      <c r="I95" s="73"/>
      <c r="J95" s="73"/>
    </row>
    <row r="96" spans="1:10">
      <c r="A96" s="8" t="s">
        <v>37</v>
      </c>
      <c r="B96" s="160" t="s">
        <v>261</v>
      </c>
      <c r="C96" s="160"/>
      <c r="D96" s="160"/>
      <c r="E96" s="160"/>
      <c r="F96" s="160"/>
      <c r="G96" s="160"/>
      <c r="H96" s="160"/>
      <c r="I96" s="160"/>
      <c r="J96" s="160"/>
    </row>
    <row r="97" spans="1:10">
      <c r="A97" s="8" t="s">
        <v>38</v>
      </c>
      <c r="B97" s="76"/>
      <c r="C97" s="76"/>
      <c r="D97" s="76"/>
      <c r="E97" s="76"/>
      <c r="F97" s="76"/>
      <c r="G97" s="76"/>
      <c r="H97" s="76"/>
      <c r="I97" s="76"/>
      <c r="J97" s="76"/>
    </row>
    <row r="98" spans="1:10">
      <c r="A98" s="2" t="s">
        <v>172</v>
      </c>
      <c r="B98" s="2"/>
    </row>
    <row r="99" spans="1:10">
      <c r="A99" s="8" t="s">
        <v>36</v>
      </c>
      <c r="B99" s="75"/>
      <c r="C99" s="75"/>
      <c r="D99" s="75"/>
      <c r="E99" s="75"/>
      <c r="F99" s="75"/>
      <c r="G99" s="75"/>
      <c r="H99" s="75"/>
      <c r="I99" s="75"/>
      <c r="J99" s="75"/>
    </row>
    <row r="100" spans="1:10">
      <c r="A100" s="8" t="s">
        <v>37</v>
      </c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>
      <c r="A101" s="8" t="s">
        <v>38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>
      <c r="A102" s="2" t="s">
        <v>173</v>
      </c>
      <c r="B102" s="2"/>
    </row>
    <row r="103" spans="1:10">
      <c r="A103" s="8" t="s">
        <v>36</v>
      </c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>
      <c r="A104" s="8" t="s">
        <v>37</v>
      </c>
      <c r="B104" s="160"/>
      <c r="C104" s="160"/>
      <c r="D104" s="160"/>
      <c r="E104" s="160"/>
      <c r="F104" s="160"/>
      <c r="G104" s="160"/>
      <c r="H104" s="160"/>
      <c r="I104" s="160"/>
      <c r="J104" s="160"/>
    </row>
    <row r="105" spans="1:10">
      <c r="A105" s="8" t="s">
        <v>38</v>
      </c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0">
      <c r="A106" s="2" t="s">
        <v>137</v>
      </c>
      <c r="B106" s="2"/>
      <c r="C106" s="2"/>
      <c r="D106" s="2"/>
      <c r="E106" s="2"/>
      <c r="F106" s="2"/>
    </row>
    <row r="107" spans="1:10">
      <c r="A107" s="2" t="s">
        <v>174</v>
      </c>
      <c r="B107" s="2"/>
      <c r="C107" s="2"/>
    </row>
    <row r="108" spans="1:10">
      <c r="A108" s="8" t="s">
        <v>36</v>
      </c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>
      <c r="A109" s="8" t="s">
        <v>37</v>
      </c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>
      <c r="A110" s="8" t="s">
        <v>38</v>
      </c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0">
      <c r="A111" s="2" t="s">
        <v>175</v>
      </c>
      <c r="B111" s="2"/>
    </row>
    <row r="112" spans="1:10">
      <c r="A112" s="8" t="s">
        <v>36</v>
      </c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>
      <c r="A113" s="8" t="s">
        <v>37</v>
      </c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>
      <c r="A114" s="8" t="s">
        <v>38</v>
      </c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1:10">
      <c r="A115" s="2" t="s">
        <v>176</v>
      </c>
      <c r="B115" s="2"/>
    </row>
    <row r="116" spans="1:10">
      <c r="A116" s="8" t="s">
        <v>36</v>
      </c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>
      <c r="A117" s="8" t="s">
        <v>37</v>
      </c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>
      <c r="A118" s="8" t="s">
        <v>38</v>
      </c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1:10">
      <c r="A119" s="2" t="s">
        <v>177</v>
      </c>
      <c r="B119" s="2"/>
    </row>
    <row r="120" spans="1:10">
      <c r="A120" s="8" t="s">
        <v>36</v>
      </c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>
      <c r="A121" s="8" t="s">
        <v>37</v>
      </c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>
      <c r="A122" s="8" t="s">
        <v>38</v>
      </c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1:10">
      <c r="A123" s="2" t="s">
        <v>138</v>
      </c>
      <c r="B123" s="2"/>
      <c r="C123" s="2"/>
      <c r="D123" s="2"/>
      <c r="E123" s="2"/>
      <c r="F123" s="2"/>
      <c r="G123" s="2"/>
    </row>
    <row r="124" spans="1:10">
      <c r="A124" s="2" t="s">
        <v>178</v>
      </c>
      <c r="B124" s="2"/>
      <c r="C124" s="2"/>
      <c r="D124" s="2"/>
      <c r="E124" s="2"/>
    </row>
    <row r="125" spans="1:10">
      <c r="A125" s="2" t="s">
        <v>179</v>
      </c>
      <c r="B125" s="2"/>
      <c r="C125" s="2"/>
      <c r="D125" s="2"/>
      <c r="E125" s="2"/>
    </row>
    <row r="126" spans="1:10">
      <c r="A126" s="23" t="s">
        <v>139</v>
      </c>
      <c r="B126" s="165" t="s">
        <v>140</v>
      </c>
      <c r="C126" s="165"/>
      <c r="D126" s="165"/>
      <c r="E126" s="165"/>
      <c r="F126" s="165" t="s">
        <v>141</v>
      </c>
      <c r="G126" s="165"/>
      <c r="H126" s="165" t="s">
        <v>142</v>
      </c>
      <c r="I126" s="165"/>
      <c r="J126" s="24" t="s">
        <v>143</v>
      </c>
    </row>
    <row r="127" spans="1:10">
      <c r="A127" s="25"/>
      <c r="B127" s="166"/>
      <c r="C127" s="166"/>
      <c r="D127" s="166"/>
      <c r="E127" s="166"/>
      <c r="F127" s="166"/>
      <c r="G127" s="166"/>
      <c r="H127" s="166"/>
      <c r="I127" s="166"/>
      <c r="J127" s="25"/>
    </row>
    <row r="128" spans="1:10">
      <c r="A128" s="25"/>
      <c r="B128" s="166"/>
      <c r="C128" s="166"/>
      <c r="D128" s="166"/>
      <c r="E128" s="166"/>
      <c r="F128" s="166"/>
      <c r="G128" s="166"/>
      <c r="H128" s="166"/>
      <c r="I128" s="166"/>
      <c r="J128" s="25"/>
    </row>
    <row r="129" spans="1:10">
      <c r="A129" s="25"/>
      <c r="B129" s="166"/>
      <c r="C129" s="166"/>
      <c r="D129" s="166"/>
      <c r="E129" s="166"/>
      <c r="F129" s="166"/>
      <c r="G129" s="166"/>
      <c r="H129" s="166"/>
      <c r="I129" s="166"/>
      <c r="J129" s="25"/>
    </row>
    <row r="130" spans="1:10">
      <c r="A130" s="167" t="s">
        <v>194</v>
      </c>
      <c r="B130" s="167"/>
      <c r="C130" s="167"/>
      <c r="D130" s="167"/>
      <c r="E130" s="167"/>
      <c r="F130" s="167"/>
      <c r="G130" s="167"/>
    </row>
    <row r="131" spans="1:10">
      <c r="A131" s="26" t="s">
        <v>139</v>
      </c>
      <c r="B131" s="166" t="s">
        <v>140</v>
      </c>
      <c r="C131" s="166"/>
      <c r="D131" s="166"/>
      <c r="E131" s="166"/>
      <c r="F131" s="166" t="s">
        <v>141</v>
      </c>
      <c r="G131" s="166"/>
      <c r="H131" s="166" t="s">
        <v>142</v>
      </c>
      <c r="I131" s="166"/>
      <c r="J131" s="25" t="s">
        <v>143</v>
      </c>
    </row>
    <row r="132" spans="1:10">
      <c r="A132" s="25"/>
      <c r="B132" s="166"/>
      <c r="C132" s="166"/>
      <c r="D132" s="166"/>
      <c r="E132" s="166"/>
      <c r="F132" s="166"/>
      <c r="G132" s="166"/>
      <c r="H132" s="166"/>
      <c r="I132" s="166"/>
      <c r="J132" s="25"/>
    </row>
    <row r="133" spans="1:10">
      <c r="A133" s="25"/>
      <c r="B133" s="166"/>
      <c r="C133" s="166"/>
      <c r="D133" s="166"/>
      <c r="E133" s="166"/>
      <c r="F133" s="166"/>
      <c r="G133" s="166"/>
      <c r="H133" s="166"/>
      <c r="I133" s="166"/>
      <c r="J133" s="25"/>
    </row>
    <row r="134" spans="1:10">
      <c r="A134" s="25"/>
      <c r="B134" s="166"/>
      <c r="C134" s="166"/>
      <c r="D134" s="166"/>
      <c r="E134" s="166"/>
      <c r="F134" s="166"/>
      <c r="G134" s="166"/>
      <c r="H134" s="166"/>
      <c r="I134" s="166"/>
      <c r="J134" s="25"/>
    </row>
    <row r="135" spans="1:10">
      <c r="A135" s="168" t="s">
        <v>195</v>
      </c>
      <c r="B135" s="169"/>
      <c r="C135" s="169"/>
      <c r="D135" s="169"/>
      <c r="E135" s="169"/>
    </row>
    <row r="136" spans="1:10">
      <c r="A136" s="26" t="s">
        <v>139</v>
      </c>
      <c r="B136" s="166" t="s">
        <v>140</v>
      </c>
      <c r="C136" s="166"/>
      <c r="D136" s="166"/>
      <c r="E136" s="166"/>
      <c r="F136" s="166" t="s">
        <v>141</v>
      </c>
      <c r="G136" s="166"/>
      <c r="H136" s="166" t="s">
        <v>142</v>
      </c>
      <c r="I136" s="166"/>
      <c r="J136" s="25" t="s">
        <v>143</v>
      </c>
    </row>
    <row r="137" spans="1:10">
      <c r="A137" s="25"/>
      <c r="B137" s="166"/>
      <c r="C137" s="166"/>
      <c r="D137" s="166"/>
      <c r="E137" s="166"/>
      <c r="F137" s="166"/>
      <c r="G137" s="166"/>
      <c r="H137" s="166"/>
      <c r="I137" s="166"/>
      <c r="J137" s="25"/>
    </row>
    <row r="138" spans="1:10">
      <c r="A138" s="25"/>
      <c r="B138" s="166"/>
      <c r="C138" s="166"/>
      <c r="D138" s="166"/>
      <c r="E138" s="166"/>
      <c r="F138" s="166"/>
      <c r="G138" s="166"/>
      <c r="H138" s="166"/>
      <c r="I138" s="166"/>
      <c r="J138" s="25"/>
    </row>
    <row r="139" spans="1:10">
      <c r="A139" s="25"/>
      <c r="B139" s="166"/>
      <c r="C139" s="166"/>
      <c r="D139" s="166"/>
      <c r="E139" s="166"/>
      <c r="F139" s="166"/>
      <c r="G139" s="166"/>
      <c r="H139" s="166"/>
      <c r="I139" s="166"/>
      <c r="J139" s="25"/>
    </row>
    <row r="140" spans="1:10">
      <c r="A140" s="28" t="s">
        <v>196</v>
      </c>
      <c r="B140" s="28"/>
      <c r="C140" s="28"/>
      <c r="D140" s="28"/>
      <c r="E140" s="28"/>
    </row>
    <row r="141" spans="1:10">
      <c r="A141" s="26" t="s">
        <v>139</v>
      </c>
      <c r="B141" s="166" t="s">
        <v>140</v>
      </c>
      <c r="C141" s="166"/>
      <c r="D141" s="166"/>
      <c r="E141" s="166"/>
      <c r="F141" s="166" t="s">
        <v>141</v>
      </c>
      <c r="G141" s="166"/>
      <c r="H141" s="166" t="s">
        <v>142</v>
      </c>
      <c r="I141" s="166"/>
      <c r="J141" s="25" t="s">
        <v>143</v>
      </c>
    </row>
    <row r="142" spans="1:10">
      <c r="A142" s="25"/>
      <c r="B142" s="166"/>
      <c r="C142" s="166"/>
      <c r="D142" s="166"/>
      <c r="E142" s="166"/>
      <c r="F142" s="166"/>
      <c r="G142" s="166"/>
      <c r="H142" s="166"/>
      <c r="I142" s="166"/>
      <c r="J142" s="25"/>
    </row>
    <row r="143" spans="1:10">
      <c r="A143" s="25"/>
      <c r="B143" s="166"/>
      <c r="C143" s="166"/>
      <c r="D143" s="166"/>
      <c r="E143" s="166"/>
      <c r="F143" s="166"/>
      <c r="G143" s="166"/>
      <c r="H143" s="166"/>
      <c r="I143" s="166"/>
      <c r="J143" s="25"/>
    </row>
    <row r="144" spans="1:10">
      <c r="A144" s="25"/>
      <c r="B144" s="166"/>
      <c r="C144" s="166"/>
      <c r="D144" s="166"/>
      <c r="E144" s="166"/>
      <c r="F144" s="166"/>
      <c r="G144" s="166"/>
      <c r="H144" s="166"/>
      <c r="I144" s="166"/>
      <c r="J144" s="25"/>
    </row>
    <row r="145" spans="1:10">
      <c r="A145" s="168" t="s">
        <v>144</v>
      </c>
      <c r="B145" s="168"/>
      <c r="C145" s="168"/>
      <c r="D145" s="168"/>
      <c r="E145" s="168"/>
    </row>
    <row r="146" spans="1:10">
      <c r="A146" s="26" t="s">
        <v>139</v>
      </c>
      <c r="B146" s="166" t="s">
        <v>140</v>
      </c>
      <c r="C146" s="166"/>
      <c r="D146" s="166"/>
      <c r="E146" s="166"/>
      <c r="F146" s="166" t="s">
        <v>141</v>
      </c>
      <c r="G146" s="166"/>
      <c r="H146" s="166" t="s">
        <v>142</v>
      </c>
      <c r="I146" s="166"/>
      <c r="J146" s="25" t="s">
        <v>143</v>
      </c>
    </row>
    <row r="147" spans="1:10">
      <c r="A147" s="25"/>
      <c r="B147" s="166"/>
      <c r="C147" s="166"/>
      <c r="D147" s="166"/>
      <c r="E147" s="166"/>
      <c r="F147" s="166"/>
      <c r="G147" s="166"/>
      <c r="H147" s="166"/>
      <c r="I147" s="166"/>
      <c r="J147" s="25"/>
    </row>
    <row r="148" spans="1:10">
      <c r="A148" s="25"/>
      <c r="B148" s="166"/>
      <c r="C148" s="166"/>
      <c r="D148" s="166"/>
      <c r="E148" s="166"/>
      <c r="F148" s="166"/>
      <c r="G148" s="166"/>
      <c r="H148" s="166"/>
      <c r="I148" s="166"/>
      <c r="J148" s="25"/>
    </row>
    <row r="149" spans="1:10">
      <c r="A149" s="25"/>
      <c r="B149" s="166"/>
      <c r="C149" s="166"/>
      <c r="D149" s="166"/>
      <c r="E149" s="166"/>
      <c r="F149" s="166"/>
      <c r="G149" s="166"/>
      <c r="H149" s="166"/>
      <c r="I149" s="166"/>
      <c r="J149" s="25"/>
    </row>
    <row r="150" spans="1:10">
      <c r="A150" s="4"/>
      <c r="B150" s="7"/>
      <c r="C150" s="7"/>
      <c r="D150" s="7"/>
      <c r="E150" s="7"/>
      <c r="F150" s="7"/>
      <c r="G150" s="7"/>
      <c r="H150" s="7"/>
      <c r="I150" s="7"/>
      <c r="J150" s="4"/>
    </row>
    <row r="151" spans="1:10">
      <c r="A151" s="2" t="s">
        <v>145</v>
      </c>
      <c r="B151" s="2"/>
      <c r="C151" s="2"/>
      <c r="D151" s="2"/>
      <c r="E151" s="2"/>
      <c r="F151" s="2"/>
      <c r="G151" s="2"/>
      <c r="H151" s="2"/>
      <c r="I151" s="2"/>
    </row>
    <row r="152" spans="1:10">
      <c r="A152" s="2" t="s">
        <v>197</v>
      </c>
      <c r="B152" s="2"/>
      <c r="C152" s="2"/>
      <c r="D152" s="2"/>
      <c r="E152" s="2"/>
      <c r="F152" s="2"/>
      <c r="G152" s="2"/>
      <c r="H152" s="2"/>
      <c r="I152" s="2"/>
    </row>
    <row r="153" spans="1:10">
      <c r="A153" s="4" t="s">
        <v>198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170"/>
      <c r="B154" s="171"/>
      <c r="C154" s="171"/>
      <c r="D154" s="171"/>
      <c r="E154" s="171"/>
      <c r="F154" s="171"/>
      <c r="G154" s="171"/>
      <c r="H154" s="171"/>
      <c r="I154" s="171"/>
      <c r="J154" s="172"/>
    </row>
    <row r="155" spans="1:10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</row>
    <row r="156" spans="1:10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</row>
    <row r="157" spans="1:10">
      <c r="A157" s="4" t="s">
        <v>199</v>
      </c>
      <c r="B157" s="4"/>
      <c r="C157" s="4"/>
      <c r="D157" s="4"/>
    </row>
    <row r="159" spans="1:10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</row>
    <row r="160" spans="1:10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</row>
    <row r="161" spans="1:11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1">
      <c r="E162" s="1" t="s">
        <v>146</v>
      </c>
    </row>
    <row r="163" spans="1:11">
      <c r="F163" s="74" t="s">
        <v>147</v>
      </c>
      <c r="G163" s="74"/>
      <c r="H163" s="74"/>
      <c r="I163" s="74"/>
      <c r="J163" s="74"/>
      <c r="K163" s="5"/>
    </row>
    <row r="164" spans="1:11">
      <c r="F164" s="72" t="s">
        <v>148</v>
      </c>
      <c r="G164" s="72"/>
      <c r="H164" s="72"/>
      <c r="I164" s="72"/>
      <c r="J164" s="72"/>
      <c r="K164" s="72"/>
    </row>
    <row r="165" spans="1:11">
      <c r="F165" s="72" t="s">
        <v>149</v>
      </c>
      <c r="G165" s="72"/>
      <c r="H165" s="72"/>
      <c r="I165" s="72"/>
      <c r="J165" s="72"/>
      <c r="K165" s="72"/>
    </row>
    <row r="166" spans="1:11">
      <c r="F166" s="72" t="s">
        <v>150</v>
      </c>
      <c r="G166" s="72"/>
      <c r="H166" s="72"/>
      <c r="I166" s="72"/>
      <c r="J166" s="72"/>
      <c r="K166" s="72"/>
    </row>
    <row r="167" spans="1:11">
      <c r="F167" s="72" t="s">
        <v>151</v>
      </c>
      <c r="G167" s="72"/>
      <c r="H167" s="72"/>
      <c r="I167" s="72"/>
      <c r="J167" s="72"/>
      <c r="K167" s="6"/>
    </row>
    <row r="168" spans="1:11">
      <c r="F168" s="74" t="s">
        <v>147</v>
      </c>
      <c r="G168" s="74"/>
      <c r="H168" s="74"/>
      <c r="I168" s="74"/>
      <c r="J168" s="74"/>
    </row>
    <row r="169" spans="1:11">
      <c r="F169" s="74" t="s">
        <v>152</v>
      </c>
      <c r="G169" s="74"/>
      <c r="H169" s="74"/>
      <c r="I169" s="74"/>
      <c r="J169" s="74"/>
    </row>
  </sheetData>
  <mergeCells count="169">
    <mergeCell ref="B9:J9"/>
    <mergeCell ref="B10:J10"/>
    <mergeCell ref="B54:J54"/>
    <mergeCell ref="B25:J25"/>
    <mergeCell ref="B26:J26"/>
    <mergeCell ref="B27:J27"/>
    <mergeCell ref="B28:J28"/>
    <mergeCell ref="B29:J29"/>
    <mergeCell ref="B36:J36"/>
    <mergeCell ref="B38:J38"/>
    <mergeCell ref="B39:J39"/>
    <mergeCell ref="B37:J37"/>
    <mergeCell ref="F165:K165"/>
    <mergeCell ref="F166:K166"/>
    <mergeCell ref="F167:J167"/>
    <mergeCell ref="F168:J168"/>
    <mergeCell ref="F169:J169"/>
    <mergeCell ref="A159:J159"/>
    <mergeCell ref="A160:J160"/>
    <mergeCell ref="F163:J163"/>
    <mergeCell ref="F164:K164"/>
    <mergeCell ref="B149:E149"/>
    <mergeCell ref="F149:G149"/>
    <mergeCell ref="H149:I149"/>
    <mergeCell ref="A154:J154"/>
    <mergeCell ref="A155:J155"/>
    <mergeCell ref="A156:J156"/>
    <mergeCell ref="B147:E147"/>
    <mergeCell ref="F147:G147"/>
    <mergeCell ref="H147:I147"/>
    <mergeCell ref="B148:E148"/>
    <mergeCell ref="F148:G148"/>
    <mergeCell ref="H148:I148"/>
    <mergeCell ref="B144:E144"/>
    <mergeCell ref="F144:G144"/>
    <mergeCell ref="H144:I144"/>
    <mergeCell ref="A145:E145"/>
    <mergeCell ref="B146:E146"/>
    <mergeCell ref="F146:G146"/>
    <mergeCell ref="H146:I146"/>
    <mergeCell ref="B142:E142"/>
    <mergeCell ref="F142:G142"/>
    <mergeCell ref="H142:I142"/>
    <mergeCell ref="B143:E143"/>
    <mergeCell ref="F143:G143"/>
    <mergeCell ref="H143:I143"/>
    <mergeCell ref="B139:E139"/>
    <mergeCell ref="F139:G139"/>
    <mergeCell ref="H139:I139"/>
    <mergeCell ref="B141:E141"/>
    <mergeCell ref="F141:G141"/>
    <mergeCell ref="H141:I141"/>
    <mergeCell ref="B137:E137"/>
    <mergeCell ref="F137:G137"/>
    <mergeCell ref="H137:I137"/>
    <mergeCell ref="B138:E138"/>
    <mergeCell ref="F138:G138"/>
    <mergeCell ref="H138:I138"/>
    <mergeCell ref="A135:E135"/>
    <mergeCell ref="B136:E136"/>
    <mergeCell ref="F136:G136"/>
    <mergeCell ref="H136:I136"/>
    <mergeCell ref="B133:E133"/>
    <mergeCell ref="F133:G133"/>
    <mergeCell ref="H133:I133"/>
    <mergeCell ref="B134:E134"/>
    <mergeCell ref="F134:G134"/>
    <mergeCell ref="H134:I134"/>
    <mergeCell ref="B131:E131"/>
    <mergeCell ref="F131:G131"/>
    <mergeCell ref="H131:I131"/>
    <mergeCell ref="B132:E132"/>
    <mergeCell ref="F132:G132"/>
    <mergeCell ref="H132:I132"/>
    <mergeCell ref="B128:E128"/>
    <mergeCell ref="B129:E129"/>
    <mergeCell ref="F128:G128"/>
    <mergeCell ref="F129:G129"/>
    <mergeCell ref="H128:I128"/>
    <mergeCell ref="H129:I129"/>
    <mergeCell ref="A130:G130"/>
    <mergeCell ref="B122:J122"/>
    <mergeCell ref="B126:E126"/>
    <mergeCell ref="B127:E127"/>
    <mergeCell ref="F127:G127"/>
    <mergeCell ref="H127:I127"/>
    <mergeCell ref="F126:G126"/>
    <mergeCell ref="H126:I126"/>
    <mergeCell ref="B114:J114"/>
    <mergeCell ref="B116:J116"/>
    <mergeCell ref="B117:J117"/>
    <mergeCell ref="B118:J118"/>
    <mergeCell ref="B120:J120"/>
    <mergeCell ref="B121:J121"/>
    <mergeCell ref="B105:J105"/>
    <mergeCell ref="B108:J108"/>
    <mergeCell ref="B109:J109"/>
    <mergeCell ref="B110:J110"/>
    <mergeCell ref="B112:J112"/>
    <mergeCell ref="B113:J113"/>
    <mergeCell ref="B97:J97"/>
    <mergeCell ref="B99:J99"/>
    <mergeCell ref="B100:J100"/>
    <mergeCell ref="B101:J101"/>
    <mergeCell ref="B103:J103"/>
    <mergeCell ref="B104:J104"/>
    <mergeCell ref="B87:J87"/>
    <mergeCell ref="B91:J91"/>
    <mergeCell ref="B92:J92"/>
    <mergeCell ref="B93:J93"/>
    <mergeCell ref="B95:J95"/>
    <mergeCell ref="B96:J96"/>
    <mergeCell ref="B77:J77"/>
    <mergeCell ref="B81:J81"/>
    <mergeCell ref="B82:J82"/>
    <mergeCell ref="B83:J83"/>
    <mergeCell ref="B85:J85"/>
    <mergeCell ref="B86:J86"/>
    <mergeCell ref="B88:J88"/>
    <mergeCell ref="B78:J78"/>
    <mergeCell ref="B79:J79"/>
    <mergeCell ref="B66:J66"/>
    <mergeCell ref="B69:J69"/>
    <mergeCell ref="B70:J70"/>
    <mergeCell ref="B71:J71"/>
    <mergeCell ref="B75:J75"/>
    <mergeCell ref="B76:J76"/>
    <mergeCell ref="B58:J58"/>
    <mergeCell ref="B60:J60"/>
    <mergeCell ref="B61:J61"/>
    <mergeCell ref="B62:J62"/>
    <mergeCell ref="B64:J64"/>
    <mergeCell ref="B65:J65"/>
    <mergeCell ref="B72:J72"/>
    <mergeCell ref="B73:J73"/>
    <mergeCell ref="B57:J57"/>
    <mergeCell ref="B34:J34"/>
    <mergeCell ref="B41:J41"/>
    <mergeCell ref="B42:J42"/>
    <mergeCell ref="B43:J43"/>
    <mergeCell ref="B45:J45"/>
    <mergeCell ref="B46:J46"/>
    <mergeCell ref="B35:J35"/>
    <mergeCell ref="B53:J53"/>
    <mergeCell ref="B21:J21"/>
    <mergeCell ref="B22:J22"/>
    <mergeCell ref="A23:E23"/>
    <mergeCell ref="B33:J33"/>
    <mergeCell ref="B47:J47"/>
    <mergeCell ref="B50:J50"/>
    <mergeCell ref="B51:J51"/>
    <mergeCell ref="B52:J52"/>
    <mergeCell ref="B56:J56"/>
    <mergeCell ref="B5:J5"/>
    <mergeCell ref="B6:J6"/>
    <mergeCell ref="B7:J7"/>
    <mergeCell ref="B12:J12"/>
    <mergeCell ref="B13:J13"/>
    <mergeCell ref="B14:J14"/>
    <mergeCell ref="B16:J16"/>
    <mergeCell ref="B8:J8"/>
    <mergeCell ref="B32:J32"/>
    <mergeCell ref="A11:C11"/>
    <mergeCell ref="A15:C15"/>
    <mergeCell ref="A19:B19"/>
    <mergeCell ref="B30:J30"/>
    <mergeCell ref="B17:J17"/>
    <mergeCell ref="B18:J18"/>
    <mergeCell ref="B20:J20"/>
  </mergeCells>
  <pageMargins left="0.25" right="0.25" top="0.75" bottom="0.75" header="0.3" footer="0.3"/>
  <pageSetup paperSize="9" scale="92" orientation="portrait" r:id="rId1"/>
  <rowBreaks count="5" manualBreakCount="5">
    <brk id="30" max="9" man="1"/>
    <brk id="43" max="9" man="1"/>
    <brk id="83" max="9" man="1"/>
    <brk id="122" max="9" man="1"/>
    <brk id="1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ส่วนที่ 1</vt:lpstr>
      <vt:lpstr>ส่วนที่ 2</vt:lpstr>
      <vt:lpstr>ส่วนที่ 2 (5.3)</vt:lpstr>
      <vt:lpstr>ส่วนที่ 2(5.4-5.6)</vt:lpstr>
      <vt:lpstr>ส่วนที่ 3</vt:lpstr>
      <vt:lpstr>'ส่วนที่ 1'!Print_Area</vt:lpstr>
      <vt:lpstr>'ส่วนที่ 2 (5.3)'!Print_Area</vt:lpstr>
      <vt:lpstr>'ส่วนที่ 3'!Print_Area</vt:lpstr>
      <vt:lpstr>'ส่วนที่ 2 (5.3)'!Print_Titles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2017-01-04T08:55:08Z</dcterms:modified>
</cp:coreProperties>
</file>