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YAN\Documents\"/>
    </mc:Choice>
  </mc:AlternateContent>
  <bookViews>
    <workbookView xWindow="0" yWindow="0" windowWidth="23715" windowHeight="8610"/>
  </bookViews>
  <sheets>
    <sheet name="เกษตร" sheetId="1" r:id="rId1"/>
  </sheets>
  <definedNames>
    <definedName name="_xlnm.Print_Area" localSheetId="0">เกษตร!$A$1:$I$83</definedName>
    <definedName name="_xlnm.Print_Titles" localSheetId="0">เกษตร!$4:$6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G10" i="1"/>
  <c r="G24" i="1"/>
  <c r="G23" i="1" s="1"/>
  <c r="G31" i="1"/>
  <c r="G36" i="1"/>
  <c r="G42" i="1"/>
  <c r="J42" i="1" s="1"/>
  <c r="G44" i="1"/>
  <c r="J44" i="1" s="1"/>
  <c r="G49" i="1"/>
  <c r="J49" i="1" s="1"/>
  <c r="G53" i="1"/>
  <c r="J53" i="1" s="1"/>
  <c r="G63" i="1"/>
  <c r="G69" i="1"/>
  <c r="G68" i="1" s="1"/>
  <c r="G41" i="1" l="1"/>
  <c r="J41" i="1" s="1"/>
  <c r="G9" i="1"/>
  <c r="G48" i="1"/>
  <c r="G7" i="1" l="1"/>
  <c r="G79" i="1"/>
  <c r="G85" i="1" s="1"/>
</calcChain>
</file>

<file path=xl/sharedStrings.xml><?xml version="1.0" encoding="utf-8"?>
<sst xmlns="http://schemas.openxmlformats.org/spreadsheetml/2006/main" count="418" uniqueCount="162">
  <si>
    <t xml:space="preserve">                                                                                                6011500  รายจ่ายอื่น</t>
  </si>
  <si>
    <t>ค่าตอบแทนพนักงานราชการ</t>
  </si>
  <si>
    <t>6011240    ค่าสาธารณปโภค                                                      6011420 เงินอุดหนุนเฉพาะกิจ</t>
  </si>
  <si>
    <t>ค่าจ้างลูกจ้างสัญญาจ้าง</t>
  </si>
  <si>
    <t>6011230    ค่าวัสดุ                                                                  6011410 เงินอุดหนุนทั่วไป</t>
  </si>
  <si>
    <t>ค่าจ้างชั่วคราว</t>
  </si>
  <si>
    <t>6011220   ค่าใช้สอย                                                                6011320 ที่ดิน สิ่งก่อสร้าง</t>
  </si>
  <si>
    <t>ค่าจ้างประจำ</t>
  </si>
  <si>
    <t>บาท</t>
  </si>
  <si>
    <t>รวมงบประมาณทั้งสิ้น</t>
  </si>
  <si>
    <t>6011210   ค่าตอบแทน                                                             6011310  ครุภัณฑ์</t>
  </si>
  <si>
    <t>เงินเดือน</t>
  </si>
  <si>
    <t>หมายเหตุ  ** แหล่งของเงินจะแบ่งตามงบประมาณรายจ่าย ดังนี้</t>
  </si>
  <si>
    <t>คณะเทคโนโลยีการเกษตร</t>
  </si>
  <si>
    <t>งบรายจ่ายอื่น</t>
  </si>
  <si>
    <t>8. โครงการเทคนิคการสัตว์แพทย์ปฏิบัติธรรมเพื่อพัฒนาพื้นฐานจิตคิดีต่อสังคม</t>
  </si>
  <si>
    <t> 60A66114คทก09W01</t>
  </si>
  <si>
    <t>2015531004700002</t>
  </si>
  <si>
    <t>201554700L4501</t>
  </si>
  <si>
    <t>7. โครงการสืบสานภูมิปัญญาอาหารพื้นบ้านอีสาน</t>
  </si>
  <si>
    <t>60A66114คทก16W0</t>
  </si>
  <si>
    <t>6. โครงการเกษตรอนุรักษ์วัฒนธรรมท้องถิ่น</t>
  </si>
  <si>
    <t>60A66114คทก12W01</t>
  </si>
  <si>
    <t>5. โครงการพืชศาสตร์สืบสานวัฒนธรรมประเพณีการเกษตร : ข้าวคือวัฒนธรรม</t>
  </si>
  <si>
    <t>  60A66114คทก13W01 </t>
  </si>
  <si>
    <t>4. โครงการอบรมศิลปะการแกะสลักผัก ผลไม้และงานใบตองขั้นสูง</t>
  </si>
  <si>
    <t>  60A66114คทก03W01 </t>
  </si>
  <si>
    <t>3. โครงการการทำบุญสืบสานวัฒนธรรมประเพณีบูชาครูใหญ่สาขาสัตวศาสตร์</t>
  </si>
  <si>
    <t> 60A66114คทก14W01</t>
  </si>
  <si>
    <t>2. โครงการการปฏิบัติวิปัสสนา</t>
  </si>
  <si>
    <t>  60A66114คทก01W01</t>
  </si>
  <si>
    <t>1. โครงการส่งเสริมการอนุรักษ์ทรัพยากรทางการประมงเพื่อรักษาสิ่งแวดล้อม</t>
  </si>
  <si>
    <t> 60A66114คทก15W01</t>
  </si>
  <si>
    <t>ค่าใช้จ่ายในการสืบสานศิลปวัฒนธรรม</t>
  </si>
  <si>
    <t>ผลผลิต : ผลงานทำนุบำรุงศิลป วัฒนธรรม (2015531004)</t>
  </si>
  <si>
    <t>กิจกรรมหลัก : สืบสานและอนุรักษ์ศิลปวัฒนธรรม (201554700L4501)</t>
  </si>
  <si>
    <t>แผนงาน : พื้นฐานด้านการแก้ไขปัญหาความยากจน ลดความเหลื่อมล้ำ</t>
  </si>
  <si>
    <t>2015531004</t>
  </si>
  <si>
    <t>โครงการการพัฒนาพฤกษเคมีพร้อมใช้จากคราม</t>
  </si>
  <si>
    <t>60A55311คทก02W03</t>
  </si>
  <si>
    <t>2015526003700012</t>
  </si>
  <si>
    <t>201554700L4497</t>
  </si>
  <si>
    <t>โครงการการศึกษาลักษณะทางพฤกษศาสตร์ การขยายพันธุ์และปริมาณสีครามของครามเถา (Marsdeni tinctoria R.Br.)</t>
  </si>
  <si>
    <t>60A55311คทก02W02</t>
  </si>
  <si>
    <t>ค่าใช้จ่ายโครงการอนุรักษ์พันธุกรรมพืชอันเนื่องมาจากพระราชดำริ โครงการเฉลิมพระเกียรติสมเด็จพระเทพรัตนราชสุดาฯสยามบรมราชกุมารีในโอกาสฉลองพระชนมายุ 5 รอบ 2 เมษายน  2558</t>
  </si>
  <si>
    <t>9. โครงการพัฒนาศักยภาพศูนย์การเรียนรู้เศรษฐกิจพอเพียง เพื่อเพิ่มประสิทธิภาพแหล่งท่องเที่ยวเชิงเกษตร</t>
  </si>
  <si>
    <t>  60A55311คทก02W01</t>
  </si>
  <si>
    <t>2015526003700010</t>
  </si>
  <si>
    <t>8. โครงการการพัฒนาผลิตภัณฑ์จากปลานิลด้วยเทคนิคปรุงสุกพร้อมรับประทาน</t>
  </si>
  <si>
    <t> 60A55311คทก16W01 </t>
  </si>
  <si>
    <t>7. โครงการการพัฒนาผลิตภัณฑ์ไส้กรอกจากปลานิล</t>
  </si>
  <si>
    <t>60A55311คทก16W02</t>
  </si>
  <si>
    <t>6. โครงการค่ายคหกรรมแต่งแต้มฝันแบ่งปันน้องครั้งที่ 4</t>
  </si>
  <si>
    <t>60A55311คทก03W02</t>
  </si>
  <si>
    <t>5. โครบงการพัฒนาศักยภาพการผลิตโคต้นน้ำเพื่อการผลิตโคขุน</t>
  </si>
  <si>
    <t>  60A55311คทก14W01</t>
  </si>
  <si>
    <t>4. โครงการเทคโนโลยีการจัดการธุรกิจการเลี้ยงปลานิลเพื่อเพิ่มรายได้ตามแนวทางเศรษฐกิจพอเพียง</t>
  </si>
  <si>
    <t> 60A55311คทก17W01</t>
  </si>
  <si>
    <t>3. โครงการคลินิกรักษาสัตว์เคลือนที่</t>
  </si>
  <si>
    <t>60A55311คทก09W01</t>
  </si>
  <si>
    <t>2. โครงการถ่ายทอดความรู้ด้านการเลี้ยงปลานิลแปลงเพศ</t>
  </si>
  <si>
    <t>60A55311คทก15W01</t>
  </si>
  <si>
    <t>1. โครงการไส้เดือนดินจากฐานความรู้สู่การเกษตรแบบยั่งยืน ปี 2</t>
  </si>
  <si>
    <t>60A55311คทก01W01</t>
  </si>
  <si>
    <t>ค่าใช้จ่ายสำหรับโครงการบริการวิชาการ</t>
  </si>
  <si>
    <t xml:space="preserve">    ของนักเรียน รุ่น 3</t>
  </si>
  <si>
    <t xml:space="preserve">2. โครงการพัฒนาครูกลุ่มสาระการงานอาชีพและเทคโนโลยีด้านการจัดบริการอาหารกลางวันเพื่อสุขภาพ </t>
  </si>
  <si>
    <t>60A55311คทก03W03</t>
  </si>
  <si>
    <t>2015526003700008</t>
  </si>
  <si>
    <t>1. โครงการการจัดการเรียนรู้แบบจิตตปัญญาศึกษาสำหรับนักศึกษาครุศาสตรบัณฑิต สาขาวิชาคหกรรมศาสตร์</t>
  </si>
  <si>
    <t>  60A55311คทก03W01 </t>
  </si>
  <si>
    <t>ค่าใช้จ่ายในการจัดการศึกษาเพื่อพัฒนาวิชาชีพครู</t>
  </si>
  <si>
    <t>ผลผลิต : ผลงานการให้บริการวิชาการ  (2015526003)</t>
  </si>
  <si>
    <t>กิจกรรมหลัก : เผยแพร่ความรู้และบริการวิชาการ  (201554700L4497)</t>
  </si>
  <si>
    <t>แผนงาน : พื้นฐานด้านการพัฒนาและเสริมสร้างศักยภาพคน</t>
  </si>
  <si>
    <t>2015526003</t>
  </si>
  <si>
    <t xml:space="preserve">  โครงการสนับสนุนการเตรียมความพร้อมเพื่อเป็นหน่วยสาธิตการผลิตพืชในแนวทางเกษตรปลอดภัย</t>
  </si>
  <si>
    <t>60A55210คทก01W01</t>
  </si>
  <si>
    <t>2015526002700004</t>
  </si>
  <si>
    <t>201554700L4493</t>
  </si>
  <si>
    <t>ค่าใช้จ่ายในการพัฒนาการเรียนการสอนวิทยาศาสตร์และวิทยาศาสตร์ประยุกต์</t>
  </si>
  <si>
    <t xml:space="preserve">  โครงการการพัฒนาห้องสมุดคณะเทคโนโลยีการเกษตร</t>
  </si>
  <si>
    <t>60A55210คทก01W02 </t>
  </si>
  <si>
    <t>2015526002700003</t>
  </si>
  <si>
    <t>201554700L4494</t>
  </si>
  <si>
    <t>ค่าใช้จ่ายในการพัฒนาศูนย์วิทยบริการ</t>
  </si>
  <si>
    <t>ผลผลิต : ผู้สำเร็จการศึกษาด้านสังคมศาสตร์  (2015526002)</t>
  </si>
  <si>
    <t>กิจกรรมหลัก : จัดการเรียนการสอนด้านสังคมศาสตร์  (201554700L4493)</t>
  </si>
  <si>
    <t>2015526002</t>
  </si>
  <si>
    <t xml:space="preserve">  โครงการประกันคุณภาพการศึกษาคณะเทคโนโลยีการเกษตร</t>
  </si>
  <si>
    <t>60A55108คทก01W01</t>
  </si>
  <si>
    <t>2015526001700004</t>
  </si>
  <si>
    <t>201554700L4492</t>
  </si>
  <si>
    <t xml:space="preserve"> </t>
  </si>
  <si>
    <t>ค่าใช้จ่ายในการประกันคุณภาพการศึกษา</t>
  </si>
  <si>
    <t>2. ก่อสร้างโรงเรือนเพาะชำและโรงเรือนผลิตพืชเฉพาะตำบลธาตุเชิงชุม อำเภอเมืองสกลนคร จังหวัดสกลนคร</t>
  </si>
  <si>
    <t>งบลงทุน</t>
  </si>
  <si>
    <t xml:space="preserve"> โครงการก่อสร้างโรงเรือนเพาะชำและโรงเรือนผลิตเฉพาะ</t>
  </si>
  <si>
    <t xml:space="preserve">  60A55107คทก13W02 </t>
  </si>
  <si>
    <t>2015526001410002</t>
  </si>
  <si>
    <t>1. อาคารโรงเพาะเลี้ยงสัตวน้ำตำบลธาตุเชิงชุม อำเภอเมืองสกลนคร จังหวัดสกลนคร</t>
  </si>
  <si>
    <t xml:space="preserve"> โครงการก่อสร้างอาคารโรงเพาะเลี้ยงสัตว์น้ำ</t>
  </si>
  <si>
    <t xml:space="preserve">  60A55107คทก15W01</t>
  </si>
  <si>
    <t>2015526001410001</t>
  </si>
  <si>
    <t>ค่าก่อสร้างที่มีราคาต่อหน่วย &gt;10 ล้านบาทขึ้นไป</t>
  </si>
  <si>
    <t>2015526001410000</t>
  </si>
  <si>
    <t>3. ชุดครุภัณฑ์ปฏิบัติการสำหรับการเลี้ยงสัตว์น้ำ ตำบลธาตุเชิงชุม อำเภอเมืองสกลนครจังหวัดสกลนคร</t>
  </si>
  <si>
    <t>2015526001110005</t>
  </si>
  <si>
    <t>โครงการชุดครุภัณฑ์ปฏิบัติการสำหรับการเลี้ยงสัตว์น้ำ</t>
  </si>
  <si>
    <t>60A55107คทก15W02</t>
  </si>
  <si>
    <t>2. ชุดครุภัณฑ์ห้องปฏิบัติการธุรกิจการเกษตร ตำบลธาตุเชิงชุม อำเภอเมืองสกลนครจังหวัดสกลนคร</t>
  </si>
  <si>
    <t>2015526001110004</t>
  </si>
  <si>
    <t> โครงการชุดครุภัณฑ์ห้องปฏิบัติการธุรกิจการเกษตร</t>
  </si>
  <si>
    <t> 60A55107คทก17W02</t>
  </si>
  <si>
    <t>1. ชุดครุภัณฑ์ปฏิบัติการทางคหกรรมศาสตร์ ตำบลธาตุเชิงชุม อำเภอเมืองสกลนครจังหวัดสกลนคร</t>
  </si>
  <si>
    <t>2015526001110003</t>
  </si>
  <si>
    <t> โครงการจัดซื้อชุดครุภัณฑ์ปฏิบัติการทางคหกรรมศาสตร์ ตำบลธาตุเชิงชุม อำเภอเมือง จังหวัดสกลนคร</t>
  </si>
  <si>
    <t> 60A55107คทก03W02</t>
  </si>
  <si>
    <t>ครุภัณฑ์ที่มีราคาต่อหน่วยต่ำกว่า 1 ล้านบาท</t>
  </si>
  <si>
    <t>2015526001000000</t>
  </si>
  <si>
    <t>รายการครุภัณฑ์</t>
  </si>
  <si>
    <t>6011210-6011230</t>
  </si>
  <si>
    <t>งบดำเนินงาน</t>
  </si>
  <si>
    <t>12. โครงการงานบริหารทั่วไป สำนักงานคณบดี คณะเทคโนโลยีการเกษตร</t>
  </si>
  <si>
    <t>60A55107คทก01W03</t>
  </si>
  <si>
    <t>11. โครงการการจัดการความรู้คณะเทคโนโลยีการเกษตร</t>
  </si>
  <si>
    <t>60A55107คทก01W02</t>
  </si>
  <si>
    <t>10. โครงการการพัฒนาศักยภาพบุคลากรสายวิชาการ</t>
  </si>
  <si>
    <t>60A55107คทก01W01</t>
  </si>
  <si>
    <t>9. โครงการกิจกรรมจัดการเรียนการสอนหลักสูตรวิทยาศาสตรบัณฑิต สาขาวิชาสัตวศาสตร์</t>
  </si>
  <si>
    <t>60A55107คทก14W01</t>
  </si>
  <si>
    <t>8. โครงการการจัดการเรียนการสอน หลักสูตรครุศาสตรบัณฑิต สาขาเกษตรศาสตร์</t>
  </si>
  <si>
    <t>60A55107คทก10W01</t>
  </si>
  <si>
    <t>7. โครงการการจัดการเรียนการสอนสาขาวิชาเทคโนโลยีการอาหาร</t>
  </si>
  <si>
    <t>60A55107คทก16W01</t>
  </si>
  <si>
    <t>6. โครงการสนับสนุนการจัดการเรียนการสอนสาขาวิชาพืชศาสตร์</t>
  </si>
  <si>
    <t>60A55107คทก13W01</t>
  </si>
  <si>
    <t>5. โครงการสนับสนุนการจัดการเรียนการสอนหลักสูตรครุศาสตรบัณฑิต สาขาวิชาคหกรรมศาสตร์</t>
  </si>
  <si>
    <t>60A55107คทก03W01</t>
  </si>
  <si>
    <t>4. โครงการกิจกรรมจัดการเรียนการสอนหลักสูตรวิทยาศาสตรบัณฑิต สาขาวิชาบริหารธุรกิจการเกษตร</t>
  </si>
  <si>
    <t>60A55107คทก17W01</t>
  </si>
  <si>
    <t>3. โครงการการจัดการเรียนการสอนหลักสูตรวิทยาศาสตรบัณฑิต สาขาวิชาเทคนิคการสัตวแพทย์</t>
  </si>
  <si>
    <t> 60A55107คทก09W01</t>
  </si>
  <si>
    <t>2. โครงการการอบรบศักยภาพนักศึกษาเพื่อเตรียมความพร้อมสู่การทำงาน ในศตวรรษที่ 21</t>
  </si>
  <si>
    <t>60A55107คทก02W01</t>
  </si>
  <si>
    <t>1. โครงการพัฒนาการจัดการเรียนการสอนสาขาวิชาการประมง</t>
  </si>
  <si>
    <t>  60A55107คทก15W03</t>
  </si>
  <si>
    <t>รายการงบประจำ</t>
  </si>
  <si>
    <t>ผลผลิต : ผู้สำเร็จการศึกษาด้านวิทยาศาสตร์และเทคโนโลยี  (2015526001)</t>
  </si>
  <si>
    <t>กิจกรรมหลัก : จัดการเรียนการสอนด้านวิทยาศาสตร์และเทคโนโลยี  (201554700L4492)</t>
  </si>
  <si>
    <t>แผนงาน  : พื้นฐานด้านการพัฒนาและเสริมสร้างศักยภาพคน</t>
  </si>
  <si>
    <t>2015526001</t>
  </si>
  <si>
    <t>แหล่ง งปม.</t>
  </si>
  <si>
    <t>หน่วยงาน</t>
  </si>
  <si>
    <t>จำนวนเงิน</t>
  </si>
  <si>
    <t>ประเทภ
งบรายจ่าย</t>
  </si>
  <si>
    <t>คำอธิบายรายการ / โครงการ</t>
  </si>
  <si>
    <t>รหัสโครงการ
ระบบบริหาร
งบประมาณ</t>
  </si>
  <si>
    <t>รหัสงบประมาณ
ปี 2560</t>
  </si>
  <si>
    <t>รหัสกิจกรรมหลักของ
ปีงบประมาณ 2560
14 หลัก</t>
  </si>
  <si>
    <t>[ รหัสหน่วยงาน : A155 ] [ ศูนย์ต้นทุน : 2015500000 ] [ หน่วยเบิกจ่าย : 2015500000 ] [ หน่วยจัดซื้อ : S75 ]</t>
  </si>
  <si>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2560 มหาวิทยาลัยราชภัฏสกลนคร (ข้อมูล ณ 9 ธันวาคม 2559)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</si>
</sst>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 val="doubleAccounting"/>
      <sz val="14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0"/>
      <color indexed="8"/>
      <name val="Tahoma"/>
      <family val="2"/>
    </font>
    <font>
      <b/>
      <sz val="14"/>
      <color indexed="8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b/>
      <u/>
      <sz val="14"/>
      <name val="TH SarabunPSK"/>
      <family val="2"/>
    </font>
    <font>
      <sz val="14"/>
      <color indexed="8"/>
      <name val="TH SarabunPSK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4" fontId="2" fillId="0" borderId="0" applyFont="0" applyFill="0" applyBorder="0" applyAlignment="0" applyProtection="0"/>
  </cellStyleXfs>
  <cellXfs count="214">
    <xf numFmtId="0" fontId="0" fillId="0" borderId="0" xfId="0"/>
    <xf numFmtId="164" fontId="0" fillId="0" borderId="0" xfId="1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165" fontId="4" fillId="0" borderId="0" xfId="0" applyNumberFormat="1" applyFont="1" applyFill="1"/>
    <xf numFmtId="165" fontId="4" fillId="0" borderId="0" xfId="1" applyNumberFormat="1" applyFont="1" applyFill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 indent="1"/>
    </xf>
    <xf numFmtId="0" fontId="4" fillId="0" borderId="1" xfId="3" applyFont="1" applyBorder="1" applyAlignment="1">
      <alignment vertical="top" wrapText="1"/>
    </xf>
    <xf numFmtId="0" fontId="4" fillId="0" borderId="1" xfId="3" applyFont="1" applyFill="1" applyBorder="1" applyAlignment="1">
      <alignment horizontal="right" vertical="top" wrapText="1"/>
    </xf>
    <xf numFmtId="165" fontId="7" fillId="0" borderId="1" xfId="1" applyNumberFormat="1" applyFont="1" applyFill="1" applyBorder="1" applyAlignment="1">
      <alignment horizontal="right" vertical="top" wrapText="1"/>
    </xf>
    <xf numFmtId="0" fontId="4" fillId="0" borderId="1" xfId="3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3" applyFont="1" applyFill="1" applyBorder="1" applyAlignment="1">
      <alignment vertical="top" wrapText="1"/>
    </xf>
    <xf numFmtId="0" fontId="4" fillId="0" borderId="2" xfId="3" applyFont="1" applyFill="1" applyBorder="1" applyAlignment="1">
      <alignment horizontal="right" vertical="top" wrapText="1"/>
    </xf>
    <xf numFmtId="3" fontId="7" fillId="0" borderId="3" xfId="0" applyNumberFormat="1" applyFont="1" applyBorder="1" applyAlignment="1">
      <alignment wrapText="1"/>
    </xf>
    <xf numFmtId="0" fontId="4" fillId="0" borderId="4" xfId="3" applyFont="1" applyFill="1" applyBorder="1" applyAlignment="1">
      <alignment horizontal="center" vertical="top" wrapText="1"/>
    </xf>
    <xf numFmtId="0" fontId="7" fillId="0" borderId="5" xfId="0" applyFont="1" applyBorder="1" applyAlignment="1">
      <alignment wrapText="1"/>
    </xf>
    <xf numFmtId="0" fontId="8" fillId="0" borderId="6" xfId="0" applyFont="1" applyFill="1" applyBorder="1" applyAlignment="1">
      <alignment horizontal="center" vertical="top" wrapText="1"/>
    </xf>
    <xf numFmtId="49" fontId="10" fillId="0" borderId="7" xfId="4" applyNumberFormat="1" applyFont="1" applyFill="1" applyBorder="1" applyAlignment="1">
      <alignment horizontal="center" vertical="top" wrapText="1"/>
    </xf>
    <xf numFmtId="0" fontId="11" fillId="0" borderId="8" xfId="5" applyFont="1" applyFill="1" applyBorder="1" applyAlignment="1" applyProtection="1">
      <alignment horizontal="center" vertical="top" wrapText="1"/>
    </xf>
    <xf numFmtId="0" fontId="4" fillId="0" borderId="9" xfId="3" applyFont="1" applyFill="1" applyBorder="1" applyAlignment="1">
      <alignment vertical="top" wrapText="1"/>
    </xf>
    <xf numFmtId="0" fontId="7" fillId="0" borderId="9" xfId="3" applyFont="1" applyFill="1" applyBorder="1" applyAlignment="1">
      <alignment horizontal="right" vertical="top" wrapText="1"/>
    </xf>
    <xf numFmtId="3" fontId="7" fillId="0" borderId="10" xfId="0" applyNumberFormat="1" applyFont="1" applyBorder="1" applyAlignment="1">
      <alignment wrapText="1"/>
    </xf>
    <xf numFmtId="0" fontId="4" fillId="0" borderId="11" xfId="3" applyFont="1" applyFill="1" applyBorder="1" applyAlignment="1">
      <alignment horizontal="center" vertical="top" wrapText="1"/>
    </xf>
    <xf numFmtId="0" fontId="7" fillId="0" borderId="12" xfId="0" applyFont="1" applyBorder="1" applyAlignment="1">
      <alignment wrapText="1"/>
    </xf>
    <xf numFmtId="0" fontId="8" fillId="0" borderId="13" xfId="0" applyFont="1" applyFill="1" applyBorder="1" applyAlignment="1">
      <alignment horizontal="center" vertical="top" wrapText="1"/>
    </xf>
    <xf numFmtId="49" fontId="10" fillId="0" borderId="14" xfId="4" applyNumberFormat="1" applyFont="1" applyFill="1" applyBorder="1" applyAlignment="1">
      <alignment horizontal="center" vertical="top" wrapText="1"/>
    </xf>
    <xf numFmtId="0" fontId="11" fillId="0" borderId="15" xfId="5" applyFont="1" applyFill="1" applyBorder="1" applyAlignment="1" applyProtection="1">
      <alignment horizontal="center" vertical="top" wrapText="1"/>
    </xf>
    <xf numFmtId="0" fontId="4" fillId="0" borderId="9" xfId="3" applyFont="1" applyFill="1" applyBorder="1" applyAlignment="1">
      <alignment horizontal="right" vertical="top" wrapText="1"/>
    </xf>
    <xf numFmtId="3" fontId="7" fillId="0" borderId="10" xfId="0" applyNumberFormat="1" applyFont="1" applyBorder="1" applyAlignment="1">
      <alignment vertical="top" wrapText="1"/>
    </xf>
    <xf numFmtId="3" fontId="7" fillId="0" borderId="16" xfId="0" applyNumberFormat="1" applyFont="1" applyBorder="1" applyAlignment="1">
      <alignment wrapText="1"/>
    </xf>
    <xf numFmtId="0" fontId="5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3" fontId="5" fillId="0" borderId="18" xfId="2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center" vertical="top" wrapText="1"/>
    </xf>
    <xf numFmtId="0" fontId="10" fillId="0" borderId="19" xfId="4" applyFont="1" applyFill="1" applyBorder="1" applyAlignment="1">
      <alignment horizontal="left" wrapText="1"/>
    </xf>
    <xf numFmtId="49" fontId="5" fillId="0" borderId="14" xfId="0" applyNumberFormat="1" applyFont="1" applyBorder="1" applyAlignment="1">
      <alignment horizontal="center" vertical="top" wrapText="1"/>
    </xf>
    <xf numFmtId="0" fontId="4" fillId="2" borderId="20" xfId="3" applyFont="1" applyFill="1" applyBorder="1" applyAlignment="1">
      <alignment vertical="top" wrapText="1"/>
    </xf>
    <xf numFmtId="0" fontId="5" fillId="2" borderId="20" xfId="3" applyFont="1" applyFill="1" applyBorder="1" applyAlignment="1">
      <alignment horizontal="right" vertical="top" wrapText="1"/>
    </xf>
    <xf numFmtId="3" fontId="5" fillId="2" borderId="21" xfId="6" applyNumberFormat="1" applyFont="1" applyFill="1" applyBorder="1" applyAlignment="1">
      <alignment horizontal="right" vertical="top"/>
    </xf>
    <xf numFmtId="0" fontId="4" fillId="2" borderId="22" xfId="3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vertical="top" wrapText="1"/>
    </xf>
    <xf numFmtId="0" fontId="7" fillId="2" borderId="21" xfId="0" applyFont="1" applyFill="1" applyBorder="1" applyAlignment="1">
      <alignment horizontal="center" vertical="top" wrapText="1"/>
    </xf>
    <xf numFmtId="49" fontId="10" fillId="2" borderId="21" xfId="4" applyNumberFormat="1" applyFont="1" applyFill="1" applyBorder="1" applyAlignment="1">
      <alignment horizontal="center" vertical="top" wrapText="1"/>
    </xf>
    <xf numFmtId="0" fontId="11" fillId="2" borderId="22" xfId="5" applyFont="1" applyFill="1" applyBorder="1" applyAlignment="1" applyProtection="1">
      <alignment horizontal="center" vertical="top" wrapText="1"/>
    </xf>
    <xf numFmtId="0" fontId="4" fillId="2" borderId="20" xfId="3" applyFont="1" applyFill="1" applyBorder="1" applyAlignment="1">
      <alignment horizontal="right" vertical="top" wrapText="1"/>
    </xf>
    <xf numFmtId="3" fontId="4" fillId="2" borderId="21" xfId="6" applyNumberFormat="1" applyFont="1" applyFill="1" applyBorder="1" applyAlignment="1">
      <alignment horizontal="right" vertical="top"/>
    </xf>
    <xf numFmtId="49" fontId="5" fillId="2" borderId="22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top" wrapText="1"/>
    </xf>
    <xf numFmtId="165" fontId="7" fillId="0" borderId="23" xfId="1" applyNumberFormat="1" applyFont="1" applyBorder="1" applyAlignment="1">
      <alignment horizontal="right" vertical="top" wrapText="1"/>
    </xf>
    <xf numFmtId="0" fontId="7" fillId="0" borderId="4" xfId="3" applyFont="1" applyFill="1" applyBorder="1" applyAlignment="1">
      <alignment horizontal="center" vertical="top" wrapText="1"/>
    </xf>
    <xf numFmtId="0" fontId="7" fillId="0" borderId="24" xfId="0" applyFont="1" applyBorder="1" applyAlignment="1">
      <alignment vertical="top" wrapText="1"/>
    </xf>
    <xf numFmtId="0" fontId="7" fillId="0" borderId="24" xfId="0" applyFont="1" applyBorder="1" applyAlignment="1">
      <alignment horizontal="center" vertical="top" wrapText="1"/>
    </xf>
    <xf numFmtId="49" fontId="5" fillId="0" borderId="4" xfId="4" applyNumberFormat="1" applyFont="1" applyFill="1" applyBorder="1" applyAlignment="1">
      <alignment horizontal="center" vertical="top" wrapText="1"/>
    </xf>
    <xf numFmtId="0" fontId="5" fillId="0" borderId="25" xfId="5" applyFont="1" applyFill="1" applyBorder="1" applyAlignment="1" applyProtection="1">
      <alignment horizontal="center" vertical="top" wrapText="1"/>
    </xf>
    <xf numFmtId="0" fontId="7" fillId="0" borderId="25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right" vertical="top" wrapText="1"/>
    </xf>
    <xf numFmtId="165" fontId="7" fillId="0" borderId="26" xfId="1" applyNumberFormat="1" applyFont="1" applyBorder="1" applyAlignment="1">
      <alignment horizontal="right" vertical="top" wrapText="1"/>
    </xf>
    <xf numFmtId="0" fontId="7" fillId="0" borderId="25" xfId="3" applyFont="1" applyFill="1" applyBorder="1" applyAlignment="1">
      <alignment horizontal="center" vertical="top" wrapText="1"/>
    </xf>
    <xf numFmtId="0" fontId="7" fillId="0" borderId="27" xfId="0" applyFont="1" applyBorder="1" applyAlignment="1">
      <alignment vertical="top" wrapText="1"/>
    </xf>
    <xf numFmtId="0" fontId="7" fillId="0" borderId="27" xfId="0" applyFont="1" applyBorder="1" applyAlignment="1">
      <alignment horizontal="center" vertical="top" wrapText="1"/>
    </xf>
    <xf numFmtId="49" fontId="5" fillId="0" borderId="25" xfId="4" applyNumberFormat="1" applyFont="1" applyFill="1" applyBorder="1" applyAlignment="1">
      <alignment horizontal="center" vertical="top" wrapText="1"/>
    </xf>
    <xf numFmtId="0" fontId="12" fillId="0" borderId="9" xfId="3" applyFont="1" applyFill="1" applyBorder="1" applyAlignment="1">
      <alignment horizontal="right" vertical="top" wrapText="1"/>
    </xf>
    <xf numFmtId="3" fontId="12" fillId="0" borderId="13" xfId="2" applyNumberFormat="1" applyFont="1" applyFill="1" applyBorder="1" applyAlignment="1">
      <alignment horizontal="right" vertical="top" wrapText="1"/>
    </xf>
    <xf numFmtId="0" fontId="12" fillId="0" borderId="25" xfId="4" applyFont="1" applyFill="1" applyBorder="1" applyAlignment="1">
      <alignment vertical="top" wrapText="1"/>
    </xf>
    <xf numFmtId="0" fontId="7" fillId="0" borderId="13" xfId="4" applyFont="1" applyFill="1" applyBorder="1" applyAlignment="1">
      <alignment horizontal="center" wrapText="1"/>
    </xf>
    <xf numFmtId="0" fontId="5" fillId="0" borderId="15" xfId="5" applyFont="1" applyFill="1" applyBorder="1" applyAlignment="1" applyProtection="1">
      <alignment horizontal="center" vertical="top" wrapText="1"/>
    </xf>
    <xf numFmtId="3" fontId="7" fillId="0" borderId="13" xfId="0" applyNumberFormat="1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7" fillId="0" borderId="25" xfId="0" applyFont="1" applyBorder="1" applyAlignment="1">
      <alignment horizontal="center" vertical="top" wrapText="1"/>
    </xf>
    <xf numFmtId="3" fontId="7" fillId="0" borderId="26" xfId="0" applyNumberFormat="1" applyFont="1" applyBorder="1" applyAlignment="1">
      <alignment vertical="top" wrapText="1"/>
    </xf>
    <xf numFmtId="0" fontId="7" fillId="0" borderId="28" xfId="0" applyFont="1" applyBorder="1" applyAlignment="1">
      <alignment wrapText="1"/>
    </xf>
    <xf numFmtId="49" fontId="5" fillId="0" borderId="15" xfId="4" applyNumberFormat="1" applyFont="1" applyFill="1" applyBorder="1" applyAlignment="1">
      <alignment horizontal="center" vertical="top" wrapText="1"/>
    </xf>
    <xf numFmtId="3" fontId="7" fillId="0" borderId="26" xfId="0" applyNumberFormat="1" applyFont="1" applyBorder="1" applyAlignment="1">
      <alignment wrapText="1"/>
    </xf>
    <xf numFmtId="0" fontId="7" fillId="0" borderId="11" xfId="3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3" fontId="7" fillId="0" borderId="13" xfId="2" applyNumberFormat="1" applyFont="1" applyFill="1" applyBorder="1" applyAlignment="1">
      <alignment horizontal="right" vertical="top" wrapText="1"/>
    </xf>
    <xf numFmtId="0" fontId="5" fillId="0" borderId="9" xfId="3" applyFont="1" applyFill="1" applyBorder="1" applyAlignment="1">
      <alignment vertical="top" wrapText="1"/>
    </xf>
    <xf numFmtId="0" fontId="5" fillId="0" borderId="9" xfId="3" applyFont="1" applyFill="1" applyBorder="1" applyAlignment="1">
      <alignment horizontal="right" vertical="top" wrapText="1"/>
    </xf>
    <xf numFmtId="3" fontId="5" fillId="0" borderId="13" xfId="2" applyNumberFormat="1" applyFont="1" applyFill="1" applyBorder="1" applyAlignment="1">
      <alignment horizontal="right" vertical="top" wrapText="1"/>
    </xf>
    <xf numFmtId="0" fontId="4" fillId="0" borderId="25" xfId="3" applyFont="1" applyFill="1" applyBorder="1" applyAlignment="1">
      <alignment horizontal="center" vertical="top" wrapText="1"/>
    </xf>
    <xf numFmtId="0" fontId="5" fillId="0" borderId="25" xfId="3" applyFont="1" applyFill="1" applyBorder="1" applyAlignment="1">
      <alignment vertical="top" wrapText="1"/>
    </xf>
    <xf numFmtId="49" fontId="5" fillId="0" borderId="25" xfId="2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3" fontId="7" fillId="0" borderId="13" xfId="0" applyNumberFormat="1" applyFont="1" applyBorder="1" applyAlignment="1">
      <alignment vertical="top" wrapText="1"/>
    </xf>
    <xf numFmtId="0" fontId="7" fillId="0" borderId="13" xfId="0" applyFont="1" applyBorder="1" applyAlignment="1">
      <alignment wrapText="1"/>
    </xf>
    <xf numFmtId="49" fontId="4" fillId="0" borderId="9" xfId="0" applyNumberFormat="1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49" fontId="5" fillId="0" borderId="25" xfId="4" applyNumberFormat="1" applyFont="1" applyFill="1" applyBorder="1" applyAlignment="1">
      <alignment horizontal="center" wrapText="1"/>
    </xf>
    <xf numFmtId="0" fontId="4" fillId="2" borderId="20" xfId="0" applyFont="1" applyFill="1" applyBorder="1" applyAlignment="1">
      <alignment vertical="top" wrapText="1"/>
    </xf>
    <xf numFmtId="0" fontId="13" fillId="2" borderId="20" xfId="0" applyFont="1" applyFill="1" applyBorder="1" applyAlignment="1">
      <alignment horizontal="right" vertical="top" wrapText="1"/>
    </xf>
    <xf numFmtId="3" fontId="13" fillId="2" borderId="21" xfId="2" applyNumberFormat="1" applyFont="1" applyFill="1" applyBorder="1" applyAlignment="1">
      <alignment horizontal="right" vertical="top" wrapText="1"/>
    </xf>
    <xf numFmtId="0" fontId="5" fillId="2" borderId="22" xfId="0" applyFont="1" applyFill="1" applyBorder="1" applyAlignment="1">
      <alignment horizontal="center" vertical="top" wrapText="1"/>
    </xf>
    <xf numFmtId="49" fontId="5" fillId="2" borderId="20" xfId="0" applyNumberFormat="1" applyFont="1" applyFill="1" applyBorder="1" applyAlignment="1">
      <alignment horizontal="center" vertical="top" wrapText="1"/>
    </xf>
    <xf numFmtId="49" fontId="4" fillId="2" borderId="22" xfId="0" applyNumberFormat="1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vertical="top" wrapText="1"/>
    </xf>
    <xf numFmtId="0" fontId="5" fillId="2" borderId="2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9" xfId="0" applyFont="1" applyFill="1" applyBorder="1" applyAlignment="1">
      <alignment horizontal="right" vertical="top" wrapText="1"/>
    </xf>
    <xf numFmtId="3" fontId="7" fillId="0" borderId="7" xfId="2" applyNumberFormat="1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49" fontId="10" fillId="0" borderId="6" xfId="4" applyNumberFormat="1" applyFont="1" applyFill="1" applyBorder="1" applyAlignment="1">
      <alignment horizontal="center" vertical="top" wrapText="1"/>
    </xf>
    <xf numFmtId="0" fontId="12" fillId="0" borderId="4" xfId="5" applyFont="1" applyFill="1" applyBorder="1" applyAlignment="1" applyProtection="1">
      <alignment horizontal="center" vertical="top" wrapText="1"/>
    </xf>
    <xf numFmtId="165" fontId="5" fillId="0" borderId="9" xfId="0" applyNumberFormat="1" applyFont="1" applyFill="1" applyBorder="1" applyAlignment="1">
      <alignment vertical="top" wrapText="1"/>
    </xf>
    <xf numFmtId="0" fontId="5" fillId="0" borderId="25" xfId="3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49" fontId="10" fillId="0" borderId="13" xfId="4" applyNumberFormat="1" applyFont="1" applyFill="1" applyBorder="1" applyAlignment="1">
      <alignment horizontal="center" vertical="top" wrapText="1"/>
    </xf>
    <xf numFmtId="0" fontId="12" fillId="0" borderId="25" xfId="5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5" fillId="0" borderId="30" xfId="0" applyFont="1" applyFill="1" applyBorder="1" applyAlignment="1">
      <alignment vertical="top" wrapText="1"/>
    </xf>
    <xf numFmtId="0" fontId="5" fillId="0" borderId="30" xfId="0" applyFont="1" applyFill="1" applyBorder="1" applyAlignment="1">
      <alignment horizontal="right" vertical="top" wrapText="1"/>
    </xf>
    <xf numFmtId="3" fontId="5" fillId="0" borderId="31" xfId="2" applyNumberFormat="1" applyFont="1" applyFill="1" applyBorder="1" applyAlignment="1">
      <alignment horizontal="right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vertical="top" wrapText="1"/>
    </xf>
    <xf numFmtId="49" fontId="5" fillId="0" borderId="31" xfId="0" applyNumberFormat="1" applyFont="1" applyFill="1" applyBorder="1" applyAlignment="1">
      <alignment horizontal="center" vertical="top" wrapText="1"/>
    </xf>
    <xf numFmtId="49" fontId="10" fillId="0" borderId="31" xfId="4" applyNumberFormat="1" applyFont="1" applyFill="1" applyBorder="1" applyAlignment="1">
      <alignment horizontal="center" vertical="top" wrapText="1"/>
    </xf>
    <xf numFmtId="0" fontId="12" fillId="0" borderId="32" xfId="5" applyFont="1" applyFill="1" applyBorder="1" applyAlignment="1" applyProtection="1">
      <alignment horizontal="center" vertical="top" wrapText="1"/>
    </xf>
    <xf numFmtId="165" fontId="4" fillId="2" borderId="20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29" xfId="0" applyFont="1" applyFill="1" applyBorder="1" applyAlignment="1">
      <alignment horizontal="right" vertical="top" wrapText="1"/>
    </xf>
    <xf numFmtId="165" fontId="8" fillId="0" borderId="7" xfId="1" applyNumberFormat="1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49" fontId="14" fillId="0" borderId="7" xfId="4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0" fontId="4" fillId="0" borderId="25" xfId="3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right" vertical="top" wrapText="1"/>
    </xf>
    <xf numFmtId="3" fontId="7" fillId="0" borderId="14" xfId="2" applyNumberFormat="1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vertical="top" wrapText="1"/>
    </xf>
    <xf numFmtId="0" fontId="8" fillId="0" borderId="25" xfId="0" applyFont="1" applyFill="1" applyBorder="1" applyAlignment="1">
      <alignment horizontal="center" vertical="top" wrapText="1"/>
    </xf>
    <xf numFmtId="49" fontId="14" fillId="0" borderId="25" xfId="4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vertical="top" wrapText="1"/>
    </xf>
    <xf numFmtId="3" fontId="5" fillId="0" borderId="14" xfId="2" applyNumberFormat="1" applyFont="1" applyFill="1" applyBorder="1" applyAlignment="1">
      <alignment horizontal="right" vertical="top" wrapText="1"/>
    </xf>
    <xf numFmtId="0" fontId="5" fillId="0" borderId="19" xfId="0" applyFont="1" applyFill="1" applyBorder="1" applyAlignment="1">
      <alignment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right" vertical="top" wrapText="1"/>
    </xf>
    <xf numFmtId="165" fontId="8" fillId="0" borderId="13" xfId="1" applyNumberFormat="1" applyFont="1" applyFill="1" applyBorder="1" applyAlignment="1">
      <alignment vertical="top" wrapText="1"/>
    </xf>
    <xf numFmtId="0" fontId="8" fillId="0" borderId="25" xfId="0" applyFont="1" applyFill="1" applyBorder="1" applyAlignment="1">
      <alignment vertical="top" wrapText="1"/>
    </xf>
    <xf numFmtId="49" fontId="14" fillId="0" borderId="13" xfId="4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vertical="top" wrapText="1"/>
    </xf>
    <xf numFmtId="0" fontId="4" fillId="0" borderId="25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3" fontId="4" fillId="0" borderId="13" xfId="2" applyNumberFormat="1" applyFont="1" applyFill="1" applyBorder="1" applyAlignment="1">
      <alignment horizontal="right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3" fontId="12" fillId="0" borderId="13" xfId="0" applyNumberFormat="1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7" fillId="0" borderId="34" xfId="0" applyFont="1" applyBorder="1" applyAlignment="1">
      <alignment wrapText="1"/>
    </xf>
    <xf numFmtId="49" fontId="4" fillId="0" borderId="19" xfId="0" applyNumberFormat="1" applyFont="1" applyFill="1" applyBorder="1" applyAlignment="1">
      <alignment horizontal="center" vertical="top" wrapText="1"/>
    </xf>
    <xf numFmtId="3" fontId="5" fillId="0" borderId="35" xfId="2" applyNumberFormat="1" applyFont="1" applyFill="1" applyBorder="1" applyAlignment="1">
      <alignment horizontal="right" vertical="top" wrapText="1"/>
    </xf>
    <xf numFmtId="0" fontId="4" fillId="0" borderId="32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vertical="top" wrapText="1"/>
    </xf>
    <xf numFmtId="49" fontId="5" fillId="0" borderId="32" xfId="0" applyNumberFormat="1" applyFont="1" applyFill="1" applyBorder="1" applyAlignment="1">
      <alignment horizontal="center" vertical="top" wrapText="1"/>
    </xf>
    <xf numFmtId="49" fontId="5" fillId="0" borderId="36" xfId="0" applyNumberFormat="1" applyFont="1" applyFill="1" applyBorder="1" applyAlignment="1">
      <alignment horizontal="center" vertical="top" wrapText="1"/>
    </xf>
    <xf numFmtId="165" fontId="4" fillId="2" borderId="37" xfId="0" applyNumberFormat="1" applyFont="1" applyFill="1" applyBorder="1" applyAlignment="1">
      <alignment vertical="top" wrapText="1"/>
    </xf>
    <xf numFmtId="0" fontId="13" fillId="2" borderId="37" xfId="0" applyFont="1" applyFill="1" applyBorder="1" applyAlignment="1">
      <alignment horizontal="right" vertical="top" wrapText="1"/>
    </xf>
    <xf numFmtId="3" fontId="13" fillId="2" borderId="35" xfId="2" applyNumberFormat="1" applyFont="1" applyFill="1" applyBorder="1" applyAlignment="1">
      <alignment horizontal="right" vertical="top" wrapText="1"/>
    </xf>
    <xf numFmtId="0" fontId="5" fillId="2" borderId="36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vertical="top" wrapText="1"/>
    </xf>
    <xf numFmtId="49" fontId="5" fillId="2" borderId="36" xfId="0" applyNumberFormat="1" applyFont="1" applyFill="1" applyBorder="1" applyAlignment="1">
      <alignment horizontal="center" vertical="top" wrapText="1"/>
    </xf>
    <xf numFmtId="0" fontId="15" fillId="0" borderId="0" xfId="0" applyFont="1"/>
    <xf numFmtId="164" fontId="15" fillId="0" borderId="0" xfId="1" applyFont="1"/>
    <xf numFmtId="0" fontId="5" fillId="3" borderId="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top" wrapText="1"/>
    </xf>
    <xf numFmtId="0" fontId="4" fillId="4" borderId="38" xfId="0" applyFont="1" applyFill="1" applyBorder="1" applyAlignment="1">
      <alignment horizontal="right" vertical="top" wrapText="1"/>
    </xf>
    <xf numFmtId="3" fontId="4" fillId="0" borderId="38" xfId="2" applyNumberFormat="1" applyFont="1" applyFill="1" applyBorder="1" applyAlignment="1">
      <alignment horizontal="center" vertical="top" wrapText="1"/>
    </xf>
    <xf numFmtId="0" fontId="5" fillId="4" borderId="38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49" fontId="5" fillId="3" borderId="36" xfId="0" applyNumberFormat="1" applyFont="1" applyFill="1" applyBorder="1" applyAlignment="1">
      <alignment horizontal="center" vertical="top" wrapText="1"/>
    </xf>
    <xf numFmtId="49" fontId="5" fillId="3" borderId="19" xfId="0" applyNumberFormat="1" applyFont="1" applyFill="1" applyBorder="1" applyAlignment="1">
      <alignment horizontal="center" vertical="top" wrapText="1"/>
    </xf>
    <xf numFmtId="49" fontId="5" fillId="3" borderId="8" xfId="0" applyNumberFormat="1" applyFont="1" applyFill="1" applyBorder="1" applyAlignment="1">
      <alignment horizontal="center" vertical="top" wrapText="1"/>
    </xf>
    <xf numFmtId="49" fontId="5" fillId="3" borderId="22" xfId="0" applyNumberFormat="1" applyFont="1" applyFill="1" applyBorder="1" applyAlignment="1">
      <alignment horizontal="center" vertical="top" wrapText="1"/>
    </xf>
    <xf numFmtId="49" fontId="5" fillId="3" borderId="36" xfId="0" applyNumberFormat="1" applyFont="1" applyFill="1" applyBorder="1" applyAlignment="1">
      <alignment horizontal="center" vertical="center" wrapText="1"/>
    </xf>
    <xf numFmtId="49" fontId="5" fillId="3" borderId="19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165" fontId="6" fillId="0" borderId="0" xfId="2" applyNumberFormat="1" applyFont="1" applyBorder="1" applyAlignment="1">
      <alignment horizontal="center" vertical="top" wrapText="1"/>
    </xf>
  </cellXfs>
  <cellStyles count="7">
    <cellStyle name="Comma" xfId="1" builtinId="3"/>
    <cellStyle name="Comma 2" xfId="2"/>
    <cellStyle name="Comma_จัดสรรแยกผลผลิต-ม.แม่ฟ้าหลวง" xfId="6"/>
    <cellStyle name="Normal" xfId="0" builtinId="0"/>
    <cellStyle name="Normal 3" xfId="5"/>
    <cellStyle name="Normal_Sheet1" xfId="4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5"/>
  <sheetViews>
    <sheetView tabSelected="1" view="pageBreakPreview" topLeftCell="A52" zoomScaleNormal="100" zoomScaleSheetLayoutView="100" workbookViewId="0">
      <selection activeCell="C67" sqref="C67"/>
    </sheetView>
  </sheetViews>
  <sheetFormatPr defaultRowHeight="18" x14ac:dyDescent="0.25"/>
  <cols>
    <col min="1" max="1" width="16.140625" style="2" bestFit="1" customWidth="1"/>
    <col min="2" max="2" width="17.42578125" style="2" bestFit="1" customWidth="1"/>
    <col min="3" max="3" width="20.42578125" style="4" customWidth="1"/>
    <col min="4" max="4" width="79" style="2" customWidth="1"/>
    <col min="5" max="5" width="13.140625" style="2" bestFit="1" customWidth="1"/>
    <col min="6" max="6" width="16.140625" style="2" customWidth="1"/>
    <col min="7" max="7" width="12" style="3" customWidth="1"/>
    <col min="8" max="8" width="4.5703125" style="2" customWidth="1"/>
    <col min="9" max="9" width="22.42578125" style="2" customWidth="1"/>
    <col min="10" max="10" width="15" style="1" bestFit="1" customWidth="1"/>
    <col min="11" max="11" width="14" style="1" bestFit="1" customWidth="1"/>
  </cols>
  <sheetData>
    <row r="1" spans="1:11" ht="18.75" x14ac:dyDescent="0.3">
      <c r="A1" s="192" t="s">
        <v>161</v>
      </c>
      <c r="B1" s="193"/>
      <c r="C1" s="193"/>
      <c r="D1" s="193"/>
      <c r="E1" s="193"/>
      <c r="F1" s="193"/>
      <c r="G1" s="193"/>
      <c r="H1" s="193"/>
      <c r="I1" s="194"/>
    </row>
    <row r="2" spans="1:11" ht="18.75" x14ac:dyDescent="0.2">
      <c r="A2" s="195" t="s">
        <v>160</v>
      </c>
      <c r="B2" s="196"/>
      <c r="C2" s="196"/>
      <c r="D2" s="196"/>
      <c r="E2" s="196"/>
      <c r="F2" s="196"/>
      <c r="G2" s="196"/>
      <c r="H2" s="196"/>
      <c r="I2" s="197"/>
    </row>
    <row r="3" spans="1:11" ht="18.75" x14ac:dyDescent="0.2">
      <c r="A3" s="188"/>
      <c r="B3" s="188"/>
      <c r="C3" s="191"/>
      <c r="D3" s="191"/>
      <c r="E3" s="188"/>
      <c r="F3" s="188"/>
      <c r="G3" s="190"/>
      <c r="H3" s="189"/>
      <c r="I3" s="188"/>
    </row>
    <row r="4" spans="1:11" s="183" customFormat="1" ht="18.75" x14ac:dyDescent="0.2">
      <c r="A4" s="198" t="s">
        <v>159</v>
      </c>
      <c r="B4" s="201" t="s">
        <v>158</v>
      </c>
      <c r="C4" s="202" t="s">
        <v>157</v>
      </c>
      <c r="D4" s="205" t="s">
        <v>156</v>
      </c>
      <c r="E4" s="205" t="s">
        <v>155</v>
      </c>
      <c r="F4" s="187"/>
      <c r="G4" s="208" t="s">
        <v>154</v>
      </c>
      <c r="H4" s="209"/>
      <c r="I4" s="205" t="s">
        <v>153</v>
      </c>
      <c r="J4" s="184"/>
      <c r="K4" s="184"/>
    </row>
    <row r="5" spans="1:11" s="183" customFormat="1" ht="18.75" x14ac:dyDescent="0.2">
      <c r="A5" s="199"/>
      <c r="B5" s="201"/>
      <c r="C5" s="203"/>
      <c r="D5" s="206"/>
      <c r="E5" s="206"/>
      <c r="F5" s="186" t="s">
        <v>152</v>
      </c>
      <c r="G5" s="208"/>
      <c r="H5" s="209"/>
      <c r="I5" s="206"/>
      <c r="J5" s="184"/>
      <c r="K5" s="184"/>
    </row>
    <row r="6" spans="1:11" s="183" customFormat="1" ht="18.75" x14ac:dyDescent="0.2">
      <c r="A6" s="200"/>
      <c r="B6" s="201"/>
      <c r="C6" s="204"/>
      <c r="D6" s="207"/>
      <c r="E6" s="207"/>
      <c r="F6" s="185"/>
      <c r="G6" s="208"/>
      <c r="H6" s="209"/>
      <c r="I6" s="207"/>
      <c r="J6" s="184"/>
      <c r="K6" s="184"/>
    </row>
    <row r="7" spans="1:11" ht="18.75" x14ac:dyDescent="0.2">
      <c r="A7" s="107" t="s">
        <v>92</v>
      </c>
      <c r="B7" s="54" t="s">
        <v>151</v>
      </c>
      <c r="C7" s="54"/>
      <c r="D7" s="48" t="s">
        <v>150</v>
      </c>
      <c r="E7" s="103"/>
      <c r="F7" s="103"/>
      <c r="G7" s="102">
        <f>G9+G41+G48+G68</f>
        <v>10530980</v>
      </c>
      <c r="H7" s="101"/>
      <c r="I7" s="132"/>
      <c r="J7" s="1">
        <v>10380980</v>
      </c>
      <c r="K7" s="1">
        <f>J7-H7</f>
        <v>10380980</v>
      </c>
    </row>
    <row r="8" spans="1:11" ht="18.75" x14ac:dyDescent="0.2">
      <c r="A8" s="107"/>
      <c r="B8" s="105"/>
      <c r="C8" s="182"/>
      <c r="D8" s="181" t="s">
        <v>149</v>
      </c>
      <c r="E8" s="180"/>
      <c r="F8" s="180"/>
      <c r="G8" s="179"/>
      <c r="H8" s="178"/>
      <c r="I8" s="177"/>
    </row>
    <row r="9" spans="1:11" ht="18.75" x14ac:dyDescent="0.2">
      <c r="A9" s="107"/>
      <c r="B9" s="105"/>
      <c r="C9" s="54"/>
      <c r="D9" s="48" t="s">
        <v>148</v>
      </c>
      <c r="E9" s="103"/>
      <c r="F9" s="103"/>
      <c r="G9" s="102">
        <f>G10+G23+G31+G36</f>
        <v>9303300</v>
      </c>
      <c r="H9" s="101" t="s">
        <v>8</v>
      </c>
      <c r="I9" s="132"/>
    </row>
    <row r="10" spans="1:11" ht="18.75" x14ac:dyDescent="0.2">
      <c r="A10" s="176" t="s">
        <v>92</v>
      </c>
      <c r="B10" s="175" t="s">
        <v>119</v>
      </c>
      <c r="C10" s="175"/>
      <c r="D10" s="174" t="s">
        <v>147</v>
      </c>
      <c r="E10" s="127" t="s">
        <v>122</v>
      </c>
      <c r="F10" s="173" t="s">
        <v>121</v>
      </c>
      <c r="G10" s="172">
        <f>SUM(G11:G22)</f>
        <v>2157700</v>
      </c>
      <c r="H10" s="125" t="s">
        <v>8</v>
      </c>
      <c r="I10" s="124" t="s">
        <v>13</v>
      </c>
    </row>
    <row r="11" spans="1:11" ht="18.75" x14ac:dyDescent="0.3">
      <c r="A11" s="150" t="s">
        <v>92</v>
      </c>
      <c r="B11" s="165" t="s">
        <v>119</v>
      </c>
      <c r="C11" s="32" t="s">
        <v>146</v>
      </c>
      <c r="D11" s="170" t="s">
        <v>145</v>
      </c>
      <c r="E11" s="146" t="s">
        <v>122</v>
      </c>
      <c r="F11" s="146" t="s">
        <v>121</v>
      </c>
      <c r="G11" s="92">
        <v>131983</v>
      </c>
      <c r="H11" s="155" t="s">
        <v>8</v>
      </c>
      <c r="I11" s="91" t="s">
        <v>13</v>
      </c>
    </row>
    <row r="12" spans="1:11" ht="18.75" x14ac:dyDescent="0.3">
      <c r="A12" s="171" t="s">
        <v>92</v>
      </c>
      <c r="B12" s="165" t="s">
        <v>119</v>
      </c>
      <c r="C12" s="32" t="s">
        <v>144</v>
      </c>
      <c r="D12" s="170" t="s">
        <v>143</v>
      </c>
      <c r="E12" s="146" t="s">
        <v>122</v>
      </c>
      <c r="F12" s="146" t="s">
        <v>121</v>
      </c>
      <c r="G12" s="75">
        <v>50000</v>
      </c>
      <c r="H12" s="155" t="s">
        <v>8</v>
      </c>
      <c r="I12" s="91" t="s">
        <v>13</v>
      </c>
    </row>
    <row r="13" spans="1:11" ht="18.75" x14ac:dyDescent="0.3">
      <c r="A13" s="150" t="s">
        <v>92</v>
      </c>
      <c r="B13" s="165" t="s">
        <v>119</v>
      </c>
      <c r="C13" s="32" t="s">
        <v>142</v>
      </c>
      <c r="D13" s="170" t="s">
        <v>141</v>
      </c>
      <c r="E13" s="146" t="s">
        <v>122</v>
      </c>
      <c r="F13" s="146" t="s">
        <v>121</v>
      </c>
      <c r="G13" s="75">
        <v>237569</v>
      </c>
      <c r="H13" s="155" t="s">
        <v>8</v>
      </c>
      <c r="I13" s="91" t="s">
        <v>13</v>
      </c>
    </row>
    <row r="14" spans="1:11" ht="18.75" x14ac:dyDescent="0.3">
      <c r="A14" s="171" t="s">
        <v>92</v>
      </c>
      <c r="B14" s="165" t="s">
        <v>119</v>
      </c>
      <c r="C14" s="32" t="s">
        <v>140</v>
      </c>
      <c r="D14" s="170" t="s">
        <v>139</v>
      </c>
      <c r="E14" s="146" t="s">
        <v>122</v>
      </c>
      <c r="F14" s="146" t="s">
        <v>121</v>
      </c>
      <c r="G14" s="75">
        <v>336944</v>
      </c>
      <c r="H14" s="155" t="s">
        <v>8</v>
      </c>
      <c r="I14" s="91" t="s">
        <v>13</v>
      </c>
    </row>
    <row r="15" spans="1:11" ht="18.75" x14ac:dyDescent="0.3">
      <c r="A15" s="150" t="s">
        <v>92</v>
      </c>
      <c r="B15" s="165" t="s">
        <v>119</v>
      </c>
      <c r="C15" s="32" t="s">
        <v>138</v>
      </c>
      <c r="D15" s="170" t="s">
        <v>137</v>
      </c>
      <c r="E15" s="146" t="s">
        <v>122</v>
      </c>
      <c r="F15" s="146" t="s">
        <v>121</v>
      </c>
      <c r="G15" s="75">
        <v>29728</v>
      </c>
      <c r="H15" s="155" t="s">
        <v>8</v>
      </c>
      <c r="I15" s="91" t="s">
        <v>13</v>
      </c>
    </row>
    <row r="16" spans="1:11" ht="18.75" x14ac:dyDescent="0.3">
      <c r="A16" s="171" t="s">
        <v>92</v>
      </c>
      <c r="B16" s="165" t="s">
        <v>119</v>
      </c>
      <c r="C16" s="32" t="s">
        <v>136</v>
      </c>
      <c r="D16" s="170" t="s">
        <v>135</v>
      </c>
      <c r="E16" s="146" t="s">
        <v>122</v>
      </c>
      <c r="F16" s="146" t="s">
        <v>121</v>
      </c>
      <c r="G16" s="75">
        <v>197197</v>
      </c>
      <c r="H16" s="155" t="s">
        <v>8</v>
      </c>
      <c r="I16" s="91" t="s">
        <v>13</v>
      </c>
    </row>
    <row r="17" spans="1:9" ht="18.75" x14ac:dyDescent="0.3">
      <c r="A17" s="150" t="s">
        <v>92</v>
      </c>
      <c r="B17" s="165" t="s">
        <v>119</v>
      </c>
      <c r="C17" s="32" t="s">
        <v>134</v>
      </c>
      <c r="D17" s="170" t="s">
        <v>133</v>
      </c>
      <c r="E17" s="146" t="s">
        <v>122</v>
      </c>
      <c r="F17" s="146" t="s">
        <v>121</v>
      </c>
      <c r="G17" s="75">
        <v>310547</v>
      </c>
      <c r="H17" s="155" t="s">
        <v>8</v>
      </c>
      <c r="I17" s="91" t="s">
        <v>13</v>
      </c>
    </row>
    <row r="18" spans="1:9" ht="18.75" x14ac:dyDescent="0.3">
      <c r="A18" s="171" t="s">
        <v>92</v>
      </c>
      <c r="B18" s="165" t="s">
        <v>119</v>
      </c>
      <c r="C18" s="32" t="s">
        <v>132</v>
      </c>
      <c r="D18" s="170" t="s">
        <v>131</v>
      </c>
      <c r="E18" s="146" t="s">
        <v>122</v>
      </c>
      <c r="F18" s="146" t="s">
        <v>121</v>
      </c>
      <c r="G18" s="75">
        <v>38977</v>
      </c>
      <c r="H18" s="155" t="s">
        <v>8</v>
      </c>
      <c r="I18" s="91" t="s">
        <v>13</v>
      </c>
    </row>
    <row r="19" spans="1:9" ht="18.75" x14ac:dyDescent="0.3">
      <c r="A19" s="150" t="s">
        <v>92</v>
      </c>
      <c r="B19" s="165" t="s">
        <v>119</v>
      </c>
      <c r="C19" s="32" t="s">
        <v>130</v>
      </c>
      <c r="D19" s="170" t="s">
        <v>129</v>
      </c>
      <c r="E19" s="146" t="s">
        <v>122</v>
      </c>
      <c r="F19" s="146" t="s">
        <v>121</v>
      </c>
      <c r="G19" s="75">
        <v>119561</v>
      </c>
      <c r="H19" s="155" t="s">
        <v>8</v>
      </c>
      <c r="I19" s="91" t="s">
        <v>13</v>
      </c>
    </row>
    <row r="20" spans="1:9" ht="18.75" x14ac:dyDescent="0.3">
      <c r="A20" s="171" t="s">
        <v>92</v>
      </c>
      <c r="B20" s="165" t="s">
        <v>119</v>
      </c>
      <c r="C20" s="32" t="s">
        <v>128</v>
      </c>
      <c r="D20" s="170" t="s">
        <v>127</v>
      </c>
      <c r="E20" s="146" t="s">
        <v>122</v>
      </c>
      <c r="F20" s="146" t="s">
        <v>121</v>
      </c>
      <c r="G20" s="75">
        <v>288000</v>
      </c>
      <c r="H20" s="155" t="s">
        <v>8</v>
      </c>
      <c r="I20" s="91" t="s">
        <v>13</v>
      </c>
    </row>
    <row r="21" spans="1:9" ht="18.75" x14ac:dyDescent="0.3">
      <c r="A21" s="150" t="s">
        <v>92</v>
      </c>
      <c r="B21" s="165" t="s">
        <v>119</v>
      </c>
      <c r="C21" s="32" t="s">
        <v>126</v>
      </c>
      <c r="D21" s="170" t="s">
        <v>125</v>
      </c>
      <c r="E21" s="146" t="s">
        <v>122</v>
      </c>
      <c r="F21" s="146" t="s">
        <v>121</v>
      </c>
      <c r="G21" s="75">
        <v>30000</v>
      </c>
      <c r="H21" s="155" t="s">
        <v>8</v>
      </c>
      <c r="I21" s="91" t="s">
        <v>13</v>
      </c>
    </row>
    <row r="22" spans="1:9" ht="18.75" x14ac:dyDescent="0.3">
      <c r="A22" s="171" t="s">
        <v>92</v>
      </c>
      <c r="B22" s="165" t="s">
        <v>119</v>
      </c>
      <c r="C22" s="32" t="s">
        <v>124</v>
      </c>
      <c r="D22" s="170" t="s">
        <v>123</v>
      </c>
      <c r="E22" s="146" t="s">
        <v>122</v>
      </c>
      <c r="F22" s="146" t="s">
        <v>121</v>
      </c>
      <c r="G22" s="75">
        <v>387194</v>
      </c>
      <c r="H22" s="155" t="s">
        <v>8</v>
      </c>
      <c r="I22" s="91" t="s">
        <v>13</v>
      </c>
    </row>
    <row r="23" spans="1:9" ht="18.75" x14ac:dyDescent="0.3">
      <c r="A23" s="164" t="s">
        <v>92</v>
      </c>
      <c r="B23" s="154" t="s">
        <v>119</v>
      </c>
      <c r="C23" s="32"/>
      <c r="D23" s="169" t="s">
        <v>120</v>
      </c>
      <c r="E23" s="98" t="s">
        <v>96</v>
      </c>
      <c r="F23" s="98">
        <v>6011310</v>
      </c>
      <c r="G23" s="168">
        <f>G24</f>
        <v>1665600</v>
      </c>
      <c r="H23" s="155" t="s">
        <v>8</v>
      </c>
      <c r="I23" s="91"/>
    </row>
    <row r="24" spans="1:9" ht="18.75" x14ac:dyDescent="0.2">
      <c r="A24" s="150" t="s">
        <v>92</v>
      </c>
      <c r="B24" s="165" t="s">
        <v>119</v>
      </c>
      <c r="C24" s="164"/>
      <c r="D24" s="95" t="s">
        <v>118</v>
      </c>
      <c r="E24" s="98" t="s">
        <v>96</v>
      </c>
      <c r="F24" s="146">
        <v>6011310</v>
      </c>
      <c r="G24" s="87">
        <f>SUM(G25:G30)</f>
        <v>1665600</v>
      </c>
      <c r="H24" s="96" t="s">
        <v>8</v>
      </c>
      <c r="I24" s="161"/>
    </row>
    <row r="25" spans="1:9" ht="18.75" x14ac:dyDescent="0.2">
      <c r="A25" s="150" t="s">
        <v>92</v>
      </c>
      <c r="B25" s="165" t="s">
        <v>115</v>
      </c>
      <c r="C25" s="160" t="s">
        <v>117</v>
      </c>
      <c r="D25" s="157" t="s">
        <v>116</v>
      </c>
      <c r="E25" s="98" t="s">
        <v>96</v>
      </c>
      <c r="F25" s="146">
        <v>6011310</v>
      </c>
      <c r="G25" s="156">
        <v>849600</v>
      </c>
      <c r="H25" s="155" t="s">
        <v>8</v>
      </c>
      <c r="I25" s="91" t="s">
        <v>13</v>
      </c>
    </row>
    <row r="26" spans="1:9" ht="18.75" x14ac:dyDescent="0.2">
      <c r="A26" s="150" t="s">
        <v>92</v>
      </c>
      <c r="B26" s="165" t="s">
        <v>115</v>
      </c>
      <c r="C26" s="167"/>
      <c r="D26" s="157" t="s">
        <v>114</v>
      </c>
      <c r="E26" s="146"/>
      <c r="F26" s="146"/>
      <c r="G26" s="166"/>
      <c r="H26" s="155"/>
      <c r="I26" s="91"/>
    </row>
    <row r="27" spans="1:9" ht="18.75" x14ac:dyDescent="0.2">
      <c r="A27" s="150" t="s">
        <v>92</v>
      </c>
      <c r="B27" s="165" t="s">
        <v>111</v>
      </c>
      <c r="C27" s="32" t="s">
        <v>113</v>
      </c>
      <c r="D27" s="157" t="s">
        <v>112</v>
      </c>
      <c r="E27" s="98" t="s">
        <v>96</v>
      </c>
      <c r="F27" s="146">
        <v>6011310</v>
      </c>
      <c r="G27" s="156">
        <v>560000</v>
      </c>
      <c r="H27" s="155" t="s">
        <v>8</v>
      </c>
      <c r="I27" s="91" t="s">
        <v>13</v>
      </c>
    </row>
    <row r="28" spans="1:9" ht="18.75" x14ac:dyDescent="0.2">
      <c r="A28" s="150" t="s">
        <v>92</v>
      </c>
      <c r="B28" s="165" t="s">
        <v>111</v>
      </c>
      <c r="C28" s="32"/>
      <c r="D28" s="157" t="s">
        <v>110</v>
      </c>
      <c r="E28" s="98"/>
      <c r="F28" s="146"/>
      <c r="G28" s="156"/>
      <c r="H28" s="155"/>
      <c r="I28" s="91"/>
    </row>
    <row r="29" spans="1:9" ht="18.75" x14ac:dyDescent="0.2">
      <c r="A29" s="150" t="s">
        <v>92</v>
      </c>
      <c r="B29" s="165" t="s">
        <v>107</v>
      </c>
      <c r="C29" s="32" t="s">
        <v>109</v>
      </c>
      <c r="D29" s="157" t="s">
        <v>108</v>
      </c>
      <c r="E29" s="146" t="s">
        <v>96</v>
      </c>
      <c r="F29" s="146">
        <v>6011310</v>
      </c>
      <c r="G29" s="156">
        <v>256000</v>
      </c>
      <c r="H29" s="155" t="s">
        <v>8</v>
      </c>
      <c r="I29" s="91" t="s">
        <v>13</v>
      </c>
    </row>
    <row r="30" spans="1:9" ht="18.75" x14ac:dyDescent="0.2">
      <c r="A30" s="150" t="s">
        <v>92</v>
      </c>
      <c r="B30" s="165" t="s">
        <v>107</v>
      </c>
      <c r="C30" s="32"/>
      <c r="D30" s="157" t="s">
        <v>106</v>
      </c>
      <c r="E30" s="98"/>
      <c r="F30" s="146"/>
      <c r="G30" s="156"/>
      <c r="H30" s="155"/>
      <c r="I30" s="91"/>
    </row>
    <row r="31" spans="1:9" ht="18.75" x14ac:dyDescent="0.2">
      <c r="A31" s="150" t="s">
        <v>92</v>
      </c>
      <c r="B31" s="164" t="s">
        <v>105</v>
      </c>
      <c r="C31" s="118"/>
      <c r="D31" s="163" t="s">
        <v>104</v>
      </c>
      <c r="E31" s="98" t="s">
        <v>96</v>
      </c>
      <c r="F31" s="98">
        <v>6011320</v>
      </c>
      <c r="G31" s="87">
        <f>SUM(G32:G35)</f>
        <v>5400000</v>
      </c>
      <c r="H31" s="96" t="s">
        <v>8</v>
      </c>
      <c r="I31" s="161"/>
    </row>
    <row r="32" spans="1:9" ht="18.75" x14ac:dyDescent="0.2">
      <c r="A32" s="150" t="s">
        <v>92</v>
      </c>
      <c r="B32" s="158" t="s">
        <v>103</v>
      </c>
      <c r="C32" s="160" t="s">
        <v>102</v>
      </c>
      <c r="D32" s="157" t="s">
        <v>101</v>
      </c>
      <c r="E32" s="146" t="s">
        <v>96</v>
      </c>
      <c r="F32" s="146">
        <v>6011320</v>
      </c>
      <c r="G32" s="156">
        <v>3500000</v>
      </c>
      <c r="H32" s="155" t="s">
        <v>8</v>
      </c>
      <c r="I32" s="91" t="s">
        <v>13</v>
      </c>
    </row>
    <row r="33" spans="1:11" ht="18.75" x14ac:dyDescent="0.2">
      <c r="A33" s="150" t="s">
        <v>92</v>
      </c>
      <c r="B33" s="118"/>
      <c r="C33" s="118"/>
      <c r="D33" s="162" t="s">
        <v>100</v>
      </c>
      <c r="E33" s="98"/>
      <c r="F33" s="98"/>
      <c r="G33" s="87"/>
      <c r="H33" s="96"/>
      <c r="I33" s="161"/>
    </row>
    <row r="34" spans="1:11" ht="18.75" x14ac:dyDescent="0.2">
      <c r="A34" s="150" t="s">
        <v>92</v>
      </c>
      <c r="B34" s="158" t="s">
        <v>99</v>
      </c>
      <c r="C34" s="160" t="s">
        <v>98</v>
      </c>
      <c r="D34" s="157" t="s">
        <v>97</v>
      </c>
      <c r="E34" s="146" t="s">
        <v>96</v>
      </c>
      <c r="F34" s="146">
        <v>6011320</v>
      </c>
      <c r="G34" s="156">
        <v>1900000</v>
      </c>
      <c r="H34" s="155" t="s">
        <v>8</v>
      </c>
      <c r="I34" s="91" t="s">
        <v>13</v>
      </c>
    </row>
    <row r="35" spans="1:11" ht="18.75" x14ac:dyDescent="0.2">
      <c r="A35" s="159" t="s">
        <v>92</v>
      </c>
      <c r="B35" s="158"/>
      <c r="C35" s="32"/>
      <c r="D35" s="157" t="s">
        <v>95</v>
      </c>
      <c r="E35" s="146"/>
      <c r="F35" s="146"/>
      <c r="G35" s="156"/>
      <c r="H35" s="155"/>
      <c r="I35" s="91"/>
    </row>
    <row r="36" spans="1:11" ht="18.75" x14ac:dyDescent="0.2">
      <c r="A36" s="150" t="s">
        <v>92</v>
      </c>
      <c r="B36" s="33" t="s">
        <v>91</v>
      </c>
      <c r="C36" s="154"/>
      <c r="D36" s="153" t="s">
        <v>94</v>
      </c>
      <c r="E36" s="145" t="s">
        <v>14</v>
      </c>
      <c r="F36" s="145">
        <v>6011500</v>
      </c>
      <c r="G36" s="152">
        <f>G37</f>
        <v>80000</v>
      </c>
      <c r="H36" s="39" t="s">
        <v>8</v>
      </c>
      <c r="I36" s="151" t="s">
        <v>93</v>
      </c>
      <c r="J36"/>
      <c r="K36"/>
    </row>
    <row r="37" spans="1:11" ht="18.75" x14ac:dyDescent="0.2">
      <c r="A37" s="150" t="s">
        <v>92</v>
      </c>
      <c r="B37" s="149" t="s">
        <v>91</v>
      </c>
      <c r="C37" s="148" t="s">
        <v>90</v>
      </c>
      <c r="D37" s="147" t="s">
        <v>89</v>
      </c>
      <c r="E37" s="146" t="s">
        <v>14</v>
      </c>
      <c r="F37" s="145">
        <v>6011500</v>
      </c>
      <c r="G37" s="144">
        <v>80000</v>
      </c>
      <c r="H37" s="143" t="s">
        <v>8</v>
      </c>
      <c r="I37" s="142" t="s">
        <v>13</v>
      </c>
      <c r="J37"/>
      <c r="K37"/>
    </row>
    <row r="38" spans="1:11" ht="18.75" x14ac:dyDescent="0.2">
      <c r="A38" s="141"/>
      <c r="B38" s="140"/>
      <c r="C38" s="139"/>
      <c r="D38" s="138"/>
      <c r="E38" s="137"/>
      <c r="F38" s="137"/>
      <c r="G38" s="136"/>
      <c r="H38" s="135"/>
      <c r="I38" s="134"/>
    </row>
    <row r="39" spans="1:11" ht="18.75" x14ac:dyDescent="0.2">
      <c r="A39" s="107" t="s">
        <v>79</v>
      </c>
      <c r="B39" s="54" t="s">
        <v>88</v>
      </c>
      <c r="C39" s="54"/>
      <c r="D39" s="48" t="s">
        <v>74</v>
      </c>
      <c r="E39" s="103"/>
      <c r="F39" s="103"/>
      <c r="G39" s="102"/>
      <c r="H39" s="101"/>
      <c r="I39" s="132"/>
    </row>
    <row r="40" spans="1:11" ht="18.75" x14ac:dyDescent="0.2">
      <c r="A40" s="107"/>
      <c r="B40" s="133"/>
      <c r="C40" s="54"/>
      <c r="D40" s="48" t="s">
        <v>87</v>
      </c>
      <c r="E40" s="103"/>
      <c r="F40" s="103"/>
      <c r="G40" s="102"/>
      <c r="H40" s="101"/>
      <c r="I40" s="132"/>
    </row>
    <row r="41" spans="1:11" ht="18.75" x14ac:dyDescent="0.2">
      <c r="A41" s="107"/>
      <c r="B41" s="133"/>
      <c r="C41" s="54"/>
      <c r="D41" s="48" t="s">
        <v>86</v>
      </c>
      <c r="E41" s="103"/>
      <c r="F41" s="103"/>
      <c r="G41" s="102">
        <f>G42+G44</f>
        <v>280000</v>
      </c>
      <c r="H41" s="101" t="s">
        <v>8</v>
      </c>
      <c r="I41" s="132"/>
      <c r="J41" s="1">
        <f>113852900-G41</f>
        <v>113572900</v>
      </c>
    </row>
    <row r="42" spans="1:11" ht="18.75" x14ac:dyDescent="0.2">
      <c r="A42" s="131" t="s">
        <v>79</v>
      </c>
      <c r="B42" s="130" t="s">
        <v>83</v>
      </c>
      <c r="C42" s="129"/>
      <c r="D42" s="128" t="s">
        <v>85</v>
      </c>
      <c r="E42" s="127" t="s">
        <v>14</v>
      </c>
      <c r="F42" s="127">
        <v>6011500</v>
      </c>
      <c r="G42" s="126">
        <f>SUM(G43:G43)</f>
        <v>80000</v>
      </c>
      <c r="H42" s="125" t="s">
        <v>8</v>
      </c>
      <c r="I42" s="124"/>
      <c r="J42" s="1">
        <f>1933700-G42</f>
        <v>1853700</v>
      </c>
    </row>
    <row r="43" spans="1:11" ht="18.75" x14ac:dyDescent="0.2">
      <c r="A43" s="120" t="s">
        <v>84</v>
      </c>
      <c r="B43" s="119" t="s">
        <v>83</v>
      </c>
      <c r="C43" s="123" t="s">
        <v>82</v>
      </c>
      <c r="D43" s="63" t="s">
        <v>81</v>
      </c>
      <c r="E43" s="66" t="s">
        <v>14</v>
      </c>
      <c r="F43" s="122">
        <v>6011500</v>
      </c>
      <c r="G43" s="84">
        <v>80000</v>
      </c>
      <c r="H43" s="28" t="s">
        <v>8</v>
      </c>
      <c r="I43" s="121" t="s">
        <v>13</v>
      </c>
    </row>
    <row r="44" spans="1:11" ht="18.75" x14ac:dyDescent="0.2">
      <c r="A44" s="120" t="s">
        <v>79</v>
      </c>
      <c r="B44" s="119" t="s">
        <v>78</v>
      </c>
      <c r="C44" s="118"/>
      <c r="D44" s="95" t="s">
        <v>80</v>
      </c>
      <c r="E44" s="98" t="s">
        <v>14</v>
      </c>
      <c r="F44" s="117">
        <v>6011500</v>
      </c>
      <c r="G44" s="87">
        <f>SUM(G45:G45)</f>
        <v>200000</v>
      </c>
      <c r="H44" s="96" t="s">
        <v>8</v>
      </c>
      <c r="I44" s="116"/>
      <c r="J44" s="1">
        <f>1729800-G44</f>
        <v>1529800</v>
      </c>
    </row>
    <row r="45" spans="1:11" ht="18.75" x14ac:dyDescent="0.2">
      <c r="A45" s="115" t="s">
        <v>79</v>
      </c>
      <c r="B45" s="114" t="s">
        <v>78</v>
      </c>
      <c r="C45" s="113" t="s">
        <v>77</v>
      </c>
      <c r="D45" s="112" t="s">
        <v>76</v>
      </c>
      <c r="E45" s="111" t="s">
        <v>14</v>
      </c>
      <c r="F45" s="58">
        <v>6011500</v>
      </c>
      <c r="G45" s="110">
        <v>200000</v>
      </c>
      <c r="H45" s="109" t="s">
        <v>8</v>
      </c>
      <c r="I45" s="108" t="s">
        <v>13</v>
      </c>
    </row>
    <row r="46" spans="1:11" ht="18.75" x14ac:dyDescent="0.2">
      <c r="A46" s="107" t="s">
        <v>41</v>
      </c>
      <c r="B46" s="54" t="s">
        <v>75</v>
      </c>
      <c r="C46" s="54"/>
      <c r="D46" s="48" t="s">
        <v>74</v>
      </c>
      <c r="E46" s="103"/>
      <c r="F46" s="103"/>
      <c r="G46" s="102"/>
      <c r="H46" s="101"/>
      <c r="I46" s="106"/>
    </row>
    <row r="47" spans="1:11" ht="18.75" x14ac:dyDescent="0.2">
      <c r="A47" s="54"/>
      <c r="B47" s="105"/>
      <c r="C47" s="104"/>
      <c r="D47" s="48" t="s">
        <v>73</v>
      </c>
      <c r="E47" s="103"/>
      <c r="F47" s="103"/>
      <c r="G47" s="102"/>
      <c r="H47" s="101"/>
      <c r="I47" s="100"/>
    </row>
    <row r="48" spans="1:11" ht="18.75" x14ac:dyDescent="0.2">
      <c r="A48" s="54"/>
      <c r="B48" s="105"/>
      <c r="C48" s="104"/>
      <c r="D48" s="48" t="s">
        <v>72</v>
      </c>
      <c r="E48" s="103"/>
      <c r="F48" s="103"/>
      <c r="G48" s="102">
        <f>G49+G53+G63</f>
        <v>817680</v>
      </c>
      <c r="H48" s="101" t="s">
        <v>8</v>
      </c>
      <c r="I48" s="100"/>
    </row>
    <row r="49" spans="1:11" ht="18.75" x14ac:dyDescent="0.3">
      <c r="A49" s="74" t="s">
        <v>41</v>
      </c>
      <c r="B49" s="80" t="s">
        <v>68</v>
      </c>
      <c r="C49" s="99"/>
      <c r="D49" s="95" t="s">
        <v>71</v>
      </c>
      <c r="E49" s="98" t="s">
        <v>14</v>
      </c>
      <c r="F49" s="97">
        <v>6011500</v>
      </c>
      <c r="G49" s="87">
        <f>SUM(G50:G51)</f>
        <v>167680</v>
      </c>
      <c r="H49" s="96" t="s">
        <v>8</v>
      </c>
      <c r="I49" s="95"/>
      <c r="J49" s="1">
        <f>1980000-G49</f>
        <v>1812320</v>
      </c>
    </row>
    <row r="50" spans="1:11" ht="18.75" x14ac:dyDescent="0.3">
      <c r="A50" s="74" t="s">
        <v>41</v>
      </c>
      <c r="B50" s="80" t="s">
        <v>68</v>
      </c>
      <c r="C50" s="94" t="s">
        <v>70</v>
      </c>
      <c r="D50" s="79" t="s">
        <v>69</v>
      </c>
      <c r="E50" s="88" t="s">
        <v>14</v>
      </c>
      <c r="F50" s="88">
        <v>6011500</v>
      </c>
      <c r="G50" s="92">
        <v>117680</v>
      </c>
      <c r="H50" s="35" t="s">
        <v>8</v>
      </c>
      <c r="I50" s="91" t="s">
        <v>13</v>
      </c>
    </row>
    <row r="51" spans="1:11" ht="18.75" x14ac:dyDescent="0.3">
      <c r="A51" s="74" t="s">
        <v>41</v>
      </c>
      <c r="B51" s="80" t="s">
        <v>68</v>
      </c>
      <c r="C51" s="94" t="s">
        <v>67</v>
      </c>
      <c r="D51" s="79" t="s">
        <v>66</v>
      </c>
      <c r="E51" s="88" t="s">
        <v>14</v>
      </c>
      <c r="F51" s="88">
        <v>6011500</v>
      </c>
      <c r="G51" s="92">
        <v>50000</v>
      </c>
      <c r="H51" s="35" t="s">
        <v>8</v>
      </c>
      <c r="I51" s="91" t="s">
        <v>13</v>
      </c>
    </row>
    <row r="52" spans="1:11" ht="18.75" x14ac:dyDescent="0.3">
      <c r="A52" s="74"/>
      <c r="B52" s="80"/>
      <c r="C52" s="94"/>
      <c r="D52" s="93" t="s">
        <v>65</v>
      </c>
      <c r="E52" s="88"/>
      <c r="F52" s="88"/>
      <c r="G52" s="92"/>
      <c r="H52" s="35"/>
      <c r="I52" s="91"/>
    </row>
    <row r="53" spans="1:11" ht="18.75" x14ac:dyDescent="0.2">
      <c r="A53" s="74" t="s">
        <v>41</v>
      </c>
      <c r="B53" s="80" t="s">
        <v>47</v>
      </c>
      <c r="C53" s="90"/>
      <c r="D53" s="89" t="s">
        <v>64</v>
      </c>
      <c r="E53" s="88" t="s">
        <v>14</v>
      </c>
      <c r="F53" s="88">
        <v>6011500</v>
      </c>
      <c r="G53" s="87">
        <f>SUM(G54:G62)</f>
        <v>500000</v>
      </c>
      <c r="H53" s="86" t="s">
        <v>8</v>
      </c>
      <c r="I53" s="85"/>
      <c r="J53" s="1">
        <f>4791300-G53</f>
        <v>4291300</v>
      </c>
    </row>
    <row r="54" spans="1:11" ht="18.75" x14ac:dyDescent="0.3">
      <c r="A54" s="74" t="s">
        <v>41</v>
      </c>
      <c r="B54" s="80" t="s">
        <v>47</v>
      </c>
      <c r="C54" s="77" t="s">
        <v>63</v>
      </c>
      <c r="D54" s="79" t="s">
        <v>62</v>
      </c>
      <c r="E54" s="82" t="s">
        <v>14</v>
      </c>
      <c r="F54" s="82">
        <v>6011500</v>
      </c>
      <c r="G54" s="81">
        <v>46890</v>
      </c>
      <c r="H54" s="28" t="s">
        <v>8</v>
      </c>
      <c r="I54" s="63" t="s">
        <v>13</v>
      </c>
    </row>
    <row r="55" spans="1:11" ht="18.75" x14ac:dyDescent="0.3">
      <c r="A55" s="74" t="s">
        <v>41</v>
      </c>
      <c r="B55" s="80" t="s">
        <v>47</v>
      </c>
      <c r="C55" s="77" t="s">
        <v>61</v>
      </c>
      <c r="D55" s="79" t="s">
        <v>60</v>
      </c>
      <c r="E55" s="66" t="s">
        <v>14</v>
      </c>
      <c r="F55" s="66">
        <v>6011500</v>
      </c>
      <c r="G55" s="81">
        <v>45160</v>
      </c>
      <c r="H55" s="28" t="s">
        <v>8</v>
      </c>
      <c r="I55" s="63" t="s">
        <v>13</v>
      </c>
    </row>
    <row r="56" spans="1:11" ht="18.75" x14ac:dyDescent="0.3">
      <c r="A56" s="74" t="s">
        <v>41</v>
      </c>
      <c r="B56" s="80" t="s">
        <v>47</v>
      </c>
      <c r="C56" s="77" t="s">
        <v>59</v>
      </c>
      <c r="D56" s="79" t="s">
        <v>58</v>
      </c>
      <c r="E56" s="66" t="s">
        <v>14</v>
      </c>
      <c r="F56" s="66">
        <v>6011500</v>
      </c>
      <c r="G56" s="81">
        <v>46890</v>
      </c>
      <c r="H56" s="28" t="s">
        <v>8</v>
      </c>
      <c r="I56" s="63" t="s">
        <v>13</v>
      </c>
    </row>
    <row r="57" spans="1:11" ht="18.75" x14ac:dyDescent="0.3">
      <c r="A57" s="74" t="s">
        <v>41</v>
      </c>
      <c r="B57" s="80" t="s">
        <v>47</v>
      </c>
      <c r="C57" s="77" t="s">
        <v>57</v>
      </c>
      <c r="D57" s="79" t="s">
        <v>56</v>
      </c>
      <c r="E57" s="82" t="s">
        <v>14</v>
      </c>
      <c r="F57" s="82">
        <v>6011500</v>
      </c>
      <c r="G57" s="81">
        <v>45160</v>
      </c>
      <c r="H57" s="28" t="s">
        <v>8</v>
      </c>
      <c r="I57" s="63" t="s">
        <v>13</v>
      </c>
    </row>
    <row r="58" spans="1:11" ht="18.75" x14ac:dyDescent="0.3">
      <c r="A58" s="74" t="s">
        <v>41</v>
      </c>
      <c r="B58" s="80" t="s">
        <v>47</v>
      </c>
      <c r="C58" s="77" t="s">
        <v>55</v>
      </c>
      <c r="D58" s="79" t="s">
        <v>54</v>
      </c>
      <c r="E58" s="66" t="s">
        <v>14</v>
      </c>
      <c r="F58" s="66">
        <v>6011500</v>
      </c>
      <c r="G58" s="78">
        <v>46890</v>
      </c>
      <c r="H58" s="28" t="s">
        <v>8</v>
      </c>
      <c r="I58" s="63" t="s">
        <v>13</v>
      </c>
    </row>
    <row r="59" spans="1:11" ht="18.75" x14ac:dyDescent="0.3">
      <c r="A59" s="74" t="s">
        <v>41</v>
      </c>
      <c r="B59" s="80" t="s">
        <v>47</v>
      </c>
      <c r="C59" s="77" t="s">
        <v>53</v>
      </c>
      <c r="D59" s="79" t="s">
        <v>52</v>
      </c>
      <c r="E59" s="66" t="s">
        <v>14</v>
      </c>
      <c r="F59" s="66">
        <v>6011500</v>
      </c>
      <c r="G59" s="84">
        <v>65600</v>
      </c>
      <c r="H59" s="28" t="s">
        <v>8</v>
      </c>
      <c r="I59" s="63" t="s">
        <v>13</v>
      </c>
    </row>
    <row r="60" spans="1:11" ht="18.75" x14ac:dyDescent="0.3">
      <c r="A60" s="74" t="s">
        <v>41</v>
      </c>
      <c r="B60" s="80" t="s">
        <v>47</v>
      </c>
      <c r="C60" s="83" t="s">
        <v>51</v>
      </c>
      <c r="D60" s="79" t="s">
        <v>50</v>
      </c>
      <c r="E60" s="82" t="s">
        <v>14</v>
      </c>
      <c r="F60" s="82">
        <v>6011500</v>
      </c>
      <c r="G60" s="81">
        <v>45160</v>
      </c>
      <c r="H60" s="28" t="s">
        <v>8</v>
      </c>
      <c r="I60" s="63" t="s">
        <v>13</v>
      </c>
    </row>
    <row r="61" spans="1:11" ht="18.75" x14ac:dyDescent="0.3">
      <c r="A61" s="74" t="s">
        <v>41</v>
      </c>
      <c r="B61" s="80" t="s">
        <v>47</v>
      </c>
      <c r="C61" s="77" t="s">
        <v>49</v>
      </c>
      <c r="D61" s="79" t="s">
        <v>48</v>
      </c>
      <c r="E61" s="66" t="s">
        <v>14</v>
      </c>
      <c r="F61" s="66">
        <v>6011500</v>
      </c>
      <c r="G61" s="78">
        <v>64500</v>
      </c>
      <c r="H61" s="28" t="s">
        <v>8</v>
      </c>
      <c r="I61" s="63" t="s">
        <v>13</v>
      </c>
    </row>
    <row r="62" spans="1:11" ht="18.75" x14ac:dyDescent="0.3">
      <c r="A62" s="62" t="s">
        <v>41</v>
      </c>
      <c r="B62" s="69" t="s">
        <v>47</v>
      </c>
      <c r="C62" s="77" t="s">
        <v>46</v>
      </c>
      <c r="D62" s="76" t="s">
        <v>45</v>
      </c>
      <c r="E62" s="66" t="s">
        <v>14</v>
      </c>
      <c r="F62" s="66">
        <v>6011500</v>
      </c>
      <c r="G62" s="75">
        <v>93750</v>
      </c>
      <c r="H62" s="28" t="s">
        <v>8</v>
      </c>
      <c r="I62" s="63" t="s">
        <v>13</v>
      </c>
    </row>
    <row r="63" spans="1:11" ht="37.5" x14ac:dyDescent="0.3">
      <c r="A63" s="74" t="s">
        <v>41</v>
      </c>
      <c r="B63" s="69" t="s">
        <v>40</v>
      </c>
      <c r="C63" s="73"/>
      <c r="D63" s="72" t="s">
        <v>44</v>
      </c>
      <c r="E63" s="66" t="s">
        <v>14</v>
      </c>
      <c r="F63" s="66">
        <v>6011500</v>
      </c>
      <c r="G63" s="71">
        <f>SUM(G64:G65)</f>
        <v>150000</v>
      </c>
      <c r="H63" s="70" t="s">
        <v>8</v>
      </c>
      <c r="I63" s="63"/>
      <c r="J63"/>
      <c r="K63"/>
    </row>
    <row r="64" spans="1:11" ht="37.5" x14ac:dyDescent="0.2">
      <c r="A64" s="62" t="s">
        <v>41</v>
      </c>
      <c r="B64" s="69" t="s">
        <v>40</v>
      </c>
      <c r="C64" s="68" t="s">
        <v>43</v>
      </c>
      <c r="D64" s="67" t="s">
        <v>42</v>
      </c>
      <c r="E64" s="66" t="s">
        <v>14</v>
      </c>
      <c r="F64" s="66">
        <v>6011500</v>
      </c>
      <c r="G64" s="65">
        <v>90000</v>
      </c>
      <c r="H64" s="64" t="s">
        <v>8</v>
      </c>
      <c r="I64" s="63" t="s">
        <v>13</v>
      </c>
      <c r="J64"/>
      <c r="K64"/>
    </row>
    <row r="65" spans="1:11" ht="18.75" x14ac:dyDescent="0.2">
      <c r="A65" s="62" t="s">
        <v>41</v>
      </c>
      <c r="B65" s="61" t="s">
        <v>40</v>
      </c>
      <c r="C65" s="60" t="s">
        <v>39</v>
      </c>
      <c r="D65" s="59" t="s">
        <v>38</v>
      </c>
      <c r="E65" s="58" t="s">
        <v>14</v>
      </c>
      <c r="F65" s="58">
        <v>6011500</v>
      </c>
      <c r="G65" s="57">
        <v>60000</v>
      </c>
      <c r="H65" s="56" t="s">
        <v>8</v>
      </c>
      <c r="I65" s="55" t="s">
        <v>13</v>
      </c>
      <c r="J65"/>
      <c r="K65"/>
    </row>
    <row r="66" spans="1:11" ht="18.75" x14ac:dyDescent="0.2">
      <c r="A66" s="51" t="s">
        <v>18</v>
      </c>
      <c r="B66" s="54" t="s">
        <v>37</v>
      </c>
      <c r="C66" s="49"/>
      <c r="D66" s="48" t="s">
        <v>36</v>
      </c>
      <c r="E66" s="47"/>
      <c r="F66" s="47"/>
      <c r="G66" s="53"/>
      <c r="H66" s="52"/>
      <c r="I66" s="44"/>
    </row>
    <row r="67" spans="1:11" ht="18.75" x14ac:dyDescent="0.2">
      <c r="A67" s="51"/>
      <c r="B67" s="50"/>
      <c r="C67" s="49"/>
      <c r="D67" s="48" t="s">
        <v>35</v>
      </c>
      <c r="E67" s="47"/>
      <c r="F67" s="47"/>
      <c r="G67" s="53"/>
      <c r="H67" s="52"/>
      <c r="I67" s="44"/>
    </row>
    <row r="68" spans="1:11" ht="18.75" x14ac:dyDescent="0.2">
      <c r="A68" s="51"/>
      <c r="B68" s="50"/>
      <c r="C68" s="49"/>
      <c r="D68" s="48" t="s">
        <v>34</v>
      </c>
      <c r="E68" s="47"/>
      <c r="F68" s="47"/>
      <c r="G68" s="46">
        <f>G69</f>
        <v>130000</v>
      </c>
      <c r="H68" s="45" t="s">
        <v>8</v>
      </c>
      <c r="I68" s="44"/>
    </row>
    <row r="69" spans="1:11" ht="18.75" x14ac:dyDescent="0.3">
      <c r="A69" s="34" t="s">
        <v>18</v>
      </c>
      <c r="B69" s="33" t="s">
        <v>17</v>
      </c>
      <c r="C69" s="43"/>
      <c r="D69" s="42" t="s">
        <v>33</v>
      </c>
      <c r="E69" s="41" t="s">
        <v>14</v>
      </c>
      <c r="F69" s="41">
        <v>6011500</v>
      </c>
      <c r="G69" s="40">
        <f>SUM(G70:G77)</f>
        <v>130000</v>
      </c>
      <c r="H69" s="39" t="s">
        <v>8</v>
      </c>
      <c r="I69" s="38"/>
    </row>
    <row r="70" spans="1:11" ht="18.75" x14ac:dyDescent="0.3">
      <c r="A70" s="34" t="s">
        <v>18</v>
      </c>
      <c r="B70" s="33" t="s">
        <v>17</v>
      </c>
      <c r="C70" s="32" t="s">
        <v>32</v>
      </c>
      <c r="D70" s="31" t="s">
        <v>31</v>
      </c>
      <c r="E70" s="30" t="s">
        <v>14</v>
      </c>
      <c r="F70" s="30">
        <v>6011500</v>
      </c>
      <c r="G70" s="37">
        <v>16000</v>
      </c>
      <c r="H70" s="35" t="s">
        <v>8</v>
      </c>
      <c r="I70" s="27" t="s">
        <v>13</v>
      </c>
    </row>
    <row r="71" spans="1:11" ht="18.75" x14ac:dyDescent="0.3">
      <c r="A71" s="34" t="s">
        <v>18</v>
      </c>
      <c r="B71" s="33" t="s">
        <v>17</v>
      </c>
      <c r="C71" s="32" t="s">
        <v>30</v>
      </c>
      <c r="D71" s="31" t="s">
        <v>29</v>
      </c>
      <c r="E71" s="30" t="s">
        <v>14</v>
      </c>
      <c r="F71" s="30">
        <v>6011500</v>
      </c>
      <c r="G71" s="36">
        <v>16000</v>
      </c>
      <c r="H71" s="35" t="s">
        <v>8</v>
      </c>
      <c r="I71" s="27" t="s">
        <v>13</v>
      </c>
    </row>
    <row r="72" spans="1:11" ht="18.75" x14ac:dyDescent="0.3">
      <c r="A72" s="34" t="s">
        <v>18</v>
      </c>
      <c r="B72" s="33" t="s">
        <v>17</v>
      </c>
      <c r="C72" s="32" t="s">
        <v>28</v>
      </c>
      <c r="D72" s="31" t="s">
        <v>27</v>
      </c>
      <c r="E72" s="30" t="s">
        <v>14</v>
      </c>
      <c r="F72" s="30">
        <v>6011500</v>
      </c>
      <c r="G72" s="29">
        <v>14000</v>
      </c>
      <c r="H72" s="35" t="s">
        <v>8</v>
      </c>
      <c r="I72" s="27" t="s">
        <v>13</v>
      </c>
    </row>
    <row r="73" spans="1:11" ht="18.75" x14ac:dyDescent="0.3">
      <c r="A73" s="34" t="s">
        <v>18</v>
      </c>
      <c r="B73" s="33" t="s">
        <v>17</v>
      </c>
      <c r="C73" s="32" t="s">
        <v>26</v>
      </c>
      <c r="D73" s="31" t="s">
        <v>25</v>
      </c>
      <c r="E73" s="30" t="s">
        <v>14</v>
      </c>
      <c r="F73" s="30">
        <v>6011500</v>
      </c>
      <c r="G73" s="36">
        <v>16000</v>
      </c>
      <c r="H73" s="35" t="s">
        <v>8</v>
      </c>
      <c r="I73" s="27" t="s">
        <v>13</v>
      </c>
    </row>
    <row r="74" spans="1:11" ht="18.75" x14ac:dyDescent="0.3">
      <c r="A74" s="34" t="s">
        <v>18</v>
      </c>
      <c r="B74" s="33" t="s">
        <v>17</v>
      </c>
      <c r="C74" s="32" t="s">
        <v>24</v>
      </c>
      <c r="D74" s="31" t="s">
        <v>23</v>
      </c>
      <c r="E74" s="30" t="s">
        <v>14</v>
      </c>
      <c r="F74" s="30">
        <v>6011500</v>
      </c>
      <c r="G74" s="29">
        <v>16000</v>
      </c>
      <c r="H74" s="35" t="s">
        <v>8</v>
      </c>
      <c r="I74" s="27" t="s">
        <v>13</v>
      </c>
    </row>
    <row r="75" spans="1:11" ht="18.75" x14ac:dyDescent="0.3">
      <c r="A75" s="34" t="s">
        <v>18</v>
      </c>
      <c r="B75" s="33" t="s">
        <v>17</v>
      </c>
      <c r="C75" s="32" t="s">
        <v>22</v>
      </c>
      <c r="D75" s="31" t="s">
        <v>21</v>
      </c>
      <c r="E75" s="30" t="s">
        <v>14</v>
      </c>
      <c r="F75" s="30">
        <v>6011500</v>
      </c>
      <c r="G75" s="29">
        <v>20000</v>
      </c>
      <c r="H75" s="28" t="s">
        <v>8</v>
      </c>
      <c r="I75" s="27" t="s">
        <v>13</v>
      </c>
    </row>
    <row r="76" spans="1:11" ht="18.75" x14ac:dyDescent="0.3">
      <c r="A76" s="34" t="s">
        <v>18</v>
      </c>
      <c r="B76" s="33" t="s">
        <v>17</v>
      </c>
      <c r="C76" s="32" t="s">
        <v>20</v>
      </c>
      <c r="D76" s="31" t="s">
        <v>19</v>
      </c>
      <c r="E76" s="30" t="s">
        <v>14</v>
      </c>
      <c r="F76" s="30">
        <v>6011500</v>
      </c>
      <c r="G76" s="29">
        <v>16000</v>
      </c>
      <c r="H76" s="28" t="s">
        <v>8</v>
      </c>
      <c r="I76" s="27" t="s">
        <v>13</v>
      </c>
    </row>
    <row r="77" spans="1:11" ht="18.75" x14ac:dyDescent="0.3">
      <c r="A77" s="26" t="s">
        <v>18</v>
      </c>
      <c r="B77" s="25" t="s">
        <v>17</v>
      </c>
      <c r="C77" s="24" t="s">
        <v>16</v>
      </c>
      <c r="D77" s="23" t="s">
        <v>15</v>
      </c>
      <c r="E77" s="22" t="s">
        <v>14</v>
      </c>
      <c r="F77" s="22">
        <v>6011500</v>
      </c>
      <c r="G77" s="21">
        <v>16000</v>
      </c>
      <c r="H77" s="20" t="s">
        <v>8</v>
      </c>
      <c r="I77" s="19" t="s">
        <v>13</v>
      </c>
    </row>
    <row r="78" spans="1:11" ht="18.75" x14ac:dyDescent="0.2">
      <c r="A78" s="210" t="s">
        <v>12</v>
      </c>
      <c r="B78" s="210"/>
      <c r="C78" s="210"/>
      <c r="D78" s="18"/>
      <c r="E78" s="17"/>
      <c r="F78" s="17"/>
      <c r="G78" s="16"/>
      <c r="H78" s="15"/>
      <c r="I78" s="14"/>
    </row>
    <row r="79" spans="1:11" ht="21" x14ac:dyDescent="0.2">
      <c r="A79" s="12">
        <v>6011110</v>
      </c>
      <c r="B79" s="211" t="s">
        <v>11</v>
      </c>
      <c r="C79" s="211"/>
      <c r="D79" s="13" t="s">
        <v>10</v>
      </c>
      <c r="E79" s="212" t="s">
        <v>9</v>
      </c>
      <c r="F79" s="212"/>
      <c r="G79" s="213">
        <f>G9+G41+G48+G68</f>
        <v>10530980</v>
      </c>
      <c r="H79" s="213"/>
      <c r="I79" s="11" t="s">
        <v>8</v>
      </c>
    </row>
    <row r="80" spans="1:11" ht="18.75" x14ac:dyDescent="0.2">
      <c r="A80" s="12">
        <v>6011120</v>
      </c>
      <c r="B80" s="11" t="s">
        <v>7</v>
      </c>
      <c r="C80" s="13"/>
      <c r="D80" s="13" t="s">
        <v>6</v>
      </c>
      <c r="E80" s="10"/>
      <c r="F80" s="10"/>
      <c r="G80" s="9"/>
      <c r="H80" s="8"/>
      <c r="I80" s="7"/>
    </row>
    <row r="81" spans="1:9" ht="18.75" x14ac:dyDescent="0.2">
      <c r="A81" s="12">
        <v>6011130</v>
      </c>
      <c r="B81" s="11" t="s">
        <v>5</v>
      </c>
      <c r="C81" s="13"/>
      <c r="D81" s="13" t="s">
        <v>4</v>
      </c>
      <c r="E81" s="10"/>
      <c r="F81" s="10"/>
      <c r="G81" s="9"/>
      <c r="H81" s="8"/>
      <c r="I81" s="7"/>
    </row>
    <row r="82" spans="1:9" ht="37.5" x14ac:dyDescent="0.2">
      <c r="A82" s="12">
        <v>6011140</v>
      </c>
      <c r="B82" s="211" t="s">
        <v>3</v>
      </c>
      <c r="C82" s="211"/>
      <c r="D82" s="13" t="s">
        <v>2</v>
      </c>
      <c r="E82" s="10"/>
      <c r="F82" s="10"/>
      <c r="G82" s="9"/>
      <c r="H82" s="8"/>
      <c r="I82" s="7"/>
    </row>
    <row r="83" spans="1:9" ht="18.75" x14ac:dyDescent="0.2">
      <c r="A83" s="12">
        <v>6011150</v>
      </c>
      <c r="B83" s="211" t="s">
        <v>1</v>
      </c>
      <c r="C83" s="211"/>
      <c r="D83" s="11" t="s">
        <v>0</v>
      </c>
      <c r="E83" s="10"/>
      <c r="F83" s="10"/>
      <c r="G83" s="9"/>
      <c r="H83" s="8"/>
      <c r="I83" s="7"/>
    </row>
    <row r="84" spans="1:9" ht="18.75" x14ac:dyDescent="0.3">
      <c r="G84" s="6">
        <v>563659700</v>
      </c>
    </row>
    <row r="85" spans="1:9" ht="18.75" x14ac:dyDescent="0.3">
      <c r="G85" s="5">
        <f>G84-G79</f>
        <v>553128720</v>
      </c>
    </row>
  </sheetData>
  <mergeCells count="15">
    <mergeCell ref="B83:C83"/>
    <mergeCell ref="A78:C78"/>
    <mergeCell ref="B79:C79"/>
    <mergeCell ref="E79:F79"/>
    <mergeCell ref="G79:H79"/>
    <mergeCell ref="B82:C82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31496062992125984" right="0.31496062992125984" top="0.74803149606299213" bottom="0.39370078740157483" header="0.31496062992125984" footer="0.31496062992125984"/>
  <pageSetup paperSize="9" scale="69" orientation="landscape" r:id="rId1"/>
  <headerFooter>
    <oddHeader xml:space="preserve">&amp;R&amp;"TH SarabunPSK,ตัวหนา"&amp;16เอกสารหมายเลข 2  </oddHeader>
    <oddFooter>&amp;R&amp;"TH SarabunPSK,ตัวหนา"&amp;16เอกสารแนบบันทึกข้อความ กองนโยบายและแผน ที่ ศธ ๐๕๔๒.๐๑/ว ๓๗๓ ลงวันที่ ๙ ธันวาคม ๒๕๕๙</oddFooter>
  </headerFooter>
  <rowBreaks count="2" manualBreakCount="2">
    <brk id="38" max="8" man="1"/>
    <brk id="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เกษตร</vt:lpstr>
      <vt:lpstr>เกษตร!Print_Area</vt:lpstr>
      <vt:lpstr>เกษตร!Print_Titles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2016-12-09T09:17:14Z</dcterms:created>
  <dcterms:modified xsi:type="dcterms:W3CDTF">2016-12-09T09:22:22Z</dcterms:modified>
</cp:coreProperties>
</file>