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ยกมาจากเครื่องเดิมpeterp\D_PETER\การวิเคราะห์การใช้ประโยชน์จากอาคาร\วิเคราะห์อาคาร_อาร์ท\วิเคราะห์อาคาร2558\"/>
    </mc:Choice>
  </mc:AlternateContent>
  <bookViews>
    <workbookView xWindow="240" yWindow="60" windowWidth="11355" windowHeight="5895" tabRatio="777" activeTab="3"/>
  </bookViews>
  <sheets>
    <sheet name="A01_พท.อาคาร" sheetId="16" r:id="rId1"/>
    <sheet name="A02_พท.ห้อง" sheetId="13" r:id="rId2"/>
    <sheet name="ตารางการใช้ห้องเรียนภาคต้น" sheetId="1" r:id="rId3"/>
    <sheet name="ผลการวิเคราะห์ปสภ.อาคาร" sheetId="25" r:id="rId4"/>
  </sheets>
  <definedNames>
    <definedName name="_xlnm.Print_Area" localSheetId="3">ผลการวิเคราะห์ปสภ.อาคาร!$A$1:$T$27</definedName>
    <definedName name="_xlnm.Print_Titles" localSheetId="0">A01_พท.อาคาร!$4:$5</definedName>
  </definedNames>
  <calcPr calcId="152511"/>
</workbook>
</file>

<file path=xl/calcChain.xml><?xml version="1.0" encoding="utf-8"?>
<calcChain xmlns="http://schemas.openxmlformats.org/spreadsheetml/2006/main">
  <c r="B18" i="13" l="1"/>
  <c r="C18" i="13"/>
  <c r="B14" i="13"/>
  <c r="C13" i="13"/>
  <c r="C12" i="13"/>
  <c r="C11" i="13"/>
  <c r="C10" i="13"/>
  <c r="C9" i="13"/>
  <c r="B8" i="13"/>
  <c r="B7" i="13"/>
  <c r="C6" i="13"/>
  <c r="P193" i="1" l="1"/>
  <c r="O19" i="25"/>
  <c r="H19" i="25"/>
  <c r="F19" i="25"/>
  <c r="E19" i="25"/>
  <c r="D19" i="25"/>
  <c r="P256" i="1"/>
  <c r="M255" i="1"/>
  <c r="L255" i="1"/>
  <c r="K255" i="1"/>
  <c r="J255" i="1"/>
  <c r="I255" i="1"/>
  <c r="G255" i="1"/>
  <c r="F255" i="1"/>
  <c r="E255" i="1"/>
  <c r="P255" i="1" s="1"/>
  <c r="D255" i="1"/>
  <c r="C255" i="1"/>
  <c r="P254" i="1"/>
  <c r="P253" i="1"/>
  <c r="P252" i="1"/>
  <c r="P251" i="1"/>
  <c r="P250" i="1"/>
  <c r="P246" i="1"/>
  <c r="M245" i="1"/>
  <c r="L245" i="1"/>
  <c r="K245" i="1"/>
  <c r="J245" i="1"/>
  <c r="I245" i="1"/>
  <c r="G245" i="1"/>
  <c r="F245" i="1"/>
  <c r="E245" i="1"/>
  <c r="D245" i="1"/>
  <c r="C245" i="1"/>
  <c r="P245" i="1" s="1"/>
  <c r="P244" i="1"/>
  <c r="P243" i="1"/>
  <c r="P242" i="1"/>
  <c r="P241" i="1"/>
  <c r="P240" i="1"/>
  <c r="P235" i="1"/>
  <c r="M234" i="1"/>
  <c r="L234" i="1"/>
  <c r="K234" i="1"/>
  <c r="J234" i="1"/>
  <c r="I234" i="1"/>
  <c r="G234" i="1"/>
  <c r="F234" i="1"/>
  <c r="E234" i="1"/>
  <c r="D234" i="1"/>
  <c r="C234" i="1"/>
  <c r="P234" i="1" s="1"/>
  <c r="P233" i="1"/>
  <c r="P232" i="1"/>
  <c r="P231" i="1"/>
  <c r="P230" i="1"/>
  <c r="P229" i="1"/>
  <c r="P225" i="1"/>
  <c r="M224" i="1"/>
  <c r="L224" i="1"/>
  <c r="K224" i="1"/>
  <c r="J224" i="1"/>
  <c r="I224" i="1"/>
  <c r="G224" i="1"/>
  <c r="F224" i="1"/>
  <c r="E224" i="1"/>
  <c r="D224" i="1"/>
  <c r="C224" i="1"/>
  <c r="P224" i="1" s="1"/>
  <c r="P223" i="1"/>
  <c r="P222" i="1"/>
  <c r="P221" i="1"/>
  <c r="P220" i="1"/>
  <c r="P219" i="1"/>
  <c r="P214" i="1"/>
  <c r="M213" i="1"/>
  <c r="L213" i="1"/>
  <c r="K213" i="1"/>
  <c r="J213" i="1"/>
  <c r="I213" i="1"/>
  <c r="G213" i="1"/>
  <c r="F213" i="1"/>
  <c r="E213" i="1"/>
  <c r="D213" i="1"/>
  <c r="C213" i="1"/>
  <c r="P212" i="1"/>
  <c r="P211" i="1"/>
  <c r="P210" i="1"/>
  <c r="P209" i="1"/>
  <c r="P208" i="1"/>
  <c r="P204" i="1"/>
  <c r="M203" i="1"/>
  <c r="L203" i="1"/>
  <c r="K203" i="1"/>
  <c r="J203" i="1"/>
  <c r="I203" i="1"/>
  <c r="G203" i="1"/>
  <c r="F203" i="1"/>
  <c r="E203" i="1"/>
  <c r="D203" i="1"/>
  <c r="C203" i="1"/>
  <c r="P202" i="1"/>
  <c r="P201" i="1"/>
  <c r="P200" i="1"/>
  <c r="P199" i="1"/>
  <c r="P198" i="1"/>
  <c r="P183" i="1"/>
  <c r="P172" i="1"/>
  <c r="P162" i="1"/>
  <c r="P151" i="1"/>
  <c r="P141" i="1"/>
  <c r="P130" i="1"/>
  <c r="P120" i="1"/>
  <c r="P109" i="1"/>
  <c r="P99" i="1"/>
  <c r="P88" i="1"/>
  <c r="P78" i="1"/>
  <c r="P67" i="1"/>
  <c r="P57" i="1"/>
  <c r="P46" i="1"/>
  <c r="P36" i="1"/>
  <c r="P25" i="1"/>
  <c r="P15" i="1"/>
  <c r="H18" i="13"/>
  <c r="G18" i="13"/>
  <c r="P213" i="1" l="1"/>
  <c r="P203" i="1"/>
  <c r="I6" i="16"/>
  <c r="H6" i="16"/>
  <c r="Q15" i="25" l="1"/>
  <c r="P15" i="25"/>
  <c r="J15" i="25"/>
  <c r="I15" i="25"/>
  <c r="Q14" i="25"/>
  <c r="P14" i="25"/>
  <c r="J14" i="25"/>
  <c r="I14" i="25"/>
  <c r="Q13" i="25"/>
  <c r="P13" i="25"/>
  <c r="J13" i="25"/>
  <c r="I13" i="25"/>
  <c r="Q12" i="25"/>
  <c r="P12" i="25"/>
  <c r="J12" i="25"/>
  <c r="I12" i="25"/>
  <c r="Q11" i="25"/>
  <c r="P11" i="25"/>
  <c r="J11" i="25"/>
  <c r="I11" i="25"/>
  <c r="Q10" i="25"/>
  <c r="P10" i="25"/>
  <c r="J10" i="25"/>
  <c r="I10" i="25"/>
  <c r="Q9" i="25"/>
  <c r="P9" i="25"/>
  <c r="J9" i="25"/>
  <c r="I9" i="25"/>
  <c r="Q8" i="25"/>
  <c r="P8" i="25"/>
  <c r="J8" i="25"/>
  <c r="I8" i="25"/>
  <c r="Q7" i="25"/>
  <c r="P7" i="25"/>
  <c r="J7" i="25"/>
  <c r="J19" i="25" s="1"/>
  <c r="I7" i="25"/>
  <c r="I19" i="25" s="1"/>
  <c r="K19" i="25" s="1"/>
  <c r="M192" i="1"/>
  <c r="L192" i="1"/>
  <c r="K192" i="1"/>
  <c r="J192" i="1"/>
  <c r="I192" i="1"/>
  <c r="G192" i="1"/>
  <c r="F192" i="1"/>
  <c r="E192" i="1"/>
  <c r="D192" i="1"/>
  <c r="C192" i="1"/>
  <c r="P192" i="1" s="1"/>
  <c r="M182" i="1"/>
  <c r="L182" i="1"/>
  <c r="K182" i="1"/>
  <c r="J182" i="1"/>
  <c r="I182" i="1"/>
  <c r="G182" i="1"/>
  <c r="F182" i="1"/>
  <c r="E182" i="1"/>
  <c r="P182" i="1" s="1"/>
  <c r="D182" i="1"/>
  <c r="C182" i="1"/>
  <c r="M161" i="1"/>
  <c r="L161" i="1"/>
  <c r="K161" i="1"/>
  <c r="J161" i="1"/>
  <c r="I161" i="1"/>
  <c r="M150" i="1"/>
  <c r="L150" i="1"/>
  <c r="K150" i="1"/>
  <c r="J150" i="1"/>
  <c r="I150" i="1"/>
  <c r="G150" i="1"/>
  <c r="F150" i="1"/>
  <c r="E150" i="1"/>
  <c r="D150" i="1"/>
  <c r="C150" i="1"/>
  <c r="P150" i="1" s="1"/>
  <c r="K140" i="1"/>
  <c r="J140" i="1"/>
  <c r="I140" i="1"/>
  <c r="G140" i="1"/>
  <c r="F140" i="1"/>
  <c r="E140" i="1"/>
  <c r="D140" i="1"/>
  <c r="C140" i="1"/>
  <c r="P135" i="1"/>
  <c r="O129" i="1"/>
  <c r="N129" i="1"/>
  <c r="M129" i="1"/>
  <c r="L129" i="1"/>
  <c r="K129" i="1"/>
  <c r="J129" i="1"/>
  <c r="I129" i="1"/>
  <c r="G129" i="1"/>
  <c r="F129" i="1"/>
  <c r="E129" i="1"/>
  <c r="D129" i="1"/>
  <c r="C129" i="1"/>
  <c r="P129" i="1" s="1"/>
  <c r="G108" i="1"/>
  <c r="F108" i="1"/>
  <c r="E108" i="1"/>
  <c r="D108" i="1"/>
  <c r="C108" i="1"/>
  <c r="P103" i="1"/>
  <c r="M98" i="1"/>
  <c r="L98" i="1"/>
  <c r="K98" i="1"/>
  <c r="J98" i="1"/>
  <c r="I98" i="1"/>
  <c r="G98" i="1"/>
  <c r="F98" i="1"/>
  <c r="E98" i="1"/>
  <c r="D98" i="1"/>
  <c r="C98" i="1"/>
  <c r="P93" i="1"/>
  <c r="O87" i="1"/>
  <c r="N87" i="1"/>
  <c r="M87" i="1"/>
  <c r="L87" i="1"/>
  <c r="K87" i="1"/>
  <c r="J87" i="1"/>
  <c r="I87" i="1"/>
  <c r="G87" i="1"/>
  <c r="F87" i="1"/>
  <c r="E87" i="1"/>
  <c r="D87" i="1"/>
  <c r="C87" i="1"/>
  <c r="P87" i="1" s="1"/>
  <c r="P82" i="1"/>
  <c r="P64" i="1"/>
  <c r="O66" i="1"/>
  <c r="N66" i="1"/>
  <c r="M66" i="1"/>
  <c r="L66" i="1"/>
  <c r="O56" i="1"/>
  <c r="N56" i="1"/>
  <c r="M56" i="1"/>
  <c r="L56" i="1"/>
  <c r="K56" i="1"/>
  <c r="J56" i="1"/>
  <c r="I56" i="1"/>
  <c r="G56" i="1"/>
  <c r="F56" i="1"/>
  <c r="E56" i="1"/>
  <c r="D56" i="1"/>
  <c r="C56" i="1"/>
  <c r="P56" i="1" s="1"/>
  <c r="P51" i="1"/>
  <c r="P40" i="1"/>
  <c r="P30" i="1"/>
  <c r="P13" i="1"/>
  <c r="P12" i="1"/>
  <c r="P11" i="1"/>
  <c r="P10" i="1"/>
  <c r="P9" i="1"/>
  <c r="G35" i="1"/>
  <c r="F35" i="1"/>
  <c r="E35" i="1"/>
  <c r="D35" i="1"/>
  <c r="C35" i="1"/>
  <c r="M14" i="1"/>
  <c r="L14" i="1"/>
  <c r="K14" i="1"/>
  <c r="J14" i="1"/>
  <c r="I14" i="1"/>
  <c r="P14" i="1" s="1"/>
  <c r="Q19" i="25" l="1"/>
  <c r="L19" i="25"/>
  <c r="M19" i="25" s="1"/>
  <c r="G19" i="25"/>
  <c r="P19" i="25"/>
  <c r="O15" i="25"/>
  <c r="H14" i="25"/>
  <c r="O13" i="25"/>
  <c r="H12" i="25"/>
  <c r="H11" i="25"/>
  <c r="H10" i="25"/>
  <c r="O9" i="25"/>
  <c r="O8" i="25"/>
  <c r="O14" i="25"/>
  <c r="O11" i="25"/>
  <c r="N19" i="25" l="1"/>
  <c r="R19" i="25"/>
  <c r="S19" i="25"/>
  <c r="H9" i="25"/>
  <c r="O10" i="25"/>
  <c r="H15" i="25"/>
  <c r="H13" i="25"/>
  <c r="O12" i="25"/>
  <c r="H8" i="25"/>
  <c r="T19" i="25" l="1"/>
  <c r="U19" i="25" s="1"/>
  <c r="O7" i="25"/>
  <c r="H7" i="25" l="1"/>
  <c r="P55" i="1"/>
  <c r="P54" i="1"/>
  <c r="P53" i="1"/>
  <c r="P52" i="1"/>
  <c r="P177" i="1"/>
  <c r="K171" i="1" l="1"/>
  <c r="L171" i="1"/>
  <c r="K172" i="1"/>
  <c r="J172" i="1"/>
  <c r="J171" i="1"/>
  <c r="I172" i="1"/>
  <c r="I171" i="1"/>
  <c r="G172" i="1"/>
  <c r="G171" i="1"/>
  <c r="F172" i="1"/>
  <c r="F171" i="1"/>
  <c r="E172" i="1"/>
  <c r="E171" i="1"/>
  <c r="O161" i="1"/>
  <c r="N161" i="1"/>
  <c r="G162" i="1"/>
  <c r="G161" i="1"/>
  <c r="F162" i="1"/>
  <c r="F161" i="1"/>
  <c r="E162" i="1"/>
  <c r="E161" i="1"/>
  <c r="L141" i="1"/>
  <c r="L140" i="1"/>
  <c r="P140" i="1" s="1"/>
  <c r="L119" i="1"/>
  <c r="K119" i="1"/>
  <c r="J120" i="1"/>
  <c r="J119" i="1"/>
  <c r="I120" i="1"/>
  <c r="I119" i="1"/>
  <c r="G120" i="1"/>
  <c r="G119" i="1"/>
  <c r="F120" i="1"/>
  <c r="F119" i="1"/>
  <c r="E120" i="1"/>
  <c r="E119" i="1"/>
  <c r="L108" i="1"/>
  <c r="L109" i="1"/>
  <c r="K109" i="1"/>
  <c r="K108" i="1"/>
  <c r="J109" i="1"/>
  <c r="J108" i="1"/>
  <c r="I109" i="1"/>
  <c r="I108" i="1"/>
  <c r="P108" i="1" s="1"/>
  <c r="L78" i="1"/>
  <c r="L77" i="1"/>
  <c r="K78" i="1"/>
  <c r="K77" i="1"/>
  <c r="J78" i="1"/>
  <c r="J77" i="1"/>
  <c r="I78" i="1"/>
  <c r="I77" i="1"/>
  <c r="G78" i="1"/>
  <c r="G77" i="1"/>
  <c r="F78" i="1"/>
  <c r="F77" i="1"/>
  <c r="E78" i="1"/>
  <c r="E77" i="1"/>
  <c r="P72" i="1"/>
  <c r="K67" i="1"/>
  <c r="K66" i="1"/>
  <c r="J67" i="1"/>
  <c r="J66" i="1"/>
  <c r="I67" i="1"/>
  <c r="I66" i="1"/>
  <c r="G67" i="1"/>
  <c r="G66" i="1"/>
  <c r="F67" i="1"/>
  <c r="F66" i="1"/>
  <c r="E67" i="1"/>
  <c r="E66" i="1"/>
  <c r="P66" i="1" s="1"/>
  <c r="P61" i="1"/>
  <c r="P41" i="1"/>
  <c r="L46" i="1"/>
  <c r="L45" i="1"/>
  <c r="K46" i="1"/>
  <c r="K45" i="1"/>
  <c r="J46" i="1"/>
  <c r="I46" i="1"/>
  <c r="J45" i="1"/>
  <c r="I45" i="1"/>
  <c r="G46" i="1"/>
  <c r="G45" i="1"/>
  <c r="F46" i="1"/>
  <c r="F45" i="1"/>
  <c r="E46" i="1"/>
  <c r="E45" i="1"/>
  <c r="P34" i="1"/>
  <c r="P33" i="1"/>
  <c r="P32" i="1"/>
  <c r="P31" i="1"/>
  <c r="L36" i="1"/>
  <c r="L35" i="1"/>
  <c r="K36" i="1"/>
  <c r="K35" i="1"/>
  <c r="J36" i="1"/>
  <c r="J35" i="1"/>
  <c r="I36" i="1"/>
  <c r="I35" i="1"/>
  <c r="P35" i="1" s="1"/>
  <c r="P191" i="1"/>
  <c r="P190" i="1"/>
  <c r="P189" i="1"/>
  <c r="P188" i="1"/>
  <c r="P187" i="1"/>
  <c r="P181" i="1"/>
  <c r="P180" i="1"/>
  <c r="P179" i="1"/>
  <c r="P178" i="1"/>
  <c r="P170" i="1"/>
  <c r="P169" i="1"/>
  <c r="P168" i="1"/>
  <c r="P167" i="1"/>
  <c r="P166" i="1"/>
  <c r="P160" i="1"/>
  <c r="P159" i="1"/>
  <c r="P158" i="1"/>
  <c r="P157" i="1"/>
  <c r="P156" i="1"/>
  <c r="P149" i="1"/>
  <c r="P148" i="1"/>
  <c r="P147" i="1"/>
  <c r="P146" i="1"/>
  <c r="P145" i="1"/>
  <c r="P139" i="1"/>
  <c r="P138" i="1"/>
  <c r="P137" i="1"/>
  <c r="P136" i="1"/>
  <c r="P128" i="1"/>
  <c r="P127" i="1"/>
  <c r="P126" i="1"/>
  <c r="P125" i="1"/>
  <c r="P124" i="1"/>
  <c r="P118" i="1"/>
  <c r="P117" i="1"/>
  <c r="P116" i="1"/>
  <c r="P115" i="1"/>
  <c r="P114" i="1"/>
  <c r="P107" i="1"/>
  <c r="P106" i="1"/>
  <c r="P105" i="1"/>
  <c r="P104" i="1"/>
  <c r="P97" i="1"/>
  <c r="P96" i="1"/>
  <c r="P95" i="1"/>
  <c r="P94" i="1"/>
  <c r="P86" i="1"/>
  <c r="P85" i="1"/>
  <c r="P84" i="1"/>
  <c r="P83" i="1"/>
  <c r="P76" i="1"/>
  <c r="P75" i="1"/>
  <c r="P74" i="1"/>
  <c r="P73" i="1"/>
  <c r="P65" i="1"/>
  <c r="P63" i="1"/>
  <c r="P62" i="1"/>
  <c r="P23" i="1"/>
  <c r="P22" i="1"/>
  <c r="P21" i="1"/>
  <c r="P20" i="1"/>
  <c r="P19" i="1"/>
  <c r="L25" i="1"/>
  <c r="L24" i="1"/>
  <c r="K25" i="1"/>
  <c r="K24" i="1"/>
  <c r="J25" i="1"/>
  <c r="J24" i="1"/>
  <c r="I25" i="1"/>
  <c r="I24" i="1"/>
  <c r="G25" i="1"/>
  <c r="G24" i="1"/>
  <c r="F25" i="1"/>
  <c r="F24" i="1"/>
  <c r="E25" i="1"/>
  <c r="E24" i="1"/>
  <c r="P24" i="1" s="1"/>
  <c r="P45" i="1" l="1"/>
  <c r="R9" i="25"/>
  <c r="P161" i="1"/>
  <c r="K13" i="25"/>
  <c r="K9" i="25"/>
  <c r="P119" i="1"/>
  <c r="K8" i="25"/>
  <c r="K7" i="25"/>
  <c r="P171" i="1"/>
  <c r="R15" i="25"/>
  <c r="K15" i="25"/>
  <c r="R14" i="25"/>
  <c r="K14" i="25"/>
  <c r="R13" i="25"/>
  <c r="R12" i="25"/>
  <c r="K12" i="25"/>
  <c r="R11" i="25"/>
  <c r="K11" i="25"/>
  <c r="P98" i="1"/>
  <c r="R10" i="25"/>
  <c r="P77" i="1"/>
  <c r="K10" i="25"/>
  <c r="P44" i="1"/>
  <c r="P43" i="1"/>
  <c r="P42" i="1"/>
  <c r="N15" i="25" l="1"/>
  <c r="G15" i="25"/>
  <c r="S15" i="25"/>
  <c r="T15" i="25" s="1"/>
  <c r="L15" i="25"/>
  <c r="M15" i="25" s="1"/>
  <c r="T14" i="25"/>
  <c r="G14" i="25"/>
  <c r="L14" i="25"/>
  <c r="M14" i="25" s="1"/>
  <c r="N13" i="25"/>
  <c r="S13" i="25"/>
  <c r="T13" i="25" s="1"/>
  <c r="L13" i="25"/>
  <c r="M13" i="25" s="1"/>
  <c r="G13" i="25"/>
  <c r="S12" i="25"/>
  <c r="T12" i="25" s="1"/>
  <c r="N12" i="25"/>
  <c r="M12" i="25"/>
  <c r="S11" i="25"/>
  <c r="T11" i="25" s="1"/>
  <c r="N11" i="25"/>
  <c r="G11" i="25"/>
  <c r="L11" i="25"/>
  <c r="M11" i="25" s="1"/>
  <c r="S10" i="25"/>
  <c r="T10" i="25" s="1"/>
  <c r="N10" i="25"/>
  <c r="M10" i="25"/>
  <c r="S9" i="25"/>
  <c r="T9" i="25" s="1"/>
  <c r="N9" i="25"/>
  <c r="L9" i="25"/>
  <c r="M9" i="25" s="1"/>
  <c r="G9" i="25"/>
  <c r="L8" i="25"/>
  <c r="M8" i="25" s="1"/>
  <c r="G8" i="25"/>
  <c r="L7" i="25"/>
  <c r="G7" i="25"/>
  <c r="R8" i="25"/>
  <c r="S8" i="25" l="1"/>
  <c r="T8" i="25" s="1"/>
  <c r="N8" i="25"/>
  <c r="G6" i="16"/>
  <c r="H22" i="16"/>
  <c r="L22" i="16"/>
  <c r="K22" i="16"/>
  <c r="J22" i="16"/>
  <c r="I22" i="16"/>
  <c r="R7" i="25"/>
  <c r="T7" i="25" s="1"/>
  <c r="M7" i="25"/>
  <c r="G22" i="16" l="1"/>
</calcChain>
</file>

<file path=xl/comments1.xml><?xml version="1.0" encoding="utf-8"?>
<comments xmlns="http://schemas.openxmlformats.org/spreadsheetml/2006/main">
  <authors>
    <author>ARTPLAN</author>
  </authors>
  <commentList>
    <comment ref="F21" authorId="0" shapeId="0">
      <text>
        <r>
          <rPr>
            <b/>
            <sz val="14"/>
            <color indexed="81"/>
            <rFont val="TH SarabunPSK"/>
            <family val="2"/>
          </rPr>
          <t>ไม่มีตารางเรียน อยู่ระหว่างปรับปรุงห้อง</t>
        </r>
      </text>
    </comment>
    <comment ref="G74" authorId="0" shapeId="0">
      <text>
        <r>
          <rPr>
            <b/>
            <sz val="14"/>
            <color indexed="81"/>
            <rFont val="TH SarabunPSK"/>
            <family val="2"/>
          </rPr>
          <t>ไม่มีตารางเรียน อยู่ระหว่างปรับปรุงห้อง</t>
        </r>
      </text>
    </comment>
    <comment ref="F116" authorId="0" shapeId="0">
      <text>
        <r>
          <rPr>
            <b/>
            <sz val="14"/>
            <color indexed="81"/>
            <rFont val="TH SarabunPSK"/>
            <family val="2"/>
          </rPr>
          <t>ไม่มีตารางเรียน อยู่ระหว่างปรับปรุงห้อง</t>
        </r>
      </text>
    </comment>
    <comment ref="F168" authorId="0" shapeId="0">
      <text>
        <r>
          <rPr>
            <b/>
            <sz val="14"/>
            <color indexed="81"/>
            <rFont val="TH SarabunPSK"/>
            <family val="2"/>
          </rPr>
          <t>ไม่มีตารางเรียน อยู่ระหว่างปรับปรุงห้อง</t>
        </r>
      </text>
    </comment>
  </commentList>
</comments>
</file>

<file path=xl/comments2.xml><?xml version="1.0" encoding="utf-8"?>
<comments xmlns="http://schemas.openxmlformats.org/spreadsheetml/2006/main">
  <authors>
    <author>ART</author>
    <author>ARTPLAN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(8)/(7)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(7)*100/35
คำอธิบาย 35 คือ จำนวนชั่วโมงที่ควรใช้ห้องอย่างเต็มที่ใน 1 สัปดาห์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(8*4*100)/(3*7)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(9)*(10)/100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(15)/(14)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(14)*100/35
คำอธิบาย 35 คือ จำนวนชั่วโมงที่ควรใช้ห้องอย่างเต็มที่ใน 1 สัปดาห์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(15*4*100)/(3*14)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(16)*(17)/100</t>
        </r>
      </text>
    </comment>
    <comment ref="K19" authorId="1" shapeId="0">
      <text>
        <r>
          <rPr>
            <b/>
            <sz val="9"/>
            <color indexed="81"/>
            <rFont val="Tahoma"/>
            <family val="2"/>
          </rPr>
          <t>หารจำนวนห้อง</t>
        </r>
      </text>
    </comment>
    <comment ref="R19" authorId="1" shapeId="0">
      <text>
        <r>
          <rPr>
            <b/>
            <sz val="9"/>
            <color indexed="81"/>
            <rFont val="Tahoma"/>
            <family val="2"/>
          </rPr>
          <t>หารจำนวนห้อง</t>
        </r>
      </text>
    </comment>
  </commentList>
</comments>
</file>

<file path=xl/sharedStrings.xml><?xml version="1.0" encoding="utf-8"?>
<sst xmlns="http://schemas.openxmlformats.org/spreadsheetml/2006/main" count="904" uniqueCount="120">
  <si>
    <t>วัน</t>
  </si>
  <si>
    <t>เวลา</t>
  </si>
  <si>
    <t>รวม</t>
  </si>
  <si>
    <t>รวม(คน)ในสัปดาห์</t>
  </si>
  <si>
    <t>รวมชั่วโมงในสัปดาห์</t>
  </si>
  <si>
    <t>หมายเหตุ</t>
  </si>
  <si>
    <t>บรรยาย</t>
  </si>
  <si>
    <t>ภาคการศึกษา</t>
  </si>
  <si>
    <t>(    )</t>
  </si>
  <si>
    <t>ต้น</t>
  </si>
  <si>
    <t>ปลาย</t>
  </si>
  <si>
    <t>แบบ A.01</t>
  </si>
  <si>
    <t>ความจุของห้อง(คน)</t>
  </si>
  <si>
    <t>พื้นที่ห้อง(ตร.ม.)</t>
  </si>
  <si>
    <t>ชื่ออาคาร</t>
  </si>
  <si>
    <t>บริหาร</t>
  </si>
  <si>
    <t>บริการ</t>
  </si>
  <si>
    <t>แบบ A.02</t>
  </si>
  <si>
    <t>ปฏิบัติการ</t>
  </si>
  <si>
    <t>ปีที่เริ่มก่อสร้าง</t>
  </si>
  <si>
    <t>ปีที่  แล้วเสร็จ</t>
  </si>
  <si>
    <t>พื้นที่แบ่งตามประเภทการใช้งาน(ตร.ม.)</t>
  </si>
  <si>
    <t>งบประมาณก่อสร้าง(บาท)</t>
  </si>
  <si>
    <t>ประเภทห้อง  เลือกครื่องหมาย ( / )</t>
  </si>
  <si>
    <t>จันทร์</t>
  </si>
  <si>
    <t>อังคาร</t>
  </si>
  <si>
    <t>พุธ</t>
  </si>
  <si>
    <t>พฤหัส</t>
  </si>
  <si>
    <t>ศุกร์</t>
  </si>
  <si>
    <t>ฤดูร้อน</t>
  </si>
  <si>
    <t>พื้นที่รวม(ตร.ม.)</t>
  </si>
  <si>
    <t>จำนวนชั้น</t>
  </si>
  <si>
    <t>แบบ A.03</t>
  </si>
  <si>
    <t>(   /  )</t>
  </si>
  <si>
    <t>ประเภทห้อง</t>
  </si>
  <si>
    <t>ความจุห้องตามจริง</t>
  </si>
  <si>
    <t>ความจุห้องตามเกณฑ์</t>
  </si>
  <si>
    <t>ภาคต้น</t>
  </si>
  <si>
    <t>ภาคปลาย</t>
  </si>
  <si>
    <t>จำนวน ชม.ที่ใช้ห้องจริง</t>
  </si>
  <si>
    <t>จำนาน นศ.ที่ใช้ห้องจริง</t>
  </si>
  <si>
    <t>อัตราการใช้ห้อง(ร้อยละ)</t>
  </si>
  <si>
    <t>ประสิทธิภาพการใช้ห้อง</t>
  </si>
  <si>
    <t>เลขห้อง/ชื่อห้อง</t>
  </si>
  <si>
    <t>อัตราการใช้พื้นที่(ร้อยละ)</t>
  </si>
  <si>
    <t>(     )</t>
  </si>
  <si>
    <t>พื้นที่ห้องจริง (ตร.ม.)</t>
  </si>
  <si>
    <t>เกณฑ์มาตรฐาน (ตร.ม:คน)</t>
  </si>
  <si>
    <t>สัญจรและอื่นๆ</t>
  </si>
  <si>
    <t>สัญจร
และอื่นๆ</t>
  </si>
  <si>
    <t>ชื่ออาคาร/ชื่อห้องเรียน/หมายเลขห้อง</t>
  </si>
  <si>
    <t>แบบสำรวจ  พื้นที่ห้องเพื่อการเรียนการสอน/การจัดอบรมหรือสัมมนาตามภารกิจหลัก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</si>
  <si>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พื้นที่อาคารที่มีการจัดการเรียนการสอน/การจัดอบรมหรือสัมมนาตามภารกิจหลัก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</si>
  <si>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การใช้ห้องเรียน ประจำปีการศึกษา 2558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</si>
  <si>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</si>
  <si>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</si>
  <si>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</si>
  <si>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</si>
  <si>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</si>
  <si>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</si>
  <si>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</si>
  <si>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</si>
  <si>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</si>
  <si>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</si>
  <si>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</si>
  <si>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</si>
  <si>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</si>
  <si>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</si>
  <si>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</si>
  <si>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</si>
  <si>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</si>
  <si>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</si>
  <si>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คาบเรีน</t>
  </si>
  <si>
    <t>07.00 - 08.00</t>
  </si>
  <si>
    <t>08.00 - 09.00</t>
  </si>
  <si>
    <t>09.00 - 10.00</t>
  </si>
  <si>
    <t>10.00 - 11.00</t>
  </si>
  <si>
    <t>11.00 - 12.00</t>
  </si>
  <si>
    <t>12.00 - 13.00</t>
  </si>
  <si>
    <t>13.00 - 14.00</t>
  </si>
  <si>
    <t>14.00 - 15.00</t>
  </si>
  <si>
    <t>15.00 - 16.00</t>
  </si>
  <si>
    <t>16.00 - 17.00</t>
  </si>
  <si>
    <t>17.00 - 18.00</t>
  </si>
  <si>
    <t>18.00 - 19.00</t>
  </si>
  <si>
    <t>19.00 - 20.00</t>
  </si>
  <si>
    <t>หมายเลขห้อง</t>
  </si>
  <si>
    <t xml:space="preserve">ห้องบรรยาย </t>
  </si>
  <si>
    <t>ความจุของห้อง (คน)</t>
  </si>
  <si>
    <t>(0)</t>
  </si>
  <si>
    <t>*** คำอธิบายการคำนวณสูตร</t>
  </si>
  <si>
    <t>สูตร</t>
  </si>
  <si>
    <t>จำนาน นศ.ที่ใช้ห้องจริง / จำนวน ชม.ที่ใช้ห้องจริง</t>
  </si>
  <si>
    <t>พื้นที่ห้องจริง (ตร.ม.) / เกณฑ์มาตรฐาน (ตร.ม:คน)</t>
  </si>
  <si>
    <t>ใช้ข้อมูลจาก ตารางการใช้ห้องเรียน (รวมชั่วโมงในสัปดาห์)</t>
  </si>
  <si>
    <t>จำนวน ชม.ที่ใช้ห้องจริง x 100/35 ( 35 คือ จำนวนชั่วโมงที่ควรใช้ห้องอย่างเต็มที่ใน 1 สัปดาห์ )</t>
  </si>
  <si>
    <t>(จำนาน นศ.ที่ใช้ห้องจริง x เกณฑ์มาตรฐาน (ตร.ม:คน) x 100) / (พื้นที่ห้องจริง (ตร.ม.) x จำนวน ชม.ที่ใช้ห้องจริง)</t>
  </si>
  <si>
    <t>อัตราการใช้ห้อง(ร้อยละ) x อัตราการใช้พื้นที่(ร้อยละ) / 100</t>
  </si>
  <si>
    <t>อาคารศิลปศึกษา</t>
  </si>
  <si>
    <t>ชื่ออาคาร : อาคารศิลปศึกษา</t>
  </si>
  <si>
    <t>ศป. 101</t>
  </si>
  <si>
    <t>ศป. 102</t>
  </si>
  <si>
    <t>ศป. 103</t>
  </si>
  <si>
    <t>ศป. 201</t>
  </si>
  <si>
    <t>ศป. 207</t>
  </si>
  <si>
    <t>ห้องเรียนบรรยาย</t>
  </si>
  <si>
    <t>ห้องคอมพิวเตอร์</t>
  </si>
  <si>
    <t>ห้องสกรีน</t>
  </si>
  <si>
    <t>ห้องประติมากรรม</t>
  </si>
  <si>
    <t>ห้องจิตรกรรม</t>
  </si>
  <si>
    <t>ห้องวาดเขียน</t>
  </si>
  <si>
    <t>ห้องเขียนแบบ</t>
  </si>
  <si>
    <t>โรงประติมากรรม</t>
  </si>
  <si>
    <t>ศป. 202</t>
  </si>
  <si>
    <t>ศป. 203</t>
  </si>
  <si>
    <t>ศป. 206</t>
  </si>
  <si>
    <t>ห้องปฏิบัติการ</t>
  </si>
  <si>
    <t>...............</t>
  </si>
  <si>
    <t>ผลรวมการวิเคราะห์ฯ</t>
  </si>
  <si>
    <t>ตาราง การวิเคราะห์การใช้ประโยชน์พื้นที่เพื่อการเรียนการสอน ปีการศึกษา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</si>
</sst>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_-* #,##0_-;\-* #,##0_-;_-* &quot;-&quot;??_-;_-@_-"/>
  </numFmts>
  <fonts count="21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8"/>
      <name val="Arial"/>
      <family val="2"/>
    </font>
    <font>
      <sz val="14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rgb="FF0070C0"/>
      <name val="TH SarabunPSK"/>
      <family val="2"/>
    </font>
    <font>
      <b/>
      <sz val="14"/>
      <color rgb="FFFF0000"/>
      <name val="TH SarabunPSK"/>
      <family val="2"/>
    </font>
    <font>
      <b/>
      <sz val="18"/>
      <name val="TH SarabunPSK"/>
      <family val="2"/>
    </font>
    <font>
      <b/>
      <sz val="14"/>
      <color indexed="8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3" xfId="0" applyFont="1" applyBorder="1" applyAlignment="1">
      <alignment horizontal="center" textRotation="90" wrapText="1"/>
    </xf>
    <xf numFmtId="0" fontId="8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0" fontId="11" fillId="3" borderId="3" xfId="0" applyFont="1" applyFill="1" applyBorder="1" applyAlignment="1">
      <alignment horizontal="center" textRotation="90"/>
    </xf>
    <xf numFmtId="0" fontId="11" fillId="3" borderId="3" xfId="0" applyFont="1" applyFill="1" applyBorder="1" applyAlignment="1">
      <alignment textRotation="90"/>
    </xf>
    <xf numFmtId="0" fontId="11" fillId="5" borderId="3" xfId="0" applyFont="1" applyFill="1" applyBorder="1" applyAlignment="1">
      <alignment horizontal="center" textRotation="90"/>
    </xf>
    <xf numFmtId="0" fontId="11" fillId="5" borderId="3" xfId="0" applyFont="1" applyFill="1" applyBorder="1" applyAlignment="1">
      <alignment textRotation="90"/>
    </xf>
    <xf numFmtId="43" fontId="4" fillId="0" borderId="2" xfId="1" applyFont="1" applyBorder="1" applyAlignment="1">
      <alignment horizontal="right" vertical="center" wrapText="1"/>
    </xf>
    <xf numFmtId="43" fontId="4" fillId="0" borderId="2" xfId="1" applyFont="1" applyBorder="1" applyAlignment="1">
      <alignment vertical="center" wrapText="1"/>
    </xf>
    <xf numFmtId="43" fontId="4" fillId="0" borderId="2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center" vertical="center" wrapText="1"/>
    </xf>
    <xf numFmtId="188" fontId="8" fillId="0" borderId="3" xfId="1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43" fontId="8" fillId="0" borderId="3" xfId="1" applyFont="1" applyBorder="1"/>
    <xf numFmtId="43" fontId="4" fillId="0" borderId="0" xfId="0" applyNumberFormat="1" applyFont="1"/>
    <xf numFmtId="43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/>
    </xf>
    <xf numFmtId="43" fontId="14" fillId="0" borderId="13" xfId="0" applyNumberFormat="1" applyFont="1" applyBorder="1"/>
    <xf numFmtId="0" fontId="17" fillId="6" borderId="3" xfId="0" applyFont="1" applyFill="1" applyBorder="1" applyAlignment="1">
      <alignment textRotation="90"/>
    </xf>
    <xf numFmtId="0" fontId="3" fillId="0" borderId="0" xfId="0" applyFont="1" applyFill="1" applyAlignment="1">
      <alignment horizontal="right"/>
    </xf>
    <xf numFmtId="0" fontId="8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Alignment="1">
      <alignment vertical="center"/>
    </xf>
    <xf numFmtId="43" fontId="4" fillId="0" borderId="0" xfId="1" applyFont="1" applyFill="1"/>
    <xf numFmtId="3" fontId="4" fillId="0" borderId="17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/>
    <xf numFmtId="3" fontId="4" fillId="0" borderId="23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/>
    <xf numFmtId="0" fontId="8" fillId="6" borderId="3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16" fontId="4" fillId="7" borderId="3" xfId="0" quotePrefix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/>
    <xf numFmtId="3" fontId="18" fillId="8" borderId="17" xfId="0" applyNumberFormat="1" applyFont="1" applyFill="1" applyBorder="1" applyAlignment="1"/>
    <xf numFmtId="3" fontId="18" fillId="8" borderId="20" xfId="0" applyNumberFormat="1" applyFont="1" applyFill="1" applyBorder="1" applyAlignment="1"/>
    <xf numFmtId="3" fontId="4" fillId="8" borderId="20" xfId="0" applyNumberFormat="1" applyFont="1" applyFill="1" applyBorder="1" applyAlignment="1"/>
    <xf numFmtId="3" fontId="4" fillId="8" borderId="23" xfId="0" applyNumberFormat="1" applyFont="1" applyFill="1" applyBorder="1" applyAlignment="1"/>
    <xf numFmtId="0" fontId="8" fillId="3" borderId="9" xfId="0" applyFont="1" applyFill="1" applyBorder="1"/>
    <xf numFmtId="0" fontId="8" fillId="3" borderId="10" xfId="0" applyFont="1" applyFill="1" applyBorder="1"/>
    <xf numFmtId="188" fontId="8" fillId="3" borderId="3" xfId="1" applyNumberFormat="1" applyFont="1" applyFill="1" applyBorder="1" applyAlignment="1">
      <alignment horizontal="center"/>
    </xf>
    <xf numFmtId="188" fontId="8" fillId="3" borderId="3" xfId="1" applyNumberFormat="1" applyFont="1" applyFill="1" applyBorder="1" applyAlignment="1"/>
    <xf numFmtId="188" fontId="8" fillId="8" borderId="3" xfId="1" applyNumberFormat="1" applyFont="1" applyFill="1" applyBorder="1" applyAlignment="1">
      <alignment horizontal="center"/>
    </xf>
    <xf numFmtId="0" fontId="8" fillId="2" borderId="9" xfId="0" applyFont="1" applyFill="1" applyBorder="1"/>
    <xf numFmtId="0" fontId="8" fillId="2" borderId="10" xfId="0" applyFont="1" applyFill="1" applyBorder="1"/>
    <xf numFmtId="188" fontId="8" fillId="2" borderId="3" xfId="1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3" fontId="8" fillId="8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188" fontId="8" fillId="4" borderId="23" xfId="1" applyNumberFormat="1" applyFont="1" applyFill="1" applyBorder="1" applyAlignment="1">
      <alignment horizontal="center"/>
    </xf>
    <xf numFmtId="188" fontId="8" fillId="4" borderId="17" xfId="1" applyNumberFormat="1" applyFont="1" applyFill="1" applyBorder="1" applyAlignment="1">
      <alignment horizontal="center"/>
    </xf>
    <xf numFmtId="188" fontId="8" fillId="4" borderId="20" xfId="1" applyNumberFormat="1" applyFont="1" applyFill="1" applyBorder="1" applyAlignment="1">
      <alignment horizontal="center"/>
    </xf>
    <xf numFmtId="0" fontId="8" fillId="3" borderId="3" xfId="0" applyFont="1" applyFill="1" applyBorder="1"/>
    <xf numFmtId="0" fontId="8" fillId="2" borderId="3" xfId="0" applyFont="1" applyFill="1" applyBorder="1"/>
    <xf numFmtId="188" fontId="4" fillId="0" borderId="0" xfId="1" applyNumberFormat="1" applyFont="1" applyFill="1"/>
    <xf numFmtId="188" fontId="8" fillId="0" borderId="0" xfId="1" applyNumberFormat="1" applyFont="1" applyFill="1"/>
    <xf numFmtId="188" fontId="4" fillId="0" borderId="0" xfId="1" applyNumberFormat="1" applyFont="1"/>
    <xf numFmtId="188" fontId="4" fillId="0" borderId="0" xfId="0" applyNumberFormat="1" applyFont="1"/>
    <xf numFmtId="188" fontId="14" fillId="0" borderId="0" xfId="1" applyNumberFormat="1" applyFont="1" applyFill="1"/>
    <xf numFmtId="0" fontId="4" fillId="0" borderId="3" xfId="0" quotePrefix="1" applyFont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/>
    </xf>
    <xf numFmtId="0" fontId="14" fillId="3" borderId="3" xfId="0" quotePrefix="1" applyFont="1" applyFill="1" applyBorder="1" applyAlignment="1">
      <alignment horizontal="center"/>
    </xf>
    <xf numFmtId="0" fontId="14" fillId="2" borderId="3" xfId="0" quotePrefix="1" applyFont="1" applyFill="1" applyBorder="1" applyAlignment="1">
      <alignment horizontal="center"/>
    </xf>
    <xf numFmtId="0" fontId="4" fillId="5" borderId="3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11" fillId="0" borderId="17" xfId="0" applyFont="1" applyBorder="1"/>
    <xf numFmtId="0" fontId="11" fillId="0" borderId="17" xfId="0" applyFont="1" applyBorder="1" applyAlignment="1">
      <alignment horizontal="center"/>
    </xf>
    <xf numFmtId="43" fontId="11" fillId="0" borderId="17" xfId="1" applyFont="1" applyBorder="1"/>
    <xf numFmtId="0" fontId="11" fillId="0" borderId="20" xfId="0" applyFont="1" applyBorder="1"/>
    <xf numFmtId="0" fontId="11" fillId="0" borderId="20" xfId="0" applyFont="1" applyBorder="1" applyAlignment="1">
      <alignment horizontal="center"/>
    </xf>
    <xf numFmtId="43" fontId="11" fillId="0" borderId="20" xfId="1" applyFont="1" applyBorder="1"/>
    <xf numFmtId="3" fontId="4" fillId="0" borderId="17" xfId="0" applyNumberFormat="1" applyFont="1" applyFill="1" applyBorder="1" applyAlignment="1"/>
    <xf numFmtId="0" fontId="11" fillId="0" borderId="4" xfId="0" applyFont="1" applyBorder="1" applyAlignment="1">
      <alignment horizontal="left" indent="2"/>
    </xf>
    <xf numFmtId="0" fontId="11" fillId="0" borderId="14" xfId="0" applyFont="1" applyBorder="1"/>
    <xf numFmtId="0" fontId="11" fillId="0" borderId="27" xfId="0" applyFont="1" applyBorder="1" applyAlignment="1">
      <alignment horizontal="left" indent="2"/>
    </xf>
    <xf numFmtId="0" fontId="11" fillId="0" borderId="0" xfId="0" applyFont="1" applyBorder="1"/>
    <xf numFmtId="0" fontId="11" fillId="0" borderId="6" xfId="0" applyFont="1" applyBorder="1" applyAlignment="1">
      <alignment horizontal="left" indent="2"/>
    </xf>
    <xf numFmtId="0" fontId="11" fillId="0" borderId="29" xfId="0" applyFont="1" applyBorder="1"/>
    <xf numFmtId="43" fontId="11" fillId="8" borderId="20" xfId="1" applyFont="1" applyFill="1" applyBorder="1"/>
    <xf numFmtId="43" fontId="11" fillId="0" borderId="20" xfId="1" applyFont="1" applyFill="1" applyBorder="1"/>
    <xf numFmtId="43" fontId="11" fillId="8" borderId="17" xfId="1" applyFont="1" applyFill="1" applyBorder="1"/>
    <xf numFmtId="43" fontId="12" fillId="2" borderId="17" xfId="1" applyFont="1" applyFill="1" applyBorder="1"/>
    <xf numFmtId="43" fontId="12" fillId="2" borderId="20" xfId="1" applyFont="1" applyFill="1" applyBorder="1"/>
    <xf numFmtId="0" fontId="4" fillId="0" borderId="33" xfId="0" applyFont="1" applyBorder="1" applyAlignment="1">
      <alignment horizontal="left" vertical="center" wrapText="1" indent="1"/>
    </xf>
    <xf numFmtId="43" fontId="4" fillId="0" borderId="33" xfId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 indent="1"/>
    </xf>
    <xf numFmtId="43" fontId="4" fillId="0" borderId="20" xfId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 indent="1"/>
    </xf>
    <xf numFmtId="43" fontId="4" fillId="0" borderId="23" xfId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188" fontId="4" fillId="0" borderId="0" xfId="1" applyNumberFormat="1" applyFont="1" applyAlignment="1">
      <alignment horizontal="right" vertical="center"/>
    </xf>
    <xf numFmtId="188" fontId="5" fillId="0" borderId="0" xfId="1" applyNumberFormat="1" applyFont="1" applyFill="1" applyAlignment="1">
      <alignment horizontal="center" vertical="center"/>
    </xf>
    <xf numFmtId="188" fontId="3" fillId="0" borderId="0" xfId="1" applyNumberFormat="1" applyFont="1" applyFill="1"/>
    <xf numFmtId="188" fontId="4" fillId="4" borderId="17" xfId="1" applyNumberFormat="1" applyFont="1" applyFill="1" applyBorder="1" applyAlignment="1">
      <alignment horizontal="center"/>
    </xf>
    <xf numFmtId="188" fontId="4" fillId="4" borderId="20" xfId="1" applyNumberFormat="1" applyFont="1" applyFill="1" applyBorder="1" applyAlignment="1">
      <alignment horizontal="center"/>
    </xf>
    <xf numFmtId="188" fontId="4" fillId="4" borderId="23" xfId="1" applyNumberFormat="1" applyFont="1" applyFill="1" applyBorder="1" applyAlignment="1">
      <alignment horizontal="center"/>
    </xf>
    <xf numFmtId="188" fontId="4" fillId="4" borderId="26" xfId="1" applyNumberFormat="1" applyFont="1" applyFill="1" applyBorder="1" applyAlignment="1">
      <alignment horizontal="center"/>
    </xf>
    <xf numFmtId="0" fontId="11" fillId="0" borderId="23" xfId="0" applyFont="1" applyBorder="1"/>
    <xf numFmtId="0" fontId="11" fillId="0" borderId="23" xfId="0" applyFont="1" applyBorder="1" applyAlignment="1">
      <alignment horizontal="center"/>
    </xf>
    <xf numFmtId="43" fontId="11" fillId="0" borderId="23" xfId="1" applyFont="1" applyBorder="1"/>
    <xf numFmtId="43" fontId="12" fillId="14" borderId="10" xfId="1" applyFont="1" applyFill="1" applyBorder="1" applyAlignment="1">
      <alignment horizontal="center"/>
    </xf>
    <xf numFmtId="43" fontId="12" fillId="14" borderId="3" xfId="1" applyFont="1" applyFill="1" applyBorder="1"/>
    <xf numFmtId="43" fontId="4" fillId="0" borderId="1" xfId="0" applyNumberFormat="1" applyFont="1" applyBorder="1" applyAlignment="1">
      <alignment horizontal="center" vertical="center" wrapText="1"/>
    </xf>
    <xf numFmtId="43" fontId="8" fillId="0" borderId="3" xfId="0" applyNumberFormat="1" applyFont="1" applyBorder="1" applyAlignment="1">
      <alignment horizontal="center"/>
    </xf>
    <xf numFmtId="43" fontId="11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/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188" fontId="8" fillId="7" borderId="8" xfId="1" applyNumberFormat="1" applyFont="1" applyFill="1" applyBorder="1" applyAlignment="1">
      <alignment horizontal="center" vertical="center"/>
    </xf>
    <xf numFmtId="188" fontId="8" fillId="7" borderId="11" xfId="1" applyNumberFormat="1" applyFont="1" applyFill="1" applyBorder="1" applyAlignment="1">
      <alignment horizontal="center" vertical="center"/>
    </xf>
    <xf numFmtId="3" fontId="4" fillId="13" borderId="18" xfId="0" applyNumberFormat="1" applyFont="1" applyFill="1" applyBorder="1" applyAlignment="1">
      <alignment horizontal="center"/>
    </xf>
    <xf numFmtId="3" fontId="4" fillId="13" borderId="32" xfId="0" applyNumberFormat="1" applyFont="1" applyFill="1" applyBorder="1" applyAlignment="1">
      <alignment horizontal="center"/>
    </xf>
    <xf numFmtId="3" fontId="4" fillId="13" borderId="19" xfId="0" applyNumberFormat="1" applyFont="1" applyFill="1" applyBorder="1" applyAlignment="1">
      <alignment horizontal="center"/>
    </xf>
    <xf numFmtId="3" fontId="4" fillId="12" borderId="18" xfId="0" applyNumberFormat="1" applyFont="1" applyFill="1" applyBorder="1" applyAlignment="1">
      <alignment horizontal="center"/>
    </xf>
    <xf numFmtId="3" fontId="4" fillId="12" borderId="32" xfId="0" applyNumberFormat="1" applyFont="1" applyFill="1" applyBorder="1" applyAlignment="1">
      <alignment horizontal="center"/>
    </xf>
    <xf numFmtId="3" fontId="4" fillId="12" borderId="19" xfId="0" applyNumberFormat="1" applyFont="1" applyFill="1" applyBorder="1" applyAlignment="1">
      <alignment horizontal="center"/>
    </xf>
    <xf numFmtId="3" fontId="4" fillId="9" borderId="21" xfId="0" applyNumberFormat="1" applyFont="1" applyFill="1" applyBorder="1" applyAlignment="1">
      <alignment horizontal="center"/>
    </xf>
    <xf numFmtId="3" fontId="4" fillId="9" borderId="30" xfId="0" applyNumberFormat="1" applyFont="1" applyFill="1" applyBorder="1" applyAlignment="1">
      <alignment horizontal="center"/>
    </xf>
    <xf numFmtId="3" fontId="4" fillId="9" borderId="22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3" fontId="4" fillId="10" borderId="15" xfId="0" applyNumberFormat="1" applyFont="1" applyFill="1" applyBorder="1" applyAlignment="1">
      <alignment horizontal="center"/>
    </xf>
    <xf numFmtId="3" fontId="4" fillId="10" borderId="31" xfId="0" applyNumberFormat="1" applyFont="1" applyFill="1" applyBorder="1" applyAlignment="1">
      <alignment horizontal="center"/>
    </xf>
    <xf numFmtId="3" fontId="4" fillId="10" borderId="16" xfId="0" applyNumberFormat="1" applyFont="1" applyFill="1" applyBorder="1" applyAlignment="1">
      <alignment horizontal="center"/>
    </xf>
    <xf numFmtId="3" fontId="4" fillId="11" borderId="18" xfId="0" applyNumberFormat="1" applyFont="1" applyFill="1" applyBorder="1" applyAlignment="1">
      <alignment horizontal="center"/>
    </xf>
    <xf numFmtId="3" fontId="4" fillId="11" borderId="32" xfId="0" applyNumberFormat="1" applyFont="1" applyFill="1" applyBorder="1" applyAlignment="1">
      <alignment horizontal="center"/>
    </xf>
    <xf numFmtId="3" fontId="4" fillId="11" borderId="19" xfId="0" applyNumberFormat="1" applyFont="1" applyFill="1" applyBorder="1" applyAlignment="1">
      <alignment horizontal="center"/>
    </xf>
    <xf numFmtId="188" fontId="8" fillId="4" borderId="8" xfId="1" applyNumberFormat="1" applyFont="1" applyFill="1" applyBorder="1" applyAlignment="1">
      <alignment horizontal="center" vertical="center"/>
    </xf>
    <xf numFmtId="188" fontId="8" fillId="4" borderId="11" xfId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43" fontId="11" fillId="0" borderId="14" xfId="1" applyFont="1" applyBorder="1" applyAlignment="1">
      <alignment horizontal="left"/>
    </xf>
    <xf numFmtId="43" fontId="11" fillId="0" borderId="5" xfId="1" applyFont="1" applyBorder="1" applyAlignment="1">
      <alignment horizontal="left"/>
    </xf>
    <xf numFmtId="0" fontId="12" fillId="14" borderId="9" xfId="0" applyFont="1" applyFill="1" applyBorder="1" applyAlignment="1">
      <alignment horizontal="center"/>
    </xf>
    <xf numFmtId="0" fontId="12" fillId="14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textRotation="90"/>
    </xf>
    <xf numFmtId="0" fontId="8" fillId="2" borderId="4" xfId="0" applyFont="1" applyFill="1" applyBorder="1"/>
    <xf numFmtId="0" fontId="8" fillId="2" borderId="5" xfId="0" applyFont="1" applyFill="1" applyBorder="1"/>
    <xf numFmtId="188" fontId="8" fillId="2" borderId="8" xfId="1" applyNumberFormat="1" applyFont="1" applyFill="1" applyBorder="1" applyAlignment="1">
      <alignment horizontal="center"/>
    </xf>
    <xf numFmtId="0" fontId="4" fillId="0" borderId="0" xfId="0" applyFont="1" applyBorder="1"/>
    <xf numFmtId="43" fontId="11" fillId="8" borderId="17" xfId="1" applyFont="1" applyFill="1" applyBorder="1" applyAlignment="1">
      <alignment horizontal="center"/>
    </xf>
    <xf numFmtId="43" fontId="11" fillId="0" borderId="17" xfId="1" applyFont="1" applyBorder="1" applyAlignment="1">
      <alignment horizontal="center" vertical="center"/>
    </xf>
    <xf numFmtId="43" fontId="11" fillId="0" borderId="17" xfId="1" applyFont="1" applyFill="1" applyBorder="1"/>
    <xf numFmtId="43" fontId="11" fillId="8" borderId="20" xfId="1" applyFont="1" applyFill="1" applyBorder="1" applyAlignment="1">
      <alignment horizontal="center"/>
    </xf>
    <xf numFmtId="43" fontId="11" fillId="0" borderId="20" xfId="1" applyFont="1" applyBorder="1" applyAlignment="1">
      <alignment horizontal="center" vertical="center"/>
    </xf>
    <xf numFmtId="43" fontId="11" fillId="8" borderId="23" xfId="1" applyFont="1" applyFill="1" applyBorder="1" applyAlignment="1">
      <alignment horizontal="center"/>
    </xf>
    <xf numFmtId="43" fontId="11" fillId="8" borderId="23" xfId="1" applyFont="1" applyFill="1" applyBorder="1"/>
    <xf numFmtId="43" fontId="11" fillId="0" borderId="23" xfId="1" applyFont="1" applyBorder="1" applyAlignment="1">
      <alignment horizontal="center" vertical="center"/>
    </xf>
    <xf numFmtId="43" fontId="11" fillId="0" borderId="23" xfId="1" applyFont="1" applyFill="1" applyBorder="1"/>
    <xf numFmtId="43" fontId="12" fillId="2" borderId="23" xfId="1" applyFont="1" applyFill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F99FF"/>
      <color rgb="FFFF66FF"/>
      <color rgb="FF99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8"/>
  <sheetViews>
    <sheetView view="pageBreakPreview" topLeftCell="B1" zoomScaleNormal="100" zoomScaleSheetLayoutView="100" workbookViewId="0">
      <pane xSplit="1" ySplit="5" topLeftCell="C6" activePane="bottomRight" state="frozen"/>
      <selection activeCell="C16" sqref="C16"/>
      <selection pane="topRight" activeCell="C16" sqref="C16"/>
      <selection pane="bottomLeft" activeCell="C16" sqref="C16"/>
      <selection pane="bottomRight" activeCell="B10" sqref="B10"/>
    </sheetView>
  </sheetViews>
  <sheetFormatPr defaultRowHeight="18.75" x14ac:dyDescent="0.3"/>
  <cols>
    <col min="1" max="1" width="1" style="1" hidden="1" customWidth="1"/>
    <col min="2" max="2" width="33.5703125" style="1" bestFit="1" customWidth="1"/>
    <col min="3" max="3" width="7.85546875" style="1" customWidth="1"/>
    <col min="4" max="4" width="9.42578125" style="1" customWidth="1"/>
    <col min="5" max="5" width="8.5703125" style="1" customWidth="1"/>
    <col min="6" max="6" width="10.28515625" style="1" customWidth="1"/>
    <col min="7" max="7" width="10" style="1" bestFit="1" customWidth="1"/>
    <col min="8" max="8" width="10.28515625" style="1" bestFit="1" customWidth="1"/>
    <col min="9" max="9" width="10.140625" style="1" bestFit="1" customWidth="1"/>
    <col min="10" max="10" width="9" style="1" bestFit="1" customWidth="1"/>
    <col min="11" max="12" width="10.140625" style="1" bestFit="1" customWidth="1"/>
    <col min="13" max="13" width="8.85546875" style="1" bestFit="1" customWidth="1"/>
    <col min="14" max="16384" width="9.140625" style="1"/>
  </cols>
  <sheetData>
    <row r="1" spans="2:13" ht="21" customHeight="1" x14ac:dyDescent="0.3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 t="s">
        <v>11</v>
      </c>
    </row>
    <row r="2" spans="2:13" ht="54.75" customHeight="1" x14ac:dyDescent="0.3">
      <c r="B2" s="135" t="s">
        <v>52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2:13" x14ac:dyDescent="0.3">
      <c r="M3" s="13"/>
    </row>
    <row r="4" spans="2:13" ht="31.5" customHeight="1" x14ac:dyDescent="0.3">
      <c r="B4" s="144" t="s">
        <v>14</v>
      </c>
      <c r="C4" s="137" t="s">
        <v>31</v>
      </c>
      <c r="D4" s="137" t="s">
        <v>19</v>
      </c>
      <c r="E4" s="137" t="s">
        <v>20</v>
      </c>
      <c r="F4" s="137" t="s">
        <v>22</v>
      </c>
      <c r="G4" s="144" t="s">
        <v>30</v>
      </c>
      <c r="H4" s="143" t="s">
        <v>21</v>
      </c>
      <c r="I4" s="143"/>
      <c r="J4" s="143"/>
      <c r="K4" s="143"/>
      <c r="L4" s="143"/>
      <c r="M4" s="145" t="s">
        <v>5</v>
      </c>
    </row>
    <row r="5" spans="2:13" s="2" customFormat="1" ht="37.5" x14ac:dyDescent="0.2">
      <c r="B5" s="144"/>
      <c r="C5" s="138"/>
      <c r="D5" s="139"/>
      <c r="E5" s="139"/>
      <c r="F5" s="138"/>
      <c r="G5" s="144"/>
      <c r="H5" s="12" t="s">
        <v>6</v>
      </c>
      <c r="I5" s="12" t="s">
        <v>18</v>
      </c>
      <c r="J5" s="12" t="s">
        <v>15</v>
      </c>
      <c r="K5" s="12" t="s">
        <v>16</v>
      </c>
      <c r="L5" s="12" t="s">
        <v>49</v>
      </c>
      <c r="M5" s="145"/>
    </row>
    <row r="6" spans="2:13" x14ac:dyDescent="0.3">
      <c r="B6" s="17" t="s">
        <v>98</v>
      </c>
      <c r="C6" s="3"/>
      <c r="D6" s="20"/>
      <c r="E6" s="20"/>
      <c r="F6" s="5"/>
      <c r="G6" s="28">
        <f t="shared" ref="G6" si="0">SUM(H6:L6)</f>
        <v>696</v>
      </c>
      <c r="H6" s="27">
        <f>SUM(A02_พท.ห้อง!G7:G8,A02_พท.ห้อง!G14)</f>
        <v>160</v>
      </c>
      <c r="I6" s="28">
        <f>SUM(A02_พท.ห้อง!G6,A02_พท.ห้อง!G9:G13)</f>
        <v>536</v>
      </c>
      <c r="J6" s="29">
        <v>0</v>
      </c>
      <c r="K6" s="29">
        <v>0</v>
      </c>
      <c r="L6" s="29">
        <v>0</v>
      </c>
      <c r="M6" s="39"/>
    </row>
    <row r="7" spans="2:13" x14ac:dyDescent="0.3">
      <c r="B7" s="18"/>
      <c r="C7" s="3"/>
      <c r="D7" s="19"/>
      <c r="E7" s="19"/>
      <c r="F7" s="3"/>
      <c r="G7" s="37"/>
      <c r="H7" s="30"/>
      <c r="I7" s="31"/>
      <c r="J7" s="31"/>
      <c r="K7" s="31"/>
      <c r="L7" s="31"/>
      <c r="M7" s="4"/>
    </row>
    <row r="8" spans="2:13" x14ac:dyDescent="0.3">
      <c r="B8" s="18"/>
      <c r="C8" s="5"/>
      <c r="D8" s="3"/>
      <c r="E8" s="3"/>
      <c r="F8" s="3"/>
      <c r="G8" s="37"/>
      <c r="H8" s="31"/>
      <c r="I8" s="31"/>
      <c r="J8" s="31"/>
      <c r="K8" s="31"/>
      <c r="L8" s="31"/>
      <c r="M8" s="4"/>
    </row>
    <row r="9" spans="2:13" x14ac:dyDescent="0.3">
      <c r="B9" s="18"/>
      <c r="C9" s="5"/>
      <c r="D9" s="3"/>
      <c r="E9" s="3"/>
      <c r="F9" s="3"/>
      <c r="G9" s="37"/>
      <c r="H9" s="31"/>
      <c r="I9" s="31"/>
      <c r="J9" s="31"/>
      <c r="K9" s="31"/>
      <c r="L9" s="31"/>
      <c r="M9" s="4"/>
    </row>
    <row r="10" spans="2:13" x14ac:dyDescent="0.3">
      <c r="B10" s="18"/>
      <c r="C10" s="5"/>
      <c r="D10" s="3"/>
      <c r="E10" s="3"/>
      <c r="F10" s="3"/>
      <c r="G10" s="37"/>
      <c r="H10" s="31"/>
      <c r="I10" s="31"/>
      <c r="J10" s="31"/>
      <c r="K10" s="31"/>
      <c r="L10" s="31"/>
      <c r="M10" s="4"/>
    </row>
    <row r="11" spans="2:13" x14ac:dyDescent="0.3">
      <c r="B11" s="18"/>
      <c r="C11" s="5"/>
      <c r="D11" s="3"/>
      <c r="E11" s="3"/>
      <c r="F11" s="3"/>
      <c r="G11" s="37"/>
      <c r="H11" s="31"/>
      <c r="I11" s="31"/>
      <c r="J11" s="31"/>
      <c r="K11" s="31"/>
      <c r="L11" s="31"/>
      <c r="M11" s="4"/>
    </row>
    <row r="12" spans="2:13" x14ac:dyDescent="0.3">
      <c r="B12" s="18"/>
      <c r="C12" s="5"/>
      <c r="D12" s="3"/>
      <c r="E12" s="3"/>
      <c r="F12" s="3"/>
      <c r="G12" s="37"/>
      <c r="H12" s="31"/>
      <c r="I12" s="31"/>
      <c r="J12" s="31"/>
      <c r="K12" s="31"/>
      <c r="L12" s="31"/>
      <c r="M12" s="4"/>
    </row>
    <row r="13" spans="2:13" x14ac:dyDescent="0.3">
      <c r="B13" s="18"/>
      <c r="C13" s="5"/>
      <c r="D13" s="3"/>
      <c r="E13" s="3"/>
      <c r="F13" s="3"/>
      <c r="G13" s="37"/>
      <c r="H13" s="31"/>
      <c r="I13" s="31"/>
      <c r="J13" s="31"/>
      <c r="K13" s="31"/>
      <c r="L13" s="31"/>
      <c r="M13" s="4"/>
    </row>
    <row r="14" spans="2:13" x14ac:dyDescent="0.3">
      <c r="B14" s="18"/>
      <c r="C14" s="5"/>
      <c r="D14" s="3"/>
      <c r="E14" s="3"/>
      <c r="F14" s="3"/>
      <c r="G14" s="37"/>
      <c r="H14" s="31"/>
      <c r="I14" s="31"/>
      <c r="J14" s="31"/>
      <c r="K14" s="31"/>
      <c r="L14" s="31"/>
      <c r="M14" s="4"/>
    </row>
    <row r="15" spans="2:13" x14ac:dyDescent="0.3">
      <c r="B15" s="18"/>
      <c r="C15" s="5"/>
      <c r="D15" s="3"/>
      <c r="E15" s="3"/>
      <c r="F15" s="3"/>
      <c r="G15" s="37"/>
      <c r="H15" s="31"/>
      <c r="I15" s="31"/>
      <c r="J15" s="31"/>
      <c r="K15" s="31"/>
      <c r="L15" s="31"/>
      <c r="M15" s="4"/>
    </row>
    <row r="16" spans="2:13" x14ac:dyDescent="0.3">
      <c r="B16" s="18"/>
      <c r="C16" s="5"/>
      <c r="D16" s="3"/>
      <c r="E16" s="3"/>
      <c r="F16" s="3"/>
      <c r="G16" s="37"/>
      <c r="H16" s="31"/>
      <c r="I16" s="31"/>
      <c r="J16" s="31"/>
      <c r="K16" s="31"/>
      <c r="L16" s="31"/>
      <c r="M16" s="4"/>
    </row>
    <row r="17" spans="2:13" x14ac:dyDescent="0.3">
      <c r="B17" s="18"/>
      <c r="C17" s="5"/>
      <c r="D17" s="3"/>
      <c r="E17" s="3"/>
      <c r="F17" s="3"/>
      <c r="G17" s="37"/>
      <c r="H17" s="31"/>
      <c r="I17" s="31"/>
      <c r="J17" s="31"/>
      <c r="K17" s="31"/>
      <c r="L17" s="31"/>
      <c r="M17" s="4"/>
    </row>
    <row r="18" spans="2:13" x14ac:dyDescent="0.3">
      <c r="B18" s="18"/>
      <c r="C18" s="5"/>
      <c r="D18" s="3"/>
      <c r="E18" s="3"/>
      <c r="F18" s="3"/>
      <c r="G18" s="37"/>
      <c r="H18" s="31"/>
      <c r="I18" s="31"/>
      <c r="J18" s="31"/>
      <c r="K18" s="31"/>
      <c r="L18" s="31"/>
      <c r="M18" s="4"/>
    </row>
    <row r="19" spans="2:13" x14ac:dyDescent="0.3">
      <c r="B19" s="18"/>
      <c r="C19" s="5"/>
      <c r="D19" s="3"/>
      <c r="E19" s="3"/>
      <c r="F19" s="3"/>
      <c r="G19" s="37"/>
      <c r="H19" s="31"/>
      <c r="I19" s="31"/>
      <c r="J19" s="31"/>
      <c r="K19" s="31"/>
      <c r="L19" s="31"/>
      <c r="M19" s="4"/>
    </row>
    <row r="20" spans="2:13" x14ac:dyDescent="0.3">
      <c r="B20" s="18"/>
      <c r="C20" s="5"/>
      <c r="D20" s="3"/>
      <c r="E20" s="3"/>
      <c r="F20" s="3"/>
      <c r="G20" s="37"/>
      <c r="H20" s="31"/>
      <c r="I20" s="31"/>
      <c r="J20" s="31"/>
      <c r="K20" s="31"/>
      <c r="L20" s="31"/>
      <c r="M20" s="4"/>
    </row>
    <row r="21" spans="2:13" x14ac:dyDescent="0.3">
      <c r="B21" s="18"/>
      <c r="C21" s="5"/>
      <c r="D21" s="3"/>
      <c r="E21" s="3"/>
      <c r="F21" s="3"/>
      <c r="G21" s="37"/>
      <c r="H21" s="31"/>
      <c r="I21" s="31"/>
      <c r="J21" s="31"/>
      <c r="K21" s="31"/>
      <c r="L21" s="31"/>
      <c r="M21" s="4"/>
    </row>
    <row r="22" spans="2:13" x14ac:dyDescent="0.3">
      <c r="B22" s="140" t="s">
        <v>2</v>
      </c>
      <c r="C22" s="141"/>
      <c r="D22" s="141"/>
      <c r="E22" s="141"/>
      <c r="F22" s="142"/>
      <c r="G22" s="34">
        <f t="shared" ref="G22:L22" si="1">SUM(G6:G21)</f>
        <v>696</v>
      </c>
      <c r="H22" s="34">
        <f t="shared" si="1"/>
        <v>160</v>
      </c>
      <c r="I22" s="34">
        <f t="shared" si="1"/>
        <v>536</v>
      </c>
      <c r="J22" s="34">
        <f t="shared" si="1"/>
        <v>0</v>
      </c>
      <c r="K22" s="34">
        <f t="shared" si="1"/>
        <v>0</v>
      </c>
      <c r="L22" s="34">
        <f t="shared" si="1"/>
        <v>0</v>
      </c>
      <c r="M22" s="35"/>
    </row>
    <row r="28" spans="2:13" x14ac:dyDescent="0.3">
      <c r="H28" s="36"/>
    </row>
  </sheetData>
  <mergeCells count="10">
    <mergeCell ref="B22:F22"/>
    <mergeCell ref="H4:L4"/>
    <mergeCell ref="G4:G5"/>
    <mergeCell ref="B4:B5"/>
    <mergeCell ref="M4:M5"/>
    <mergeCell ref="B2:M2"/>
    <mergeCell ref="F4:F5"/>
    <mergeCell ref="D4:D5"/>
    <mergeCell ref="E4:E5"/>
    <mergeCell ref="C4:C5"/>
  </mergeCells>
  <phoneticPr fontId="13" type="noConversion"/>
  <printOptions horizontalCentered="1"/>
  <pageMargins left="0.39370078740157483" right="0.39370078740157483" top="0.55118110236220474" bottom="0.39370078740157483" header="0.47244094488188981" footer="0.35433070866141736"/>
  <pageSetup paperSize="9" scale="98" orientation="landscape" r:id="rId1"/>
  <headerFooter alignWithMargins="0">
    <oddFooter>&amp;R&amp;D(&amp;T) : &amp;F : page_&amp;P/&amp;N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1"/>
  <sheetViews>
    <sheetView workbookViewId="0">
      <pane ySplit="5" topLeftCell="A15" activePane="bottomLeft" state="frozen"/>
      <selection pane="bottomLeft" activeCell="J17" sqref="J17"/>
    </sheetView>
  </sheetViews>
  <sheetFormatPr defaultRowHeight="18.75" x14ac:dyDescent="0.3"/>
  <cols>
    <col min="1" max="1" width="22" style="1" customWidth="1"/>
    <col min="2" max="2" width="7.5703125" style="1" bestFit="1" customWidth="1"/>
    <col min="3" max="3" width="8.42578125" style="1" customWidth="1"/>
    <col min="4" max="6" width="5.5703125" style="1" customWidth="1"/>
    <col min="7" max="7" width="13.140625" style="1" bestFit="1" customWidth="1"/>
    <col min="8" max="8" width="16" style="1" bestFit="1" customWidth="1"/>
    <col min="9" max="9" width="19.5703125" style="1" customWidth="1"/>
    <col min="10" max="10" width="9.140625" style="1"/>
    <col min="11" max="11" width="17.42578125" style="1" customWidth="1"/>
    <col min="12" max="12" width="11" style="1" bestFit="1" customWidth="1"/>
    <col min="13" max="16384" width="9.140625" style="1"/>
  </cols>
  <sheetData>
    <row r="1" spans="1:9" ht="26.25" x14ac:dyDescent="0.3">
      <c r="A1" s="10"/>
      <c r="B1" s="10"/>
      <c r="C1" s="10"/>
      <c r="D1" s="10"/>
      <c r="E1" s="10"/>
      <c r="F1" s="10"/>
      <c r="G1" s="10"/>
      <c r="I1" s="11" t="s">
        <v>17</v>
      </c>
    </row>
    <row r="2" spans="1:9" ht="54.95" customHeight="1" x14ac:dyDescent="0.3">
      <c r="A2" s="135" t="s">
        <v>51</v>
      </c>
      <c r="B2" s="136"/>
      <c r="C2" s="136"/>
      <c r="D2" s="136"/>
      <c r="E2" s="136"/>
      <c r="F2" s="136"/>
      <c r="G2" s="136"/>
      <c r="H2" s="136"/>
      <c r="I2" s="136"/>
    </row>
    <row r="3" spans="1:9" x14ac:dyDescent="0.3">
      <c r="A3" s="16" t="s">
        <v>98</v>
      </c>
    </row>
    <row r="4" spans="1:9" s="2" customFormat="1" x14ac:dyDescent="0.2">
      <c r="A4" s="146" t="s">
        <v>50</v>
      </c>
      <c r="B4" s="146" t="s">
        <v>23</v>
      </c>
      <c r="C4" s="146"/>
      <c r="D4" s="146"/>
      <c r="E4" s="146"/>
      <c r="F4" s="146"/>
      <c r="G4" s="146" t="s">
        <v>13</v>
      </c>
      <c r="H4" s="146" t="s">
        <v>12</v>
      </c>
      <c r="I4" s="146" t="s">
        <v>5</v>
      </c>
    </row>
    <row r="5" spans="1:9" ht="60.75" x14ac:dyDescent="0.3">
      <c r="A5" s="146"/>
      <c r="B5" s="15" t="s">
        <v>6</v>
      </c>
      <c r="C5" s="15" t="s">
        <v>18</v>
      </c>
      <c r="D5" s="15" t="s">
        <v>15</v>
      </c>
      <c r="E5" s="15" t="s">
        <v>16</v>
      </c>
      <c r="F5" s="15" t="s">
        <v>48</v>
      </c>
      <c r="G5" s="146"/>
      <c r="H5" s="146"/>
      <c r="I5" s="146"/>
    </row>
    <row r="6" spans="1:9" ht="20.85" customHeight="1" x14ac:dyDescent="0.3">
      <c r="A6" s="38" t="s">
        <v>112</v>
      </c>
      <c r="B6" s="31"/>
      <c r="C6" s="132">
        <f>G6</f>
        <v>156</v>
      </c>
      <c r="D6" s="3"/>
      <c r="E6" s="3"/>
      <c r="F6" s="3"/>
      <c r="G6" s="31">
        <v>156</v>
      </c>
      <c r="H6" s="3">
        <v>40</v>
      </c>
      <c r="I6" s="18" t="s">
        <v>108</v>
      </c>
    </row>
    <row r="7" spans="1:9" ht="20.85" customHeight="1" x14ac:dyDescent="0.3">
      <c r="A7" s="38" t="s">
        <v>100</v>
      </c>
      <c r="B7" s="31">
        <f>G7</f>
        <v>48</v>
      </c>
      <c r="C7" s="3"/>
      <c r="D7" s="3"/>
      <c r="E7" s="3"/>
      <c r="F7" s="3"/>
      <c r="G7" s="31">
        <v>48</v>
      </c>
      <c r="H7" s="3">
        <v>50</v>
      </c>
      <c r="I7" s="18" t="s">
        <v>105</v>
      </c>
    </row>
    <row r="8" spans="1:9" ht="20.85" customHeight="1" x14ac:dyDescent="0.3">
      <c r="A8" s="38" t="s">
        <v>101</v>
      </c>
      <c r="B8" s="31">
        <f>G8</f>
        <v>48</v>
      </c>
      <c r="C8" s="3"/>
      <c r="D8" s="3"/>
      <c r="E8" s="3"/>
      <c r="F8" s="3"/>
      <c r="G8" s="31">
        <v>48</v>
      </c>
      <c r="H8" s="3">
        <v>50</v>
      </c>
      <c r="I8" s="18" t="s">
        <v>105</v>
      </c>
    </row>
    <row r="9" spans="1:9" ht="20.85" customHeight="1" x14ac:dyDescent="0.3">
      <c r="A9" s="38" t="s">
        <v>102</v>
      </c>
      <c r="B9" s="31"/>
      <c r="C9" s="132">
        <f>G9</f>
        <v>48</v>
      </c>
      <c r="D9" s="3"/>
      <c r="E9" s="3"/>
      <c r="F9" s="3"/>
      <c r="G9" s="31">
        <v>48</v>
      </c>
      <c r="H9" s="3">
        <v>40</v>
      </c>
      <c r="I9" s="18" t="s">
        <v>106</v>
      </c>
    </row>
    <row r="10" spans="1:9" ht="20.85" customHeight="1" x14ac:dyDescent="0.3">
      <c r="A10" s="38" t="s">
        <v>103</v>
      </c>
      <c r="B10" s="31"/>
      <c r="C10" s="132">
        <f>G10</f>
        <v>48</v>
      </c>
      <c r="D10" s="3"/>
      <c r="E10" s="3"/>
      <c r="F10" s="3"/>
      <c r="G10" s="31">
        <v>48</v>
      </c>
      <c r="H10" s="3">
        <v>40</v>
      </c>
      <c r="I10" s="18" t="s">
        <v>107</v>
      </c>
    </row>
    <row r="11" spans="1:9" ht="20.85" customHeight="1" x14ac:dyDescent="0.3">
      <c r="A11" s="38" t="s">
        <v>113</v>
      </c>
      <c r="B11" s="31"/>
      <c r="C11" s="132">
        <f>G11</f>
        <v>156</v>
      </c>
      <c r="D11" s="3"/>
      <c r="E11" s="3"/>
      <c r="F11" s="3"/>
      <c r="G11" s="31">
        <v>156</v>
      </c>
      <c r="H11" s="3">
        <v>40</v>
      </c>
      <c r="I11" s="18" t="s">
        <v>109</v>
      </c>
    </row>
    <row r="12" spans="1:9" ht="20.85" customHeight="1" x14ac:dyDescent="0.3">
      <c r="A12" s="38" t="s">
        <v>114</v>
      </c>
      <c r="B12" s="31"/>
      <c r="C12" s="132">
        <f>G12</f>
        <v>64</v>
      </c>
      <c r="D12" s="3"/>
      <c r="E12" s="3"/>
      <c r="F12" s="3"/>
      <c r="G12" s="31">
        <v>64</v>
      </c>
      <c r="H12" s="3">
        <v>50</v>
      </c>
      <c r="I12" s="18" t="s">
        <v>110</v>
      </c>
    </row>
    <row r="13" spans="1:9" ht="20.85" customHeight="1" x14ac:dyDescent="0.3">
      <c r="A13" s="38" t="s">
        <v>115</v>
      </c>
      <c r="B13" s="31"/>
      <c r="C13" s="132">
        <f>G13</f>
        <v>64</v>
      </c>
      <c r="D13" s="3"/>
      <c r="E13" s="3"/>
      <c r="F13" s="3"/>
      <c r="G13" s="31">
        <v>64</v>
      </c>
      <c r="H13" s="3">
        <v>50</v>
      </c>
      <c r="I13" s="18" t="s">
        <v>111</v>
      </c>
    </row>
    <row r="14" spans="1:9" ht="20.85" customHeight="1" x14ac:dyDescent="0.3">
      <c r="A14" s="38" t="s">
        <v>104</v>
      </c>
      <c r="B14" s="31">
        <f>G14</f>
        <v>64</v>
      </c>
      <c r="C14" s="3"/>
      <c r="D14" s="3"/>
      <c r="E14" s="3"/>
      <c r="F14" s="3"/>
      <c r="G14" s="31">
        <v>64</v>
      </c>
      <c r="H14" s="3">
        <v>60</v>
      </c>
      <c r="I14" s="18" t="s">
        <v>105</v>
      </c>
    </row>
    <row r="15" spans="1:9" ht="20.85" customHeight="1" x14ac:dyDescent="0.3">
      <c r="A15" s="108"/>
      <c r="B15" s="109"/>
      <c r="C15" s="110"/>
      <c r="D15" s="110"/>
      <c r="E15" s="110"/>
      <c r="F15" s="110"/>
      <c r="G15" s="109"/>
      <c r="H15" s="110"/>
      <c r="I15" s="111"/>
    </row>
    <row r="16" spans="1:9" ht="20.85" customHeight="1" x14ac:dyDescent="0.3">
      <c r="A16" s="112"/>
      <c r="B16" s="113"/>
      <c r="C16" s="114"/>
      <c r="D16" s="114"/>
      <c r="E16" s="114"/>
      <c r="F16" s="114"/>
      <c r="G16" s="113"/>
      <c r="H16" s="114"/>
      <c r="I16" s="115"/>
    </row>
    <row r="17" spans="1:9" ht="20.85" customHeight="1" x14ac:dyDescent="0.3">
      <c r="A17" s="116"/>
      <c r="B17" s="117"/>
      <c r="C17" s="118"/>
      <c r="D17" s="118"/>
      <c r="E17" s="118"/>
      <c r="F17" s="118"/>
      <c r="G17" s="117"/>
      <c r="H17" s="118"/>
      <c r="I17" s="119"/>
    </row>
    <row r="18" spans="1:9" s="16" customFormat="1" ht="20.85" customHeight="1" x14ac:dyDescent="0.3">
      <c r="A18" s="33" t="s">
        <v>2</v>
      </c>
      <c r="B18" s="133">
        <f>SUM(B6:B17)</f>
        <v>160</v>
      </c>
      <c r="C18" s="133">
        <f>SUM(C6:C17)</f>
        <v>536</v>
      </c>
      <c r="D18" s="33"/>
      <c r="E18" s="33"/>
      <c r="F18" s="33"/>
      <c r="G18" s="34">
        <f>SUM(G6:G17)</f>
        <v>696</v>
      </c>
      <c r="H18" s="32">
        <f>SUM(H6:H17)</f>
        <v>420</v>
      </c>
      <c r="I18" s="33"/>
    </row>
    <row r="20" spans="1:9" x14ac:dyDescent="0.3">
      <c r="A20" s="16"/>
      <c r="G20" s="36"/>
    </row>
    <row r="21" spans="1:9" x14ac:dyDescent="0.3">
      <c r="G21" s="36"/>
    </row>
  </sheetData>
  <mergeCells count="6">
    <mergeCell ref="I4:I5"/>
    <mergeCell ref="A2:I2"/>
    <mergeCell ref="B4:F4"/>
    <mergeCell ref="A4:A5"/>
    <mergeCell ref="G4:G5"/>
    <mergeCell ref="H4:H5"/>
  </mergeCells>
  <phoneticPr fontId="13" type="noConversion"/>
  <printOptions horizontalCentered="1"/>
  <pageMargins left="0.39370078740157483" right="0.39370078740157483" top="0.47244094488188981" bottom="0.31496062992125984" header="0.47244094488188981" footer="0.39370078740157483"/>
  <pageSetup paperSize="9" scale="90" orientation="portrait" r:id="rId1"/>
  <headerFooter alignWithMargins="0">
    <oddFooter>&amp;R&amp;D(&amp;T) : &amp;F : page_&amp;P/&amp;N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S256"/>
  <sheetViews>
    <sheetView view="pageBreakPreview" topLeftCell="A238" zoomScaleNormal="100" zoomScaleSheetLayoutView="100" workbookViewId="0">
      <selection activeCell="D237" sqref="D237"/>
    </sheetView>
  </sheetViews>
  <sheetFormatPr defaultRowHeight="18.75" x14ac:dyDescent="0.3"/>
  <cols>
    <col min="1" max="1" width="7.7109375" style="1" customWidth="1"/>
    <col min="2" max="2" width="8.42578125" style="1" customWidth="1"/>
    <col min="3" max="5" width="11.5703125" style="1" bestFit="1" customWidth="1"/>
    <col min="6" max="7" width="11.7109375" style="1" bestFit="1" customWidth="1"/>
    <col min="8" max="8" width="11.5703125" style="1" bestFit="1" customWidth="1"/>
    <col min="9" max="14" width="11.7109375" style="1" bestFit="1" customWidth="1"/>
    <col min="15" max="15" width="11.5703125" style="1" bestFit="1" customWidth="1"/>
    <col min="16" max="16" width="8.42578125" style="81" customWidth="1"/>
    <col min="17" max="18" width="9.140625" style="1"/>
    <col min="19" max="19" width="10" style="1" bestFit="1" customWidth="1"/>
    <col min="20" max="16384" width="9.140625" style="1"/>
  </cols>
  <sheetData>
    <row r="1" spans="1:19" x14ac:dyDescent="0.3">
      <c r="P1" s="120" t="s">
        <v>32</v>
      </c>
    </row>
    <row r="2" spans="1:19" s="45" customFormat="1" ht="23.25" x14ac:dyDescent="0.2">
      <c r="A2" s="176" t="s">
        <v>53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9" s="57" customFormat="1" ht="21" x14ac:dyDescent="0.35">
      <c r="A3" s="6"/>
      <c r="B3" s="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21"/>
    </row>
    <row r="4" spans="1:19" s="8" customFormat="1" ht="21" x14ac:dyDescent="0.35">
      <c r="A4" s="7" t="s">
        <v>14</v>
      </c>
      <c r="C4" s="58" t="s">
        <v>98</v>
      </c>
      <c r="D4" s="58"/>
      <c r="E4" s="7"/>
      <c r="G4" s="9"/>
      <c r="H4" s="14"/>
      <c r="I4" s="9"/>
      <c r="J4" s="9"/>
      <c r="K4" s="9"/>
      <c r="L4" s="9"/>
      <c r="M4" s="9"/>
      <c r="N4" s="9"/>
      <c r="O4" s="9"/>
      <c r="P4" s="122"/>
    </row>
    <row r="5" spans="1:19" s="8" customFormat="1" ht="21" x14ac:dyDescent="0.35">
      <c r="A5" s="58" t="s">
        <v>86</v>
      </c>
      <c r="C5" s="58" t="s">
        <v>112</v>
      </c>
      <c r="D5" s="58"/>
      <c r="E5" s="58"/>
      <c r="H5" s="41"/>
      <c r="I5" s="9"/>
      <c r="J5" s="9"/>
      <c r="K5" s="9"/>
      <c r="L5" s="9"/>
      <c r="M5" s="9"/>
      <c r="P5" s="122"/>
    </row>
    <row r="6" spans="1:19" x14ac:dyDescent="0.3">
      <c r="A6" s="42" t="s">
        <v>7</v>
      </c>
      <c r="C6" s="73" t="s">
        <v>33</v>
      </c>
      <c r="D6" s="16" t="s">
        <v>9</v>
      </c>
      <c r="E6" s="43" t="s">
        <v>8</v>
      </c>
      <c r="F6" s="1" t="s">
        <v>10</v>
      </c>
      <c r="G6" s="43" t="s">
        <v>8</v>
      </c>
      <c r="H6" s="1" t="s">
        <v>29</v>
      </c>
    </row>
    <row r="7" spans="1:19" s="44" customFormat="1" x14ac:dyDescent="0.3">
      <c r="A7" s="153" t="s">
        <v>0</v>
      </c>
      <c r="B7" s="53" t="s">
        <v>72</v>
      </c>
      <c r="C7" s="52">
        <v>1</v>
      </c>
      <c r="D7" s="52">
        <v>2</v>
      </c>
      <c r="E7" s="52">
        <v>3</v>
      </c>
      <c r="F7" s="52">
        <v>4</v>
      </c>
      <c r="G7" s="52">
        <v>5</v>
      </c>
      <c r="H7" s="52">
        <v>6</v>
      </c>
      <c r="I7" s="52">
        <v>7</v>
      </c>
      <c r="J7" s="52">
        <v>8</v>
      </c>
      <c r="K7" s="52">
        <v>9</v>
      </c>
      <c r="L7" s="52">
        <v>10</v>
      </c>
      <c r="M7" s="52">
        <v>11</v>
      </c>
      <c r="N7" s="52">
        <v>12</v>
      </c>
      <c r="O7" s="52">
        <v>13</v>
      </c>
      <c r="P7" s="155" t="s">
        <v>2</v>
      </c>
    </row>
    <row r="8" spans="1:19" s="44" customFormat="1" x14ac:dyDescent="0.3">
      <c r="A8" s="154"/>
      <c r="B8" s="54" t="s">
        <v>1</v>
      </c>
      <c r="C8" s="55" t="s">
        <v>73</v>
      </c>
      <c r="D8" s="55" t="s">
        <v>74</v>
      </c>
      <c r="E8" s="55" t="s">
        <v>75</v>
      </c>
      <c r="F8" s="55" t="s">
        <v>76</v>
      </c>
      <c r="G8" s="55" t="s">
        <v>77</v>
      </c>
      <c r="H8" s="55" t="s">
        <v>78</v>
      </c>
      <c r="I8" s="55" t="s">
        <v>79</v>
      </c>
      <c r="J8" s="55" t="s">
        <v>80</v>
      </c>
      <c r="K8" s="55" t="s">
        <v>81</v>
      </c>
      <c r="L8" s="55" t="s">
        <v>82</v>
      </c>
      <c r="M8" s="55" t="s">
        <v>83</v>
      </c>
      <c r="N8" s="55" t="s">
        <v>84</v>
      </c>
      <c r="O8" s="55" t="s">
        <v>85</v>
      </c>
      <c r="P8" s="156"/>
      <c r="S8" s="46"/>
    </row>
    <row r="9" spans="1:19" s="44" customFormat="1" x14ac:dyDescent="0.3">
      <c r="A9" s="177" t="s">
        <v>24</v>
      </c>
      <c r="B9" s="177"/>
      <c r="C9" s="47"/>
      <c r="D9" s="47"/>
      <c r="E9" s="96"/>
      <c r="F9" s="96"/>
      <c r="G9" s="96"/>
      <c r="H9" s="59"/>
      <c r="I9" s="96"/>
      <c r="J9" s="96"/>
      <c r="K9" s="96"/>
      <c r="L9" s="47"/>
      <c r="M9" s="96"/>
      <c r="N9" s="96"/>
      <c r="O9" s="96"/>
      <c r="P9" s="123">
        <f>SUM(C9:O9)</f>
        <v>0</v>
      </c>
      <c r="S9" s="46"/>
    </row>
    <row r="10" spans="1:19" s="44" customFormat="1" x14ac:dyDescent="0.3">
      <c r="A10" s="178" t="s">
        <v>25</v>
      </c>
      <c r="B10" s="178"/>
      <c r="C10" s="48"/>
      <c r="D10" s="48"/>
      <c r="E10" s="49"/>
      <c r="F10" s="49"/>
      <c r="G10" s="49"/>
      <c r="H10" s="60"/>
      <c r="I10" s="49"/>
      <c r="J10" s="49"/>
      <c r="K10" s="49"/>
      <c r="L10" s="49"/>
      <c r="M10" s="48"/>
      <c r="N10" s="48"/>
      <c r="O10" s="48"/>
      <c r="P10" s="124">
        <f t="shared" ref="P10:P13" si="0">SUM(C10:O10)</f>
        <v>0</v>
      </c>
      <c r="S10" s="46"/>
    </row>
    <row r="11" spans="1:19" s="44" customFormat="1" x14ac:dyDescent="0.3">
      <c r="A11" s="178" t="s">
        <v>26</v>
      </c>
      <c r="B11" s="178"/>
      <c r="C11" s="48"/>
      <c r="D11" s="48"/>
      <c r="E11" s="49"/>
      <c r="F11" s="49"/>
      <c r="G11" s="49"/>
      <c r="H11" s="61"/>
      <c r="I11" s="48"/>
      <c r="J11" s="48"/>
      <c r="K11" s="48"/>
      <c r="L11" s="49"/>
      <c r="M11" s="49"/>
      <c r="N11" s="49"/>
      <c r="O11" s="48"/>
      <c r="P11" s="124">
        <f t="shared" si="0"/>
        <v>0</v>
      </c>
      <c r="S11" s="46"/>
    </row>
    <row r="12" spans="1:19" s="44" customFormat="1" x14ac:dyDescent="0.3">
      <c r="A12" s="178" t="s">
        <v>27</v>
      </c>
      <c r="B12" s="178"/>
      <c r="C12" s="48"/>
      <c r="D12" s="48"/>
      <c r="E12" s="49"/>
      <c r="F12" s="49"/>
      <c r="G12" s="49"/>
      <c r="H12" s="61"/>
      <c r="I12" s="49"/>
      <c r="J12" s="49"/>
      <c r="K12" s="49"/>
      <c r="L12" s="49"/>
      <c r="M12" s="48"/>
      <c r="N12" s="48"/>
      <c r="O12" s="48"/>
      <c r="P12" s="124">
        <f t="shared" si="0"/>
        <v>0</v>
      </c>
      <c r="S12" s="46"/>
    </row>
    <row r="13" spans="1:19" s="44" customFormat="1" x14ac:dyDescent="0.3">
      <c r="A13" s="179" t="s">
        <v>28</v>
      </c>
      <c r="B13" s="179"/>
      <c r="C13" s="50"/>
      <c r="D13" s="50"/>
      <c r="E13" s="51"/>
      <c r="F13" s="51"/>
      <c r="G13" s="51"/>
      <c r="H13" s="62"/>
      <c r="I13" s="163">
        <v>34</v>
      </c>
      <c r="J13" s="164"/>
      <c r="K13" s="164"/>
      <c r="L13" s="164"/>
      <c r="M13" s="165"/>
      <c r="N13" s="50"/>
      <c r="O13" s="50"/>
      <c r="P13" s="124">
        <f t="shared" si="0"/>
        <v>34</v>
      </c>
      <c r="S13" s="46"/>
    </row>
    <row r="14" spans="1:19" s="44" customFormat="1" x14ac:dyDescent="0.3">
      <c r="A14" s="63" t="s">
        <v>3</v>
      </c>
      <c r="B14" s="64"/>
      <c r="C14" s="65">
        <v>0</v>
      </c>
      <c r="D14" s="65">
        <v>0</v>
      </c>
      <c r="E14" s="66">
        <v>0</v>
      </c>
      <c r="F14" s="66">
        <v>0</v>
      </c>
      <c r="G14" s="66">
        <v>0</v>
      </c>
      <c r="H14" s="67"/>
      <c r="I14" s="65">
        <f>I13</f>
        <v>34</v>
      </c>
      <c r="J14" s="65">
        <f>I13</f>
        <v>34</v>
      </c>
      <c r="K14" s="65">
        <f>I13</f>
        <v>34</v>
      </c>
      <c r="L14" s="65">
        <f>I13</f>
        <v>34</v>
      </c>
      <c r="M14" s="65">
        <f>I13</f>
        <v>34</v>
      </c>
      <c r="N14" s="65"/>
      <c r="O14" s="65"/>
      <c r="P14" s="65">
        <f>SUM(C14:O14)</f>
        <v>170</v>
      </c>
    </row>
    <row r="15" spans="1:19" s="44" customFormat="1" x14ac:dyDescent="0.3">
      <c r="A15" s="68" t="s">
        <v>4</v>
      </c>
      <c r="B15" s="69"/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67"/>
      <c r="I15" s="70">
        <v>1</v>
      </c>
      <c r="J15" s="70">
        <v>1</v>
      </c>
      <c r="K15" s="70">
        <v>1</v>
      </c>
      <c r="L15" s="70">
        <v>1</v>
      </c>
      <c r="M15" s="70">
        <v>1</v>
      </c>
      <c r="N15" s="70"/>
      <c r="O15" s="70"/>
      <c r="P15" s="70">
        <f>IF(SUM(C15:O15)&gt;35,35,SUM(C15:O15))</f>
        <v>5</v>
      </c>
    </row>
    <row r="16" spans="1:19" s="44" customFormat="1" x14ac:dyDescent="0.3">
      <c r="A16" s="42" t="s">
        <v>7</v>
      </c>
      <c r="B16" s="1"/>
      <c r="C16" s="43" t="s">
        <v>45</v>
      </c>
      <c r="D16" s="1" t="s">
        <v>9</v>
      </c>
      <c r="E16" s="73" t="s">
        <v>33</v>
      </c>
      <c r="F16" s="16" t="s">
        <v>10</v>
      </c>
      <c r="G16" s="43" t="s">
        <v>8</v>
      </c>
      <c r="H16" s="1" t="s">
        <v>29</v>
      </c>
      <c r="I16" s="1"/>
      <c r="J16" s="1"/>
      <c r="K16" s="1"/>
      <c r="L16" s="1"/>
      <c r="M16" s="1"/>
      <c r="N16" s="1"/>
      <c r="O16" s="1"/>
      <c r="P16" s="81"/>
    </row>
    <row r="17" spans="1:19" x14ac:dyDescent="0.3">
      <c r="A17" s="153" t="s">
        <v>0</v>
      </c>
      <c r="B17" s="53" t="s">
        <v>72</v>
      </c>
      <c r="C17" s="52">
        <v>1</v>
      </c>
      <c r="D17" s="52">
        <v>2</v>
      </c>
      <c r="E17" s="52">
        <v>3</v>
      </c>
      <c r="F17" s="52">
        <v>4</v>
      </c>
      <c r="G17" s="52">
        <v>5</v>
      </c>
      <c r="H17" s="52">
        <v>6</v>
      </c>
      <c r="I17" s="52">
        <v>7</v>
      </c>
      <c r="J17" s="52">
        <v>8</v>
      </c>
      <c r="K17" s="52">
        <v>9</v>
      </c>
      <c r="L17" s="52">
        <v>10</v>
      </c>
      <c r="M17" s="52">
        <v>11</v>
      </c>
      <c r="N17" s="52">
        <v>12</v>
      </c>
      <c r="O17" s="52">
        <v>13</v>
      </c>
      <c r="P17" s="155" t="s">
        <v>2</v>
      </c>
    </row>
    <row r="18" spans="1:19" x14ac:dyDescent="0.3">
      <c r="A18" s="154"/>
      <c r="B18" s="54" t="s">
        <v>1</v>
      </c>
      <c r="C18" s="55" t="s">
        <v>73</v>
      </c>
      <c r="D18" s="55" t="s">
        <v>74</v>
      </c>
      <c r="E18" s="55" t="s">
        <v>75</v>
      </c>
      <c r="F18" s="55" t="s">
        <v>76</v>
      </c>
      <c r="G18" s="55" t="s">
        <v>77</v>
      </c>
      <c r="H18" s="55" t="s">
        <v>78</v>
      </c>
      <c r="I18" s="55" t="s">
        <v>79</v>
      </c>
      <c r="J18" s="55" t="s">
        <v>80</v>
      </c>
      <c r="K18" s="55" t="s">
        <v>81</v>
      </c>
      <c r="L18" s="55" t="s">
        <v>82</v>
      </c>
      <c r="M18" s="55" t="s">
        <v>83</v>
      </c>
      <c r="N18" s="55" t="s">
        <v>84</v>
      </c>
      <c r="O18" s="55" t="s">
        <v>85</v>
      </c>
      <c r="P18" s="156"/>
    </row>
    <row r="19" spans="1:19" x14ac:dyDescent="0.3">
      <c r="A19" s="147" t="s">
        <v>24</v>
      </c>
      <c r="B19" s="148"/>
      <c r="C19" s="47"/>
      <c r="D19" s="47"/>
      <c r="E19" s="96"/>
      <c r="F19" s="96"/>
      <c r="G19" s="96"/>
      <c r="H19" s="59"/>
      <c r="I19" s="96"/>
      <c r="J19" s="96"/>
      <c r="K19" s="96"/>
      <c r="L19" s="47"/>
      <c r="M19" s="96"/>
      <c r="N19" s="96"/>
      <c r="O19" s="96"/>
      <c r="P19" s="123">
        <f>SUM(C19:O19)</f>
        <v>0</v>
      </c>
    </row>
    <row r="20" spans="1:19" x14ac:dyDescent="0.3">
      <c r="A20" s="149" t="s">
        <v>25</v>
      </c>
      <c r="B20" s="150"/>
      <c r="C20" s="48"/>
      <c r="D20" s="48"/>
      <c r="E20" s="49"/>
      <c r="F20" s="49"/>
      <c r="G20" s="49"/>
      <c r="H20" s="60"/>
      <c r="I20" s="49"/>
      <c r="J20" s="49"/>
      <c r="K20" s="49"/>
      <c r="L20" s="49"/>
      <c r="M20" s="48"/>
      <c r="N20" s="48"/>
      <c r="O20" s="48"/>
      <c r="P20" s="124">
        <f t="shared" ref="P20:P24" si="1">SUM(C20:O20)</f>
        <v>0</v>
      </c>
    </row>
    <row r="21" spans="1:19" x14ac:dyDescent="0.3">
      <c r="A21" s="149" t="s">
        <v>26</v>
      </c>
      <c r="B21" s="150"/>
      <c r="C21" s="48"/>
      <c r="D21" s="48"/>
      <c r="E21" s="49"/>
      <c r="F21" s="49"/>
      <c r="G21" s="49"/>
      <c r="H21" s="61"/>
      <c r="I21" s="48"/>
      <c r="J21" s="48"/>
      <c r="K21" s="48"/>
      <c r="L21" s="49"/>
      <c r="M21" s="49"/>
      <c r="N21" s="49"/>
      <c r="O21" s="48"/>
      <c r="P21" s="124">
        <f t="shared" si="1"/>
        <v>0</v>
      </c>
    </row>
    <row r="22" spans="1:19" x14ac:dyDescent="0.3">
      <c r="A22" s="149" t="s">
        <v>27</v>
      </c>
      <c r="B22" s="150"/>
      <c r="C22" s="48"/>
      <c r="D22" s="48"/>
      <c r="E22" s="49"/>
      <c r="F22" s="49"/>
      <c r="G22" s="49"/>
      <c r="H22" s="61"/>
      <c r="I22" s="49"/>
      <c r="J22" s="49"/>
      <c r="K22" s="49"/>
      <c r="L22" s="49"/>
      <c r="M22" s="48"/>
      <c r="N22" s="48"/>
      <c r="O22" s="48"/>
      <c r="P22" s="124">
        <f t="shared" si="1"/>
        <v>0</v>
      </c>
    </row>
    <row r="23" spans="1:19" x14ac:dyDescent="0.3">
      <c r="A23" s="151" t="s">
        <v>28</v>
      </c>
      <c r="B23" s="152"/>
      <c r="C23" s="50"/>
      <c r="D23" s="50"/>
      <c r="E23" s="51"/>
      <c r="F23" s="51"/>
      <c r="G23" s="51"/>
      <c r="H23" s="62"/>
      <c r="I23" s="51"/>
      <c r="J23" s="51"/>
      <c r="K23" s="51"/>
      <c r="L23" s="51"/>
      <c r="M23" s="50"/>
      <c r="N23" s="50"/>
      <c r="O23" s="50"/>
      <c r="P23" s="125">
        <f t="shared" si="1"/>
        <v>0</v>
      </c>
    </row>
    <row r="24" spans="1:19" x14ac:dyDescent="0.3">
      <c r="A24" s="63" t="s">
        <v>3</v>
      </c>
      <c r="B24" s="64"/>
      <c r="C24" s="65">
        <v>0</v>
      </c>
      <c r="D24" s="65">
        <v>0</v>
      </c>
      <c r="E24" s="65">
        <f>SUM(E19:G22)</f>
        <v>0</v>
      </c>
      <c r="F24" s="65">
        <f>SUM(E19:G22)</f>
        <v>0</v>
      </c>
      <c r="G24" s="65">
        <f>SUM(E19:G22)</f>
        <v>0</v>
      </c>
      <c r="H24" s="67"/>
      <c r="I24" s="65">
        <f>SUM(I19,I20,I22)</f>
        <v>0</v>
      </c>
      <c r="J24" s="65">
        <f>SUM(I19,I20,I22)</f>
        <v>0</v>
      </c>
      <c r="K24" s="65">
        <f>SUM(I19,I20,I22)</f>
        <v>0</v>
      </c>
      <c r="L24" s="65">
        <f>SUM(I20)</f>
        <v>0</v>
      </c>
      <c r="M24" s="65">
        <v>0</v>
      </c>
      <c r="N24" s="65">
        <v>0</v>
      </c>
      <c r="O24" s="65">
        <v>0</v>
      </c>
      <c r="P24" s="65">
        <f t="shared" si="1"/>
        <v>0</v>
      </c>
    </row>
    <row r="25" spans="1:19" x14ac:dyDescent="0.3">
      <c r="A25" s="198" t="s">
        <v>4</v>
      </c>
      <c r="B25" s="199"/>
      <c r="C25" s="200">
        <v>0</v>
      </c>
      <c r="D25" s="200">
        <v>0</v>
      </c>
      <c r="E25" s="200">
        <f>COUNTA(E19:G22)</f>
        <v>0</v>
      </c>
      <c r="F25" s="70">
        <f>COUNTA(E19:G22)</f>
        <v>0</v>
      </c>
      <c r="G25" s="70">
        <f>COUNTA(E19:G22)</f>
        <v>0</v>
      </c>
      <c r="H25" s="67"/>
      <c r="I25" s="70">
        <f>COUNTA(I19,I20,I22)</f>
        <v>0</v>
      </c>
      <c r="J25" s="70">
        <f>COUNTA(I19,I20,I22)</f>
        <v>0</v>
      </c>
      <c r="K25" s="70">
        <f>COUNTA(I19,I20,I22)</f>
        <v>0</v>
      </c>
      <c r="L25" s="70">
        <f>COUNTA(I20)</f>
        <v>0</v>
      </c>
      <c r="M25" s="70">
        <v>0</v>
      </c>
      <c r="N25" s="70">
        <v>0</v>
      </c>
      <c r="O25" s="70">
        <v>0</v>
      </c>
      <c r="P25" s="70">
        <f>IF(SUM(C25:O25)&gt;35,35,SUM(C25:O25))</f>
        <v>0</v>
      </c>
    </row>
    <row r="26" spans="1:19" s="8" customFormat="1" ht="21" x14ac:dyDescent="0.35">
      <c r="A26" s="58" t="s">
        <v>86</v>
      </c>
      <c r="B26" s="9"/>
      <c r="C26" s="58" t="s">
        <v>100</v>
      </c>
      <c r="D26" s="58"/>
      <c r="E26" s="58"/>
      <c r="H26" s="41"/>
      <c r="I26" s="9"/>
      <c r="J26" s="9"/>
      <c r="K26" s="9"/>
      <c r="L26" s="9"/>
      <c r="M26" s="9"/>
      <c r="P26" s="122"/>
    </row>
    <row r="27" spans="1:19" x14ac:dyDescent="0.3">
      <c r="A27" s="42" t="s">
        <v>7</v>
      </c>
      <c r="C27" s="73" t="s">
        <v>33</v>
      </c>
      <c r="D27" s="16" t="s">
        <v>9</v>
      </c>
      <c r="E27" s="43" t="s">
        <v>8</v>
      </c>
      <c r="F27" s="1" t="s">
        <v>10</v>
      </c>
      <c r="G27" s="43" t="s">
        <v>8</v>
      </c>
      <c r="H27" s="1" t="s">
        <v>29</v>
      </c>
    </row>
    <row r="28" spans="1:19" s="44" customFormat="1" x14ac:dyDescent="0.3">
      <c r="A28" s="153" t="s">
        <v>0</v>
      </c>
      <c r="B28" s="53" t="s">
        <v>72</v>
      </c>
      <c r="C28" s="52">
        <v>1</v>
      </c>
      <c r="D28" s="52">
        <v>2</v>
      </c>
      <c r="E28" s="52">
        <v>3</v>
      </c>
      <c r="F28" s="52">
        <v>4</v>
      </c>
      <c r="G28" s="52">
        <v>5</v>
      </c>
      <c r="H28" s="52">
        <v>6</v>
      </c>
      <c r="I28" s="52">
        <v>7</v>
      </c>
      <c r="J28" s="52">
        <v>8</v>
      </c>
      <c r="K28" s="52">
        <v>9</v>
      </c>
      <c r="L28" s="52">
        <v>10</v>
      </c>
      <c r="M28" s="52">
        <v>11</v>
      </c>
      <c r="N28" s="52">
        <v>12</v>
      </c>
      <c r="O28" s="52">
        <v>13</v>
      </c>
      <c r="P28" s="155" t="s">
        <v>2</v>
      </c>
    </row>
    <row r="29" spans="1:19" s="44" customFormat="1" x14ac:dyDescent="0.3">
      <c r="A29" s="154"/>
      <c r="B29" s="54" t="s">
        <v>1</v>
      </c>
      <c r="C29" s="55" t="s">
        <v>73</v>
      </c>
      <c r="D29" s="55" t="s">
        <v>74</v>
      </c>
      <c r="E29" s="55" t="s">
        <v>75</v>
      </c>
      <c r="F29" s="55" t="s">
        <v>76</v>
      </c>
      <c r="G29" s="55" t="s">
        <v>77</v>
      </c>
      <c r="H29" s="55" t="s">
        <v>78</v>
      </c>
      <c r="I29" s="55" t="s">
        <v>79</v>
      </c>
      <c r="J29" s="55" t="s">
        <v>80</v>
      </c>
      <c r="K29" s="55" t="s">
        <v>81</v>
      </c>
      <c r="L29" s="55" t="s">
        <v>82</v>
      </c>
      <c r="M29" s="55" t="s">
        <v>83</v>
      </c>
      <c r="N29" s="55" t="s">
        <v>84</v>
      </c>
      <c r="O29" s="55" t="s">
        <v>85</v>
      </c>
      <c r="P29" s="156"/>
      <c r="S29" s="46"/>
    </row>
    <row r="30" spans="1:19" s="44" customFormat="1" x14ac:dyDescent="0.3">
      <c r="A30" s="147" t="s">
        <v>24</v>
      </c>
      <c r="B30" s="148"/>
      <c r="C30" s="168">
        <v>34</v>
      </c>
      <c r="D30" s="169"/>
      <c r="E30" s="169"/>
      <c r="F30" s="169"/>
      <c r="G30" s="170"/>
      <c r="H30" s="59"/>
      <c r="I30" s="96"/>
      <c r="J30" s="96"/>
      <c r="K30" s="96"/>
      <c r="L30" s="47"/>
      <c r="M30" s="96"/>
      <c r="N30" s="96"/>
      <c r="O30" s="96"/>
      <c r="P30" s="123">
        <f>SUM(C30:O30)</f>
        <v>34</v>
      </c>
      <c r="S30" s="46"/>
    </row>
    <row r="31" spans="1:19" s="44" customFormat="1" x14ac:dyDescent="0.3">
      <c r="A31" s="149" t="s">
        <v>25</v>
      </c>
      <c r="B31" s="150"/>
      <c r="C31" s="48"/>
      <c r="D31" s="48"/>
      <c r="E31" s="171">
        <v>31</v>
      </c>
      <c r="F31" s="172"/>
      <c r="G31" s="173"/>
      <c r="H31" s="60"/>
      <c r="I31" s="49"/>
      <c r="J31" s="49"/>
      <c r="K31" s="49"/>
      <c r="L31" s="49"/>
      <c r="M31" s="48"/>
      <c r="N31" s="48"/>
      <c r="O31" s="48"/>
      <c r="P31" s="124">
        <f t="shared" ref="P31:P34" si="2">SUM(C31:O31)</f>
        <v>31</v>
      </c>
      <c r="S31" s="46"/>
    </row>
    <row r="32" spans="1:19" s="44" customFormat="1" x14ac:dyDescent="0.3">
      <c r="A32" s="149" t="s">
        <v>26</v>
      </c>
      <c r="B32" s="150"/>
      <c r="C32" s="48"/>
      <c r="D32" s="48"/>
      <c r="E32" s="49"/>
      <c r="F32" s="49"/>
      <c r="G32" s="49"/>
      <c r="H32" s="61"/>
      <c r="I32" s="48"/>
      <c r="J32" s="48"/>
      <c r="K32" s="48"/>
      <c r="L32" s="49"/>
      <c r="M32" s="49"/>
      <c r="N32" s="49"/>
      <c r="O32" s="48"/>
      <c r="P32" s="124">
        <f t="shared" si="2"/>
        <v>0</v>
      </c>
      <c r="S32" s="46"/>
    </row>
    <row r="33" spans="1:19" s="44" customFormat="1" x14ac:dyDescent="0.3">
      <c r="A33" s="149" t="s">
        <v>27</v>
      </c>
      <c r="B33" s="150"/>
      <c r="C33" s="48"/>
      <c r="D33" s="48"/>
      <c r="E33" s="49"/>
      <c r="F33" s="49"/>
      <c r="G33" s="49"/>
      <c r="H33" s="61"/>
      <c r="I33" s="49"/>
      <c r="J33" s="49"/>
      <c r="K33" s="49"/>
      <c r="L33" s="49"/>
      <c r="M33" s="48"/>
      <c r="N33" s="48"/>
      <c r="O33" s="48"/>
      <c r="P33" s="124">
        <f t="shared" si="2"/>
        <v>0</v>
      </c>
      <c r="S33" s="46"/>
    </row>
    <row r="34" spans="1:19" s="44" customFormat="1" x14ac:dyDescent="0.3">
      <c r="A34" s="166" t="s">
        <v>28</v>
      </c>
      <c r="B34" s="167"/>
      <c r="C34" s="50"/>
      <c r="D34" s="50"/>
      <c r="E34" s="51"/>
      <c r="F34" s="51"/>
      <c r="G34" s="51"/>
      <c r="H34" s="62"/>
      <c r="I34" s="51"/>
      <c r="J34" s="51"/>
      <c r="K34" s="51"/>
      <c r="L34" s="51"/>
      <c r="M34" s="50"/>
      <c r="N34" s="50"/>
      <c r="O34" s="50"/>
      <c r="P34" s="126">
        <f t="shared" si="2"/>
        <v>0</v>
      </c>
      <c r="S34" s="46"/>
    </row>
    <row r="35" spans="1:19" s="42" customFormat="1" x14ac:dyDescent="0.3">
      <c r="A35" s="77" t="s">
        <v>3</v>
      </c>
      <c r="B35" s="77"/>
      <c r="C35" s="65">
        <f>C30</f>
        <v>34</v>
      </c>
      <c r="D35" s="65">
        <f>C30</f>
        <v>34</v>
      </c>
      <c r="E35" s="65">
        <f>SUM(C30,E31)</f>
        <v>65</v>
      </c>
      <c r="F35" s="65">
        <f>SUM(C30,E31)</f>
        <v>65</v>
      </c>
      <c r="G35" s="65">
        <f>SUM(C30,E31)</f>
        <v>65</v>
      </c>
      <c r="H35" s="67"/>
      <c r="I35" s="65">
        <f>SUM(I30:L34)</f>
        <v>0</v>
      </c>
      <c r="J35" s="65">
        <f>SUM(I30:L34)</f>
        <v>0</v>
      </c>
      <c r="K35" s="65">
        <f>SUM(I30:L34)</f>
        <v>0</v>
      </c>
      <c r="L35" s="65">
        <f>SUM(I31,I34)</f>
        <v>0</v>
      </c>
      <c r="M35" s="65">
        <v>0</v>
      </c>
      <c r="N35" s="65">
        <v>0</v>
      </c>
      <c r="O35" s="65">
        <v>0</v>
      </c>
      <c r="P35" s="65">
        <f>SUM(C35:O35)</f>
        <v>263</v>
      </c>
    </row>
    <row r="36" spans="1:19" s="42" customFormat="1" x14ac:dyDescent="0.3">
      <c r="A36" s="78" t="s">
        <v>4</v>
      </c>
      <c r="B36" s="78"/>
      <c r="C36" s="70">
        <v>1</v>
      </c>
      <c r="D36" s="70">
        <v>1</v>
      </c>
      <c r="E36" s="70">
        <v>2</v>
      </c>
      <c r="F36" s="70">
        <v>2</v>
      </c>
      <c r="G36" s="70">
        <v>2</v>
      </c>
      <c r="H36" s="67"/>
      <c r="I36" s="70">
        <f>COUNTA(I30:L34)</f>
        <v>0</v>
      </c>
      <c r="J36" s="70">
        <f>COUNTA(I30:L34)</f>
        <v>0</v>
      </c>
      <c r="K36" s="70">
        <f>COUNTA(I30:L34)</f>
        <v>0</v>
      </c>
      <c r="L36" s="70">
        <f>COUNTA(I31,I34)</f>
        <v>0</v>
      </c>
      <c r="M36" s="70">
        <v>0</v>
      </c>
      <c r="N36" s="70">
        <v>0</v>
      </c>
      <c r="O36" s="70">
        <v>0</v>
      </c>
      <c r="P36" s="70">
        <f>IF(SUM(C36:O36)&gt;35,35,SUM(C36:O36))</f>
        <v>8</v>
      </c>
    </row>
    <row r="37" spans="1:19" s="44" customFormat="1" x14ac:dyDescent="0.3">
      <c r="A37" s="42" t="s">
        <v>7</v>
      </c>
      <c r="B37" s="1"/>
      <c r="C37" s="43" t="s">
        <v>45</v>
      </c>
      <c r="D37" s="1" t="s">
        <v>9</v>
      </c>
      <c r="E37" s="73" t="s">
        <v>33</v>
      </c>
      <c r="F37" s="16" t="s">
        <v>10</v>
      </c>
      <c r="G37" s="43" t="s">
        <v>8</v>
      </c>
      <c r="H37" s="1" t="s">
        <v>29</v>
      </c>
      <c r="I37" s="1"/>
      <c r="J37" s="1"/>
      <c r="K37" s="1"/>
      <c r="L37" s="1"/>
      <c r="M37" s="1"/>
      <c r="N37" s="1"/>
      <c r="O37" s="1"/>
      <c r="P37" s="81"/>
    </row>
    <row r="38" spans="1:19" x14ac:dyDescent="0.3">
      <c r="A38" s="153" t="s">
        <v>0</v>
      </c>
      <c r="B38" s="53" t="s">
        <v>72</v>
      </c>
      <c r="C38" s="52">
        <v>1</v>
      </c>
      <c r="D38" s="52">
        <v>2</v>
      </c>
      <c r="E38" s="52">
        <v>3</v>
      </c>
      <c r="F38" s="52">
        <v>4</v>
      </c>
      <c r="G38" s="52">
        <v>5</v>
      </c>
      <c r="H38" s="52">
        <v>6</v>
      </c>
      <c r="I38" s="52">
        <v>7</v>
      </c>
      <c r="J38" s="52">
        <v>8</v>
      </c>
      <c r="K38" s="52">
        <v>9</v>
      </c>
      <c r="L38" s="52">
        <v>10</v>
      </c>
      <c r="M38" s="52">
        <v>11</v>
      </c>
      <c r="N38" s="52">
        <v>12</v>
      </c>
      <c r="O38" s="52">
        <v>13</v>
      </c>
      <c r="P38" s="155" t="s">
        <v>2</v>
      </c>
    </row>
    <row r="39" spans="1:19" x14ac:dyDescent="0.3">
      <c r="A39" s="154"/>
      <c r="B39" s="54" t="s">
        <v>1</v>
      </c>
      <c r="C39" s="55" t="s">
        <v>73</v>
      </c>
      <c r="D39" s="55" t="s">
        <v>74</v>
      </c>
      <c r="E39" s="55" t="s">
        <v>75</v>
      </c>
      <c r="F39" s="55" t="s">
        <v>76</v>
      </c>
      <c r="G39" s="55" t="s">
        <v>77</v>
      </c>
      <c r="H39" s="55" t="s">
        <v>78</v>
      </c>
      <c r="I39" s="55" t="s">
        <v>79</v>
      </c>
      <c r="J39" s="55" t="s">
        <v>80</v>
      </c>
      <c r="K39" s="55" t="s">
        <v>81</v>
      </c>
      <c r="L39" s="55" t="s">
        <v>82</v>
      </c>
      <c r="M39" s="55" t="s">
        <v>83</v>
      </c>
      <c r="N39" s="55" t="s">
        <v>84</v>
      </c>
      <c r="O39" s="55" t="s">
        <v>85</v>
      </c>
      <c r="P39" s="156"/>
    </row>
    <row r="40" spans="1:19" x14ac:dyDescent="0.3">
      <c r="A40" s="147" t="s">
        <v>24</v>
      </c>
      <c r="B40" s="148"/>
      <c r="C40" s="47"/>
      <c r="D40" s="47"/>
      <c r="E40" s="96"/>
      <c r="F40" s="96"/>
      <c r="G40" s="96"/>
      <c r="H40" s="59"/>
      <c r="I40" s="168">
        <v>29</v>
      </c>
      <c r="J40" s="169"/>
      <c r="K40" s="170"/>
      <c r="L40" s="47"/>
      <c r="M40" s="96"/>
      <c r="N40" s="96"/>
      <c r="O40" s="96"/>
      <c r="P40" s="123">
        <f>SUM(C40:O40)</f>
        <v>29</v>
      </c>
    </row>
    <row r="41" spans="1:19" x14ac:dyDescent="0.3">
      <c r="A41" s="149" t="s">
        <v>25</v>
      </c>
      <c r="B41" s="150"/>
      <c r="C41" s="48"/>
      <c r="D41" s="48"/>
      <c r="E41" s="49"/>
      <c r="F41" s="49"/>
      <c r="G41" s="49"/>
      <c r="H41" s="60"/>
      <c r="I41" s="49"/>
      <c r="J41" s="49"/>
      <c r="K41" s="49"/>
      <c r="L41" s="49"/>
      <c r="M41" s="48"/>
      <c r="N41" s="48"/>
      <c r="O41" s="48"/>
      <c r="P41" s="124">
        <f t="shared" ref="P41:P44" si="3">SUM(C41:O41)</f>
        <v>0</v>
      </c>
    </row>
    <row r="42" spans="1:19" x14ac:dyDescent="0.3">
      <c r="A42" s="149" t="s">
        <v>26</v>
      </c>
      <c r="B42" s="150"/>
      <c r="C42" s="48"/>
      <c r="D42" s="48"/>
      <c r="E42" s="49"/>
      <c r="F42" s="49"/>
      <c r="G42" s="49"/>
      <c r="H42" s="61"/>
      <c r="I42" s="48"/>
      <c r="J42" s="48"/>
      <c r="K42" s="48"/>
      <c r="L42" s="49"/>
      <c r="M42" s="49"/>
      <c r="N42" s="49"/>
      <c r="O42" s="48"/>
      <c r="P42" s="124">
        <f t="shared" si="3"/>
        <v>0</v>
      </c>
    </row>
    <row r="43" spans="1:19" x14ac:dyDescent="0.3">
      <c r="A43" s="149" t="s">
        <v>27</v>
      </c>
      <c r="B43" s="150"/>
      <c r="C43" s="48"/>
      <c r="D43" s="48"/>
      <c r="E43" s="49"/>
      <c r="F43" s="49"/>
      <c r="G43" s="49"/>
      <c r="H43" s="61"/>
      <c r="I43" s="49"/>
      <c r="J43" s="49"/>
      <c r="K43" s="49"/>
      <c r="L43" s="49"/>
      <c r="M43" s="48"/>
      <c r="N43" s="48"/>
      <c r="O43" s="48"/>
      <c r="P43" s="124">
        <f t="shared" si="3"/>
        <v>0</v>
      </c>
    </row>
    <row r="44" spans="1:19" x14ac:dyDescent="0.3">
      <c r="A44" s="151" t="s">
        <v>28</v>
      </c>
      <c r="B44" s="152"/>
      <c r="C44" s="50"/>
      <c r="D44" s="50"/>
      <c r="E44" s="51"/>
      <c r="F44" s="51"/>
      <c r="G44" s="51"/>
      <c r="H44" s="62"/>
      <c r="I44" s="51"/>
      <c r="J44" s="51"/>
      <c r="K44" s="51"/>
      <c r="L44" s="51"/>
      <c r="M44" s="50"/>
      <c r="N44" s="50"/>
      <c r="O44" s="50"/>
      <c r="P44" s="125">
        <f t="shared" si="3"/>
        <v>0</v>
      </c>
    </row>
    <row r="45" spans="1:19" s="16" customFormat="1" x14ac:dyDescent="0.3">
      <c r="A45" s="63" t="s">
        <v>3</v>
      </c>
      <c r="B45" s="64"/>
      <c r="C45" s="65">
        <v>0</v>
      </c>
      <c r="D45" s="65">
        <v>0</v>
      </c>
      <c r="E45" s="65">
        <f>SUM(E40:G44)</f>
        <v>0</v>
      </c>
      <c r="F45" s="65">
        <f>SUM(E40:G44)</f>
        <v>0</v>
      </c>
      <c r="G45" s="65">
        <f>SUM(E40:G44)</f>
        <v>0</v>
      </c>
      <c r="H45" s="67"/>
      <c r="I45" s="65">
        <f>SUM(I40:K42,I43,I44)</f>
        <v>29</v>
      </c>
      <c r="J45" s="65">
        <f>SUM(I40,I41,I42,I43,I44)</f>
        <v>29</v>
      </c>
      <c r="K45" s="65">
        <f>SUM(I40:L44)</f>
        <v>29</v>
      </c>
      <c r="L45" s="65">
        <f>I43</f>
        <v>0</v>
      </c>
      <c r="M45" s="65">
        <v>0</v>
      </c>
      <c r="N45" s="65">
        <v>0</v>
      </c>
      <c r="O45" s="65">
        <v>0</v>
      </c>
      <c r="P45" s="65">
        <f>SUM(C45:O45)</f>
        <v>87</v>
      </c>
    </row>
    <row r="46" spans="1:19" s="16" customFormat="1" x14ac:dyDescent="0.3">
      <c r="A46" s="198" t="s">
        <v>4</v>
      </c>
      <c r="B46" s="199"/>
      <c r="C46" s="200">
        <v>0</v>
      </c>
      <c r="D46" s="200">
        <v>0</v>
      </c>
      <c r="E46" s="200">
        <f>COUNTA(E40:G44)</f>
        <v>0</v>
      </c>
      <c r="F46" s="70">
        <f>COUNTA(E40:G44)</f>
        <v>0</v>
      </c>
      <c r="G46" s="70">
        <f>COUNTA(E40:G44)</f>
        <v>0</v>
      </c>
      <c r="H46" s="67"/>
      <c r="I46" s="70">
        <f>COUNTA(I40:L44)</f>
        <v>1</v>
      </c>
      <c r="J46" s="70">
        <f>COUNTA(I40:L44)</f>
        <v>1</v>
      </c>
      <c r="K46" s="70">
        <f>COUNTA(I40:L44)</f>
        <v>1</v>
      </c>
      <c r="L46" s="70">
        <f>COUNTA(I43)</f>
        <v>0</v>
      </c>
      <c r="M46" s="70">
        <v>0</v>
      </c>
      <c r="N46" s="70">
        <v>0</v>
      </c>
      <c r="O46" s="70">
        <v>0</v>
      </c>
      <c r="P46" s="70">
        <f>IF(SUM(C46:O46)&gt;35,35,SUM(C46:O46))</f>
        <v>3</v>
      </c>
    </row>
    <row r="47" spans="1:19" s="8" customFormat="1" ht="21" x14ac:dyDescent="0.35">
      <c r="A47" s="58" t="s">
        <v>86</v>
      </c>
      <c r="B47" s="9"/>
      <c r="C47" s="58" t="s">
        <v>101</v>
      </c>
      <c r="D47" s="58"/>
      <c r="E47" s="58"/>
      <c r="H47" s="41"/>
      <c r="I47" s="9"/>
      <c r="J47" s="9"/>
      <c r="K47" s="9"/>
      <c r="L47" s="9"/>
      <c r="M47" s="9"/>
      <c r="P47" s="122"/>
    </row>
    <row r="48" spans="1:19" x14ac:dyDescent="0.3">
      <c r="A48" s="42" t="s">
        <v>7</v>
      </c>
      <c r="C48" s="73" t="s">
        <v>33</v>
      </c>
      <c r="D48" s="16" t="s">
        <v>9</v>
      </c>
      <c r="E48" s="43" t="s">
        <v>8</v>
      </c>
      <c r="F48" s="1" t="s">
        <v>10</v>
      </c>
      <c r="G48" s="43" t="s">
        <v>8</v>
      </c>
      <c r="H48" s="1" t="s">
        <v>29</v>
      </c>
    </row>
    <row r="49" spans="1:19" s="44" customFormat="1" x14ac:dyDescent="0.3">
      <c r="A49" s="153" t="s">
        <v>0</v>
      </c>
      <c r="B49" s="53" t="s">
        <v>72</v>
      </c>
      <c r="C49" s="52">
        <v>1</v>
      </c>
      <c r="D49" s="52">
        <v>2</v>
      </c>
      <c r="E49" s="52">
        <v>3</v>
      </c>
      <c r="F49" s="52">
        <v>4</v>
      </c>
      <c r="G49" s="52">
        <v>5</v>
      </c>
      <c r="H49" s="52">
        <v>6</v>
      </c>
      <c r="I49" s="52">
        <v>7</v>
      </c>
      <c r="J49" s="52">
        <v>8</v>
      </c>
      <c r="K49" s="52">
        <v>9</v>
      </c>
      <c r="L49" s="52">
        <v>10</v>
      </c>
      <c r="M49" s="52">
        <v>11</v>
      </c>
      <c r="N49" s="52">
        <v>12</v>
      </c>
      <c r="O49" s="52">
        <v>13</v>
      </c>
      <c r="P49" s="174" t="s">
        <v>2</v>
      </c>
      <c r="S49" s="83"/>
    </row>
    <row r="50" spans="1:19" s="44" customFormat="1" x14ac:dyDescent="0.3">
      <c r="A50" s="154"/>
      <c r="B50" s="54" t="s">
        <v>1</v>
      </c>
      <c r="C50" s="55" t="s">
        <v>73</v>
      </c>
      <c r="D50" s="55" t="s">
        <v>74</v>
      </c>
      <c r="E50" s="55" t="s">
        <v>75</v>
      </c>
      <c r="F50" s="55" t="s">
        <v>76</v>
      </c>
      <c r="G50" s="55" t="s">
        <v>77</v>
      </c>
      <c r="H50" s="55" t="s">
        <v>78</v>
      </c>
      <c r="I50" s="55" t="s">
        <v>79</v>
      </c>
      <c r="J50" s="55" t="s">
        <v>80</v>
      </c>
      <c r="K50" s="55" t="s">
        <v>81</v>
      </c>
      <c r="L50" s="55" t="s">
        <v>82</v>
      </c>
      <c r="M50" s="55" t="s">
        <v>83</v>
      </c>
      <c r="N50" s="55" t="s">
        <v>84</v>
      </c>
      <c r="O50" s="55" t="s">
        <v>85</v>
      </c>
      <c r="P50" s="175"/>
      <c r="S50" s="83"/>
    </row>
    <row r="51" spans="1:19" s="44" customFormat="1" x14ac:dyDescent="0.3">
      <c r="A51" s="147" t="s">
        <v>24</v>
      </c>
      <c r="B51" s="148"/>
      <c r="C51" s="47"/>
      <c r="D51" s="168">
        <v>19</v>
      </c>
      <c r="E51" s="169"/>
      <c r="F51" s="169"/>
      <c r="G51" s="170"/>
      <c r="H51" s="59"/>
      <c r="I51" s="96"/>
      <c r="J51" s="96"/>
      <c r="K51" s="96"/>
      <c r="L51" s="47"/>
      <c r="M51" s="96"/>
      <c r="N51" s="96"/>
      <c r="O51" s="96"/>
      <c r="P51" s="75">
        <f>SUM(C51:O51)</f>
        <v>19</v>
      </c>
      <c r="S51" s="83"/>
    </row>
    <row r="52" spans="1:19" s="44" customFormat="1" x14ac:dyDescent="0.3">
      <c r="A52" s="149" t="s">
        <v>25</v>
      </c>
      <c r="B52" s="150"/>
      <c r="C52" s="171">
        <v>29</v>
      </c>
      <c r="D52" s="172"/>
      <c r="E52" s="172"/>
      <c r="F52" s="172"/>
      <c r="G52" s="173"/>
      <c r="H52" s="60"/>
      <c r="I52" s="171">
        <v>31</v>
      </c>
      <c r="J52" s="172"/>
      <c r="K52" s="172"/>
      <c r="L52" s="172"/>
      <c r="M52" s="173"/>
      <c r="N52" s="48"/>
      <c r="O52" s="48"/>
      <c r="P52" s="76">
        <f t="shared" ref="P52:P55" si="4">SUM(C52:O52)</f>
        <v>60</v>
      </c>
      <c r="S52" s="83"/>
    </row>
    <row r="53" spans="1:19" s="44" customFormat="1" x14ac:dyDescent="0.3">
      <c r="A53" s="149" t="s">
        <v>26</v>
      </c>
      <c r="B53" s="150"/>
      <c r="C53" s="48"/>
      <c r="D53" s="48"/>
      <c r="E53" s="49"/>
      <c r="F53" s="49"/>
      <c r="G53" s="49"/>
      <c r="H53" s="61"/>
      <c r="I53" s="160">
        <v>19</v>
      </c>
      <c r="J53" s="161"/>
      <c r="K53" s="161"/>
      <c r="L53" s="161"/>
      <c r="M53" s="161"/>
      <c r="N53" s="161"/>
      <c r="O53" s="162"/>
      <c r="P53" s="76">
        <f t="shared" si="4"/>
        <v>19</v>
      </c>
      <c r="S53" s="83"/>
    </row>
    <row r="54" spans="1:19" s="44" customFormat="1" x14ac:dyDescent="0.3">
      <c r="A54" s="149" t="s">
        <v>27</v>
      </c>
      <c r="B54" s="150"/>
      <c r="C54" s="48"/>
      <c r="D54" s="48"/>
      <c r="E54" s="49"/>
      <c r="F54" s="49"/>
      <c r="G54" s="49"/>
      <c r="H54" s="61"/>
      <c r="I54" s="49"/>
      <c r="J54" s="49"/>
      <c r="K54" s="49"/>
      <c r="L54" s="49"/>
      <c r="M54" s="48"/>
      <c r="N54" s="48"/>
      <c r="O54" s="48"/>
      <c r="P54" s="76">
        <f t="shared" si="4"/>
        <v>0</v>
      </c>
      <c r="S54" s="83"/>
    </row>
    <row r="55" spans="1:19" s="44" customFormat="1" x14ac:dyDescent="0.3">
      <c r="A55" s="151" t="s">
        <v>28</v>
      </c>
      <c r="B55" s="152"/>
      <c r="C55" s="50"/>
      <c r="D55" s="50"/>
      <c r="E55" s="51"/>
      <c r="F55" s="51"/>
      <c r="G55" s="51"/>
      <c r="H55" s="62"/>
      <c r="I55" s="51"/>
      <c r="J55" s="51"/>
      <c r="K55" s="51"/>
      <c r="L55" s="51"/>
      <c r="M55" s="50"/>
      <c r="N55" s="50"/>
      <c r="O55" s="50"/>
      <c r="P55" s="74">
        <f t="shared" si="4"/>
        <v>0</v>
      </c>
      <c r="S55" s="83"/>
    </row>
    <row r="56" spans="1:19" s="42" customFormat="1" x14ac:dyDescent="0.3">
      <c r="A56" s="63" t="s">
        <v>3</v>
      </c>
      <c r="B56" s="64"/>
      <c r="C56" s="71">
        <f>C52</f>
        <v>29</v>
      </c>
      <c r="D56" s="71">
        <f>SUM(D51,C52)</f>
        <v>48</v>
      </c>
      <c r="E56" s="71">
        <f>SUM(D51,C52)</f>
        <v>48</v>
      </c>
      <c r="F56" s="71">
        <f>SUM(D51,C52)</f>
        <v>48</v>
      </c>
      <c r="G56" s="71">
        <f>SUM(D51,C52)</f>
        <v>48</v>
      </c>
      <c r="H56" s="72"/>
      <c r="I56" s="71">
        <f>SUM(I52,I53)</f>
        <v>50</v>
      </c>
      <c r="J56" s="71">
        <f>SUM(I52,I53)</f>
        <v>50</v>
      </c>
      <c r="K56" s="71">
        <f>SUM(I52,I53)</f>
        <v>50</v>
      </c>
      <c r="L56" s="71">
        <f>SUM(I52,I53)</f>
        <v>50</v>
      </c>
      <c r="M56" s="71">
        <f>SUM(I52,I53)</f>
        <v>50</v>
      </c>
      <c r="N56" s="71">
        <f>I53</f>
        <v>19</v>
      </c>
      <c r="O56" s="71">
        <f>I53</f>
        <v>19</v>
      </c>
      <c r="P56" s="65">
        <f>SUM(C56:O56)</f>
        <v>509</v>
      </c>
      <c r="S56" s="80"/>
    </row>
    <row r="57" spans="1:19" s="42" customFormat="1" x14ac:dyDescent="0.3">
      <c r="A57" s="68" t="s">
        <v>4</v>
      </c>
      <c r="B57" s="69"/>
      <c r="C57" s="70">
        <v>1</v>
      </c>
      <c r="D57" s="70">
        <v>2</v>
      </c>
      <c r="E57" s="70">
        <v>2</v>
      </c>
      <c r="F57" s="70">
        <v>2</v>
      </c>
      <c r="G57" s="70">
        <v>2</v>
      </c>
      <c r="H57" s="67"/>
      <c r="I57" s="70">
        <v>2</v>
      </c>
      <c r="J57" s="70">
        <v>2</v>
      </c>
      <c r="K57" s="70">
        <v>2</v>
      </c>
      <c r="L57" s="70">
        <v>2</v>
      </c>
      <c r="M57" s="70">
        <v>2</v>
      </c>
      <c r="N57" s="70">
        <v>1</v>
      </c>
      <c r="O57" s="70">
        <v>1</v>
      </c>
      <c r="P57" s="70">
        <f>IF(SUM(C57:O57)&gt;35,35,SUM(C57:O57))</f>
        <v>21</v>
      </c>
      <c r="S57" s="80"/>
    </row>
    <row r="58" spans="1:19" s="44" customFormat="1" x14ac:dyDescent="0.3">
      <c r="A58" s="42" t="s">
        <v>7</v>
      </c>
      <c r="B58" s="1"/>
      <c r="C58" s="43" t="s">
        <v>45</v>
      </c>
      <c r="D58" s="1" t="s">
        <v>9</v>
      </c>
      <c r="E58" s="73" t="s">
        <v>33</v>
      </c>
      <c r="F58" s="16" t="s">
        <v>10</v>
      </c>
      <c r="G58" s="43" t="s">
        <v>8</v>
      </c>
      <c r="H58" s="1" t="s">
        <v>29</v>
      </c>
      <c r="I58" s="1"/>
      <c r="J58" s="1"/>
      <c r="K58" s="1"/>
      <c r="L58" s="1"/>
      <c r="M58" s="1"/>
      <c r="N58" s="1"/>
      <c r="O58" s="1"/>
      <c r="P58" s="81"/>
      <c r="S58" s="79"/>
    </row>
    <row r="59" spans="1:19" x14ac:dyDescent="0.3">
      <c r="A59" s="153" t="s">
        <v>0</v>
      </c>
      <c r="B59" s="53" t="s">
        <v>72</v>
      </c>
      <c r="C59" s="52">
        <v>1</v>
      </c>
      <c r="D59" s="52">
        <v>2</v>
      </c>
      <c r="E59" s="52">
        <v>3</v>
      </c>
      <c r="F59" s="52">
        <v>4</v>
      </c>
      <c r="G59" s="52">
        <v>5</v>
      </c>
      <c r="H59" s="52">
        <v>6</v>
      </c>
      <c r="I59" s="52">
        <v>7</v>
      </c>
      <c r="J59" s="52">
        <v>8</v>
      </c>
      <c r="K59" s="52">
        <v>9</v>
      </c>
      <c r="L59" s="52">
        <v>10</v>
      </c>
      <c r="M59" s="52">
        <v>11</v>
      </c>
      <c r="N59" s="52">
        <v>12</v>
      </c>
      <c r="O59" s="52">
        <v>13</v>
      </c>
      <c r="P59" s="155" t="s">
        <v>2</v>
      </c>
      <c r="S59" s="81"/>
    </row>
    <row r="60" spans="1:19" x14ac:dyDescent="0.3">
      <c r="A60" s="154"/>
      <c r="B60" s="54" t="s">
        <v>1</v>
      </c>
      <c r="C60" s="55" t="s">
        <v>73</v>
      </c>
      <c r="D60" s="55" t="s">
        <v>74</v>
      </c>
      <c r="E60" s="55" t="s">
        <v>75</v>
      </c>
      <c r="F60" s="55" t="s">
        <v>76</v>
      </c>
      <c r="G60" s="55" t="s">
        <v>77</v>
      </c>
      <c r="H60" s="55" t="s">
        <v>78</v>
      </c>
      <c r="I60" s="55" t="s">
        <v>79</v>
      </c>
      <c r="J60" s="55" t="s">
        <v>80</v>
      </c>
      <c r="K60" s="55" t="s">
        <v>81</v>
      </c>
      <c r="L60" s="55" t="s">
        <v>82</v>
      </c>
      <c r="M60" s="55" t="s">
        <v>83</v>
      </c>
      <c r="N60" s="55" t="s">
        <v>84</v>
      </c>
      <c r="O60" s="55" t="s">
        <v>85</v>
      </c>
      <c r="P60" s="156"/>
      <c r="S60" s="81"/>
    </row>
    <row r="61" spans="1:19" x14ac:dyDescent="0.3">
      <c r="A61" s="147" t="s">
        <v>24</v>
      </c>
      <c r="B61" s="148"/>
      <c r="C61" s="47"/>
      <c r="D61" s="47"/>
      <c r="E61" s="96"/>
      <c r="F61" s="96"/>
      <c r="G61" s="96"/>
      <c r="H61" s="59"/>
      <c r="I61" s="96"/>
      <c r="J61" s="96"/>
      <c r="K61" s="96"/>
      <c r="L61" s="47"/>
      <c r="M61" s="96"/>
      <c r="N61" s="96"/>
      <c r="O61" s="96"/>
      <c r="P61" s="123">
        <f t="shared" ref="P61:P65" si="5">SUM(C61:O61)</f>
        <v>0</v>
      </c>
      <c r="S61" s="81"/>
    </row>
    <row r="62" spans="1:19" x14ac:dyDescent="0.3">
      <c r="A62" s="149" t="s">
        <v>25</v>
      </c>
      <c r="B62" s="150"/>
      <c r="C62" s="48"/>
      <c r="D62" s="48"/>
      <c r="E62" s="49"/>
      <c r="F62" s="49"/>
      <c r="G62" s="49"/>
      <c r="H62" s="60"/>
      <c r="I62" s="49"/>
      <c r="J62" s="49"/>
      <c r="K62" s="49"/>
      <c r="L62" s="49"/>
      <c r="M62" s="48"/>
      <c r="N62" s="48"/>
      <c r="O62" s="48"/>
      <c r="P62" s="124">
        <f t="shared" si="5"/>
        <v>0</v>
      </c>
      <c r="S62" s="81"/>
    </row>
    <row r="63" spans="1:19" x14ac:dyDescent="0.3">
      <c r="A63" s="149" t="s">
        <v>26</v>
      </c>
      <c r="B63" s="150"/>
      <c r="C63" s="48"/>
      <c r="D63" s="48"/>
      <c r="E63" s="49"/>
      <c r="F63" s="49"/>
      <c r="G63" s="49"/>
      <c r="H63" s="61"/>
      <c r="I63" s="48"/>
      <c r="J63" s="48"/>
      <c r="K63" s="48"/>
      <c r="L63" s="49"/>
      <c r="M63" s="49"/>
      <c r="N63" s="49"/>
      <c r="O63" s="48"/>
      <c r="P63" s="124">
        <f t="shared" si="5"/>
        <v>0</v>
      </c>
      <c r="S63" s="81"/>
    </row>
    <row r="64" spans="1:19" x14ac:dyDescent="0.3">
      <c r="A64" s="149" t="s">
        <v>27</v>
      </c>
      <c r="B64" s="150"/>
      <c r="C64" s="48"/>
      <c r="D64" s="48"/>
      <c r="E64" s="49"/>
      <c r="F64" s="49"/>
      <c r="G64" s="49"/>
      <c r="H64" s="61"/>
      <c r="I64" s="157">
        <v>19</v>
      </c>
      <c r="J64" s="158"/>
      <c r="K64" s="158"/>
      <c r="L64" s="158"/>
      <c r="M64" s="158"/>
      <c r="N64" s="158"/>
      <c r="O64" s="159"/>
      <c r="P64" s="124">
        <f>SUM(C64:O64)</f>
        <v>19</v>
      </c>
    </row>
    <row r="65" spans="1:19" x14ac:dyDescent="0.3">
      <c r="A65" s="151" t="s">
        <v>28</v>
      </c>
      <c r="B65" s="152"/>
      <c r="C65" s="50"/>
      <c r="D65" s="50"/>
      <c r="E65" s="51"/>
      <c r="F65" s="51"/>
      <c r="G65" s="51"/>
      <c r="H65" s="62"/>
      <c r="I65" s="51"/>
      <c r="J65" s="51"/>
      <c r="K65" s="51"/>
      <c r="L65" s="51"/>
      <c r="M65" s="50"/>
      <c r="N65" s="50"/>
      <c r="O65" s="50"/>
      <c r="P65" s="125">
        <f t="shared" si="5"/>
        <v>0</v>
      </c>
      <c r="S65" s="82"/>
    </row>
    <row r="66" spans="1:19" s="16" customFormat="1" x14ac:dyDescent="0.3">
      <c r="A66" s="63" t="s">
        <v>3</v>
      </c>
      <c r="B66" s="64"/>
      <c r="C66" s="65">
        <v>0</v>
      </c>
      <c r="D66" s="65">
        <v>0</v>
      </c>
      <c r="E66" s="65">
        <f>SUM(E61:G65)</f>
        <v>0</v>
      </c>
      <c r="F66" s="65">
        <f>SUM(E61:G65)</f>
        <v>0</v>
      </c>
      <c r="G66" s="65">
        <f>SUM(E61:G65)</f>
        <v>0</v>
      </c>
      <c r="H66" s="67"/>
      <c r="I66" s="65">
        <f>SUM(I61:L64)</f>
        <v>19</v>
      </c>
      <c r="J66" s="65">
        <f>SUM(I61:L64)</f>
        <v>19</v>
      </c>
      <c r="K66" s="65">
        <f>SUM(I61:L64)</f>
        <v>19</v>
      </c>
      <c r="L66" s="65">
        <f>I64</f>
        <v>19</v>
      </c>
      <c r="M66" s="65">
        <f>I64</f>
        <v>19</v>
      </c>
      <c r="N66" s="65">
        <f>I64</f>
        <v>19</v>
      </c>
      <c r="O66" s="65">
        <f>I64</f>
        <v>19</v>
      </c>
      <c r="P66" s="65">
        <f>SUM(C66:O66)</f>
        <v>133</v>
      </c>
    </row>
    <row r="67" spans="1:19" s="16" customFormat="1" x14ac:dyDescent="0.3">
      <c r="A67" s="198" t="s">
        <v>4</v>
      </c>
      <c r="B67" s="199"/>
      <c r="C67" s="200">
        <v>0</v>
      </c>
      <c r="D67" s="200">
        <v>0</v>
      </c>
      <c r="E67" s="200">
        <f>COUNTA(E61:G65)</f>
        <v>0</v>
      </c>
      <c r="F67" s="70">
        <f>COUNTA(E61:G65)</f>
        <v>0</v>
      </c>
      <c r="G67" s="70">
        <f>COUNTA(E61:G65)</f>
        <v>0</v>
      </c>
      <c r="H67" s="67"/>
      <c r="I67" s="70">
        <f>COUNTA(I61:L64)</f>
        <v>1</v>
      </c>
      <c r="J67" s="70">
        <f>COUNTA(I61:L64)</f>
        <v>1</v>
      </c>
      <c r="K67" s="70">
        <f>COUNTA(I61:L64)</f>
        <v>1</v>
      </c>
      <c r="L67" s="70">
        <v>1</v>
      </c>
      <c r="M67" s="70">
        <v>1</v>
      </c>
      <c r="N67" s="70">
        <v>1</v>
      </c>
      <c r="O67" s="70">
        <v>1</v>
      </c>
      <c r="P67" s="70">
        <f>IF(SUM(C67:O67)&gt;35,35,SUM(C67:O67))</f>
        <v>7</v>
      </c>
    </row>
    <row r="68" spans="1:19" ht="21" x14ac:dyDescent="0.35">
      <c r="A68" s="58" t="s">
        <v>86</v>
      </c>
      <c r="B68" s="201"/>
      <c r="C68" s="58" t="s">
        <v>102</v>
      </c>
      <c r="D68" s="58"/>
      <c r="E68" s="58"/>
      <c r="F68" s="8"/>
      <c r="G68" s="8"/>
      <c r="H68" s="41"/>
      <c r="I68" s="9"/>
      <c r="J68" s="9"/>
      <c r="K68" s="9"/>
      <c r="L68" s="9"/>
      <c r="M68" s="9"/>
      <c r="N68" s="8"/>
      <c r="O68" s="8"/>
      <c r="P68" s="122"/>
    </row>
    <row r="69" spans="1:19" x14ac:dyDescent="0.3">
      <c r="A69" s="42" t="s">
        <v>7</v>
      </c>
      <c r="C69" s="73" t="s">
        <v>33</v>
      </c>
      <c r="D69" s="16" t="s">
        <v>9</v>
      </c>
      <c r="E69" s="43" t="s">
        <v>8</v>
      </c>
      <c r="F69" s="1" t="s">
        <v>10</v>
      </c>
      <c r="G69" s="43" t="s">
        <v>8</v>
      </c>
      <c r="H69" s="1" t="s">
        <v>29</v>
      </c>
    </row>
    <row r="70" spans="1:19" x14ac:dyDescent="0.3">
      <c r="A70" s="153" t="s">
        <v>0</v>
      </c>
      <c r="B70" s="53" t="s">
        <v>72</v>
      </c>
      <c r="C70" s="52">
        <v>1</v>
      </c>
      <c r="D70" s="52">
        <v>2</v>
      </c>
      <c r="E70" s="52">
        <v>3</v>
      </c>
      <c r="F70" s="52">
        <v>4</v>
      </c>
      <c r="G70" s="52">
        <v>5</v>
      </c>
      <c r="H70" s="52">
        <v>6</v>
      </c>
      <c r="I70" s="52">
        <v>7</v>
      </c>
      <c r="J70" s="52">
        <v>8</v>
      </c>
      <c r="K70" s="52">
        <v>9</v>
      </c>
      <c r="L70" s="52">
        <v>10</v>
      </c>
      <c r="M70" s="52">
        <v>11</v>
      </c>
      <c r="N70" s="52">
        <v>12</v>
      </c>
      <c r="O70" s="52">
        <v>13</v>
      </c>
      <c r="P70" s="155" t="s">
        <v>2</v>
      </c>
    </row>
    <row r="71" spans="1:19" x14ac:dyDescent="0.3">
      <c r="A71" s="154"/>
      <c r="B71" s="54" t="s">
        <v>1</v>
      </c>
      <c r="C71" s="55" t="s">
        <v>73</v>
      </c>
      <c r="D71" s="55" t="s">
        <v>74</v>
      </c>
      <c r="E71" s="55" t="s">
        <v>75</v>
      </c>
      <c r="F71" s="55" t="s">
        <v>76</v>
      </c>
      <c r="G71" s="55" t="s">
        <v>77</v>
      </c>
      <c r="H71" s="55" t="s">
        <v>78</v>
      </c>
      <c r="I71" s="55" t="s">
        <v>79</v>
      </c>
      <c r="J71" s="55" t="s">
        <v>80</v>
      </c>
      <c r="K71" s="55" t="s">
        <v>81</v>
      </c>
      <c r="L71" s="55" t="s">
        <v>82</v>
      </c>
      <c r="M71" s="55" t="s">
        <v>83</v>
      </c>
      <c r="N71" s="55" t="s">
        <v>84</v>
      </c>
      <c r="O71" s="55" t="s">
        <v>85</v>
      </c>
      <c r="P71" s="156"/>
    </row>
    <row r="72" spans="1:19" x14ac:dyDescent="0.3">
      <c r="A72" s="147" t="s">
        <v>24</v>
      </c>
      <c r="B72" s="148"/>
      <c r="C72" s="47"/>
      <c r="D72" s="47"/>
      <c r="E72" s="96"/>
      <c r="F72" s="96"/>
      <c r="G72" s="96"/>
      <c r="H72" s="59"/>
      <c r="I72" s="96"/>
      <c r="J72" s="96"/>
      <c r="K72" s="96"/>
      <c r="L72" s="47"/>
      <c r="M72" s="96"/>
      <c r="N72" s="96"/>
      <c r="O72" s="96"/>
      <c r="P72" s="123">
        <f t="shared" ref="P72:P77" si="6">SUM(C72:O72)</f>
        <v>0</v>
      </c>
    </row>
    <row r="73" spans="1:19" x14ac:dyDescent="0.3">
      <c r="A73" s="149" t="s">
        <v>25</v>
      </c>
      <c r="B73" s="150"/>
      <c r="C73" s="48"/>
      <c r="D73" s="48"/>
      <c r="E73" s="49"/>
      <c r="F73" s="49"/>
      <c r="G73" s="49"/>
      <c r="H73" s="60"/>
      <c r="I73" s="49"/>
      <c r="J73" s="49"/>
      <c r="K73" s="49"/>
      <c r="L73" s="49"/>
      <c r="M73" s="48"/>
      <c r="N73" s="48"/>
      <c r="O73" s="48"/>
      <c r="P73" s="124">
        <f t="shared" si="6"/>
        <v>0</v>
      </c>
    </row>
    <row r="74" spans="1:19" x14ac:dyDescent="0.3">
      <c r="A74" s="149" t="s">
        <v>26</v>
      </c>
      <c r="B74" s="150"/>
      <c r="C74" s="48"/>
      <c r="D74" s="48"/>
      <c r="E74" s="49"/>
      <c r="F74" s="49"/>
      <c r="G74" s="49"/>
      <c r="H74" s="61"/>
      <c r="I74" s="48"/>
      <c r="J74" s="48"/>
      <c r="K74" s="48"/>
      <c r="L74" s="49"/>
      <c r="M74" s="49"/>
      <c r="N74" s="49"/>
      <c r="O74" s="48"/>
      <c r="P74" s="124">
        <f t="shared" si="6"/>
        <v>0</v>
      </c>
    </row>
    <row r="75" spans="1:19" x14ac:dyDescent="0.3">
      <c r="A75" s="149" t="s">
        <v>27</v>
      </c>
      <c r="B75" s="150"/>
      <c r="C75" s="48"/>
      <c r="D75" s="48"/>
      <c r="E75" s="49"/>
      <c r="F75" s="49"/>
      <c r="G75" s="49"/>
      <c r="H75" s="61"/>
      <c r="I75" s="49"/>
      <c r="J75" s="49"/>
      <c r="K75" s="49"/>
      <c r="L75" s="49"/>
      <c r="M75" s="48"/>
      <c r="N75" s="48"/>
      <c r="O75" s="48"/>
      <c r="P75" s="124">
        <f t="shared" si="6"/>
        <v>0</v>
      </c>
    </row>
    <row r="76" spans="1:19" x14ac:dyDescent="0.3">
      <c r="A76" s="151" t="s">
        <v>28</v>
      </c>
      <c r="B76" s="152"/>
      <c r="C76" s="50"/>
      <c r="D76" s="50"/>
      <c r="E76" s="51"/>
      <c r="F76" s="51"/>
      <c r="G76" s="51"/>
      <c r="H76" s="62"/>
      <c r="I76" s="51"/>
      <c r="J76" s="51"/>
      <c r="K76" s="51"/>
      <c r="L76" s="51"/>
      <c r="M76" s="50"/>
      <c r="N76" s="50"/>
      <c r="O76" s="50"/>
      <c r="P76" s="125">
        <f t="shared" si="6"/>
        <v>0</v>
      </c>
    </row>
    <row r="77" spans="1:19" x14ac:dyDescent="0.3">
      <c r="A77" s="63" t="s">
        <v>3</v>
      </c>
      <c r="B77" s="64"/>
      <c r="C77" s="65">
        <v>0</v>
      </c>
      <c r="D77" s="65">
        <v>0</v>
      </c>
      <c r="E77" s="65">
        <f>SUM(E72:G76)</f>
        <v>0</v>
      </c>
      <c r="F77" s="65">
        <f>SUM(E72:G76)</f>
        <v>0</v>
      </c>
      <c r="G77" s="65">
        <f>SUM(E72:G76)</f>
        <v>0</v>
      </c>
      <c r="H77" s="67"/>
      <c r="I77" s="65">
        <f>SUM(I72:L76)</f>
        <v>0</v>
      </c>
      <c r="J77" s="65">
        <f>SUM(I72:L76)</f>
        <v>0</v>
      </c>
      <c r="K77" s="65">
        <f>SUM(I72:L76)</f>
        <v>0</v>
      </c>
      <c r="L77" s="65">
        <f>SUM(I73:L74,I76)</f>
        <v>0</v>
      </c>
      <c r="M77" s="65">
        <v>0</v>
      </c>
      <c r="N77" s="65">
        <v>0</v>
      </c>
      <c r="O77" s="65">
        <v>0</v>
      </c>
      <c r="P77" s="65">
        <f t="shared" si="6"/>
        <v>0</v>
      </c>
    </row>
    <row r="78" spans="1:19" x14ac:dyDescent="0.3">
      <c r="A78" s="68" t="s">
        <v>4</v>
      </c>
      <c r="B78" s="69"/>
      <c r="C78" s="70">
        <v>0</v>
      </c>
      <c r="D78" s="70">
        <v>0</v>
      </c>
      <c r="E78" s="70">
        <f>COUNTA(E72:G76)</f>
        <v>0</v>
      </c>
      <c r="F78" s="70">
        <f>COUNTA(E72:G76)</f>
        <v>0</v>
      </c>
      <c r="G78" s="70">
        <f>COUNTA(E72:G76)</f>
        <v>0</v>
      </c>
      <c r="H78" s="67"/>
      <c r="I78" s="70">
        <f>COUNTA(I72:L76)</f>
        <v>0</v>
      </c>
      <c r="J78" s="70">
        <f>COUNTA(I72:L76)</f>
        <v>0</v>
      </c>
      <c r="K78" s="70">
        <f>COUNTA(I72:L76)</f>
        <v>0</v>
      </c>
      <c r="L78" s="70">
        <f>COUNTA(I73:L74,I76)</f>
        <v>0</v>
      </c>
      <c r="M78" s="70">
        <v>0</v>
      </c>
      <c r="N78" s="70">
        <v>0</v>
      </c>
      <c r="O78" s="70">
        <v>0</v>
      </c>
      <c r="P78" s="70">
        <f>IF(SUM(C78:O78)&gt;35,35,SUM(C78:O78))</f>
        <v>0</v>
      </c>
    </row>
    <row r="79" spans="1:19" x14ac:dyDescent="0.3">
      <c r="A79" s="42" t="s">
        <v>7</v>
      </c>
      <c r="C79" s="43" t="s">
        <v>45</v>
      </c>
      <c r="D79" s="1" t="s">
        <v>9</v>
      </c>
      <c r="E79" s="73" t="s">
        <v>33</v>
      </c>
      <c r="F79" s="16" t="s">
        <v>10</v>
      </c>
      <c r="G79" s="43" t="s">
        <v>8</v>
      </c>
      <c r="H79" s="1" t="s">
        <v>29</v>
      </c>
    </row>
    <row r="80" spans="1:19" x14ac:dyDescent="0.3">
      <c r="A80" s="153" t="s">
        <v>0</v>
      </c>
      <c r="B80" s="53" t="s">
        <v>72</v>
      </c>
      <c r="C80" s="52">
        <v>1</v>
      </c>
      <c r="D80" s="52">
        <v>2</v>
      </c>
      <c r="E80" s="52">
        <v>3</v>
      </c>
      <c r="F80" s="52">
        <v>4</v>
      </c>
      <c r="G80" s="52">
        <v>5</v>
      </c>
      <c r="H80" s="52">
        <v>6</v>
      </c>
      <c r="I80" s="52">
        <v>7</v>
      </c>
      <c r="J80" s="52">
        <v>8</v>
      </c>
      <c r="K80" s="52">
        <v>9</v>
      </c>
      <c r="L80" s="52">
        <v>10</v>
      </c>
      <c r="M80" s="52">
        <v>11</v>
      </c>
      <c r="N80" s="52">
        <v>12</v>
      </c>
      <c r="O80" s="52">
        <v>13</v>
      </c>
      <c r="P80" s="155" t="s">
        <v>2</v>
      </c>
    </row>
    <row r="81" spans="1:16" x14ac:dyDescent="0.3">
      <c r="A81" s="154"/>
      <c r="B81" s="54" t="s">
        <v>1</v>
      </c>
      <c r="C81" s="55" t="s">
        <v>73</v>
      </c>
      <c r="D81" s="55" t="s">
        <v>74</v>
      </c>
      <c r="E81" s="55" t="s">
        <v>75</v>
      </c>
      <c r="F81" s="55" t="s">
        <v>76</v>
      </c>
      <c r="G81" s="55" t="s">
        <v>77</v>
      </c>
      <c r="H81" s="55" t="s">
        <v>78</v>
      </c>
      <c r="I81" s="55" t="s">
        <v>79</v>
      </c>
      <c r="J81" s="55" t="s">
        <v>80</v>
      </c>
      <c r="K81" s="55" t="s">
        <v>81</v>
      </c>
      <c r="L81" s="55" t="s">
        <v>82</v>
      </c>
      <c r="M81" s="55" t="s">
        <v>83</v>
      </c>
      <c r="N81" s="55" t="s">
        <v>84</v>
      </c>
      <c r="O81" s="55" t="s">
        <v>85</v>
      </c>
      <c r="P81" s="156"/>
    </row>
    <row r="82" spans="1:16" x14ac:dyDescent="0.3">
      <c r="A82" s="147" t="s">
        <v>24</v>
      </c>
      <c r="B82" s="148"/>
      <c r="C82" s="47"/>
      <c r="D82" s="47"/>
      <c r="E82" s="96"/>
      <c r="F82" s="96"/>
      <c r="G82" s="96"/>
      <c r="H82" s="59"/>
      <c r="I82" s="96"/>
      <c r="J82" s="96"/>
      <c r="K82" s="96"/>
      <c r="L82" s="47"/>
      <c r="M82" s="96"/>
      <c r="N82" s="96"/>
      <c r="O82" s="96"/>
      <c r="P82" s="123">
        <f>SUM(C82:O82)</f>
        <v>0</v>
      </c>
    </row>
    <row r="83" spans="1:16" x14ac:dyDescent="0.3">
      <c r="A83" s="149" t="s">
        <v>25</v>
      </c>
      <c r="B83" s="150"/>
      <c r="C83" s="48"/>
      <c r="D83" s="48"/>
      <c r="E83" s="49"/>
      <c r="F83" s="49"/>
      <c r="G83" s="49"/>
      <c r="H83" s="60"/>
      <c r="I83" s="49"/>
      <c r="J83" s="49"/>
      <c r="K83" s="49"/>
      <c r="L83" s="49"/>
      <c r="M83" s="48"/>
      <c r="N83" s="48"/>
      <c r="O83" s="48"/>
      <c r="P83" s="124">
        <f t="shared" ref="P83:P86" si="7">SUM(C83:O83)</f>
        <v>0</v>
      </c>
    </row>
    <row r="84" spans="1:16" x14ac:dyDescent="0.3">
      <c r="A84" s="149" t="s">
        <v>26</v>
      </c>
      <c r="B84" s="150"/>
      <c r="C84" s="48"/>
      <c r="D84" s="48"/>
      <c r="E84" s="49"/>
      <c r="F84" s="49"/>
      <c r="G84" s="49"/>
      <c r="H84" s="61"/>
      <c r="I84" s="160">
        <v>29</v>
      </c>
      <c r="J84" s="161"/>
      <c r="K84" s="161"/>
      <c r="L84" s="161"/>
      <c r="M84" s="161"/>
      <c r="N84" s="161"/>
      <c r="O84" s="162"/>
      <c r="P84" s="124">
        <f t="shared" si="7"/>
        <v>29</v>
      </c>
    </row>
    <row r="85" spans="1:16" x14ac:dyDescent="0.3">
      <c r="A85" s="149" t="s">
        <v>27</v>
      </c>
      <c r="B85" s="150"/>
      <c r="C85" s="157">
        <v>29</v>
      </c>
      <c r="D85" s="158"/>
      <c r="E85" s="158"/>
      <c r="F85" s="158"/>
      <c r="G85" s="159"/>
      <c r="H85" s="61"/>
      <c r="I85" s="49"/>
      <c r="J85" s="49"/>
      <c r="K85" s="49"/>
      <c r="L85" s="49"/>
      <c r="M85" s="48"/>
      <c r="N85" s="48"/>
      <c r="O85" s="48"/>
      <c r="P85" s="124">
        <f t="shared" si="7"/>
        <v>29</v>
      </c>
    </row>
    <row r="86" spans="1:16" x14ac:dyDescent="0.3">
      <c r="A86" s="151" t="s">
        <v>28</v>
      </c>
      <c r="B86" s="152"/>
      <c r="C86" s="163">
        <v>50</v>
      </c>
      <c r="D86" s="164"/>
      <c r="E86" s="164"/>
      <c r="F86" s="164"/>
      <c r="G86" s="165"/>
      <c r="H86" s="62"/>
      <c r="I86" s="163">
        <v>29</v>
      </c>
      <c r="J86" s="164"/>
      <c r="K86" s="164"/>
      <c r="L86" s="164"/>
      <c r="M86" s="165"/>
      <c r="N86" s="50"/>
      <c r="O86" s="50"/>
      <c r="P86" s="125">
        <f t="shared" si="7"/>
        <v>79</v>
      </c>
    </row>
    <row r="87" spans="1:16" x14ac:dyDescent="0.3">
      <c r="A87" s="63" t="s">
        <v>3</v>
      </c>
      <c r="B87" s="64"/>
      <c r="C87" s="65">
        <f>SUM(C85:G86)</f>
        <v>79</v>
      </c>
      <c r="D87" s="65">
        <f>SUM(C85:G86)</f>
        <v>79</v>
      </c>
      <c r="E87" s="65">
        <f>SUM(C85:G86)</f>
        <v>79</v>
      </c>
      <c r="F87" s="65">
        <f>SUM(C85:G86)</f>
        <v>79</v>
      </c>
      <c r="G87" s="65">
        <f>SUM(C85:G86)</f>
        <v>79</v>
      </c>
      <c r="H87" s="67"/>
      <c r="I87" s="65">
        <f>SUM(I84,I86)</f>
        <v>58</v>
      </c>
      <c r="J87" s="65">
        <f>SUM(I84,I86)</f>
        <v>58</v>
      </c>
      <c r="K87" s="65">
        <f>SUM(I84,I86)</f>
        <v>58</v>
      </c>
      <c r="L87" s="65">
        <f>SUM(I84,I86)</f>
        <v>58</v>
      </c>
      <c r="M87" s="65">
        <f>SUM(I84,I86)</f>
        <v>58</v>
      </c>
      <c r="N87" s="65">
        <f>I84</f>
        <v>29</v>
      </c>
      <c r="O87" s="65">
        <f>I84</f>
        <v>29</v>
      </c>
      <c r="P87" s="65">
        <f>SUM(C87:O87)</f>
        <v>743</v>
      </c>
    </row>
    <row r="88" spans="1:16" x14ac:dyDescent="0.3">
      <c r="A88" s="198" t="s">
        <v>4</v>
      </c>
      <c r="B88" s="199"/>
      <c r="C88" s="200">
        <v>2</v>
      </c>
      <c r="D88" s="200">
        <v>2</v>
      </c>
      <c r="E88" s="200">
        <v>2</v>
      </c>
      <c r="F88" s="70">
        <v>2</v>
      </c>
      <c r="G88" s="70">
        <v>2</v>
      </c>
      <c r="H88" s="67"/>
      <c r="I88" s="70">
        <v>2</v>
      </c>
      <c r="J88" s="70">
        <v>2</v>
      </c>
      <c r="K88" s="70">
        <v>2</v>
      </c>
      <c r="L88" s="70">
        <v>2</v>
      </c>
      <c r="M88" s="70">
        <v>2</v>
      </c>
      <c r="N88" s="70">
        <v>1</v>
      </c>
      <c r="O88" s="70">
        <v>1</v>
      </c>
      <c r="P88" s="70">
        <f>IF(SUM(C88:O88)&gt;35,35,SUM(C88:O88))</f>
        <v>22</v>
      </c>
    </row>
    <row r="89" spans="1:16" ht="21" x14ac:dyDescent="0.35">
      <c r="A89" s="58" t="s">
        <v>86</v>
      </c>
      <c r="B89" s="201"/>
      <c r="C89" s="58" t="s">
        <v>103</v>
      </c>
      <c r="D89" s="58"/>
      <c r="E89" s="58"/>
      <c r="F89" s="8"/>
      <c r="G89" s="8"/>
      <c r="H89" s="41"/>
      <c r="I89" s="9"/>
      <c r="J89" s="9"/>
      <c r="K89" s="9"/>
      <c r="L89" s="9"/>
      <c r="M89" s="9"/>
      <c r="N89" s="8"/>
      <c r="O89" s="8"/>
      <c r="P89" s="122"/>
    </row>
    <row r="90" spans="1:16" x14ac:dyDescent="0.3">
      <c r="A90" s="42" t="s">
        <v>7</v>
      </c>
      <c r="C90" s="73" t="s">
        <v>33</v>
      </c>
      <c r="D90" s="16" t="s">
        <v>9</v>
      </c>
      <c r="E90" s="43" t="s">
        <v>8</v>
      </c>
      <c r="F90" s="1" t="s">
        <v>10</v>
      </c>
      <c r="G90" s="43" t="s">
        <v>8</v>
      </c>
      <c r="H90" s="1" t="s">
        <v>29</v>
      </c>
    </row>
    <row r="91" spans="1:16" x14ac:dyDescent="0.3">
      <c r="A91" s="153" t="s">
        <v>0</v>
      </c>
      <c r="B91" s="53" t="s">
        <v>72</v>
      </c>
      <c r="C91" s="52">
        <v>1</v>
      </c>
      <c r="D91" s="52">
        <v>2</v>
      </c>
      <c r="E91" s="52">
        <v>3</v>
      </c>
      <c r="F91" s="52">
        <v>4</v>
      </c>
      <c r="G91" s="52">
        <v>5</v>
      </c>
      <c r="H91" s="52">
        <v>6</v>
      </c>
      <c r="I91" s="52">
        <v>7</v>
      </c>
      <c r="J91" s="52">
        <v>8</v>
      </c>
      <c r="K91" s="52">
        <v>9</v>
      </c>
      <c r="L91" s="52">
        <v>10</v>
      </c>
      <c r="M91" s="52">
        <v>11</v>
      </c>
      <c r="N91" s="52">
        <v>12</v>
      </c>
      <c r="O91" s="52">
        <v>13</v>
      </c>
      <c r="P91" s="155" t="s">
        <v>2</v>
      </c>
    </row>
    <row r="92" spans="1:16" x14ac:dyDescent="0.3">
      <c r="A92" s="154"/>
      <c r="B92" s="54" t="s">
        <v>1</v>
      </c>
      <c r="C92" s="55" t="s">
        <v>73</v>
      </c>
      <c r="D92" s="55" t="s">
        <v>74</v>
      </c>
      <c r="E92" s="55" t="s">
        <v>75</v>
      </c>
      <c r="F92" s="55" t="s">
        <v>76</v>
      </c>
      <c r="G92" s="55" t="s">
        <v>77</v>
      </c>
      <c r="H92" s="55" t="s">
        <v>78</v>
      </c>
      <c r="I92" s="55" t="s">
        <v>79</v>
      </c>
      <c r="J92" s="55" t="s">
        <v>80</v>
      </c>
      <c r="K92" s="55" t="s">
        <v>81</v>
      </c>
      <c r="L92" s="55" t="s">
        <v>82</v>
      </c>
      <c r="M92" s="55" t="s">
        <v>83</v>
      </c>
      <c r="N92" s="55" t="s">
        <v>84</v>
      </c>
      <c r="O92" s="55" t="s">
        <v>85</v>
      </c>
      <c r="P92" s="156"/>
    </row>
    <row r="93" spans="1:16" x14ac:dyDescent="0.3">
      <c r="A93" s="147" t="s">
        <v>24</v>
      </c>
      <c r="B93" s="148"/>
      <c r="C93" s="47"/>
      <c r="D93" s="47"/>
      <c r="E93" s="96"/>
      <c r="F93" s="96"/>
      <c r="G93" s="96"/>
      <c r="H93" s="59"/>
      <c r="I93" s="96"/>
      <c r="J93" s="96"/>
      <c r="K93" s="96"/>
      <c r="L93" s="47"/>
      <c r="M93" s="96"/>
      <c r="N93" s="96"/>
      <c r="O93" s="96"/>
      <c r="P93" s="123">
        <f>SUM(C93:O93)</f>
        <v>0</v>
      </c>
    </row>
    <row r="94" spans="1:16" x14ac:dyDescent="0.3">
      <c r="A94" s="149" t="s">
        <v>25</v>
      </c>
      <c r="B94" s="150"/>
      <c r="C94" s="171">
        <v>34</v>
      </c>
      <c r="D94" s="172"/>
      <c r="E94" s="172"/>
      <c r="F94" s="172"/>
      <c r="G94" s="173"/>
      <c r="H94" s="60"/>
      <c r="I94" s="49"/>
      <c r="J94" s="49"/>
      <c r="K94" s="49"/>
      <c r="L94" s="49"/>
      <c r="M94" s="48"/>
      <c r="N94" s="48"/>
      <c r="O94" s="48"/>
      <c r="P94" s="124">
        <f t="shared" ref="P94:P98" si="8">SUM(C94:O94)</f>
        <v>34</v>
      </c>
    </row>
    <row r="95" spans="1:16" x14ac:dyDescent="0.3">
      <c r="A95" s="149" t="s">
        <v>26</v>
      </c>
      <c r="B95" s="150"/>
      <c r="C95" s="48"/>
      <c r="D95" s="48"/>
      <c r="E95" s="49"/>
      <c r="F95" s="49"/>
      <c r="G95" s="49"/>
      <c r="H95" s="61"/>
      <c r="I95" s="160">
        <v>29</v>
      </c>
      <c r="J95" s="161"/>
      <c r="K95" s="161"/>
      <c r="L95" s="161"/>
      <c r="M95" s="162"/>
      <c r="N95" s="49"/>
      <c r="O95" s="48"/>
      <c r="P95" s="124">
        <f t="shared" si="8"/>
        <v>29</v>
      </c>
    </row>
    <row r="96" spans="1:16" x14ac:dyDescent="0.3">
      <c r="A96" s="149" t="s">
        <v>27</v>
      </c>
      <c r="B96" s="150"/>
      <c r="C96" s="157">
        <v>29</v>
      </c>
      <c r="D96" s="158"/>
      <c r="E96" s="158"/>
      <c r="F96" s="158"/>
      <c r="G96" s="159"/>
      <c r="H96" s="61"/>
      <c r="I96" s="157">
        <v>34</v>
      </c>
      <c r="J96" s="158"/>
      <c r="K96" s="158"/>
      <c r="L96" s="158"/>
      <c r="M96" s="159"/>
      <c r="N96" s="48"/>
      <c r="O96" s="48"/>
      <c r="P96" s="124">
        <f t="shared" si="8"/>
        <v>63</v>
      </c>
    </row>
    <row r="97" spans="1:16" x14ac:dyDescent="0.3">
      <c r="A97" s="166" t="s">
        <v>28</v>
      </c>
      <c r="B97" s="167"/>
      <c r="C97" s="50"/>
      <c r="D97" s="50"/>
      <c r="E97" s="51"/>
      <c r="F97" s="51"/>
      <c r="G97" s="51"/>
      <c r="H97" s="62"/>
      <c r="I97" s="51"/>
      <c r="J97" s="51"/>
      <c r="K97" s="51"/>
      <c r="L97" s="51"/>
      <c r="M97" s="50"/>
      <c r="N97" s="50"/>
      <c r="O97" s="50"/>
      <c r="P97" s="126">
        <f t="shared" si="8"/>
        <v>0</v>
      </c>
    </row>
    <row r="98" spans="1:16" x14ac:dyDescent="0.3">
      <c r="A98" s="77" t="s">
        <v>3</v>
      </c>
      <c r="B98" s="77"/>
      <c r="C98" s="65">
        <f>SUM(C94,C96)</f>
        <v>63</v>
      </c>
      <c r="D98" s="65">
        <f>SUM(C94,C96)</f>
        <v>63</v>
      </c>
      <c r="E98" s="65">
        <f>SUM(C94,C96)</f>
        <v>63</v>
      </c>
      <c r="F98" s="65">
        <f>SUM(C94,C96)</f>
        <v>63</v>
      </c>
      <c r="G98" s="65">
        <f>SUM(C94,C96)</f>
        <v>63</v>
      </c>
      <c r="H98" s="67"/>
      <c r="I98" s="65">
        <f>SUM(I95,I96)</f>
        <v>63</v>
      </c>
      <c r="J98" s="65">
        <f>SUM(I95,I96)</f>
        <v>63</v>
      </c>
      <c r="K98" s="65">
        <f>SUM(I95,I96)</f>
        <v>63</v>
      </c>
      <c r="L98" s="65">
        <f>SUM(I95,I96)</f>
        <v>63</v>
      </c>
      <c r="M98" s="65">
        <f>SUM(I95,I96)</f>
        <v>63</v>
      </c>
      <c r="N98" s="65">
        <v>0</v>
      </c>
      <c r="O98" s="65">
        <v>0</v>
      </c>
      <c r="P98" s="65">
        <f t="shared" si="8"/>
        <v>630</v>
      </c>
    </row>
    <row r="99" spans="1:16" x14ac:dyDescent="0.3">
      <c r="A99" s="68" t="s">
        <v>4</v>
      </c>
      <c r="B99" s="69"/>
      <c r="C99" s="70">
        <v>2</v>
      </c>
      <c r="D99" s="70">
        <v>2</v>
      </c>
      <c r="E99" s="70">
        <v>2</v>
      </c>
      <c r="F99" s="70">
        <v>2</v>
      </c>
      <c r="G99" s="70">
        <v>2</v>
      </c>
      <c r="H99" s="67"/>
      <c r="I99" s="70">
        <v>2</v>
      </c>
      <c r="J99" s="70">
        <v>2</v>
      </c>
      <c r="K99" s="70">
        <v>2</v>
      </c>
      <c r="L99" s="70">
        <v>2</v>
      </c>
      <c r="M99" s="70">
        <v>2</v>
      </c>
      <c r="N99" s="70">
        <v>0</v>
      </c>
      <c r="O99" s="70">
        <v>0</v>
      </c>
      <c r="P99" s="70">
        <f>IF(SUM(C99:O99)&gt;35,35,SUM(C99:O99))</f>
        <v>20</v>
      </c>
    </row>
    <row r="100" spans="1:16" x14ac:dyDescent="0.3">
      <c r="A100" s="42" t="s">
        <v>7</v>
      </c>
      <c r="C100" s="43" t="s">
        <v>45</v>
      </c>
      <c r="D100" s="1" t="s">
        <v>9</v>
      </c>
      <c r="E100" s="73" t="s">
        <v>33</v>
      </c>
      <c r="F100" s="16" t="s">
        <v>10</v>
      </c>
      <c r="G100" s="43" t="s">
        <v>8</v>
      </c>
      <c r="H100" s="1" t="s">
        <v>29</v>
      </c>
    </row>
    <row r="101" spans="1:16" x14ac:dyDescent="0.3">
      <c r="A101" s="153" t="s">
        <v>0</v>
      </c>
      <c r="B101" s="53" t="s">
        <v>72</v>
      </c>
      <c r="C101" s="52">
        <v>1</v>
      </c>
      <c r="D101" s="52">
        <v>2</v>
      </c>
      <c r="E101" s="52">
        <v>3</v>
      </c>
      <c r="F101" s="52">
        <v>4</v>
      </c>
      <c r="G101" s="52">
        <v>5</v>
      </c>
      <c r="H101" s="52">
        <v>6</v>
      </c>
      <c r="I101" s="52">
        <v>7</v>
      </c>
      <c r="J101" s="52">
        <v>8</v>
      </c>
      <c r="K101" s="52">
        <v>9</v>
      </c>
      <c r="L101" s="52">
        <v>10</v>
      </c>
      <c r="M101" s="52">
        <v>11</v>
      </c>
      <c r="N101" s="52">
        <v>12</v>
      </c>
      <c r="O101" s="52">
        <v>13</v>
      </c>
      <c r="P101" s="155" t="s">
        <v>2</v>
      </c>
    </row>
    <row r="102" spans="1:16" x14ac:dyDescent="0.3">
      <c r="A102" s="154"/>
      <c r="B102" s="54" t="s">
        <v>1</v>
      </c>
      <c r="C102" s="55" t="s">
        <v>73</v>
      </c>
      <c r="D102" s="55" t="s">
        <v>74</v>
      </c>
      <c r="E102" s="55" t="s">
        <v>75</v>
      </c>
      <c r="F102" s="55" t="s">
        <v>76</v>
      </c>
      <c r="G102" s="55" t="s">
        <v>77</v>
      </c>
      <c r="H102" s="55" t="s">
        <v>78</v>
      </c>
      <c r="I102" s="55" t="s">
        <v>79</v>
      </c>
      <c r="J102" s="55" t="s">
        <v>80</v>
      </c>
      <c r="K102" s="55" t="s">
        <v>81</v>
      </c>
      <c r="L102" s="55" t="s">
        <v>82</v>
      </c>
      <c r="M102" s="55" t="s">
        <v>83</v>
      </c>
      <c r="N102" s="55" t="s">
        <v>84</v>
      </c>
      <c r="O102" s="55" t="s">
        <v>85</v>
      </c>
      <c r="P102" s="156"/>
    </row>
    <row r="103" spans="1:16" x14ac:dyDescent="0.3">
      <c r="A103" s="147" t="s">
        <v>24</v>
      </c>
      <c r="B103" s="148"/>
      <c r="C103" s="168">
        <v>31</v>
      </c>
      <c r="D103" s="169"/>
      <c r="E103" s="169"/>
      <c r="F103" s="169"/>
      <c r="G103" s="170"/>
      <c r="H103" s="59"/>
      <c r="I103" s="96"/>
      <c r="J103" s="96"/>
      <c r="K103" s="96"/>
      <c r="L103" s="47"/>
      <c r="M103" s="96"/>
      <c r="N103" s="96"/>
      <c r="O103" s="96"/>
      <c r="P103" s="123">
        <f>SUM(C103:O103)</f>
        <v>31</v>
      </c>
    </row>
    <row r="104" spans="1:16" x14ac:dyDescent="0.3">
      <c r="A104" s="149" t="s">
        <v>25</v>
      </c>
      <c r="B104" s="150"/>
      <c r="C104" s="48"/>
      <c r="D104" s="48"/>
      <c r="E104" s="49"/>
      <c r="F104" s="49"/>
      <c r="G104" s="49"/>
      <c r="H104" s="60"/>
      <c r="I104" s="49"/>
      <c r="J104" s="49"/>
      <c r="K104" s="49"/>
      <c r="L104" s="49"/>
      <c r="M104" s="48"/>
      <c r="N104" s="48"/>
      <c r="O104" s="48"/>
      <c r="P104" s="124">
        <f t="shared" ref="P104:P107" si="9">SUM(C104:O104)</f>
        <v>0</v>
      </c>
    </row>
    <row r="105" spans="1:16" x14ac:dyDescent="0.3">
      <c r="A105" s="149" t="s">
        <v>26</v>
      </c>
      <c r="B105" s="150"/>
      <c r="C105" s="48"/>
      <c r="D105" s="48"/>
      <c r="E105" s="160">
        <v>34</v>
      </c>
      <c r="F105" s="161"/>
      <c r="G105" s="162"/>
      <c r="H105" s="61"/>
      <c r="I105" s="48"/>
      <c r="J105" s="48"/>
      <c r="K105" s="48"/>
      <c r="L105" s="49"/>
      <c r="M105" s="49"/>
      <c r="N105" s="49"/>
      <c r="O105" s="48"/>
      <c r="P105" s="124">
        <f t="shared" si="9"/>
        <v>34</v>
      </c>
    </row>
    <row r="106" spans="1:16" x14ac:dyDescent="0.3">
      <c r="A106" s="149" t="s">
        <v>27</v>
      </c>
      <c r="B106" s="150"/>
      <c r="C106" s="48"/>
      <c r="D106" s="48"/>
      <c r="E106" s="49"/>
      <c r="F106" s="49"/>
      <c r="G106" s="49"/>
      <c r="H106" s="61"/>
      <c r="I106" s="49"/>
      <c r="J106" s="49"/>
      <c r="K106" s="49"/>
      <c r="L106" s="49"/>
      <c r="M106" s="48"/>
      <c r="N106" s="48"/>
      <c r="O106" s="48"/>
      <c r="P106" s="124">
        <f t="shared" si="9"/>
        <v>0</v>
      </c>
    </row>
    <row r="107" spans="1:16" x14ac:dyDescent="0.3">
      <c r="A107" s="151" t="s">
        <v>28</v>
      </c>
      <c r="B107" s="152"/>
      <c r="C107" s="163">
        <v>50</v>
      </c>
      <c r="D107" s="164"/>
      <c r="E107" s="164"/>
      <c r="F107" s="164"/>
      <c r="G107" s="165"/>
      <c r="H107" s="62"/>
      <c r="I107" s="51"/>
      <c r="J107" s="51"/>
      <c r="K107" s="51"/>
      <c r="L107" s="51"/>
      <c r="M107" s="50"/>
      <c r="N107" s="50"/>
      <c r="O107" s="50"/>
      <c r="P107" s="125">
        <f t="shared" si="9"/>
        <v>50</v>
      </c>
    </row>
    <row r="108" spans="1:16" x14ac:dyDescent="0.3">
      <c r="A108" s="63" t="s">
        <v>3</v>
      </c>
      <c r="B108" s="64"/>
      <c r="C108" s="65">
        <f>SUM(C103,C107)</f>
        <v>81</v>
      </c>
      <c r="D108" s="65">
        <f>SUM(C103,C107)</f>
        <v>81</v>
      </c>
      <c r="E108" s="65">
        <f>SUM(C103,E105,C107)</f>
        <v>115</v>
      </c>
      <c r="F108" s="65">
        <f>SUM(C103,E105,C107)</f>
        <v>115</v>
      </c>
      <c r="G108" s="65">
        <f>SUM(C103,E105,C107)</f>
        <v>115</v>
      </c>
      <c r="H108" s="67"/>
      <c r="I108" s="65">
        <f>SUM(I103:L107)</f>
        <v>0</v>
      </c>
      <c r="J108" s="65">
        <f>SUM(I103:L107)</f>
        <v>0</v>
      </c>
      <c r="K108" s="65">
        <f>SUM(I103:L107)</f>
        <v>0</v>
      </c>
      <c r="L108" s="65">
        <f>SUM(I103,I106,I107)</f>
        <v>0</v>
      </c>
      <c r="M108" s="65">
        <v>0</v>
      </c>
      <c r="N108" s="65">
        <v>0</v>
      </c>
      <c r="O108" s="65">
        <v>0</v>
      </c>
      <c r="P108" s="65">
        <f>SUM(C108:O108)</f>
        <v>507</v>
      </c>
    </row>
    <row r="109" spans="1:16" x14ac:dyDescent="0.3">
      <c r="A109" s="198" t="s">
        <v>4</v>
      </c>
      <c r="B109" s="199"/>
      <c r="C109" s="200">
        <v>2</v>
      </c>
      <c r="D109" s="200">
        <v>2</v>
      </c>
      <c r="E109" s="200">
        <v>3</v>
      </c>
      <c r="F109" s="70">
        <v>3</v>
      </c>
      <c r="G109" s="70">
        <v>3</v>
      </c>
      <c r="H109" s="67"/>
      <c r="I109" s="70">
        <f>COUNTA(I103:L107)</f>
        <v>0</v>
      </c>
      <c r="J109" s="70">
        <f>COUNTA(I103:L107)</f>
        <v>0</v>
      </c>
      <c r="K109" s="70">
        <f>COUNTA(I103:L107)</f>
        <v>0</v>
      </c>
      <c r="L109" s="70">
        <f>COUNTA(I103,I106,I107)</f>
        <v>0</v>
      </c>
      <c r="M109" s="70">
        <v>0</v>
      </c>
      <c r="N109" s="70">
        <v>0</v>
      </c>
      <c r="O109" s="70">
        <v>0</v>
      </c>
      <c r="P109" s="70">
        <f>IF(SUM(C109:O109)&gt;35,35,SUM(C109:O109))</f>
        <v>13</v>
      </c>
    </row>
    <row r="110" spans="1:16" ht="21" x14ac:dyDescent="0.35">
      <c r="A110" s="58" t="s">
        <v>86</v>
      </c>
      <c r="B110" s="201"/>
      <c r="C110" s="58" t="s">
        <v>113</v>
      </c>
      <c r="D110" s="58"/>
      <c r="E110" s="58"/>
      <c r="F110" s="8"/>
      <c r="G110" s="8"/>
      <c r="H110" s="41"/>
      <c r="I110" s="9"/>
      <c r="J110" s="9"/>
      <c r="K110" s="9"/>
      <c r="L110" s="9"/>
      <c r="M110" s="9"/>
      <c r="N110" s="8"/>
      <c r="O110" s="8"/>
      <c r="P110" s="122"/>
    </row>
    <row r="111" spans="1:16" x14ac:dyDescent="0.3">
      <c r="A111" s="42" t="s">
        <v>7</v>
      </c>
      <c r="C111" s="73" t="s">
        <v>33</v>
      </c>
      <c r="D111" s="16" t="s">
        <v>9</v>
      </c>
      <c r="E111" s="43" t="s">
        <v>8</v>
      </c>
      <c r="F111" s="1" t="s">
        <v>10</v>
      </c>
      <c r="G111" s="43" t="s">
        <v>8</v>
      </c>
      <c r="H111" s="1" t="s">
        <v>29</v>
      </c>
    </row>
    <row r="112" spans="1:16" x14ac:dyDescent="0.3">
      <c r="A112" s="153" t="s">
        <v>0</v>
      </c>
      <c r="B112" s="53" t="s">
        <v>72</v>
      </c>
      <c r="C112" s="52">
        <v>1</v>
      </c>
      <c r="D112" s="52">
        <v>2</v>
      </c>
      <c r="E112" s="52">
        <v>3</v>
      </c>
      <c r="F112" s="52">
        <v>4</v>
      </c>
      <c r="G112" s="52">
        <v>5</v>
      </c>
      <c r="H112" s="52">
        <v>6</v>
      </c>
      <c r="I112" s="52">
        <v>7</v>
      </c>
      <c r="J112" s="52">
        <v>8</v>
      </c>
      <c r="K112" s="52">
        <v>9</v>
      </c>
      <c r="L112" s="52">
        <v>10</v>
      </c>
      <c r="M112" s="52">
        <v>11</v>
      </c>
      <c r="N112" s="52">
        <v>12</v>
      </c>
      <c r="O112" s="52">
        <v>13</v>
      </c>
      <c r="P112" s="155" t="s">
        <v>2</v>
      </c>
    </row>
    <row r="113" spans="1:16" x14ac:dyDescent="0.3">
      <c r="A113" s="154"/>
      <c r="B113" s="54" t="s">
        <v>1</v>
      </c>
      <c r="C113" s="55" t="s">
        <v>73</v>
      </c>
      <c r="D113" s="55" t="s">
        <v>74</v>
      </c>
      <c r="E113" s="55" t="s">
        <v>75</v>
      </c>
      <c r="F113" s="55" t="s">
        <v>76</v>
      </c>
      <c r="G113" s="55" t="s">
        <v>77</v>
      </c>
      <c r="H113" s="55" t="s">
        <v>78</v>
      </c>
      <c r="I113" s="55" t="s">
        <v>79</v>
      </c>
      <c r="J113" s="55" t="s">
        <v>80</v>
      </c>
      <c r="K113" s="55" t="s">
        <v>81</v>
      </c>
      <c r="L113" s="55" t="s">
        <v>82</v>
      </c>
      <c r="M113" s="55" t="s">
        <v>83</v>
      </c>
      <c r="N113" s="55" t="s">
        <v>84</v>
      </c>
      <c r="O113" s="55" t="s">
        <v>85</v>
      </c>
      <c r="P113" s="156"/>
    </row>
    <row r="114" spans="1:16" x14ac:dyDescent="0.3">
      <c r="A114" s="147" t="s">
        <v>24</v>
      </c>
      <c r="B114" s="148"/>
      <c r="C114" s="47"/>
      <c r="D114" s="47"/>
      <c r="E114" s="96"/>
      <c r="F114" s="96"/>
      <c r="G114" s="96"/>
      <c r="H114" s="59"/>
      <c r="I114" s="96"/>
      <c r="J114" s="96"/>
      <c r="K114" s="96"/>
      <c r="L114" s="47"/>
      <c r="M114" s="96"/>
      <c r="N114" s="96"/>
      <c r="O114" s="96"/>
      <c r="P114" s="123">
        <f t="shared" ref="P114:P119" si="10">SUM(C114:O114)</f>
        <v>0</v>
      </c>
    </row>
    <row r="115" spans="1:16" x14ac:dyDescent="0.3">
      <c r="A115" s="149" t="s">
        <v>25</v>
      </c>
      <c r="B115" s="150"/>
      <c r="C115" s="48"/>
      <c r="D115" s="48"/>
      <c r="E115" s="49"/>
      <c r="F115" s="49"/>
      <c r="G115" s="49"/>
      <c r="H115" s="60"/>
      <c r="I115" s="49"/>
      <c r="J115" s="49"/>
      <c r="K115" s="49"/>
      <c r="L115" s="49"/>
      <c r="M115" s="48"/>
      <c r="N115" s="48"/>
      <c r="O115" s="48"/>
      <c r="P115" s="124">
        <f t="shared" si="10"/>
        <v>0</v>
      </c>
    </row>
    <row r="116" spans="1:16" x14ac:dyDescent="0.3">
      <c r="A116" s="149" t="s">
        <v>26</v>
      </c>
      <c r="B116" s="150"/>
      <c r="C116" s="48"/>
      <c r="D116" s="48"/>
      <c r="E116" s="49"/>
      <c r="F116" s="49"/>
      <c r="G116" s="49"/>
      <c r="H116" s="61"/>
      <c r="I116" s="48"/>
      <c r="J116" s="48"/>
      <c r="K116" s="48"/>
      <c r="L116" s="49"/>
      <c r="M116" s="49"/>
      <c r="N116" s="49"/>
      <c r="O116" s="48"/>
      <c r="P116" s="124">
        <f t="shared" si="10"/>
        <v>0</v>
      </c>
    </row>
    <row r="117" spans="1:16" x14ac:dyDescent="0.3">
      <c r="A117" s="149" t="s">
        <v>27</v>
      </c>
      <c r="B117" s="150"/>
      <c r="C117" s="48"/>
      <c r="D117" s="48"/>
      <c r="E117" s="49"/>
      <c r="F117" s="49"/>
      <c r="G117" s="49"/>
      <c r="H117" s="61"/>
      <c r="I117" s="49"/>
      <c r="J117" s="49"/>
      <c r="K117" s="49"/>
      <c r="L117" s="49"/>
      <c r="M117" s="48"/>
      <c r="N117" s="48"/>
      <c r="O117" s="48"/>
      <c r="P117" s="124">
        <f t="shared" si="10"/>
        <v>0</v>
      </c>
    </row>
    <row r="118" spans="1:16" x14ac:dyDescent="0.3">
      <c r="A118" s="151" t="s">
        <v>28</v>
      </c>
      <c r="B118" s="152"/>
      <c r="C118" s="50"/>
      <c r="D118" s="50"/>
      <c r="E118" s="51"/>
      <c r="F118" s="51"/>
      <c r="G118" s="51"/>
      <c r="H118" s="62"/>
      <c r="I118" s="51"/>
      <c r="J118" s="51"/>
      <c r="K118" s="51"/>
      <c r="L118" s="51"/>
      <c r="M118" s="50"/>
      <c r="N118" s="50"/>
      <c r="O118" s="50"/>
      <c r="P118" s="125">
        <f t="shared" si="10"/>
        <v>0</v>
      </c>
    </row>
    <row r="119" spans="1:16" x14ac:dyDescent="0.3">
      <c r="A119" s="63" t="s">
        <v>3</v>
      </c>
      <c r="B119" s="64"/>
      <c r="C119" s="65">
        <v>0</v>
      </c>
      <c r="D119" s="65">
        <v>0</v>
      </c>
      <c r="E119" s="65">
        <f>SUM(E114:G118)</f>
        <v>0</v>
      </c>
      <c r="F119" s="65">
        <f>SUM(E114:G118)</f>
        <v>0</v>
      </c>
      <c r="G119" s="65">
        <f>SUM(E114:G118)</f>
        <v>0</v>
      </c>
      <c r="H119" s="67"/>
      <c r="I119" s="65">
        <f>SUM(I114:L118)</f>
        <v>0</v>
      </c>
      <c r="J119" s="65">
        <f>SUM(I114:L118)</f>
        <v>0</v>
      </c>
      <c r="K119" s="65">
        <f>SUM(I114:L118)</f>
        <v>0</v>
      </c>
      <c r="L119" s="65">
        <f>I116</f>
        <v>0</v>
      </c>
      <c r="M119" s="65">
        <v>0</v>
      </c>
      <c r="N119" s="65">
        <v>0</v>
      </c>
      <c r="O119" s="65">
        <v>0</v>
      </c>
      <c r="P119" s="65">
        <f t="shared" si="10"/>
        <v>0</v>
      </c>
    </row>
    <row r="120" spans="1:16" x14ac:dyDescent="0.3">
      <c r="A120" s="68" t="s">
        <v>4</v>
      </c>
      <c r="B120" s="69"/>
      <c r="C120" s="70">
        <v>0</v>
      </c>
      <c r="D120" s="70">
        <v>0</v>
      </c>
      <c r="E120" s="70">
        <f>COUNTA(E114:G118)</f>
        <v>0</v>
      </c>
      <c r="F120" s="70">
        <f>COUNTA(E114:G118)</f>
        <v>0</v>
      </c>
      <c r="G120" s="70">
        <f>COUNTA(E114:G118)</f>
        <v>0</v>
      </c>
      <c r="H120" s="67"/>
      <c r="I120" s="70">
        <f>COUNTA(I114:L118)</f>
        <v>0</v>
      </c>
      <c r="J120" s="70">
        <f>COUNTA(I114:L118)</f>
        <v>0</v>
      </c>
      <c r="K120" s="70">
        <v>0</v>
      </c>
      <c r="L120" s="70">
        <v>0</v>
      </c>
      <c r="M120" s="70">
        <v>0</v>
      </c>
      <c r="N120" s="70">
        <v>0</v>
      </c>
      <c r="O120" s="70">
        <v>0</v>
      </c>
      <c r="P120" s="70">
        <f>IF(SUM(C120:O120)&gt;35,35,SUM(C120:O120))</f>
        <v>0</v>
      </c>
    </row>
    <row r="121" spans="1:16" x14ac:dyDescent="0.3">
      <c r="A121" s="42" t="s">
        <v>7</v>
      </c>
      <c r="C121" s="43" t="s">
        <v>45</v>
      </c>
      <c r="D121" s="1" t="s">
        <v>9</v>
      </c>
      <c r="E121" s="73" t="s">
        <v>33</v>
      </c>
      <c r="F121" s="16" t="s">
        <v>10</v>
      </c>
      <c r="G121" s="43" t="s">
        <v>8</v>
      </c>
      <c r="H121" s="1" t="s">
        <v>29</v>
      </c>
    </row>
    <row r="122" spans="1:16" x14ac:dyDescent="0.3">
      <c r="A122" s="153" t="s">
        <v>0</v>
      </c>
      <c r="B122" s="53" t="s">
        <v>72</v>
      </c>
      <c r="C122" s="52">
        <v>1</v>
      </c>
      <c r="D122" s="52">
        <v>2</v>
      </c>
      <c r="E122" s="52">
        <v>3</v>
      </c>
      <c r="F122" s="52">
        <v>4</v>
      </c>
      <c r="G122" s="52">
        <v>5</v>
      </c>
      <c r="H122" s="52">
        <v>6</v>
      </c>
      <c r="I122" s="52">
        <v>7</v>
      </c>
      <c r="J122" s="52">
        <v>8</v>
      </c>
      <c r="K122" s="52">
        <v>9</v>
      </c>
      <c r="L122" s="52">
        <v>10</v>
      </c>
      <c r="M122" s="52">
        <v>11</v>
      </c>
      <c r="N122" s="52">
        <v>12</v>
      </c>
      <c r="O122" s="52">
        <v>13</v>
      </c>
      <c r="P122" s="155" t="s">
        <v>2</v>
      </c>
    </row>
    <row r="123" spans="1:16" x14ac:dyDescent="0.3">
      <c r="A123" s="154"/>
      <c r="B123" s="54" t="s">
        <v>1</v>
      </c>
      <c r="C123" s="55" t="s">
        <v>73</v>
      </c>
      <c r="D123" s="55" t="s">
        <v>74</v>
      </c>
      <c r="E123" s="55" t="s">
        <v>75</v>
      </c>
      <c r="F123" s="55" t="s">
        <v>76</v>
      </c>
      <c r="G123" s="55" t="s">
        <v>77</v>
      </c>
      <c r="H123" s="55" t="s">
        <v>78</v>
      </c>
      <c r="I123" s="55" t="s">
        <v>79</v>
      </c>
      <c r="J123" s="55" t="s">
        <v>80</v>
      </c>
      <c r="K123" s="55" t="s">
        <v>81</v>
      </c>
      <c r="L123" s="55" t="s">
        <v>82</v>
      </c>
      <c r="M123" s="55" t="s">
        <v>83</v>
      </c>
      <c r="N123" s="55" t="s">
        <v>84</v>
      </c>
      <c r="O123" s="55" t="s">
        <v>85</v>
      </c>
      <c r="P123" s="156"/>
    </row>
    <row r="124" spans="1:16" x14ac:dyDescent="0.3">
      <c r="A124" s="147" t="s">
        <v>24</v>
      </c>
      <c r="B124" s="148"/>
      <c r="C124" s="47"/>
      <c r="D124" s="47"/>
      <c r="E124" s="96"/>
      <c r="F124" s="96"/>
      <c r="G124" s="96"/>
      <c r="H124" s="59"/>
      <c r="I124" s="96"/>
      <c r="J124" s="96"/>
      <c r="K124" s="96"/>
      <c r="L124" s="47"/>
      <c r="M124" s="96"/>
      <c r="N124" s="96"/>
      <c r="O124" s="96"/>
      <c r="P124" s="123">
        <f t="shared" ref="P124:P128" si="11">SUM(C124:O124)</f>
        <v>0</v>
      </c>
    </row>
    <row r="125" spans="1:16" x14ac:dyDescent="0.3">
      <c r="A125" s="149" t="s">
        <v>25</v>
      </c>
      <c r="B125" s="150"/>
      <c r="C125" s="48"/>
      <c r="D125" s="48"/>
      <c r="E125" s="49"/>
      <c r="F125" s="49"/>
      <c r="G125" s="49"/>
      <c r="H125" s="60"/>
      <c r="I125" s="49"/>
      <c r="J125" s="49"/>
      <c r="K125" s="49"/>
      <c r="L125" s="49"/>
      <c r="M125" s="48"/>
      <c r="N125" s="48"/>
      <c r="O125" s="48"/>
      <c r="P125" s="124">
        <f t="shared" si="11"/>
        <v>0</v>
      </c>
    </row>
    <row r="126" spans="1:16" x14ac:dyDescent="0.3">
      <c r="A126" s="149" t="s">
        <v>26</v>
      </c>
      <c r="B126" s="150"/>
      <c r="C126" s="48"/>
      <c r="D126" s="48"/>
      <c r="E126" s="49"/>
      <c r="F126" s="49"/>
      <c r="G126" s="49"/>
      <c r="H126" s="61"/>
      <c r="I126" s="160">
        <v>29</v>
      </c>
      <c r="J126" s="161"/>
      <c r="K126" s="161"/>
      <c r="L126" s="161"/>
      <c r="M126" s="161"/>
      <c r="N126" s="161"/>
      <c r="O126" s="162"/>
      <c r="P126" s="124">
        <f t="shared" si="11"/>
        <v>29</v>
      </c>
    </row>
    <row r="127" spans="1:16" x14ac:dyDescent="0.3">
      <c r="A127" s="149" t="s">
        <v>27</v>
      </c>
      <c r="B127" s="150"/>
      <c r="C127" s="157">
        <v>29</v>
      </c>
      <c r="D127" s="158"/>
      <c r="E127" s="158"/>
      <c r="F127" s="158"/>
      <c r="G127" s="159"/>
      <c r="H127" s="61"/>
      <c r="I127" s="49"/>
      <c r="J127" s="49"/>
      <c r="K127" s="49"/>
      <c r="L127" s="49"/>
      <c r="M127" s="48"/>
      <c r="N127" s="48"/>
      <c r="O127" s="48"/>
      <c r="P127" s="124">
        <f t="shared" si="11"/>
        <v>29</v>
      </c>
    </row>
    <row r="128" spans="1:16" x14ac:dyDescent="0.3">
      <c r="A128" s="151" t="s">
        <v>28</v>
      </c>
      <c r="B128" s="152"/>
      <c r="C128" s="50"/>
      <c r="D128" s="50"/>
      <c r="E128" s="51"/>
      <c r="F128" s="51"/>
      <c r="G128" s="51"/>
      <c r="H128" s="62"/>
      <c r="I128" s="163">
        <v>29</v>
      </c>
      <c r="J128" s="164"/>
      <c r="K128" s="164"/>
      <c r="L128" s="164"/>
      <c r="M128" s="165"/>
      <c r="N128" s="50"/>
      <c r="O128" s="50"/>
      <c r="P128" s="125">
        <f t="shared" si="11"/>
        <v>29</v>
      </c>
    </row>
    <row r="129" spans="1:16" x14ac:dyDescent="0.3">
      <c r="A129" s="63" t="s">
        <v>3</v>
      </c>
      <c r="B129" s="64"/>
      <c r="C129" s="65">
        <f>C127</f>
        <v>29</v>
      </c>
      <c r="D129" s="65">
        <f>C127</f>
        <v>29</v>
      </c>
      <c r="E129" s="65">
        <f>C127</f>
        <v>29</v>
      </c>
      <c r="F129" s="65">
        <f>C127</f>
        <v>29</v>
      </c>
      <c r="G129" s="65">
        <f>C127</f>
        <v>29</v>
      </c>
      <c r="H129" s="67"/>
      <c r="I129" s="65">
        <f>SUM(I126,I128)</f>
        <v>58</v>
      </c>
      <c r="J129" s="65">
        <f>SUM(I126,I128)</f>
        <v>58</v>
      </c>
      <c r="K129" s="65">
        <f>SUM(I126,I128)</f>
        <v>58</v>
      </c>
      <c r="L129" s="65">
        <f>SUM(I126,I128)</f>
        <v>58</v>
      </c>
      <c r="M129" s="65">
        <f>SUM(I126,I128)</f>
        <v>58</v>
      </c>
      <c r="N129" s="65">
        <f>I126</f>
        <v>29</v>
      </c>
      <c r="O129" s="65">
        <f>I126</f>
        <v>29</v>
      </c>
      <c r="P129" s="65">
        <f>SUM(C129:O129)</f>
        <v>493</v>
      </c>
    </row>
    <row r="130" spans="1:16" x14ac:dyDescent="0.3">
      <c r="A130" s="198" t="s">
        <v>4</v>
      </c>
      <c r="B130" s="199"/>
      <c r="C130" s="200">
        <v>1</v>
      </c>
      <c r="D130" s="200">
        <v>1</v>
      </c>
      <c r="E130" s="200">
        <v>1</v>
      </c>
      <c r="F130" s="70">
        <v>1</v>
      </c>
      <c r="G130" s="70">
        <v>1</v>
      </c>
      <c r="H130" s="67"/>
      <c r="I130" s="70">
        <v>2</v>
      </c>
      <c r="J130" s="70">
        <v>2</v>
      </c>
      <c r="K130" s="70">
        <v>2</v>
      </c>
      <c r="L130" s="70">
        <v>2</v>
      </c>
      <c r="M130" s="70">
        <v>2</v>
      </c>
      <c r="N130" s="70">
        <v>1</v>
      </c>
      <c r="O130" s="70">
        <v>1</v>
      </c>
      <c r="P130" s="70">
        <f>IF(SUM(C130:O130)&gt;35,35,SUM(C130:O130))</f>
        <v>17</v>
      </c>
    </row>
    <row r="131" spans="1:16" ht="21" x14ac:dyDescent="0.35">
      <c r="A131" s="58" t="s">
        <v>86</v>
      </c>
      <c r="B131" s="201"/>
      <c r="C131" s="58" t="s">
        <v>114</v>
      </c>
      <c r="D131" s="58"/>
      <c r="E131" s="58"/>
      <c r="F131" s="8"/>
      <c r="G131" s="8"/>
      <c r="H131" s="41"/>
      <c r="I131" s="9"/>
      <c r="J131" s="9"/>
      <c r="K131" s="9"/>
      <c r="L131" s="9"/>
      <c r="M131" s="9"/>
      <c r="N131" s="8"/>
      <c r="O131" s="8"/>
      <c r="P131" s="122"/>
    </row>
    <row r="132" spans="1:16" x14ac:dyDescent="0.3">
      <c r="A132" s="42" t="s">
        <v>7</v>
      </c>
      <c r="C132" s="73" t="s">
        <v>33</v>
      </c>
      <c r="D132" s="16" t="s">
        <v>9</v>
      </c>
      <c r="E132" s="43" t="s">
        <v>8</v>
      </c>
      <c r="F132" s="1" t="s">
        <v>10</v>
      </c>
      <c r="G132" s="43" t="s">
        <v>8</v>
      </c>
      <c r="H132" s="1" t="s">
        <v>29</v>
      </c>
    </row>
    <row r="133" spans="1:16" x14ac:dyDescent="0.3">
      <c r="A133" s="153" t="s">
        <v>0</v>
      </c>
      <c r="B133" s="53" t="s">
        <v>72</v>
      </c>
      <c r="C133" s="52">
        <v>1</v>
      </c>
      <c r="D133" s="52">
        <v>2</v>
      </c>
      <c r="E133" s="52">
        <v>3</v>
      </c>
      <c r="F133" s="52">
        <v>4</v>
      </c>
      <c r="G133" s="52">
        <v>5</v>
      </c>
      <c r="H133" s="52">
        <v>6</v>
      </c>
      <c r="I133" s="52">
        <v>7</v>
      </c>
      <c r="J133" s="52">
        <v>8</v>
      </c>
      <c r="K133" s="52">
        <v>9</v>
      </c>
      <c r="L133" s="52">
        <v>10</v>
      </c>
      <c r="M133" s="52">
        <v>11</v>
      </c>
      <c r="N133" s="52">
        <v>12</v>
      </c>
      <c r="O133" s="52">
        <v>13</v>
      </c>
      <c r="P133" s="155" t="s">
        <v>2</v>
      </c>
    </row>
    <row r="134" spans="1:16" x14ac:dyDescent="0.3">
      <c r="A134" s="154"/>
      <c r="B134" s="54" t="s">
        <v>1</v>
      </c>
      <c r="C134" s="55" t="s">
        <v>73</v>
      </c>
      <c r="D134" s="55" t="s">
        <v>74</v>
      </c>
      <c r="E134" s="55" t="s">
        <v>75</v>
      </c>
      <c r="F134" s="55" t="s">
        <v>76</v>
      </c>
      <c r="G134" s="55" t="s">
        <v>77</v>
      </c>
      <c r="H134" s="55" t="s">
        <v>78</v>
      </c>
      <c r="I134" s="55" t="s">
        <v>79</v>
      </c>
      <c r="J134" s="55" t="s">
        <v>80</v>
      </c>
      <c r="K134" s="55" t="s">
        <v>81</v>
      </c>
      <c r="L134" s="55" t="s">
        <v>82</v>
      </c>
      <c r="M134" s="55" t="s">
        <v>83</v>
      </c>
      <c r="N134" s="55" t="s">
        <v>84</v>
      </c>
      <c r="O134" s="55" t="s">
        <v>85</v>
      </c>
      <c r="P134" s="156"/>
    </row>
    <row r="135" spans="1:16" x14ac:dyDescent="0.3">
      <c r="A135" s="147" t="s">
        <v>24</v>
      </c>
      <c r="B135" s="148"/>
      <c r="C135" s="47"/>
      <c r="D135" s="47"/>
      <c r="E135" s="96"/>
      <c r="F135" s="96"/>
      <c r="G135" s="96"/>
      <c r="H135" s="59"/>
      <c r="I135" s="96"/>
      <c r="J135" s="96"/>
      <c r="K135" s="96"/>
      <c r="L135" s="47"/>
      <c r="M135" s="96"/>
      <c r="N135" s="96"/>
      <c r="O135" s="96"/>
      <c r="P135" s="123">
        <f>SUM(C135:O135)</f>
        <v>0</v>
      </c>
    </row>
    <row r="136" spans="1:16" x14ac:dyDescent="0.3">
      <c r="A136" s="149" t="s">
        <v>25</v>
      </c>
      <c r="B136" s="150"/>
      <c r="C136" s="48"/>
      <c r="D136" s="48"/>
      <c r="E136" s="49"/>
      <c r="F136" s="49"/>
      <c r="G136" s="49"/>
      <c r="H136" s="60"/>
      <c r="I136" s="49"/>
      <c r="J136" s="49"/>
      <c r="K136" s="49"/>
      <c r="L136" s="49"/>
      <c r="M136" s="48"/>
      <c r="N136" s="48"/>
      <c r="O136" s="48"/>
      <c r="P136" s="124">
        <f t="shared" ref="P136:P139" si="12">SUM(C136:O136)</f>
        <v>0</v>
      </c>
    </row>
    <row r="137" spans="1:16" x14ac:dyDescent="0.3">
      <c r="A137" s="149" t="s">
        <v>26</v>
      </c>
      <c r="B137" s="150"/>
      <c r="C137" s="160">
        <v>29</v>
      </c>
      <c r="D137" s="161"/>
      <c r="E137" s="161"/>
      <c r="F137" s="161"/>
      <c r="G137" s="162"/>
      <c r="H137" s="61"/>
      <c r="I137" s="48"/>
      <c r="J137" s="48"/>
      <c r="K137" s="48"/>
      <c r="L137" s="49"/>
      <c r="M137" s="49"/>
      <c r="N137" s="49"/>
      <c r="O137" s="48"/>
      <c r="P137" s="124">
        <f t="shared" si="12"/>
        <v>29</v>
      </c>
    </row>
    <row r="138" spans="1:16" x14ac:dyDescent="0.3">
      <c r="A138" s="149" t="s">
        <v>27</v>
      </c>
      <c r="B138" s="150"/>
      <c r="C138" s="48"/>
      <c r="D138" s="48"/>
      <c r="E138" s="49"/>
      <c r="F138" s="49"/>
      <c r="G138" s="49"/>
      <c r="H138" s="61"/>
      <c r="I138" s="157">
        <v>29</v>
      </c>
      <c r="J138" s="158"/>
      <c r="K138" s="159"/>
      <c r="L138" s="49"/>
      <c r="M138" s="48"/>
      <c r="N138" s="48"/>
      <c r="O138" s="48"/>
      <c r="P138" s="124">
        <f t="shared" si="12"/>
        <v>29</v>
      </c>
    </row>
    <row r="139" spans="1:16" x14ac:dyDescent="0.3">
      <c r="A139" s="151" t="s">
        <v>28</v>
      </c>
      <c r="B139" s="152"/>
      <c r="C139" s="50"/>
      <c r="D139" s="50"/>
      <c r="E139" s="51"/>
      <c r="F139" s="51"/>
      <c r="G139" s="51"/>
      <c r="H139" s="62"/>
      <c r="I139" s="51"/>
      <c r="J139" s="51"/>
      <c r="K139" s="51"/>
      <c r="L139" s="51"/>
      <c r="M139" s="50"/>
      <c r="N139" s="50"/>
      <c r="O139" s="50"/>
      <c r="P139" s="125">
        <f t="shared" si="12"/>
        <v>0</v>
      </c>
    </row>
    <row r="140" spans="1:16" x14ac:dyDescent="0.3">
      <c r="A140" s="63" t="s">
        <v>3</v>
      </c>
      <c r="B140" s="64"/>
      <c r="C140" s="65">
        <f>C137</f>
        <v>29</v>
      </c>
      <c r="D140" s="65">
        <f>C137</f>
        <v>29</v>
      </c>
      <c r="E140" s="65">
        <f>C137</f>
        <v>29</v>
      </c>
      <c r="F140" s="65">
        <f>C137</f>
        <v>29</v>
      </c>
      <c r="G140" s="65">
        <f>C137</f>
        <v>29</v>
      </c>
      <c r="H140" s="67"/>
      <c r="I140" s="65">
        <f>I138</f>
        <v>29</v>
      </c>
      <c r="J140" s="65">
        <f>I138</f>
        <v>29</v>
      </c>
      <c r="K140" s="65">
        <f>I138</f>
        <v>29</v>
      </c>
      <c r="L140" s="65">
        <f>SUM(I135:L136)</f>
        <v>0</v>
      </c>
      <c r="M140" s="65"/>
      <c r="N140" s="65"/>
      <c r="O140" s="65"/>
      <c r="P140" s="65">
        <f>SUM(C140:O140)</f>
        <v>232</v>
      </c>
    </row>
    <row r="141" spans="1:16" x14ac:dyDescent="0.3">
      <c r="A141" s="68" t="s">
        <v>4</v>
      </c>
      <c r="B141" s="69"/>
      <c r="C141" s="70">
        <v>1</v>
      </c>
      <c r="D141" s="70">
        <v>1</v>
      </c>
      <c r="E141" s="70">
        <v>1</v>
      </c>
      <c r="F141" s="70">
        <v>1</v>
      </c>
      <c r="G141" s="70">
        <v>1</v>
      </c>
      <c r="H141" s="67"/>
      <c r="I141" s="70">
        <v>1</v>
      </c>
      <c r="J141" s="70">
        <v>1</v>
      </c>
      <c r="K141" s="70">
        <v>1</v>
      </c>
      <c r="L141" s="70">
        <f>COUNTA(I135:L136)</f>
        <v>0</v>
      </c>
      <c r="M141" s="70"/>
      <c r="N141" s="70"/>
      <c r="O141" s="70"/>
      <c r="P141" s="70">
        <f>IF(SUM(C141:O141)&gt;35,35,SUM(C141:O141))</f>
        <v>8</v>
      </c>
    </row>
    <row r="142" spans="1:16" x14ac:dyDescent="0.3">
      <c r="A142" s="42" t="s">
        <v>7</v>
      </c>
      <c r="C142" s="43" t="s">
        <v>45</v>
      </c>
      <c r="D142" s="1" t="s">
        <v>9</v>
      </c>
      <c r="E142" s="73" t="s">
        <v>33</v>
      </c>
      <c r="F142" s="16" t="s">
        <v>10</v>
      </c>
      <c r="G142" s="43" t="s">
        <v>8</v>
      </c>
      <c r="H142" s="1" t="s">
        <v>29</v>
      </c>
    </row>
    <row r="143" spans="1:16" x14ac:dyDescent="0.3">
      <c r="A143" s="153" t="s">
        <v>0</v>
      </c>
      <c r="B143" s="53" t="s">
        <v>72</v>
      </c>
      <c r="C143" s="52">
        <v>1</v>
      </c>
      <c r="D143" s="52">
        <v>2</v>
      </c>
      <c r="E143" s="52">
        <v>3</v>
      </c>
      <c r="F143" s="52">
        <v>4</v>
      </c>
      <c r="G143" s="52">
        <v>5</v>
      </c>
      <c r="H143" s="52">
        <v>6</v>
      </c>
      <c r="I143" s="52">
        <v>7</v>
      </c>
      <c r="J143" s="52">
        <v>8</v>
      </c>
      <c r="K143" s="52">
        <v>9</v>
      </c>
      <c r="L143" s="52">
        <v>10</v>
      </c>
      <c r="M143" s="52">
        <v>11</v>
      </c>
      <c r="N143" s="52">
        <v>12</v>
      </c>
      <c r="O143" s="52">
        <v>13</v>
      </c>
      <c r="P143" s="155" t="s">
        <v>2</v>
      </c>
    </row>
    <row r="144" spans="1:16" x14ac:dyDescent="0.3">
      <c r="A144" s="154"/>
      <c r="B144" s="54" t="s">
        <v>1</v>
      </c>
      <c r="C144" s="55" t="s">
        <v>73</v>
      </c>
      <c r="D144" s="55" t="s">
        <v>74</v>
      </c>
      <c r="E144" s="55" t="s">
        <v>75</v>
      </c>
      <c r="F144" s="55" t="s">
        <v>76</v>
      </c>
      <c r="G144" s="55" t="s">
        <v>77</v>
      </c>
      <c r="H144" s="55" t="s">
        <v>78</v>
      </c>
      <c r="I144" s="55" t="s">
        <v>79</v>
      </c>
      <c r="J144" s="55" t="s">
        <v>80</v>
      </c>
      <c r="K144" s="55" t="s">
        <v>81</v>
      </c>
      <c r="L144" s="55" t="s">
        <v>82</v>
      </c>
      <c r="M144" s="55" t="s">
        <v>83</v>
      </c>
      <c r="N144" s="55" t="s">
        <v>84</v>
      </c>
      <c r="O144" s="55" t="s">
        <v>85</v>
      </c>
      <c r="P144" s="156"/>
    </row>
    <row r="145" spans="1:16" x14ac:dyDescent="0.3">
      <c r="A145" s="147" t="s">
        <v>24</v>
      </c>
      <c r="B145" s="148"/>
      <c r="C145" s="47"/>
      <c r="D145" s="47"/>
      <c r="E145" s="96"/>
      <c r="F145" s="96"/>
      <c r="G145" s="96"/>
      <c r="H145" s="59"/>
      <c r="I145" s="96"/>
      <c r="J145" s="96"/>
      <c r="K145" s="96"/>
      <c r="L145" s="47"/>
      <c r="M145" s="96"/>
      <c r="N145" s="96"/>
      <c r="O145" s="96"/>
      <c r="P145" s="123">
        <f t="shared" ref="P145:P149" si="13">SUM(C145:O145)</f>
        <v>0</v>
      </c>
    </row>
    <row r="146" spans="1:16" x14ac:dyDescent="0.3">
      <c r="A146" s="149" t="s">
        <v>25</v>
      </c>
      <c r="B146" s="150"/>
      <c r="C146" s="171">
        <v>31</v>
      </c>
      <c r="D146" s="172"/>
      <c r="E146" s="172"/>
      <c r="F146" s="172"/>
      <c r="G146" s="173"/>
      <c r="H146" s="60"/>
      <c r="I146" s="171">
        <v>34</v>
      </c>
      <c r="J146" s="172"/>
      <c r="K146" s="172"/>
      <c r="L146" s="172"/>
      <c r="M146" s="173"/>
      <c r="N146" s="48"/>
      <c r="O146" s="48"/>
      <c r="P146" s="124">
        <f t="shared" si="13"/>
        <v>65</v>
      </c>
    </row>
    <row r="147" spans="1:16" x14ac:dyDescent="0.3">
      <c r="A147" s="149" t="s">
        <v>26</v>
      </c>
      <c r="B147" s="150"/>
      <c r="C147" s="48"/>
      <c r="D147" s="48"/>
      <c r="E147" s="49"/>
      <c r="F147" s="49"/>
      <c r="G147" s="49"/>
      <c r="H147" s="61"/>
      <c r="I147" s="48"/>
      <c r="J147" s="48"/>
      <c r="K147" s="48"/>
      <c r="L147" s="49"/>
      <c r="M147" s="49"/>
      <c r="N147" s="49"/>
      <c r="O147" s="48"/>
      <c r="P147" s="124">
        <f t="shared" si="13"/>
        <v>0</v>
      </c>
    </row>
    <row r="148" spans="1:16" x14ac:dyDescent="0.3">
      <c r="A148" s="149" t="s">
        <v>27</v>
      </c>
      <c r="B148" s="150"/>
      <c r="C148" s="48"/>
      <c r="D148" s="48"/>
      <c r="E148" s="49"/>
      <c r="F148" s="49"/>
      <c r="G148" s="49"/>
      <c r="H148" s="61"/>
      <c r="I148" s="157">
        <v>34</v>
      </c>
      <c r="J148" s="158"/>
      <c r="K148" s="158"/>
      <c r="L148" s="158"/>
      <c r="M148" s="159"/>
      <c r="N148" s="48"/>
      <c r="O148" s="48"/>
      <c r="P148" s="124">
        <f t="shared" si="13"/>
        <v>34</v>
      </c>
    </row>
    <row r="149" spans="1:16" x14ac:dyDescent="0.3">
      <c r="A149" s="151" t="s">
        <v>28</v>
      </c>
      <c r="B149" s="152"/>
      <c r="C149" s="50"/>
      <c r="D149" s="50"/>
      <c r="E149" s="51"/>
      <c r="F149" s="51"/>
      <c r="G149" s="51"/>
      <c r="H149" s="62"/>
      <c r="I149" s="51"/>
      <c r="J149" s="51"/>
      <c r="K149" s="51"/>
      <c r="L149" s="51"/>
      <c r="M149" s="50"/>
      <c r="N149" s="50"/>
      <c r="O149" s="50"/>
      <c r="P149" s="125">
        <f t="shared" si="13"/>
        <v>0</v>
      </c>
    </row>
    <row r="150" spans="1:16" x14ac:dyDescent="0.3">
      <c r="A150" s="63" t="s">
        <v>3</v>
      </c>
      <c r="B150" s="64"/>
      <c r="C150" s="65">
        <f>C146</f>
        <v>31</v>
      </c>
      <c r="D150" s="65">
        <f>C146</f>
        <v>31</v>
      </c>
      <c r="E150" s="65">
        <f>C146</f>
        <v>31</v>
      </c>
      <c r="F150" s="65">
        <f>C146</f>
        <v>31</v>
      </c>
      <c r="G150" s="65">
        <f>C146</f>
        <v>31</v>
      </c>
      <c r="H150" s="67"/>
      <c r="I150" s="65">
        <f>SUM(I146,I148)</f>
        <v>68</v>
      </c>
      <c r="J150" s="65">
        <f>SUM(I146,I148)</f>
        <v>68</v>
      </c>
      <c r="K150" s="65">
        <f>SUM(I146,I148)</f>
        <v>68</v>
      </c>
      <c r="L150" s="65">
        <f>SUM(I146,I148)</f>
        <v>68</v>
      </c>
      <c r="M150" s="65">
        <f>SUM(I146,I148)</f>
        <v>68</v>
      </c>
      <c r="N150" s="65">
        <v>0</v>
      </c>
      <c r="O150" s="65">
        <v>0</v>
      </c>
      <c r="P150" s="65">
        <f>SUM(C150:O150)</f>
        <v>495</v>
      </c>
    </row>
    <row r="151" spans="1:16" x14ac:dyDescent="0.3">
      <c r="A151" s="198" t="s">
        <v>4</v>
      </c>
      <c r="B151" s="199"/>
      <c r="C151" s="200">
        <v>1</v>
      </c>
      <c r="D151" s="200">
        <v>1</v>
      </c>
      <c r="E151" s="200">
        <v>1</v>
      </c>
      <c r="F151" s="70">
        <v>1</v>
      </c>
      <c r="G151" s="70">
        <v>1</v>
      </c>
      <c r="H151" s="67"/>
      <c r="I151" s="70">
        <v>2</v>
      </c>
      <c r="J151" s="70">
        <v>2</v>
      </c>
      <c r="K151" s="70">
        <v>2</v>
      </c>
      <c r="L151" s="70">
        <v>2</v>
      </c>
      <c r="M151" s="70">
        <v>2</v>
      </c>
      <c r="N151" s="70">
        <v>0</v>
      </c>
      <c r="O151" s="70">
        <v>0</v>
      </c>
      <c r="P151" s="70">
        <f>IF(SUM(C151:O151)&gt;35,35,SUM(C151:O151))</f>
        <v>15</v>
      </c>
    </row>
    <row r="152" spans="1:16" ht="21" x14ac:dyDescent="0.35">
      <c r="A152" s="58" t="s">
        <v>86</v>
      </c>
      <c r="B152" s="201"/>
      <c r="C152" s="58" t="s">
        <v>115</v>
      </c>
      <c r="D152" s="58"/>
      <c r="E152" s="58"/>
      <c r="F152" s="8"/>
      <c r="G152" s="8"/>
      <c r="H152" s="41"/>
      <c r="I152" s="9"/>
      <c r="J152" s="9"/>
      <c r="K152" s="9"/>
      <c r="L152" s="9"/>
      <c r="M152" s="9"/>
      <c r="N152" s="8"/>
      <c r="O152" s="8"/>
      <c r="P152" s="122"/>
    </row>
    <row r="153" spans="1:16" x14ac:dyDescent="0.3">
      <c r="A153" s="42" t="s">
        <v>7</v>
      </c>
      <c r="C153" s="73" t="s">
        <v>33</v>
      </c>
      <c r="D153" s="16" t="s">
        <v>9</v>
      </c>
      <c r="E153" s="43" t="s">
        <v>8</v>
      </c>
      <c r="F153" s="1" t="s">
        <v>10</v>
      </c>
      <c r="G153" s="43" t="s">
        <v>8</v>
      </c>
      <c r="H153" s="1" t="s">
        <v>29</v>
      </c>
    </row>
    <row r="154" spans="1:16" x14ac:dyDescent="0.3">
      <c r="A154" s="153" t="s">
        <v>0</v>
      </c>
      <c r="B154" s="53" t="s">
        <v>72</v>
      </c>
      <c r="C154" s="52">
        <v>1</v>
      </c>
      <c r="D154" s="52">
        <v>2</v>
      </c>
      <c r="E154" s="52">
        <v>3</v>
      </c>
      <c r="F154" s="52">
        <v>4</v>
      </c>
      <c r="G154" s="52">
        <v>5</v>
      </c>
      <c r="H154" s="52">
        <v>6</v>
      </c>
      <c r="I154" s="52">
        <v>7</v>
      </c>
      <c r="J154" s="52">
        <v>8</v>
      </c>
      <c r="K154" s="52">
        <v>9</v>
      </c>
      <c r="L154" s="52">
        <v>10</v>
      </c>
      <c r="M154" s="52">
        <v>11</v>
      </c>
      <c r="N154" s="52">
        <v>12</v>
      </c>
      <c r="O154" s="52">
        <v>13</v>
      </c>
      <c r="P154" s="155" t="s">
        <v>2</v>
      </c>
    </row>
    <row r="155" spans="1:16" x14ac:dyDescent="0.3">
      <c r="A155" s="154"/>
      <c r="B155" s="54" t="s">
        <v>1</v>
      </c>
      <c r="C155" s="55" t="s">
        <v>73</v>
      </c>
      <c r="D155" s="55" t="s">
        <v>74</v>
      </c>
      <c r="E155" s="55" t="s">
        <v>75</v>
      </c>
      <c r="F155" s="55" t="s">
        <v>76</v>
      </c>
      <c r="G155" s="55" t="s">
        <v>77</v>
      </c>
      <c r="H155" s="55" t="s">
        <v>78</v>
      </c>
      <c r="I155" s="55" t="s">
        <v>79</v>
      </c>
      <c r="J155" s="55" t="s">
        <v>80</v>
      </c>
      <c r="K155" s="55" t="s">
        <v>81</v>
      </c>
      <c r="L155" s="55" t="s">
        <v>82</v>
      </c>
      <c r="M155" s="55" t="s">
        <v>83</v>
      </c>
      <c r="N155" s="55" t="s">
        <v>84</v>
      </c>
      <c r="O155" s="55" t="s">
        <v>85</v>
      </c>
      <c r="P155" s="156"/>
    </row>
    <row r="156" spans="1:16" x14ac:dyDescent="0.3">
      <c r="A156" s="147" t="s">
        <v>24</v>
      </c>
      <c r="B156" s="148"/>
      <c r="C156" s="47"/>
      <c r="D156" s="47"/>
      <c r="E156" s="96"/>
      <c r="F156" s="96"/>
      <c r="G156" s="96"/>
      <c r="H156" s="59"/>
      <c r="I156" s="168">
        <v>31</v>
      </c>
      <c r="J156" s="169"/>
      <c r="K156" s="169"/>
      <c r="L156" s="169"/>
      <c r="M156" s="170"/>
      <c r="N156" s="96"/>
      <c r="O156" s="96"/>
      <c r="P156" s="123">
        <f t="shared" ref="P156:P160" si="14">SUM(C156:O156)</f>
        <v>31</v>
      </c>
    </row>
    <row r="157" spans="1:16" x14ac:dyDescent="0.3">
      <c r="A157" s="149" t="s">
        <v>25</v>
      </c>
      <c r="B157" s="150"/>
      <c r="C157" s="48"/>
      <c r="D157" s="48"/>
      <c r="E157" s="49"/>
      <c r="F157" s="49"/>
      <c r="G157" s="49"/>
      <c r="H157" s="60"/>
      <c r="I157" s="49"/>
      <c r="J157" s="49"/>
      <c r="K157" s="49"/>
      <c r="L157" s="49"/>
      <c r="M157" s="48"/>
      <c r="N157" s="48"/>
      <c r="O157" s="48"/>
      <c r="P157" s="124">
        <f t="shared" si="14"/>
        <v>0</v>
      </c>
    </row>
    <row r="158" spans="1:16" x14ac:dyDescent="0.3">
      <c r="A158" s="149" t="s">
        <v>26</v>
      </c>
      <c r="B158" s="150"/>
      <c r="C158" s="48"/>
      <c r="D158" s="48"/>
      <c r="E158" s="49"/>
      <c r="F158" s="49"/>
      <c r="G158" s="49"/>
      <c r="H158" s="61"/>
      <c r="I158" s="48"/>
      <c r="J158" s="48"/>
      <c r="K158" s="48"/>
      <c r="L158" s="49"/>
      <c r="M158" s="49"/>
      <c r="N158" s="49"/>
      <c r="O158" s="48"/>
      <c r="P158" s="124">
        <f t="shared" si="14"/>
        <v>0</v>
      </c>
    </row>
    <row r="159" spans="1:16" x14ac:dyDescent="0.3">
      <c r="A159" s="149" t="s">
        <v>27</v>
      </c>
      <c r="B159" s="150"/>
      <c r="C159" s="48"/>
      <c r="D159" s="48"/>
      <c r="E159" s="49"/>
      <c r="F159" s="49"/>
      <c r="G159" s="49"/>
      <c r="H159" s="61"/>
      <c r="I159" s="49"/>
      <c r="J159" s="49"/>
      <c r="K159" s="49"/>
      <c r="L159" s="49"/>
      <c r="M159" s="48"/>
      <c r="N159" s="48"/>
      <c r="O159" s="48"/>
      <c r="P159" s="124">
        <f t="shared" si="14"/>
        <v>0</v>
      </c>
    </row>
    <row r="160" spans="1:16" x14ac:dyDescent="0.3">
      <c r="A160" s="151" t="s">
        <v>28</v>
      </c>
      <c r="B160" s="152"/>
      <c r="C160" s="50"/>
      <c r="D160" s="50"/>
      <c r="E160" s="51"/>
      <c r="F160" s="51"/>
      <c r="G160" s="51"/>
      <c r="H160" s="62"/>
      <c r="I160" s="51"/>
      <c r="J160" s="51"/>
      <c r="K160" s="51"/>
      <c r="L160" s="51"/>
      <c r="M160" s="50"/>
      <c r="N160" s="50"/>
      <c r="O160" s="50"/>
      <c r="P160" s="125">
        <f t="shared" si="14"/>
        <v>0</v>
      </c>
    </row>
    <row r="161" spans="1:16" x14ac:dyDescent="0.3">
      <c r="A161" s="63" t="s">
        <v>3</v>
      </c>
      <c r="B161" s="64"/>
      <c r="C161" s="65">
        <v>0</v>
      </c>
      <c r="D161" s="65">
        <v>0</v>
      </c>
      <c r="E161" s="65">
        <f>SUM(E156:G160)</f>
        <v>0</v>
      </c>
      <c r="F161" s="65">
        <f>SUM(E156:G160)</f>
        <v>0</v>
      </c>
      <c r="G161" s="65">
        <f>SUM(E157:G160)</f>
        <v>0</v>
      </c>
      <c r="H161" s="67"/>
      <c r="I161" s="65">
        <f>I156</f>
        <v>31</v>
      </c>
      <c r="J161" s="65">
        <f>I156</f>
        <v>31</v>
      </c>
      <c r="K161" s="65">
        <f>I156</f>
        <v>31</v>
      </c>
      <c r="L161" s="65">
        <f>I156</f>
        <v>31</v>
      </c>
      <c r="M161" s="65">
        <f>I156</f>
        <v>31</v>
      </c>
      <c r="N161" s="65">
        <f>L158</f>
        <v>0</v>
      </c>
      <c r="O161" s="65">
        <f>L158</f>
        <v>0</v>
      </c>
      <c r="P161" s="65">
        <f>SUM(C161:O161)</f>
        <v>155</v>
      </c>
    </row>
    <row r="162" spans="1:16" x14ac:dyDescent="0.3">
      <c r="A162" s="68" t="s">
        <v>4</v>
      </c>
      <c r="B162" s="69"/>
      <c r="C162" s="70">
        <v>0</v>
      </c>
      <c r="D162" s="70">
        <v>0</v>
      </c>
      <c r="E162" s="70">
        <f>COUNTA(E156:G160)</f>
        <v>0</v>
      </c>
      <c r="F162" s="70">
        <f>COUNTA(E156:G160)</f>
        <v>0</v>
      </c>
      <c r="G162" s="70">
        <f>COUNTA(E157:G160)</f>
        <v>0</v>
      </c>
      <c r="H162" s="67"/>
      <c r="I162" s="70">
        <v>1</v>
      </c>
      <c r="J162" s="70">
        <v>1</v>
      </c>
      <c r="K162" s="70">
        <v>1</v>
      </c>
      <c r="L162" s="70">
        <v>1</v>
      </c>
      <c r="M162" s="70">
        <v>1</v>
      </c>
      <c r="N162" s="70">
        <v>0</v>
      </c>
      <c r="O162" s="70">
        <v>0</v>
      </c>
      <c r="P162" s="70">
        <f>IF(SUM(C162:O162)&gt;35,35,SUM(C162:O162))</f>
        <v>5</v>
      </c>
    </row>
    <row r="163" spans="1:16" x14ac:dyDescent="0.3">
      <c r="A163" s="42" t="s">
        <v>7</v>
      </c>
      <c r="C163" s="43" t="s">
        <v>45</v>
      </c>
      <c r="D163" s="1" t="s">
        <v>9</v>
      </c>
      <c r="E163" s="73" t="s">
        <v>33</v>
      </c>
      <c r="F163" s="16" t="s">
        <v>10</v>
      </c>
      <c r="G163" s="43" t="s">
        <v>8</v>
      </c>
      <c r="H163" s="1" t="s">
        <v>29</v>
      </c>
    </row>
    <row r="164" spans="1:16" x14ac:dyDescent="0.3">
      <c r="A164" s="153" t="s">
        <v>0</v>
      </c>
      <c r="B164" s="53" t="s">
        <v>72</v>
      </c>
      <c r="C164" s="52">
        <v>1</v>
      </c>
      <c r="D164" s="52">
        <v>2</v>
      </c>
      <c r="E164" s="52">
        <v>3</v>
      </c>
      <c r="F164" s="52">
        <v>4</v>
      </c>
      <c r="G164" s="52">
        <v>5</v>
      </c>
      <c r="H164" s="52">
        <v>6</v>
      </c>
      <c r="I164" s="52">
        <v>7</v>
      </c>
      <c r="J164" s="52">
        <v>8</v>
      </c>
      <c r="K164" s="52">
        <v>9</v>
      </c>
      <c r="L164" s="52">
        <v>10</v>
      </c>
      <c r="M164" s="52">
        <v>11</v>
      </c>
      <c r="N164" s="52">
        <v>12</v>
      </c>
      <c r="O164" s="52">
        <v>13</v>
      </c>
      <c r="P164" s="155" t="s">
        <v>2</v>
      </c>
    </row>
    <row r="165" spans="1:16" x14ac:dyDescent="0.3">
      <c r="A165" s="154"/>
      <c r="B165" s="54" t="s">
        <v>1</v>
      </c>
      <c r="C165" s="55" t="s">
        <v>73</v>
      </c>
      <c r="D165" s="55" t="s">
        <v>74</v>
      </c>
      <c r="E165" s="55" t="s">
        <v>75</v>
      </c>
      <c r="F165" s="55" t="s">
        <v>76</v>
      </c>
      <c r="G165" s="55" t="s">
        <v>77</v>
      </c>
      <c r="H165" s="55" t="s">
        <v>78</v>
      </c>
      <c r="I165" s="55" t="s">
        <v>79</v>
      </c>
      <c r="J165" s="55" t="s">
        <v>80</v>
      </c>
      <c r="K165" s="55" t="s">
        <v>81</v>
      </c>
      <c r="L165" s="55" t="s">
        <v>82</v>
      </c>
      <c r="M165" s="55" t="s">
        <v>83</v>
      </c>
      <c r="N165" s="55" t="s">
        <v>84</v>
      </c>
      <c r="O165" s="55" t="s">
        <v>85</v>
      </c>
      <c r="P165" s="156"/>
    </row>
    <row r="166" spans="1:16" x14ac:dyDescent="0.3">
      <c r="A166" s="147" t="s">
        <v>24</v>
      </c>
      <c r="B166" s="148"/>
      <c r="C166" s="47"/>
      <c r="D166" s="47"/>
      <c r="E166" s="96"/>
      <c r="F166" s="96"/>
      <c r="G166" s="96"/>
      <c r="H166" s="59"/>
      <c r="I166" s="96"/>
      <c r="J166" s="96"/>
      <c r="K166" s="96"/>
      <c r="L166" s="47"/>
      <c r="M166" s="96"/>
      <c r="N166" s="96"/>
      <c r="O166" s="96"/>
      <c r="P166" s="123">
        <f t="shared" ref="P166:P171" si="15">SUM(C166:O166)</f>
        <v>0</v>
      </c>
    </row>
    <row r="167" spans="1:16" x14ac:dyDescent="0.3">
      <c r="A167" s="149" t="s">
        <v>25</v>
      </c>
      <c r="B167" s="150"/>
      <c r="C167" s="48"/>
      <c r="D167" s="48"/>
      <c r="E167" s="49"/>
      <c r="F167" s="49"/>
      <c r="G167" s="49"/>
      <c r="H167" s="60"/>
      <c r="I167" s="49"/>
      <c r="J167" s="49"/>
      <c r="K167" s="49"/>
      <c r="L167" s="49"/>
      <c r="M167" s="48"/>
      <c r="N167" s="48"/>
      <c r="O167" s="48"/>
      <c r="P167" s="124">
        <f t="shared" si="15"/>
        <v>0</v>
      </c>
    </row>
    <row r="168" spans="1:16" x14ac:dyDescent="0.3">
      <c r="A168" s="149" t="s">
        <v>26</v>
      </c>
      <c r="B168" s="150"/>
      <c r="C168" s="48"/>
      <c r="D168" s="48"/>
      <c r="E168" s="49"/>
      <c r="F168" s="49"/>
      <c r="G168" s="49"/>
      <c r="H168" s="61"/>
      <c r="I168" s="48"/>
      <c r="J168" s="48"/>
      <c r="K168" s="48"/>
      <c r="L168" s="49"/>
      <c r="M168" s="49"/>
      <c r="N168" s="49"/>
      <c r="O168" s="48"/>
      <c r="P168" s="124">
        <f t="shared" si="15"/>
        <v>0</v>
      </c>
    </row>
    <row r="169" spans="1:16" x14ac:dyDescent="0.3">
      <c r="A169" s="149" t="s">
        <v>27</v>
      </c>
      <c r="B169" s="150"/>
      <c r="C169" s="48"/>
      <c r="D169" s="48"/>
      <c r="E169" s="49"/>
      <c r="F169" s="49"/>
      <c r="G169" s="49"/>
      <c r="H169" s="61"/>
      <c r="I169" s="49"/>
      <c r="J169" s="49"/>
      <c r="K169" s="49"/>
      <c r="L169" s="49"/>
      <c r="M169" s="48"/>
      <c r="N169" s="48"/>
      <c r="O169" s="48"/>
      <c r="P169" s="124">
        <f t="shared" si="15"/>
        <v>0</v>
      </c>
    </row>
    <row r="170" spans="1:16" x14ac:dyDescent="0.3">
      <c r="A170" s="151" t="s">
        <v>28</v>
      </c>
      <c r="B170" s="152"/>
      <c r="C170" s="50"/>
      <c r="D170" s="50"/>
      <c r="E170" s="51"/>
      <c r="F170" s="51"/>
      <c r="G170" s="51"/>
      <c r="H170" s="62"/>
      <c r="I170" s="51"/>
      <c r="J170" s="51"/>
      <c r="K170" s="51"/>
      <c r="L170" s="51"/>
      <c r="M170" s="50"/>
      <c r="N170" s="50"/>
      <c r="O170" s="50"/>
      <c r="P170" s="125">
        <f t="shared" si="15"/>
        <v>0</v>
      </c>
    </row>
    <row r="171" spans="1:16" x14ac:dyDescent="0.3">
      <c r="A171" s="63" t="s">
        <v>3</v>
      </c>
      <c r="B171" s="64"/>
      <c r="C171" s="65">
        <v>0</v>
      </c>
      <c r="D171" s="65">
        <v>0</v>
      </c>
      <c r="E171" s="65">
        <f>SUM(E166,E167,E169)</f>
        <v>0</v>
      </c>
      <c r="F171" s="65">
        <f>SUM(E166,E167,F168,E169)</f>
        <v>0</v>
      </c>
      <c r="G171" s="65">
        <f>SUM(E166,E167,F168,E169)</f>
        <v>0</v>
      </c>
      <c r="H171" s="67"/>
      <c r="I171" s="65">
        <f>SUM(I166,I167,I168,I169,I170)</f>
        <v>0</v>
      </c>
      <c r="J171" s="65">
        <f>SUM(I166,I167,I168,I169,I170)</f>
        <v>0</v>
      </c>
      <c r="K171" s="65">
        <f>SUM(I166,I168,I169)</f>
        <v>0</v>
      </c>
      <c r="L171" s="65">
        <f>I169</f>
        <v>0</v>
      </c>
      <c r="M171" s="65">
        <v>0</v>
      </c>
      <c r="N171" s="65">
        <v>0</v>
      </c>
      <c r="O171" s="65">
        <v>0</v>
      </c>
      <c r="P171" s="65">
        <f t="shared" si="15"/>
        <v>0</v>
      </c>
    </row>
    <row r="172" spans="1:16" x14ac:dyDescent="0.3">
      <c r="A172" s="198" t="s">
        <v>4</v>
      </c>
      <c r="B172" s="199"/>
      <c r="C172" s="200">
        <v>0</v>
      </c>
      <c r="D172" s="200">
        <v>0</v>
      </c>
      <c r="E172" s="200">
        <f>COUNTA(E166,E167,E169)</f>
        <v>0</v>
      </c>
      <c r="F172" s="70">
        <f>COUNTA(E166,E167,F168,E169)</f>
        <v>0</v>
      </c>
      <c r="G172" s="70">
        <f>COUNTA(E166,E167,F168,E169)</f>
        <v>0</v>
      </c>
      <c r="H172" s="67"/>
      <c r="I172" s="70">
        <f>COUNTA(I166:L170)</f>
        <v>0</v>
      </c>
      <c r="J172" s="70">
        <f>COUNTA(I166,I167,I168,I169,I170)</f>
        <v>0</v>
      </c>
      <c r="K172" s="70">
        <f>COUNTA(I166,I168,I169)</f>
        <v>0</v>
      </c>
      <c r="L172" s="70">
        <v>0</v>
      </c>
      <c r="M172" s="70">
        <v>0</v>
      </c>
      <c r="N172" s="70">
        <v>0</v>
      </c>
      <c r="O172" s="70">
        <v>0</v>
      </c>
      <c r="P172" s="70">
        <f>IF(SUM(C172:O172)&gt;35,35,SUM(C172:O172))</f>
        <v>0</v>
      </c>
    </row>
    <row r="173" spans="1:16" ht="21" x14ac:dyDescent="0.35">
      <c r="A173" s="58" t="s">
        <v>86</v>
      </c>
      <c r="B173" s="201"/>
      <c r="C173" s="58" t="s">
        <v>104</v>
      </c>
      <c r="D173" s="58"/>
      <c r="E173" s="58"/>
      <c r="F173" s="8"/>
      <c r="G173" s="8"/>
      <c r="H173" s="41"/>
      <c r="I173" s="9"/>
      <c r="J173" s="9"/>
      <c r="K173" s="9"/>
      <c r="L173" s="9"/>
      <c r="M173" s="9"/>
      <c r="N173" s="8"/>
      <c r="O173" s="8"/>
      <c r="P173" s="122"/>
    </row>
    <row r="174" spans="1:16" x14ac:dyDescent="0.3">
      <c r="A174" s="42" t="s">
        <v>7</v>
      </c>
      <c r="C174" s="73" t="s">
        <v>33</v>
      </c>
      <c r="D174" s="16" t="s">
        <v>9</v>
      </c>
      <c r="E174" s="43" t="s">
        <v>8</v>
      </c>
      <c r="F174" s="1" t="s">
        <v>10</v>
      </c>
      <c r="G174" s="43" t="s">
        <v>8</v>
      </c>
      <c r="H174" s="1" t="s">
        <v>29</v>
      </c>
    </row>
    <row r="175" spans="1:16" x14ac:dyDescent="0.3">
      <c r="A175" s="153" t="s">
        <v>0</v>
      </c>
      <c r="B175" s="53" t="s">
        <v>72</v>
      </c>
      <c r="C175" s="52">
        <v>1</v>
      </c>
      <c r="D175" s="52">
        <v>2</v>
      </c>
      <c r="E175" s="52">
        <v>3</v>
      </c>
      <c r="F175" s="52">
        <v>4</v>
      </c>
      <c r="G175" s="52">
        <v>5</v>
      </c>
      <c r="H175" s="52">
        <v>6</v>
      </c>
      <c r="I175" s="52">
        <v>7</v>
      </c>
      <c r="J175" s="52">
        <v>8</v>
      </c>
      <c r="K175" s="52">
        <v>9</v>
      </c>
      <c r="L175" s="52">
        <v>10</v>
      </c>
      <c r="M175" s="52">
        <v>11</v>
      </c>
      <c r="N175" s="52">
        <v>12</v>
      </c>
      <c r="O175" s="52">
        <v>13</v>
      </c>
      <c r="P175" s="155" t="s">
        <v>2</v>
      </c>
    </row>
    <row r="176" spans="1:16" x14ac:dyDescent="0.3">
      <c r="A176" s="154"/>
      <c r="B176" s="54" t="s">
        <v>1</v>
      </c>
      <c r="C176" s="55" t="s">
        <v>73</v>
      </c>
      <c r="D176" s="55" t="s">
        <v>74</v>
      </c>
      <c r="E176" s="55" t="s">
        <v>75</v>
      </c>
      <c r="F176" s="55" t="s">
        <v>76</v>
      </c>
      <c r="G176" s="55" t="s">
        <v>77</v>
      </c>
      <c r="H176" s="55" t="s">
        <v>78</v>
      </c>
      <c r="I176" s="55" t="s">
        <v>79</v>
      </c>
      <c r="J176" s="55" t="s">
        <v>80</v>
      </c>
      <c r="K176" s="55" t="s">
        <v>81</v>
      </c>
      <c r="L176" s="55" t="s">
        <v>82</v>
      </c>
      <c r="M176" s="55" t="s">
        <v>83</v>
      </c>
      <c r="N176" s="55" t="s">
        <v>84</v>
      </c>
      <c r="O176" s="55" t="s">
        <v>85</v>
      </c>
      <c r="P176" s="156"/>
    </row>
    <row r="177" spans="1:16" x14ac:dyDescent="0.3">
      <c r="A177" s="147" t="s">
        <v>24</v>
      </c>
      <c r="B177" s="148"/>
      <c r="C177" s="47"/>
      <c r="D177" s="47"/>
      <c r="E177" s="96"/>
      <c r="F177" s="96"/>
      <c r="G177" s="96"/>
      <c r="H177" s="59"/>
      <c r="I177" s="168">
        <v>29</v>
      </c>
      <c r="J177" s="169"/>
      <c r="K177" s="169"/>
      <c r="L177" s="169"/>
      <c r="M177" s="170"/>
      <c r="N177" s="96"/>
      <c r="O177" s="96"/>
      <c r="P177" s="123">
        <f>SUM(C177:O177)</f>
        <v>29</v>
      </c>
    </row>
    <row r="178" spans="1:16" x14ac:dyDescent="0.3">
      <c r="A178" s="149" t="s">
        <v>25</v>
      </c>
      <c r="B178" s="150"/>
      <c r="C178" s="171">
        <v>34</v>
      </c>
      <c r="D178" s="172"/>
      <c r="E178" s="172"/>
      <c r="F178" s="172"/>
      <c r="G178" s="173"/>
      <c r="H178" s="60"/>
      <c r="I178" s="49"/>
      <c r="J178" s="49"/>
      <c r="K178" s="49"/>
      <c r="L178" s="49"/>
      <c r="M178" s="48"/>
      <c r="N178" s="48"/>
      <c r="O178" s="48"/>
      <c r="P178" s="124">
        <f t="shared" ref="P178:P181" si="16">SUM(C178:O178)</f>
        <v>34</v>
      </c>
    </row>
    <row r="179" spans="1:16" x14ac:dyDescent="0.3">
      <c r="A179" s="149" t="s">
        <v>26</v>
      </c>
      <c r="B179" s="150"/>
      <c r="C179" s="48"/>
      <c r="D179" s="48"/>
      <c r="E179" s="49"/>
      <c r="F179" s="49"/>
      <c r="G179" s="49"/>
      <c r="H179" s="61"/>
      <c r="I179" s="160">
        <v>31</v>
      </c>
      <c r="J179" s="161"/>
      <c r="K179" s="161"/>
      <c r="L179" s="161"/>
      <c r="M179" s="162"/>
      <c r="N179" s="49"/>
      <c r="O179" s="48"/>
      <c r="P179" s="124">
        <f t="shared" si="16"/>
        <v>31</v>
      </c>
    </row>
    <row r="180" spans="1:16" x14ac:dyDescent="0.3">
      <c r="A180" s="149" t="s">
        <v>27</v>
      </c>
      <c r="B180" s="150"/>
      <c r="C180" s="157">
        <v>29</v>
      </c>
      <c r="D180" s="158"/>
      <c r="E180" s="158"/>
      <c r="F180" s="158"/>
      <c r="G180" s="159"/>
      <c r="H180" s="61"/>
      <c r="I180" s="157">
        <v>34</v>
      </c>
      <c r="J180" s="158"/>
      <c r="K180" s="158"/>
      <c r="L180" s="158"/>
      <c r="M180" s="159"/>
      <c r="N180" s="48"/>
      <c r="O180" s="48"/>
      <c r="P180" s="124">
        <f t="shared" si="16"/>
        <v>63</v>
      </c>
    </row>
    <row r="181" spans="1:16" x14ac:dyDescent="0.3">
      <c r="A181" s="151" t="s">
        <v>28</v>
      </c>
      <c r="B181" s="152"/>
      <c r="C181" s="50"/>
      <c r="D181" s="50"/>
      <c r="E181" s="51"/>
      <c r="F181" s="51"/>
      <c r="G181" s="51"/>
      <c r="H181" s="62"/>
      <c r="I181" s="51"/>
      <c r="J181" s="51"/>
      <c r="K181" s="51"/>
      <c r="L181" s="51"/>
      <c r="M181" s="50"/>
      <c r="N181" s="50"/>
      <c r="O181" s="50"/>
      <c r="P181" s="125">
        <f t="shared" si="16"/>
        <v>0</v>
      </c>
    </row>
    <row r="182" spans="1:16" x14ac:dyDescent="0.3">
      <c r="A182" s="63" t="s">
        <v>3</v>
      </c>
      <c r="B182" s="64"/>
      <c r="C182" s="65">
        <f>SUM(C178,C180)</f>
        <v>63</v>
      </c>
      <c r="D182" s="65">
        <f>SUM(C178,C180)</f>
        <v>63</v>
      </c>
      <c r="E182" s="65">
        <f>SUM(C178,C180)</f>
        <v>63</v>
      </c>
      <c r="F182" s="65">
        <f>SUM(C178,C180)</f>
        <v>63</v>
      </c>
      <c r="G182" s="65">
        <f>SUM(C178,C180)</f>
        <v>63</v>
      </c>
      <c r="H182" s="67"/>
      <c r="I182" s="65">
        <f>SUM(I177,I179,I180)</f>
        <v>94</v>
      </c>
      <c r="J182" s="65">
        <f>SUM(I177,I179,I180)</f>
        <v>94</v>
      </c>
      <c r="K182" s="65">
        <f>SUM(I177,I179,I180)</f>
        <v>94</v>
      </c>
      <c r="L182" s="65">
        <f>SUM(I177,I179,I180)</f>
        <v>94</v>
      </c>
      <c r="M182" s="65">
        <f>SUM(I177,I179,I180)</f>
        <v>94</v>
      </c>
      <c r="N182" s="65">
        <v>0</v>
      </c>
      <c r="O182" s="65">
        <v>0</v>
      </c>
      <c r="P182" s="65">
        <f>SUM(C182:O182)</f>
        <v>785</v>
      </c>
    </row>
    <row r="183" spans="1:16" x14ac:dyDescent="0.3">
      <c r="A183" s="68" t="s">
        <v>4</v>
      </c>
      <c r="B183" s="69"/>
      <c r="C183" s="70">
        <v>2</v>
      </c>
      <c r="D183" s="70">
        <v>2</v>
      </c>
      <c r="E183" s="70">
        <v>2</v>
      </c>
      <c r="F183" s="70">
        <v>2</v>
      </c>
      <c r="G183" s="70">
        <v>2</v>
      </c>
      <c r="H183" s="67"/>
      <c r="I183" s="70">
        <v>3</v>
      </c>
      <c r="J183" s="70">
        <v>3</v>
      </c>
      <c r="K183" s="70">
        <v>3</v>
      </c>
      <c r="L183" s="70">
        <v>3</v>
      </c>
      <c r="M183" s="70">
        <v>3</v>
      </c>
      <c r="N183" s="70">
        <v>0</v>
      </c>
      <c r="O183" s="70">
        <v>0</v>
      </c>
      <c r="P183" s="70">
        <f>IF(SUM(C183:O183)&gt;35,35,SUM(C183:O183))</f>
        <v>25</v>
      </c>
    </row>
    <row r="184" spans="1:16" x14ac:dyDescent="0.3">
      <c r="A184" s="42" t="s">
        <v>7</v>
      </c>
      <c r="C184" s="43" t="s">
        <v>45</v>
      </c>
      <c r="D184" s="1" t="s">
        <v>9</v>
      </c>
      <c r="E184" s="73" t="s">
        <v>33</v>
      </c>
      <c r="F184" s="16" t="s">
        <v>10</v>
      </c>
      <c r="G184" s="43" t="s">
        <v>8</v>
      </c>
      <c r="H184" s="1" t="s">
        <v>29</v>
      </c>
    </row>
    <row r="185" spans="1:16" x14ac:dyDescent="0.3">
      <c r="A185" s="153" t="s">
        <v>0</v>
      </c>
      <c r="B185" s="53" t="s">
        <v>72</v>
      </c>
      <c r="C185" s="52">
        <v>1</v>
      </c>
      <c r="D185" s="52">
        <v>2</v>
      </c>
      <c r="E185" s="52">
        <v>3</v>
      </c>
      <c r="F185" s="52">
        <v>4</v>
      </c>
      <c r="G185" s="52">
        <v>5</v>
      </c>
      <c r="H185" s="52">
        <v>6</v>
      </c>
      <c r="I185" s="52">
        <v>7</v>
      </c>
      <c r="J185" s="52">
        <v>8</v>
      </c>
      <c r="K185" s="52">
        <v>9</v>
      </c>
      <c r="L185" s="52">
        <v>10</v>
      </c>
      <c r="M185" s="52">
        <v>11</v>
      </c>
      <c r="N185" s="52">
        <v>12</v>
      </c>
      <c r="O185" s="52">
        <v>13</v>
      </c>
      <c r="P185" s="155" t="s">
        <v>2</v>
      </c>
    </row>
    <row r="186" spans="1:16" x14ac:dyDescent="0.3">
      <c r="A186" s="154"/>
      <c r="B186" s="54" t="s">
        <v>1</v>
      </c>
      <c r="C186" s="55" t="s">
        <v>73</v>
      </c>
      <c r="D186" s="55" t="s">
        <v>74</v>
      </c>
      <c r="E186" s="55" t="s">
        <v>75</v>
      </c>
      <c r="F186" s="55" t="s">
        <v>76</v>
      </c>
      <c r="G186" s="55" t="s">
        <v>77</v>
      </c>
      <c r="H186" s="55" t="s">
        <v>78</v>
      </c>
      <c r="I186" s="55" t="s">
        <v>79</v>
      </c>
      <c r="J186" s="55" t="s">
        <v>80</v>
      </c>
      <c r="K186" s="55" t="s">
        <v>81</v>
      </c>
      <c r="L186" s="55" t="s">
        <v>82</v>
      </c>
      <c r="M186" s="55" t="s">
        <v>83</v>
      </c>
      <c r="N186" s="55" t="s">
        <v>84</v>
      </c>
      <c r="O186" s="55" t="s">
        <v>85</v>
      </c>
      <c r="P186" s="156"/>
    </row>
    <row r="187" spans="1:16" x14ac:dyDescent="0.3">
      <c r="A187" s="147" t="s">
        <v>24</v>
      </c>
      <c r="B187" s="148"/>
      <c r="C187" s="47"/>
      <c r="D187" s="47"/>
      <c r="E187" s="96"/>
      <c r="F187" s="96"/>
      <c r="G187" s="96"/>
      <c r="H187" s="59"/>
      <c r="I187" s="96"/>
      <c r="J187" s="96"/>
      <c r="K187" s="96"/>
      <c r="L187" s="47"/>
      <c r="M187" s="96"/>
      <c r="N187" s="96"/>
      <c r="O187" s="96"/>
      <c r="P187" s="123">
        <f t="shared" ref="P187:P191" si="17">SUM(C187:O187)</f>
        <v>0</v>
      </c>
    </row>
    <row r="188" spans="1:16" x14ac:dyDescent="0.3">
      <c r="A188" s="149" t="s">
        <v>25</v>
      </c>
      <c r="B188" s="150"/>
      <c r="C188" s="48"/>
      <c r="D188" s="48"/>
      <c r="E188" s="49"/>
      <c r="F188" s="49"/>
      <c r="G188" s="49"/>
      <c r="H188" s="60"/>
      <c r="I188" s="171">
        <v>34</v>
      </c>
      <c r="J188" s="172"/>
      <c r="K188" s="172"/>
      <c r="L188" s="172"/>
      <c r="M188" s="173"/>
      <c r="N188" s="48"/>
      <c r="O188" s="48"/>
      <c r="P188" s="124">
        <f t="shared" si="17"/>
        <v>34</v>
      </c>
    </row>
    <row r="189" spans="1:16" x14ac:dyDescent="0.3">
      <c r="A189" s="149" t="s">
        <v>26</v>
      </c>
      <c r="B189" s="150"/>
      <c r="C189" s="48"/>
      <c r="D189" s="48"/>
      <c r="E189" s="49"/>
      <c r="F189" s="49"/>
      <c r="G189" s="49"/>
      <c r="H189" s="61"/>
      <c r="I189" s="48"/>
      <c r="J189" s="48"/>
      <c r="K189" s="48"/>
      <c r="L189" s="49"/>
      <c r="M189" s="49"/>
      <c r="N189" s="49"/>
      <c r="O189" s="48"/>
      <c r="P189" s="124">
        <f t="shared" si="17"/>
        <v>0</v>
      </c>
    </row>
    <row r="190" spans="1:16" x14ac:dyDescent="0.3">
      <c r="A190" s="149" t="s">
        <v>27</v>
      </c>
      <c r="B190" s="150"/>
      <c r="C190" s="157">
        <v>31</v>
      </c>
      <c r="D190" s="158"/>
      <c r="E190" s="158"/>
      <c r="F190" s="158"/>
      <c r="G190" s="159"/>
      <c r="H190" s="61"/>
      <c r="I190" s="157">
        <v>34</v>
      </c>
      <c r="J190" s="158"/>
      <c r="K190" s="158"/>
      <c r="L190" s="158"/>
      <c r="M190" s="159"/>
      <c r="N190" s="48"/>
      <c r="O190" s="48"/>
      <c r="P190" s="124">
        <f t="shared" si="17"/>
        <v>65</v>
      </c>
    </row>
    <row r="191" spans="1:16" x14ac:dyDescent="0.3">
      <c r="A191" s="151" t="s">
        <v>28</v>
      </c>
      <c r="B191" s="152"/>
      <c r="C191" s="163">
        <v>50</v>
      </c>
      <c r="D191" s="164"/>
      <c r="E191" s="164"/>
      <c r="F191" s="164"/>
      <c r="G191" s="165"/>
      <c r="H191" s="62"/>
      <c r="I191" s="51"/>
      <c r="J191" s="51"/>
      <c r="K191" s="51"/>
      <c r="L191" s="51"/>
      <c r="M191" s="50"/>
      <c r="N191" s="50"/>
      <c r="O191" s="50"/>
      <c r="P191" s="125">
        <f t="shared" si="17"/>
        <v>50</v>
      </c>
    </row>
    <row r="192" spans="1:16" x14ac:dyDescent="0.3">
      <c r="A192" s="63" t="s">
        <v>3</v>
      </c>
      <c r="B192" s="64"/>
      <c r="C192" s="65">
        <f>SUM(C190,C191)</f>
        <v>81</v>
      </c>
      <c r="D192" s="65">
        <f>SUM(C190,C191)</f>
        <v>81</v>
      </c>
      <c r="E192" s="65">
        <f>SUM(C190,C191)</f>
        <v>81</v>
      </c>
      <c r="F192" s="65">
        <f>SUM(C190,C191)</f>
        <v>81</v>
      </c>
      <c r="G192" s="65">
        <f>SUM(C190,C191)</f>
        <v>81</v>
      </c>
      <c r="H192" s="67"/>
      <c r="I192" s="65">
        <f>SUM(I188,I190)</f>
        <v>68</v>
      </c>
      <c r="J192" s="65">
        <f>SUM(I188,I190)</f>
        <v>68</v>
      </c>
      <c r="K192" s="65">
        <f>SUM(I188,I190)</f>
        <v>68</v>
      </c>
      <c r="L192" s="65">
        <f>SUM(I188,I190)</f>
        <v>68</v>
      </c>
      <c r="M192" s="65">
        <f>SUM(I188,I190)</f>
        <v>68</v>
      </c>
      <c r="N192" s="65">
        <v>0</v>
      </c>
      <c r="O192" s="65">
        <v>0</v>
      </c>
      <c r="P192" s="65">
        <f>SUM(C192:O192)</f>
        <v>745</v>
      </c>
    </row>
    <row r="193" spans="1:16" x14ac:dyDescent="0.3">
      <c r="A193" s="198" t="s">
        <v>4</v>
      </c>
      <c r="B193" s="199"/>
      <c r="C193" s="200">
        <v>2</v>
      </c>
      <c r="D193" s="200">
        <v>2</v>
      </c>
      <c r="E193" s="200">
        <v>2</v>
      </c>
      <c r="F193" s="70">
        <v>2</v>
      </c>
      <c r="G193" s="70">
        <v>2</v>
      </c>
      <c r="H193" s="67"/>
      <c r="I193" s="70">
        <v>2</v>
      </c>
      <c r="J193" s="70">
        <v>2</v>
      </c>
      <c r="K193" s="70">
        <v>2</v>
      </c>
      <c r="L193" s="70">
        <v>2</v>
      </c>
      <c r="M193" s="70">
        <v>2</v>
      </c>
      <c r="N193" s="70">
        <v>0</v>
      </c>
      <c r="O193" s="70">
        <v>0</v>
      </c>
      <c r="P193" s="70">
        <f>IF(SUM(C193:O193)&gt;35,35,SUM(C193:O193))</f>
        <v>20</v>
      </c>
    </row>
    <row r="194" spans="1:16" ht="21" x14ac:dyDescent="0.35">
      <c r="A194" s="58" t="s">
        <v>86</v>
      </c>
      <c r="B194" s="201"/>
      <c r="C194" s="58" t="s">
        <v>117</v>
      </c>
      <c r="D194" s="58"/>
      <c r="E194" s="58"/>
      <c r="F194" s="8"/>
      <c r="G194" s="8"/>
      <c r="H194" s="41"/>
      <c r="I194" s="9"/>
      <c r="J194" s="9"/>
      <c r="K194" s="9"/>
      <c r="L194" s="9"/>
      <c r="M194" s="9"/>
      <c r="N194" s="8"/>
      <c r="O194" s="8"/>
      <c r="P194" s="122"/>
    </row>
    <row r="195" spans="1:16" x14ac:dyDescent="0.3">
      <c r="A195" s="42" t="s">
        <v>7</v>
      </c>
      <c r="C195" s="73" t="s">
        <v>33</v>
      </c>
      <c r="D195" s="16" t="s">
        <v>9</v>
      </c>
      <c r="E195" s="43" t="s">
        <v>8</v>
      </c>
      <c r="F195" s="1" t="s">
        <v>10</v>
      </c>
      <c r="G195" s="43" t="s">
        <v>8</v>
      </c>
      <c r="H195" s="1" t="s">
        <v>29</v>
      </c>
    </row>
    <row r="196" spans="1:16" x14ac:dyDescent="0.3">
      <c r="A196" s="153" t="s">
        <v>0</v>
      </c>
      <c r="B196" s="53" t="s">
        <v>72</v>
      </c>
      <c r="C196" s="52">
        <v>1</v>
      </c>
      <c r="D196" s="52">
        <v>2</v>
      </c>
      <c r="E196" s="52">
        <v>3</v>
      </c>
      <c r="F196" s="52">
        <v>4</v>
      </c>
      <c r="G196" s="52">
        <v>5</v>
      </c>
      <c r="H196" s="52">
        <v>6</v>
      </c>
      <c r="I196" s="52">
        <v>7</v>
      </c>
      <c r="J196" s="52">
        <v>8</v>
      </c>
      <c r="K196" s="52">
        <v>9</v>
      </c>
      <c r="L196" s="52">
        <v>10</v>
      </c>
      <c r="M196" s="52">
        <v>11</v>
      </c>
      <c r="N196" s="52">
        <v>12</v>
      </c>
      <c r="O196" s="52">
        <v>13</v>
      </c>
      <c r="P196" s="155" t="s">
        <v>2</v>
      </c>
    </row>
    <row r="197" spans="1:16" x14ac:dyDescent="0.3">
      <c r="A197" s="154"/>
      <c r="B197" s="54" t="s">
        <v>1</v>
      </c>
      <c r="C197" s="55" t="s">
        <v>73</v>
      </c>
      <c r="D197" s="55" t="s">
        <v>74</v>
      </c>
      <c r="E197" s="55" t="s">
        <v>75</v>
      </c>
      <c r="F197" s="55" t="s">
        <v>76</v>
      </c>
      <c r="G197" s="55" t="s">
        <v>77</v>
      </c>
      <c r="H197" s="55" t="s">
        <v>78</v>
      </c>
      <c r="I197" s="55" t="s">
        <v>79</v>
      </c>
      <c r="J197" s="55" t="s">
        <v>80</v>
      </c>
      <c r="K197" s="55" t="s">
        <v>81</v>
      </c>
      <c r="L197" s="55" t="s">
        <v>82</v>
      </c>
      <c r="M197" s="55" t="s">
        <v>83</v>
      </c>
      <c r="N197" s="55" t="s">
        <v>84</v>
      </c>
      <c r="O197" s="55" t="s">
        <v>85</v>
      </c>
      <c r="P197" s="156"/>
    </row>
    <row r="198" spans="1:16" x14ac:dyDescent="0.3">
      <c r="A198" s="147" t="s">
        <v>24</v>
      </c>
      <c r="B198" s="148"/>
      <c r="C198" s="47"/>
      <c r="D198" s="47"/>
      <c r="E198" s="96"/>
      <c r="F198" s="96"/>
      <c r="G198" s="96"/>
      <c r="H198" s="59"/>
      <c r="I198" s="96"/>
      <c r="J198" s="96"/>
      <c r="K198" s="96"/>
      <c r="L198" s="96"/>
      <c r="M198" s="96"/>
      <c r="N198" s="96"/>
      <c r="O198" s="96"/>
      <c r="P198" s="123">
        <f>SUM(C198:O198)</f>
        <v>0</v>
      </c>
    </row>
    <row r="199" spans="1:16" x14ac:dyDescent="0.3">
      <c r="A199" s="149" t="s">
        <v>25</v>
      </c>
      <c r="B199" s="150"/>
      <c r="C199" s="49"/>
      <c r="D199" s="49"/>
      <c r="E199" s="49"/>
      <c r="F199" s="49"/>
      <c r="G199" s="49"/>
      <c r="H199" s="60"/>
      <c r="I199" s="49"/>
      <c r="J199" s="49"/>
      <c r="K199" s="49"/>
      <c r="L199" s="49"/>
      <c r="M199" s="48"/>
      <c r="N199" s="48"/>
      <c r="O199" s="48"/>
      <c r="P199" s="124">
        <f t="shared" ref="P199:P202" si="18">SUM(C199:O199)</f>
        <v>0</v>
      </c>
    </row>
    <row r="200" spans="1:16" x14ac:dyDescent="0.3">
      <c r="A200" s="149" t="s">
        <v>26</v>
      </c>
      <c r="B200" s="150"/>
      <c r="C200" s="48"/>
      <c r="D200" s="48"/>
      <c r="E200" s="49"/>
      <c r="F200" s="49"/>
      <c r="G200" s="49"/>
      <c r="H200" s="61"/>
      <c r="I200" s="49"/>
      <c r="J200" s="49"/>
      <c r="K200" s="49"/>
      <c r="L200" s="49"/>
      <c r="M200" s="49"/>
      <c r="N200" s="49"/>
      <c r="O200" s="48"/>
      <c r="P200" s="124">
        <f t="shared" si="18"/>
        <v>0</v>
      </c>
    </row>
    <row r="201" spans="1:16" x14ac:dyDescent="0.3">
      <c r="A201" s="149" t="s">
        <v>27</v>
      </c>
      <c r="B201" s="150"/>
      <c r="C201" s="49"/>
      <c r="D201" s="49"/>
      <c r="E201" s="49"/>
      <c r="F201" s="49"/>
      <c r="G201" s="49"/>
      <c r="H201" s="61"/>
      <c r="I201" s="49"/>
      <c r="J201" s="49"/>
      <c r="K201" s="49"/>
      <c r="L201" s="49"/>
      <c r="M201" s="49"/>
      <c r="N201" s="48"/>
      <c r="O201" s="48"/>
      <c r="P201" s="124">
        <f t="shared" si="18"/>
        <v>0</v>
      </c>
    </row>
    <row r="202" spans="1:16" x14ac:dyDescent="0.3">
      <c r="A202" s="151" t="s">
        <v>28</v>
      </c>
      <c r="B202" s="152"/>
      <c r="C202" s="50"/>
      <c r="D202" s="50"/>
      <c r="E202" s="51"/>
      <c r="F202" s="51"/>
      <c r="G202" s="51"/>
      <c r="H202" s="62"/>
      <c r="I202" s="51"/>
      <c r="J202" s="51"/>
      <c r="K202" s="51"/>
      <c r="L202" s="51"/>
      <c r="M202" s="50"/>
      <c r="N202" s="50"/>
      <c r="O202" s="50"/>
      <c r="P202" s="125">
        <f t="shared" si="18"/>
        <v>0</v>
      </c>
    </row>
    <row r="203" spans="1:16" x14ac:dyDescent="0.3">
      <c r="A203" s="63" t="s">
        <v>3</v>
      </c>
      <c r="B203" s="64"/>
      <c r="C203" s="65">
        <f>SUM(C199,C201)</f>
        <v>0</v>
      </c>
      <c r="D203" s="65">
        <f>SUM(C199,C201)</f>
        <v>0</v>
      </c>
      <c r="E203" s="65">
        <f>SUM(C199,C201)</f>
        <v>0</v>
      </c>
      <c r="F203" s="65">
        <f>SUM(C199,C201)</f>
        <v>0</v>
      </c>
      <c r="G203" s="65">
        <f>SUM(C199,C201)</f>
        <v>0</v>
      </c>
      <c r="H203" s="67"/>
      <c r="I203" s="65">
        <f>SUM(I198,I200,I201)</f>
        <v>0</v>
      </c>
      <c r="J203" s="65">
        <f>SUM(I198,I200,I201)</f>
        <v>0</v>
      </c>
      <c r="K203" s="65">
        <f>SUM(I198,I200,I201)</f>
        <v>0</v>
      </c>
      <c r="L203" s="65">
        <f>SUM(I198,I200,I201)</f>
        <v>0</v>
      </c>
      <c r="M203" s="65">
        <f>SUM(I198,I200,I201)</f>
        <v>0</v>
      </c>
      <c r="N203" s="65">
        <v>0</v>
      </c>
      <c r="O203" s="65">
        <v>0</v>
      </c>
      <c r="P203" s="65">
        <f>SUM(C203:O203)</f>
        <v>0</v>
      </c>
    </row>
    <row r="204" spans="1:16" x14ac:dyDescent="0.3">
      <c r="A204" s="68" t="s">
        <v>4</v>
      </c>
      <c r="B204" s="69"/>
      <c r="C204" s="70">
        <v>0</v>
      </c>
      <c r="D204" s="70">
        <v>0</v>
      </c>
      <c r="E204" s="70">
        <v>0</v>
      </c>
      <c r="F204" s="70">
        <v>0</v>
      </c>
      <c r="G204" s="70">
        <v>0</v>
      </c>
      <c r="H204" s="67"/>
      <c r="I204" s="70">
        <v>0</v>
      </c>
      <c r="J204" s="70">
        <v>0</v>
      </c>
      <c r="K204" s="70">
        <v>0</v>
      </c>
      <c r="L204" s="70">
        <v>0</v>
      </c>
      <c r="M204" s="70">
        <v>0</v>
      </c>
      <c r="N204" s="70">
        <v>0</v>
      </c>
      <c r="O204" s="70">
        <v>0</v>
      </c>
      <c r="P204" s="70">
        <f>IF(SUM(C204:O204)&gt;35,35,SUM(C204:O204))</f>
        <v>0</v>
      </c>
    </row>
    <row r="205" spans="1:16" x14ac:dyDescent="0.3">
      <c r="A205" s="42" t="s">
        <v>7</v>
      </c>
      <c r="C205" s="43" t="s">
        <v>45</v>
      </c>
      <c r="D205" s="1" t="s">
        <v>9</v>
      </c>
      <c r="E205" s="73" t="s">
        <v>33</v>
      </c>
      <c r="F205" s="16" t="s">
        <v>10</v>
      </c>
      <c r="G205" s="43" t="s">
        <v>8</v>
      </c>
      <c r="H205" s="1" t="s">
        <v>29</v>
      </c>
    </row>
    <row r="206" spans="1:16" x14ac:dyDescent="0.3">
      <c r="A206" s="153" t="s">
        <v>0</v>
      </c>
      <c r="B206" s="53" t="s">
        <v>72</v>
      </c>
      <c r="C206" s="52">
        <v>1</v>
      </c>
      <c r="D206" s="52">
        <v>2</v>
      </c>
      <c r="E206" s="52">
        <v>3</v>
      </c>
      <c r="F206" s="52">
        <v>4</v>
      </c>
      <c r="G206" s="52">
        <v>5</v>
      </c>
      <c r="H206" s="52">
        <v>6</v>
      </c>
      <c r="I206" s="52">
        <v>7</v>
      </c>
      <c r="J206" s="52">
        <v>8</v>
      </c>
      <c r="K206" s="52">
        <v>9</v>
      </c>
      <c r="L206" s="52">
        <v>10</v>
      </c>
      <c r="M206" s="52">
        <v>11</v>
      </c>
      <c r="N206" s="52">
        <v>12</v>
      </c>
      <c r="O206" s="52">
        <v>13</v>
      </c>
      <c r="P206" s="155" t="s">
        <v>2</v>
      </c>
    </row>
    <row r="207" spans="1:16" x14ac:dyDescent="0.3">
      <c r="A207" s="154"/>
      <c r="B207" s="54" t="s">
        <v>1</v>
      </c>
      <c r="C207" s="55" t="s">
        <v>73</v>
      </c>
      <c r="D207" s="55" t="s">
        <v>74</v>
      </c>
      <c r="E207" s="55" t="s">
        <v>75</v>
      </c>
      <c r="F207" s="55" t="s">
        <v>76</v>
      </c>
      <c r="G207" s="55" t="s">
        <v>77</v>
      </c>
      <c r="H207" s="55" t="s">
        <v>78</v>
      </c>
      <c r="I207" s="55" t="s">
        <v>79</v>
      </c>
      <c r="J207" s="55" t="s">
        <v>80</v>
      </c>
      <c r="K207" s="55" t="s">
        <v>81</v>
      </c>
      <c r="L207" s="55" t="s">
        <v>82</v>
      </c>
      <c r="M207" s="55" t="s">
        <v>83</v>
      </c>
      <c r="N207" s="55" t="s">
        <v>84</v>
      </c>
      <c r="O207" s="55" t="s">
        <v>85</v>
      </c>
      <c r="P207" s="156"/>
    </row>
    <row r="208" spans="1:16" x14ac:dyDescent="0.3">
      <c r="A208" s="147" t="s">
        <v>24</v>
      </c>
      <c r="B208" s="148"/>
      <c r="C208" s="47"/>
      <c r="D208" s="47"/>
      <c r="E208" s="96"/>
      <c r="F208" s="96"/>
      <c r="G208" s="96"/>
      <c r="H208" s="59"/>
      <c r="I208" s="96"/>
      <c r="J208" s="96"/>
      <c r="K208" s="96"/>
      <c r="L208" s="47"/>
      <c r="M208" s="96"/>
      <c r="N208" s="96"/>
      <c r="O208" s="96"/>
      <c r="P208" s="123">
        <f t="shared" ref="P208:P212" si="19">SUM(C208:O208)</f>
        <v>0</v>
      </c>
    </row>
    <row r="209" spans="1:16" x14ac:dyDescent="0.3">
      <c r="A209" s="149" t="s">
        <v>25</v>
      </c>
      <c r="B209" s="150"/>
      <c r="C209" s="48"/>
      <c r="D209" s="48"/>
      <c r="E209" s="49"/>
      <c r="F209" s="49"/>
      <c r="G209" s="49"/>
      <c r="H209" s="60"/>
      <c r="I209" s="49"/>
      <c r="J209" s="49"/>
      <c r="K209" s="49"/>
      <c r="L209" s="49"/>
      <c r="M209" s="49"/>
      <c r="N209" s="48"/>
      <c r="O209" s="48"/>
      <c r="P209" s="124">
        <f t="shared" si="19"/>
        <v>0</v>
      </c>
    </row>
    <row r="210" spans="1:16" x14ac:dyDescent="0.3">
      <c r="A210" s="149" t="s">
        <v>26</v>
      </c>
      <c r="B210" s="150"/>
      <c r="C210" s="48"/>
      <c r="D210" s="48"/>
      <c r="E210" s="49"/>
      <c r="F210" s="49"/>
      <c r="G210" s="49"/>
      <c r="H210" s="61"/>
      <c r="I210" s="48"/>
      <c r="J210" s="48"/>
      <c r="K210" s="48"/>
      <c r="L210" s="49"/>
      <c r="M210" s="49"/>
      <c r="N210" s="49"/>
      <c r="O210" s="48"/>
      <c r="P210" s="124">
        <f t="shared" si="19"/>
        <v>0</v>
      </c>
    </row>
    <row r="211" spans="1:16" x14ac:dyDescent="0.3">
      <c r="A211" s="149" t="s">
        <v>27</v>
      </c>
      <c r="B211" s="150"/>
      <c r="C211" s="49"/>
      <c r="D211" s="49"/>
      <c r="E211" s="49"/>
      <c r="F211" s="49"/>
      <c r="G211" s="49"/>
      <c r="H211" s="61"/>
      <c r="I211" s="49"/>
      <c r="J211" s="49"/>
      <c r="K211" s="49"/>
      <c r="L211" s="49"/>
      <c r="M211" s="49"/>
      <c r="N211" s="48"/>
      <c r="O211" s="48"/>
      <c r="P211" s="124">
        <f t="shared" si="19"/>
        <v>0</v>
      </c>
    </row>
    <row r="212" spans="1:16" x14ac:dyDescent="0.3">
      <c r="A212" s="151" t="s">
        <v>28</v>
      </c>
      <c r="B212" s="152"/>
      <c r="C212" s="51"/>
      <c r="D212" s="51"/>
      <c r="E212" s="51"/>
      <c r="F212" s="51"/>
      <c r="G212" s="51"/>
      <c r="H212" s="62"/>
      <c r="I212" s="51"/>
      <c r="J212" s="51"/>
      <c r="K212" s="51"/>
      <c r="L212" s="51"/>
      <c r="M212" s="50"/>
      <c r="N212" s="50"/>
      <c r="O212" s="50"/>
      <c r="P212" s="125">
        <f t="shared" si="19"/>
        <v>0</v>
      </c>
    </row>
    <row r="213" spans="1:16" x14ac:dyDescent="0.3">
      <c r="A213" s="63" t="s">
        <v>3</v>
      </c>
      <c r="B213" s="64"/>
      <c r="C213" s="65">
        <f>SUM(C211,C212)</f>
        <v>0</v>
      </c>
      <c r="D213" s="65">
        <f>SUM(C211,C212)</f>
        <v>0</v>
      </c>
      <c r="E213" s="65">
        <f>SUM(C211,C212)</f>
        <v>0</v>
      </c>
      <c r="F213" s="65">
        <f>SUM(C211,C212)</f>
        <v>0</v>
      </c>
      <c r="G213" s="65">
        <f>SUM(C211,C212)</f>
        <v>0</v>
      </c>
      <c r="H213" s="67"/>
      <c r="I213" s="65">
        <f>SUM(I209,I211)</f>
        <v>0</v>
      </c>
      <c r="J213" s="65">
        <f>SUM(I209,I211)</f>
        <v>0</v>
      </c>
      <c r="K213" s="65">
        <f>SUM(I209,I211)</f>
        <v>0</v>
      </c>
      <c r="L213" s="65">
        <f>SUM(I209,I211)</f>
        <v>0</v>
      </c>
      <c r="M213" s="65">
        <f>SUM(I209,I211)</f>
        <v>0</v>
      </c>
      <c r="N213" s="65">
        <v>0</v>
      </c>
      <c r="O213" s="65">
        <v>0</v>
      </c>
      <c r="P213" s="65">
        <f>SUM(C213:O213)</f>
        <v>0</v>
      </c>
    </row>
    <row r="214" spans="1:16" x14ac:dyDescent="0.3">
      <c r="A214" s="198" t="s">
        <v>4</v>
      </c>
      <c r="B214" s="199"/>
      <c r="C214" s="200">
        <v>0</v>
      </c>
      <c r="D214" s="200">
        <v>0</v>
      </c>
      <c r="E214" s="200">
        <v>0</v>
      </c>
      <c r="F214" s="70">
        <v>0</v>
      </c>
      <c r="G214" s="70">
        <v>0</v>
      </c>
      <c r="H214" s="67"/>
      <c r="I214" s="70">
        <v>0</v>
      </c>
      <c r="J214" s="70">
        <v>0</v>
      </c>
      <c r="K214" s="70">
        <v>0</v>
      </c>
      <c r="L214" s="70">
        <v>0</v>
      </c>
      <c r="M214" s="70">
        <v>0</v>
      </c>
      <c r="N214" s="70">
        <v>0</v>
      </c>
      <c r="O214" s="70">
        <v>0</v>
      </c>
      <c r="P214" s="70">
        <f>IF(SUM(C214:O214)&gt;35,35,SUM(C214:O214))</f>
        <v>0</v>
      </c>
    </row>
    <row r="215" spans="1:16" ht="21" x14ac:dyDescent="0.35">
      <c r="A215" s="58" t="s">
        <v>86</v>
      </c>
      <c r="B215" s="201"/>
      <c r="C215" s="58" t="s">
        <v>117</v>
      </c>
      <c r="D215" s="58"/>
      <c r="E215" s="58"/>
      <c r="F215" s="8"/>
      <c r="G215" s="8"/>
      <c r="H215" s="41"/>
      <c r="I215" s="9"/>
      <c r="J215" s="9"/>
      <c r="K215" s="9"/>
      <c r="L215" s="9"/>
      <c r="M215" s="9"/>
      <c r="N215" s="8"/>
      <c r="O215" s="8"/>
      <c r="P215" s="122"/>
    </row>
    <row r="216" spans="1:16" x14ac:dyDescent="0.3">
      <c r="A216" s="42" t="s">
        <v>7</v>
      </c>
      <c r="C216" s="73" t="s">
        <v>33</v>
      </c>
      <c r="D216" s="16" t="s">
        <v>9</v>
      </c>
      <c r="E216" s="43" t="s">
        <v>8</v>
      </c>
      <c r="F216" s="1" t="s">
        <v>10</v>
      </c>
      <c r="G216" s="43" t="s">
        <v>8</v>
      </c>
      <c r="H216" s="1" t="s">
        <v>29</v>
      </c>
    </row>
    <row r="217" spans="1:16" x14ac:dyDescent="0.3">
      <c r="A217" s="153" t="s">
        <v>0</v>
      </c>
      <c r="B217" s="53" t="s">
        <v>72</v>
      </c>
      <c r="C217" s="52">
        <v>1</v>
      </c>
      <c r="D217" s="52">
        <v>2</v>
      </c>
      <c r="E217" s="52">
        <v>3</v>
      </c>
      <c r="F217" s="52">
        <v>4</v>
      </c>
      <c r="G217" s="52">
        <v>5</v>
      </c>
      <c r="H217" s="52">
        <v>6</v>
      </c>
      <c r="I217" s="52">
        <v>7</v>
      </c>
      <c r="J217" s="52">
        <v>8</v>
      </c>
      <c r="K217" s="52">
        <v>9</v>
      </c>
      <c r="L217" s="52">
        <v>10</v>
      </c>
      <c r="M217" s="52">
        <v>11</v>
      </c>
      <c r="N217" s="52">
        <v>12</v>
      </c>
      <c r="O217" s="52">
        <v>13</v>
      </c>
      <c r="P217" s="155" t="s">
        <v>2</v>
      </c>
    </row>
    <row r="218" spans="1:16" x14ac:dyDescent="0.3">
      <c r="A218" s="154"/>
      <c r="B218" s="54" t="s">
        <v>1</v>
      </c>
      <c r="C218" s="55" t="s">
        <v>73</v>
      </c>
      <c r="D218" s="55" t="s">
        <v>74</v>
      </c>
      <c r="E218" s="55" t="s">
        <v>75</v>
      </c>
      <c r="F218" s="55" t="s">
        <v>76</v>
      </c>
      <c r="G218" s="55" t="s">
        <v>77</v>
      </c>
      <c r="H218" s="55" t="s">
        <v>78</v>
      </c>
      <c r="I218" s="55" t="s">
        <v>79</v>
      </c>
      <c r="J218" s="55" t="s">
        <v>80</v>
      </c>
      <c r="K218" s="55" t="s">
        <v>81</v>
      </c>
      <c r="L218" s="55" t="s">
        <v>82</v>
      </c>
      <c r="M218" s="55" t="s">
        <v>83</v>
      </c>
      <c r="N218" s="55" t="s">
        <v>84</v>
      </c>
      <c r="O218" s="55" t="s">
        <v>85</v>
      </c>
      <c r="P218" s="156"/>
    </row>
    <row r="219" spans="1:16" x14ac:dyDescent="0.3">
      <c r="A219" s="147" t="s">
        <v>24</v>
      </c>
      <c r="B219" s="148"/>
      <c r="C219" s="47"/>
      <c r="D219" s="47"/>
      <c r="E219" s="96"/>
      <c r="F219" s="96"/>
      <c r="G219" s="96"/>
      <c r="H219" s="59"/>
      <c r="I219" s="96"/>
      <c r="J219" s="96"/>
      <c r="K219" s="96"/>
      <c r="L219" s="96"/>
      <c r="M219" s="96"/>
      <c r="N219" s="96"/>
      <c r="O219" s="96"/>
      <c r="P219" s="123">
        <f>SUM(C219:O219)</f>
        <v>0</v>
      </c>
    </row>
    <row r="220" spans="1:16" x14ac:dyDescent="0.3">
      <c r="A220" s="149" t="s">
        <v>25</v>
      </c>
      <c r="B220" s="150"/>
      <c r="C220" s="49"/>
      <c r="D220" s="49"/>
      <c r="E220" s="49"/>
      <c r="F220" s="49"/>
      <c r="G220" s="49"/>
      <c r="H220" s="60"/>
      <c r="I220" s="49"/>
      <c r="J220" s="49"/>
      <c r="K220" s="49"/>
      <c r="L220" s="49"/>
      <c r="M220" s="48"/>
      <c r="N220" s="48"/>
      <c r="O220" s="48"/>
      <c r="P220" s="124">
        <f t="shared" ref="P220:P223" si="20">SUM(C220:O220)</f>
        <v>0</v>
      </c>
    </row>
    <row r="221" spans="1:16" x14ac:dyDescent="0.3">
      <c r="A221" s="149" t="s">
        <v>26</v>
      </c>
      <c r="B221" s="150"/>
      <c r="C221" s="48"/>
      <c r="D221" s="48"/>
      <c r="E221" s="49"/>
      <c r="F221" s="49"/>
      <c r="G221" s="49"/>
      <c r="H221" s="61"/>
      <c r="I221" s="49"/>
      <c r="J221" s="49"/>
      <c r="K221" s="49"/>
      <c r="L221" s="49"/>
      <c r="M221" s="49"/>
      <c r="N221" s="49"/>
      <c r="O221" s="48"/>
      <c r="P221" s="124">
        <f t="shared" si="20"/>
        <v>0</v>
      </c>
    </row>
    <row r="222" spans="1:16" x14ac:dyDescent="0.3">
      <c r="A222" s="149" t="s">
        <v>27</v>
      </c>
      <c r="B222" s="150"/>
      <c r="C222" s="49"/>
      <c r="D222" s="49"/>
      <c r="E222" s="49"/>
      <c r="F222" s="49"/>
      <c r="G222" s="49"/>
      <c r="H222" s="61"/>
      <c r="I222" s="49"/>
      <c r="J222" s="49"/>
      <c r="K222" s="49"/>
      <c r="L222" s="49"/>
      <c r="M222" s="49"/>
      <c r="N222" s="48"/>
      <c r="O222" s="48"/>
      <c r="P222" s="124">
        <f t="shared" si="20"/>
        <v>0</v>
      </c>
    </row>
    <row r="223" spans="1:16" x14ac:dyDescent="0.3">
      <c r="A223" s="151" t="s">
        <v>28</v>
      </c>
      <c r="B223" s="152"/>
      <c r="C223" s="50"/>
      <c r="D223" s="50"/>
      <c r="E223" s="51"/>
      <c r="F223" s="51"/>
      <c r="G223" s="51"/>
      <c r="H223" s="62"/>
      <c r="I223" s="51"/>
      <c r="J223" s="51"/>
      <c r="K223" s="51"/>
      <c r="L223" s="51"/>
      <c r="M223" s="50"/>
      <c r="N223" s="50"/>
      <c r="O223" s="50"/>
      <c r="P223" s="125">
        <f t="shared" si="20"/>
        <v>0</v>
      </c>
    </row>
    <row r="224" spans="1:16" x14ac:dyDescent="0.3">
      <c r="A224" s="63" t="s">
        <v>3</v>
      </c>
      <c r="B224" s="64"/>
      <c r="C224" s="65">
        <f>SUM(C220,C222)</f>
        <v>0</v>
      </c>
      <c r="D224" s="65">
        <f>SUM(C220,C222)</f>
        <v>0</v>
      </c>
      <c r="E224" s="65">
        <f>SUM(C220,C222)</f>
        <v>0</v>
      </c>
      <c r="F224" s="65">
        <f>SUM(C220,C222)</f>
        <v>0</v>
      </c>
      <c r="G224" s="65">
        <f>SUM(C220,C222)</f>
        <v>0</v>
      </c>
      <c r="H224" s="67"/>
      <c r="I224" s="65">
        <f>SUM(I219,I221,I222)</f>
        <v>0</v>
      </c>
      <c r="J224" s="65">
        <f>SUM(I219,I221,I222)</f>
        <v>0</v>
      </c>
      <c r="K224" s="65">
        <f>SUM(I219,I221,I222)</f>
        <v>0</v>
      </c>
      <c r="L224" s="65">
        <f>SUM(I219,I221,I222)</f>
        <v>0</v>
      </c>
      <c r="M224" s="65">
        <f>SUM(I219,I221,I222)</f>
        <v>0</v>
      </c>
      <c r="N224" s="65">
        <v>0</v>
      </c>
      <c r="O224" s="65">
        <v>0</v>
      </c>
      <c r="P224" s="65">
        <f>SUM(C224:O224)</f>
        <v>0</v>
      </c>
    </row>
    <row r="225" spans="1:16" x14ac:dyDescent="0.3">
      <c r="A225" s="68" t="s">
        <v>4</v>
      </c>
      <c r="B225" s="69"/>
      <c r="C225" s="70">
        <v>0</v>
      </c>
      <c r="D225" s="70">
        <v>0</v>
      </c>
      <c r="E225" s="70">
        <v>0</v>
      </c>
      <c r="F225" s="70">
        <v>0</v>
      </c>
      <c r="G225" s="70">
        <v>0</v>
      </c>
      <c r="H225" s="67"/>
      <c r="I225" s="70">
        <v>0</v>
      </c>
      <c r="J225" s="70">
        <v>0</v>
      </c>
      <c r="K225" s="70">
        <v>0</v>
      </c>
      <c r="L225" s="70">
        <v>0</v>
      </c>
      <c r="M225" s="70">
        <v>0</v>
      </c>
      <c r="N225" s="70">
        <v>0</v>
      </c>
      <c r="O225" s="70">
        <v>0</v>
      </c>
      <c r="P225" s="70">
        <f>IF(SUM(C225:O225)&gt;35,35,SUM(C225:O225))</f>
        <v>0</v>
      </c>
    </row>
    <row r="226" spans="1:16" x14ac:dyDescent="0.3">
      <c r="A226" s="42" t="s">
        <v>7</v>
      </c>
      <c r="C226" s="43" t="s">
        <v>45</v>
      </c>
      <c r="D226" s="1" t="s">
        <v>9</v>
      </c>
      <c r="E226" s="73" t="s">
        <v>33</v>
      </c>
      <c r="F226" s="16" t="s">
        <v>10</v>
      </c>
      <c r="G226" s="43" t="s">
        <v>8</v>
      </c>
      <c r="H226" s="1" t="s">
        <v>29</v>
      </c>
    </row>
    <row r="227" spans="1:16" x14ac:dyDescent="0.3">
      <c r="A227" s="153" t="s">
        <v>0</v>
      </c>
      <c r="B227" s="53" t="s">
        <v>72</v>
      </c>
      <c r="C227" s="52">
        <v>1</v>
      </c>
      <c r="D227" s="52">
        <v>2</v>
      </c>
      <c r="E227" s="52">
        <v>3</v>
      </c>
      <c r="F227" s="52">
        <v>4</v>
      </c>
      <c r="G227" s="52">
        <v>5</v>
      </c>
      <c r="H227" s="52">
        <v>6</v>
      </c>
      <c r="I227" s="52">
        <v>7</v>
      </c>
      <c r="J227" s="52">
        <v>8</v>
      </c>
      <c r="K227" s="52">
        <v>9</v>
      </c>
      <c r="L227" s="52">
        <v>10</v>
      </c>
      <c r="M227" s="52">
        <v>11</v>
      </c>
      <c r="N227" s="52">
        <v>12</v>
      </c>
      <c r="O227" s="52">
        <v>13</v>
      </c>
      <c r="P227" s="155" t="s">
        <v>2</v>
      </c>
    </row>
    <row r="228" spans="1:16" x14ac:dyDescent="0.3">
      <c r="A228" s="154"/>
      <c r="B228" s="54" t="s">
        <v>1</v>
      </c>
      <c r="C228" s="55" t="s">
        <v>73</v>
      </c>
      <c r="D228" s="55" t="s">
        <v>74</v>
      </c>
      <c r="E228" s="55" t="s">
        <v>75</v>
      </c>
      <c r="F228" s="55" t="s">
        <v>76</v>
      </c>
      <c r="G228" s="55" t="s">
        <v>77</v>
      </c>
      <c r="H228" s="55" t="s">
        <v>78</v>
      </c>
      <c r="I228" s="55" t="s">
        <v>79</v>
      </c>
      <c r="J228" s="55" t="s">
        <v>80</v>
      </c>
      <c r="K228" s="55" t="s">
        <v>81</v>
      </c>
      <c r="L228" s="55" t="s">
        <v>82</v>
      </c>
      <c r="M228" s="55" t="s">
        <v>83</v>
      </c>
      <c r="N228" s="55" t="s">
        <v>84</v>
      </c>
      <c r="O228" s="55" t="s">
        <v>85</v>
      </c>
      <c r="P228" s="156"/>
    </row>
    <row r="229" spans="1:16" x14ac:dyDescent="0.3">
      <c r="A229" s="147" t="s">
        <v>24</v>
      </c>
      <c r="B229" s="148"/>
      <c r="C229" s="47"/>
      <c r="D229" s="47"/>
      <c r="E229" s="96"/>
      <c r="F229" s="96"/>
      <c r="G229" s="96"/>
      <c r="H229" s="59"/>
      <c r="I229" s="96"/>
      <c r="J229" s="96"/>
      <c r="K229" s="96"/>
      <c r="L229" s="47"/>
      <c r="M229" s="96"/>
      <c r="N229" s="96"/>
      <c r="O229" s="96"/>
      <c r="P229" s="123">
        <f t="shared" ref="P229:P233" si="21">SUM(C229:O229)</f>
        <v>0</v>
      </c>
    </row>
    <row r="230" spans="1:16" x14ac:dyDescent="0.3">
      <c r="A230" s="149" t="s">
        <v>25</v>
      </c>
      <c r="B230" s="150"/>
      <c r="C230" s="48"/>
      <c r="D230" s="48"/>
      <c r="E230" s="49"/>
      <c r="F230" s="49"/>
      <c r="G230" s="49"/>
      <c r="H230" s="60"/>
      <c r="I230" s="49"/>
      <c r="J230" s="49"/>
      <c r="K230" s="49"/>
      <c r="L230" s="49"/>
      <c r="M230" s="49"/>
      <c r="N230" s="48"/>
      <c r="O230" s="48"/>
      <c r="P230" s="124">
        <f t="shared" si="21"/>
        <v>0</v>
      </c>
    </row>
    <row r="231" spans="1:16" x14ac:dyDescent="0.3">
      <c r="A231" s="149" t="s">
        <v>26</v>
      </c>
      <c r="B231" s="150"/>
      <c r="C231" s="48"/>
      <c r="D231" s="48"/>
      <c r="E231" s="49"/>
      <c r="F231" s="49"/>
      <c r="G231" s="49"/>
      <c r="H231" s="61"/>
      <c r="I231" s="48"/>
      <c r="J231" s="48"/>
      <c r="K231" s="48"/>
      <c r="L231" s="49"/>
      <c r="M231" s="49"/>
      <c r="N231" s="49"/>
      <c r="O231" s="48"/>
      <c r="P231" s="124">
        <f t="shared" si="21"/>
        <v>0</v>
      </c>
    </row>
    <row r="232" spans="1:16" x14ac:dyDescent="0.3">
      <c r="A232" s="149" t="s">
        <v>27</v>
      </c>
      <c r="B232" s="150"/>
      <c r="C232" s="49"/>
      <c r="D232" s="49"/>
      <c r="E232" s="49"/>
      <c r="F232" s="49"/>
      <c r="G232" s="49"/>
      <c r="H232" s="61"/>
      <c r="I232" s="49"/>
      <c r="J232" s="49"/>
      <c r="K232" s="49"/>
      <c r="L232" s="49"/>
      <c r="M232" s="49"/>
      <c r="N232" s="48"/>
      <c r="O232" s="48"/>
      <c r="P232" s="124">
        <f t="shared" si="21"/>
        <v>0</v>
      </c>
    </row>
    <row r="233" spans="1:16" x14ac:dyDescent="0.3">
      <c r="A233" s="151" t="s">
        <v>28</v>
      </c>
      <c r="B233" s="152"/>
      <c r="C233" s="51"/>
      <c r="D233" s="51"/>
      <c r="E233" s="51"/>
      <c r="F233" s="51"/>
      <c r="G233" s="51"/>
      <c r="H233" s="62"/>
      <c r="I233" s="51"/>
      <c r="J233" s="51"/>
      <c r="K233" s="51"/>
      <c r="L233" s="51"/>
      <c r="M233" s="50"/>
      <c r="N233" s="50"/>
      <c r="O233" s="50"/>
      <c r="P233" s="125">
        <f t="shared" si="21"/>
        <v>0</v>
      </c>
    </row>
    <row r="234" spans="1:16" x14ac:dyDescent="0.3">
      <c r="A234" s="63" t="s">
        <v>3</v>
      </c>
      <c r="B234" s="64"/>
      <c r="C234" s="65">
        <f>SUM(C232,C233)</f>
        <v>0</v>
      </c>
      <c r="D234" s="65">
        <f>SUM(C232,C233)</f>
        <v>0</v>
      </c>
      <c r="E234" s="65">
        <f>SUM(C232,C233)</f>
        <v>0</v>
      </c>
      <c r="F234" s="65">
        <f>SUM(C232,C233)</f>
        <v>0</v>
      </c>
      <c r="G234" s="65">
        <f>SUM(C232,C233)</f>
        <v>0</v>
      </c>
      <c r="H234" s="67"/>
      <c r="I234" s="65">
        <f>SUM(I230,I232)</f>
        <v>0</v>
      </c>
      <c r="J234" s="65">
        <f>SUM(I230,I232)</f>
        <v>0</v>
      </c>
      <c r="K234" s="65">
        <f>SUM(I230,I232)</f>
        <v>0</v>
      </c>
      <c r="L234" s="65">
        <f>SUM(I230,I232)</f>
        <v>0</v>
      </c>
      <c r="M234" s="65">
        <f>SUM(I230,I232)</f>
        <v>0</v>
      </c>
      <c r="N234" s="65">
        <v>0</v>
      </c>
      <c r="O234" s="65">
        <v>0</v>
      </c>
      <c r="P234" s="65">
        <f>SUM(C234:O234)</f>
        <v>0</v>
      </c>
    </row>
    <row r="235" spans="1:16" x14ac:dyDescent="0.3">
      <c r="A235" s="198" t="s">
        <v>4</v>
      </c>
      <c r="B235" s="199"/>
      <c r="C235" s="200">
        <v>0</v>
      </c>
      <c r="D235" s="200">
        <v>0</v>
      </c>
      <c r="E235" s="200">
        <v>0</v>
      </c>
      <c r="F235" s="70">
        <v>0</v>
      </c>
      <c r="G235" s="70">
        <v>0</v>
      </c>
      <c r="H235" s="67"/>
      <c r="I235" s="70">
        <v>0</v>
      </c>
      <c r="J235" s="70">
        <v>0</v>
      </c>
      <c r="K235" s="70">
        <v>0</v>
      </c>
      <c r="L235" s="70">
        <v>0</v>
      </c>
      <c r="M235" s="70">
        <v>0</v>
      </c>
      <c r="N235" s="70">
        <v>0</v>
      </c>
      <c r="O235" s="70">
        <v>0</v>
      </c>
      <c r="P235" s="70">
        <f>IF(SUM(C235:O235)&gt;35,35,SUM(C235:O235))</f>
        <v>0</v>
      </c>
    </row>
    <row r="236" spans="1:16" ht="21" x14ac:dyDescent="0.35">
      <c r="A236" s="58" t="s">
        <v>86</v>
      </c>
      <c r="B236" s="201"/>
      <c r="C236" s="58" t="s">
        <v>117</v>
      </c>
      <c r="D236" s="58"/>
      <c r="E236" s="58"/>
      <c r="F236" s="8"/>
      <c r="G236" s="8"/>
      <c r="H236" s="41"/>
      <c r="I236" s="9"/>
      <c r="J236" s="9"/>
      <c r="K236" s="9"/>
      <c r="L236" s="9"/>
      <c r="M236" s="9"/>
      <c r="N236" s="8"/>
      <c r="O236" s="8"/>
      <c r="P236" s="122"/>
    </row>
    <row r="237" spans="1:16" x14ac:dyDescent="0.3">
      <c r="A237" s="42" t="s">
        <v>7</v>
      </c>
      <c r="C237" s="73" t="s">
        <v>33</v>
      </c>
      <c r="D237" s="16" t="s">
        <v>9</v>
      </c>
      <c r="E237" s="43" t="s">
        <v>8</v>
      </c>
      <c r="F237" s="1" t="s">
        <v>10</v>
      </c>
      <c r="G237" s="43" t="s">
        <v>8</v>
      </c>
      <c r="H237" s="1" t="s">
        <v>29</v>
      </c>
    </row>
    <row r="238" spans="1:16" x14ac:dyDescent="0.3">
      <c r="A238" s="153" t="s">
        <v>0</v>
      </c>
      <c r="B238" s="53" t="s">
        <v>72</v>
      </c>
      <c r="C238" s="52">
        <v>1</v>
      </c>
      <c r="D238" s="52">
        <v>2</v>
      </c>
      <c r="E238" s="52">
        <v>3</v>
      </c>
      <c r="F238" s="52">
        <v>4</v>
      </c>
      <c r="G238" s="52">
        <v>5</v>
      </c>
      <c r="H238" s="52">
        <v>6</v>
      </c>
      <c r="I238" s="52">
        <v>7</v>
      </c>
      <c r="J238" s="52">
        <v>8</v>
      </c>
      <c r="K238" s="52">
        <v>9</v>
      </c>
      <c r="L238" s="52">
        <v>10</v>
      </c>
      <c r="M238" s="52">
        <v>11</v>
      </c>
      <c r="N238" s="52">
        <v>12</v>
      </c>
      <c r="O238" s="52">
        <v>13</v>
      </c>
      <c r="P238" s="155" t="s">
        <v>2</v>
      </c>
    </row>
    <row r="239" spans="1:16" x14ac:dyDescent="0.3">
      <c r="A239" s="154"/>
      <c r="B239" s="54" t="s">
        <v>1</v>
      </c>
      <c r="C239" s="55" t="s">
        <v>73</v>
      </c>
      <c r="D239" s="55" t="s">
        <v>74</v>
      </c>
      <c r="E239" s="55" t="s">
        <v>75</v>
      </c>
      <c r="F239" s="55" t="s">
        <v>76</v>
      </c>
      <c r="G239" s="55" t="s">
        <v>77</v>
      </c>
      <c r="H239" s="55" t="s">
        <v>78</v>
      </c>
      <c r="I239" s="55" t="s">
        <v>79</v>
      </c>
      <c r="J239" s="55" t="s">
        <v>80</v>
      </c>
      <c r="K239" s="55" t="s">
        <v>81</v>
      </c>
      <c r="L239" s="55" t="s">
        <v>82</v>
      </c>
      <c r="M239" s="55" t="s">
        <v>83</v>
      </c>
      <c r="N239" s="55" t="s">
        <v>84</v>
      </c>
      <c r="O239" s="55" t="s">
        <v>85</v>
      </c>
      <c r="P239" s="156"/>
    </row>
    <row r="240" spans="1:16" x14ac:dyDescent="0.3">
      <c r="A240" s="147" t="s">
        <v>24</v>
      </c>
      <c r="B240" s="148"/>
      <c r="C240" s="47"/>
      <c r="D240" s="47"/>
      <c r="E240" s="96"/>
      <c r="F240" s="96"/>
      <c r="G240" s="96"/>
      <c r="H240" s="59"/>
      <c r="I240" s="96"/>
      <c r="J240" s="96"/>
      <c r="K240" s="96"/>
      <c r="L240" s="96"/>
      <c r="M240" s="96"/>
      <c r="N240" s="96"/>
      <c r="O240" s="96"/>
      <c r="P240" s="123">
        <f>SUM(C240:O240)</f>
        <v>0</v>
      </c>
    </row>
    <row r="241" spans="1:16" x14ac:dyDescent="0.3">
      <c r="A241" s="149" t="s">
        <v>25</v>
      </c>
      <c r="B241" s="150"/>
      <c r="C241" s="49"/>
      <c r="D241" s="49"/>
      <c r="E241" s="49"/>
      <c r="F241" s="49"/>
      <c r="G241" s="49"/>
      <c r="H241" s="60"/>
      <c r="I241" s="49"/>
      <c r="J241" s="49"/>
      <c r="K241" s="49"/>
      <c r="L241" s="49"/>
      <c r="M241" s="48"/>
      <c r="N241" s="48"/>
      <c r="O241" s="48"/>
      <c r="P241" s="124">
        <f t="shared" ref="P241:P244" si="22">SUM(C241:O241)</f>
        <v>0</v>
      </c>
    </row>
    <row r="242" spans="1:16" x14ac:dyDescent="0.3">
      <c r="A242" s="149" t="s">
        <v>26</v>
      </c>
      <c r="B242" s="150"/>
      <c r="C242" s="48"/>
      <c r="D242" s="48"/>
      <c r="E242" s="49"/>
      <c r="F242" s="49"/>
      <c r="G242" s="49"/>
      <c r="H242" s="61"/>
      <c r="I242" s="49"/>
      <c r="J242" s="49"/>
      <c r="K242" s="49"/>
      <c r="L242" s="49"/>
      <c r="M242" s="49"/>
      <c r="N242" s="49"/>
      <c r="O242" s="48"/>
      <c r="P242" s="124">
        <f t="shared" si="22"/>
        <v>0</v>
      </c>
    </row>
    <row r="243" spans="1:16" x14ac:dyDescent="0.3">
      <c r="A243" s="149" t="s">
        <v>27</v>
      </c>
      <c r="B243" s="150"/>
      <c r="C243" s="49"/>
      <c r="D243" s="49"/>
      <c r="E243" s="49"/>
      <c r="F243" s="49"/>
      <c r="G243" s="49"/>
      <c r="H243" s="61"/>
      <c r="I243" s="49"/>
      <c r="J243" s="49"/>
      <c r="K243" s="49"/>
      <c r="L243" s="49"/>
      <c r="M243" s="49"/>
      <c r="N243" s="48"/>
      <c r="O243" s="48"/>
      <c r="P243" s="124">
        <f t="shared" si="22"/>
        <v>0</v>
      </c>
    </row>
    <row r="244" spans="1:16" x14ac:dyDescent="0.3">
      <c r="A244" s="151" t="s">
        <v>28</v>
      </c>
      <c r="B244" s="152"/>
      <c r="C244" s="50"/>
      <c r="D244" s="50"/>
      <c r="E244" s="51"/>
      <c r="F244" s="51"/>
      <c r="G244" s="51"/>
      <c r="H244" s="62"/>
      <c r="I244" s="51"/>
      <c r="J244" s="51"/>
      <c r="K244" s="51"/>
      <c r="L244" s="51"/>
      <c r="M244" s="50"/>
      <c r="N244" s="50"/>
      <c r="O244" s="50"/>
      <c r="P244" s="125">
        <f t="shared" si="22"/>
        <v>0</v>
      </c>
    </row>
    <row r="245" spans="1:16" x14ac:dyDescent="0.3">
      <c r="A245" s="63" t="s">
        <v>3</v>
      </c>
      <c r="B245" s="64"/>
      <c r="C245" s="65">
        <f>SUM(C241,C243)</f>
        <v>0</v>
      </c>
      <c r="D245" s="65">
        <f>SUM(C241,C243)</f>
        <v>0</v>
      </c>
      <c r="E245" s="65">
        <f>SUM(C241,C243)</f>
        <v>0</v>
      </c>
      <c r="F245" s="65">
        <f>SUM(C241,C243)</f>
        <v>0</v>
      </c>
      <c r="G245" s="65">
        <f>SUM(C241,C243)</f>
        <v>0</v>
      </c>
      <c r="H245" s="67"/>
      <c r="I245" s="65">
        <f>SUM(I240,I242,I243)</f>
        <v>0</v>
      </c>
      <c r="J245" s="65">
        <f>SUM(I240,I242,I243)</f>
        <v>0</v>
      </c>
      <c r="K245" s="65">
        <f>SUM(I240,I242,I243)</f>
        <v>0</v>
      </c>
      <c r="L245" s="65">
        <f>SUM(I240,I242,I243)</f>
        <v>0</v>
      </c>
      <c r="M245" s="65">
        <f>SUM(I240,I242,I243)</f>
        <v>0</v>
      </c>
      <c r="N245" s="65">
        <v>0</v>
      </c>
      <c r="O245" s="65">
        <v>0</v>
      </c>
      <c r="P245" s="65">
        <f>SUM(C245:O245)</f>
        <v>0</v>
      </c>
    </row>
    <row r="246" spans="1:16" x14ac:dyDescent="0.3">
      <c r="A246" s="68" t="s">
        <v>4</v>
      </c>
      <c r="B246" s="69"/>
      <c r="C246" s="70">
        <v>0</v>
      </c>
      <c r="D246" s="70">
        <v>0</v>
      </c>
      <c r="E246" s="70">
        <v>0</v>
      </c>
      <c r="F246" s="70">
        <v>0</v>
      </c>
      <c r="G246" s="70">
        <v>0</v>
      </c>
      <c r="H246" s="67"/>
      <c r="I246" s="70">
        <v>0</v>
      </c>
      <c r="J246" s="70">
        <v>0</v>
      </c>
      <c r="K246" s="70">
        <v>0</v>
      </c>
      <c r="L246" s="70">
        <v>0</v>
      </c>
      <c r="M246" s="70">
        <v>0</v>
      </c>
      <c r="N246" s="70">
        <v>0</v>
      </c>
      <c r="O246" s="70">
        <v>0</v>
      </c>
      <c r="P246" s="70">
        <f>IF(SUM(C246:O246)&gt;35,35,SUM(C246:O246))</f>
        <v>0</v>
      </c>
    </row>
    <row r="247" spans="1:16" x14ac:dyDescent="0.3">
      <c r="A247" s="42" t="s">
        <v>7</v>
      </c>
      <c r="C247" s="43" t="s">
        <v>45</v>
      </c>
      <c r="D247" s="1" t="s">
        <v>9</v>
      </c>
      <c r="E247" s="73" t="s">
        <v>33</v>
      </c>
      <c r="F247" s="16" t="s">
        <v>10</v>
      </c>
      <c r="G247" s="43" t="s">
        <v>8</v>
      </c>
      <c r="H247" s="1" t="s">
        <v>29</v>
      </c>
    </row>
    <row r="248" spans="1:16" x14ac:dyDescent="0.3">
      <c r="A248" s="153" t="s">
        <v>0</v>
      </c>
      <c r="B248" s="53" t="s">
        <v>72</v>
      </c>
      <c r="C248" s="52">
        <v>1</v>
      </c>
      <c r="D248" s="52">
        <v>2</v>
      </c>
      <c r="E248" s="52">
        <v>3</v>
      </c>
      <c r="F248" s="52">
        <v>4</v>
      </c>
      <c r="G248" s="52">
        <v>5</v>
      </c>
      <c r="H248" s="52">
        <v>6</v>
      </c>
      <c r="I248" s="52">
        <v>7</v>
      </c>
      <c r="J248" s="52">
        <v>8</v>
      </c>
      <c r="K248" s="52">
        <v>9</v>
      </c>
      <c r="L248" s="52">
        <v>10</v>
      </c>
      <c r="M248" s="52">
        <v>11</v>
      </c>
      <c r="N248" s="52">
        <v>12</v>
      </c>
      <c r="O248" s="52">
        <v>13</v>
      </c>
      <c r="P248" s="155" t="s">
        <v>2</v>
      </c>
    </row>
    <row r="249" spans="1:16" x14ac:dyDescent="0.3">
      <c r="A249" s="154"/>
      <c r="B249" s="54" t="s">
        <v>1</v>
      </c>
      <c r="C249" s="55" t="s">
        <v>73</v>
      </c>
      <c r="D249" s="55" t="s">
        <v>74</v>
      </c>
      <c r="E249" s="55" t="s">
        <v>75</v>
      </c>
      <c r="F249" s="55" t="s">
        <v>76</v>
      </c>
      <c r="G249" s="55" t="s">
        <v>77</v>
      </c>
      <c r="H249" s="55" t="s">
        <v>78</v>
      </c>
      <c r="I249" s="55" t="s">
        <v>79</v>
      </c>
      <c r="J249" s="55" t="s">
        <v>80</v>
      </c>
      <c r="K249" s="55" t="s">
        <v>81</v>
      </c>
      <c r="L249" s="55" t="s">
        <v>82</v>
      </c>
      <c r="M249" s="55" t="s">
        <v>83</v>
      </c>
      <c r="N249" s="55" t="s">
        <v>84</v>
      </c>
      <c r="O249" s="55" t="s">
        <v>85</v>
      </c>
      <c r="P249" s="156"/>
    </row>
    <row r="250" spans="1:16" x14ac:dyDescent="0.3">
      <c r="A250" s="147" t="s">
        <v>24</v>
      </c>
      <c r="B250" s="148"/>
      <c r="C250" s="47"/>
      <c r="D250" s="47"/>
      <c r="E250" s="96"/>
      <c r="F250" s="96"/>
      <c r="G250" s="96"/>
      <c r="H250" s="59"/>
      <c r="I250" s="96"/>
      <c r="J250" s="96"/>
      <c r="K250" s="96"/>
      <c r="L250" s="47"/>
      <c r="M250" s="96"/>
      <c r="N250" s="96"/>
      <c r="O250" s="96"/>
      <c r="P250" s="123">
        <f t="shared" ref="P250:P254" si="23">SUM(C250:O250)</f>
        <v>0</v>
      </c>
    </row>
    <row r="251" spans="1:16" x14ac:dyDescent="0.3">
      <c r="A251" s="149" t="s">
        <v>25</v>
      </c>
      <c r="B251" s="150"/>
      <c r="C251" s="48"/>
      <c r="D251" s="48"/>
      <c r="E251" s="49"/>
      <c r="F251" s="49"/>
      <c r="G251" s="49"/>
      <c r="H251" s="60"/>
      <c r="I251" s="49"/>
      <c r="J251" s="49"/>
      <c r="K251" s="49"/>
      <c r="L251" s="49"/>
      <c r="M251" s="49"/>
      <c r="N251" s="48"/>
      <c r="O251" s="48"/>
      <c r="P251" s="124">
        <f t="shared" si="23"/>
        <v>0</v>
      </c>
    </row>
    <row r="252" spans="1:16" x14ac:dyDescent="0.3">
      <c r="A252" s="149" t="s">
        <v>26</v>
      </c>
      <c r="B252" s="150"/>
      <c r="C252" s="48"/>
      <c r="D252" s="48"/>
      <c r="E252" s="49"/>
      <c r="F252" s="49"/>
      <c r="G252" s="49"/>
      <c r="H252" s="61"/>
      <c r="I252" s="48"/>
      <c r="J252" s="48"/>
      <c r="K252" s="48"/>
      <c r="L252" s="49"/>
      <c r="M252" s="49"/>
      <c r="N252" s="49"/>
      <c r="O252" s="48"/>
      <c r="P252" s="124">
        <f t="shared" si="23"/>
        <v>0</v>
      </c>
    </row>
    <row r="253" spans="1:16" x14ac:dyDescent="0.3">
      <c r="A253" s="149" t="s">
        <v>27</v>
      </c>
      <c r="B253" s="150"/>
      <c r="C253" s="49"/>
      <c r="D253" s="49"/>
      <c r="E253" s="49"/>
      <c r="F253" s="49"/>
      <c r="G253" s="49"/>
      <c r="H253" s="61"/>
      <c r="I253" s="49"/>
      <c r="J253" s="49"/>
      <c r="K253" s="49"/>
      <c r="L253" s="49"/>
      <c r="M253" s="49"/>
      <c r="N253" s="48"/>
      <c r="O253" s="48"/>
      <c r="P253" s="124">
        <f t="shared" si="23"/>
        <v>0</v>
      </c>
    </row>
    <row r="254" spans="1:16" x14ac:dyDescent="0.3">
      <c r="A254" s="151" t="s">
        <v>28</v>
      </c>
      <c r="B254" s="152"/>
      <c r="C254" s="51"/>
      <c r="D254" s="51"/>
      <c r="E254" s="51"/>
      <c r="F254" s="51"/>
      <c r="G254" s="51"/>
      <c r="H254" s="62"/>
      <c r="I254" s="51"/>
      <c r="J254" s="51"/>
      <c r="K254" s="51"/>
      <c r="L254" s="51"/>
      <c r="M254" s="50"/>
      <c r="N254" s="50"/>
      <c r="O254" s="50"/>
      <c r="P254" s="125">
        <f t="shared" si="23"/>
        <v>0</v>
      </c>
    </row>
    <row r="255" spans="1:16" x14ac:dyDescent="0.3">
      <c r="A255" s="63" t="s">
        <v>3</v>
      </c>
      <c r="B255" s="64"/>
      <c r="C255" s="65">
        <f>SUM(C253,C254)</f>
        <v>0</v>
      </c>
      <c r="D255" s="65">
        <f>SUM(C253,C254)</f>
        <v>0</v>
      </c>
      <c r="E255" s="65">
        <f>SUM(C253,C254)</f>
        <v>0</v>
      </c>
      <c r="F255" s="65">
        <f>SUM(C253,C254)</f>
        <v>0</v>
      </c>
      <c r="G255" s="65">
        <f>SUM(C253,C254)</f>
        <v>0</v>
      </c>
      <c r="H255" s="67"/>
      <c r="I255" s="65">
        <f>SUM(I251,I253)</f>
        <v>0</v>
      </c>
      <c r="J255" s="65">
        <f>SUM(I251,I253)</f>
        <v>0</v>
      </c>
      <c r="K255" s="65">
        <f>SUM(I251,I253)</f>
        <v>0</v>
      </c>
      <c r="L255" s="65">
        <f>SUM(I251,I253)</f>
        <v>0</v>
      </c>
      <c r="M255" s="65">
        <f>SUM(I251,I253)</f>
        <v>0</v>
      </c>
      <c r="N255" s="65">
        <v>0</v>
      </c>
      <c r="O255" s="65">
        <v>0</v>
      </c>
      <c r="P255" s="65">
        <f>SUM(C255:O255)</f>
        <v>0</v>
      </c>
    </row>
    <row r="256" spans="1:16" x14ac:dyDescent="0.3">
      <c r="A256" s="68" t="s">
        <v>4</v>
      </c>
      <c r="B256" s="69"/>
      <c r="C256" s="70">
        <v>0</v>
      </c>
      <c r="D256" s="70">
        <v>0</v>
      </c>
      <c r="E256" s="70">
        <v>0</v>
      </c>
      <c r="F256" s="70">
        <v>0</v>
      </c>
      <c r="G256" s="70">
        <v>0</v>
      </c>
      <c r="H256" s="67"/>
      <c r="I256" s="70">
        <v>0</v>
      </c>
      <c r="J256" s="70">
        <v>0</v>
      </c>
      <c r="K256" s="70">
        <v>0</v>
      </c>
      <c r="L256" s="70">
        <v>0</v>
      </c>
      <c r="M256" s="70">
        <v>0</v>
      </c>
      <c r="N256" s="70">
        <v>0</v>
      </c>
      <c r="O256" s="70">
        <v>0</v>
      </c>
      <c r="P256" s="70">
        <f>IF(SUM(C256:O256)&gt;35,35,SUM(C256:O256))</f>
        <v>0</v>
      </c>
    </row>
  </sheetData>
  <mergeCells count="207">
    <mergeCell ref="A252:B252"/>
    <mergeCell ref="A253:B253"/>
    <mergeCell ref="A254:B254"/>
    <mergeCell ref="A240:B240"/>
    <mergeCell ref="A241:B241"/>
    <mergeCell ref="A242:B242"/>
    <mergeCell ref="A243:B243"/>
    <mergeCell ref="A244:B244"/>
    <mergeCell ref="A248:A249"/>
    <mergeCell ref="P248:P249"/>
    <mergeCell ref="A250:B250"/>
    <mergeCell ref="A251:B251"/>
    <mergeCell ref="A227:A228"/>
    <mergeCell ref="P227:P228"/>
    <mergeCell ref="A229:B229"/>
    <mergeCell ref="A230:B230"/>
    <mergeCell ref="A231:B231"/>
    <mergeCell ref="A232:B232"/>
    <mergeCell ref="A233:B233"/>
    <mergeCell ref="A238:A239"/>
    <mergeCell ref="P238:P239"/>
    <mergeCell ref="A212:B212"/>
    <mergeCell ref="A217:A218"/>
    <mergeCell ref="P217:P218"/>
    <mergeCell ref="A219:B219"/>
    <mergeCell ref="A220:B220"/>
    <mergeCell ref="A221:B221"/>
    <mergeCell ref="A222:B222"/>
    <mergeCell ref="A223:B223"/>
    <mergeCell ref="A202:B202"/>
    <mergeCell ref="A206:A207"/>
    <mergeCell ref="P206:P207"/>
    <mergeCell ref="A208:B208"/>
    <mergeCell ref="A209:B209"/>
    <mergeCell ref="A210:B210"/>
    <mergeCell ref="A211:B211"/>
    <mergeCell ref="A196:A197"/>
    <mergeCell ref="P196:P197"/>
    <mergeCell ref="A198:B198"/>
    <mergeCell ref="A199:B199"/>
    <mergeCell ref="A200:B200"/>
    <mergeCell ref="A201:B201"/>
    <mergeCell ref="I84:O84"/>
    <mergeCell ref="C85:G85"/>
    <mergeCell ref="C86:G86"/>
    <mergeCell ref="I86:M86"/>
    <mergeCell ref="C94:G94"/>
    <mergeCell ref="I188:M188"/>
    <mergeCell ref="C190:G190"/>
    <mergeCell ref="I190:M190"/>
    <mergeCell ref="C191:G191"/>
    <mergeCell ref="C137:G137"/>
    <mergeCell ref="I138:K138"/>
    <mergeCell ref="C146:G146"/>
    <mergeCell ref="I146:M146"/>
    <mergeCell ref="I148:M148"/>
    <mergeCell ref="I156:M156"/>
    <mergeCell ref="I177:M177"/>
    <mergeCell ref="C178:G178"/>
    <mergeCell ref="I179:M179"/>
    <mergeCell ref="A23:B23"/>
    <mergeCell ref="A28:A29"/>
    <mergeCell ref="A17:A18"/>
    <mergeCell ref="A19:B19"/>
    <mergeCell ref="A20:B20"/>
    <mergeCell ref="A21:B21"/>
    <mergeCell ref="A22:B22"/>
    <mergeCell ref="A2:P2"/>
    <mergeCell ref="A9:B9"/>
    <mergeCell ref="A10:B10"/>
    <mergeCell ref="A11:B11"/>
    <mergeCell ref="A7:A8"/>
    <mergeCell ref="P7:P8"/>
    <mergeCell ref="A12:B12"/>
    <mergeCell ref="A13:B13"/>
    <mergeCell ref="P17:P18"/>
    <mergeCell ref="I13:M13"/>
    <mergeCell ref="P28:P29"/>
    <mergeCell ref="P38:P39"/>
    <mergeCell ref="A52:B52"/>
    <mergeCell ref="A53:B53"/>
    <mergeCell ref="A54:B54"/>
    <mergeCell ref="A55:B55"/>
    <mergeCell ref="A59:A60"/>
    <mergeCell ref="A49:A50"/>
    <mergeCell ref="A51:B51"/>
    <mergeCell ref="A42:B42"/>
    <mergeCell ref="A43:B43"/>
    <mergeCell ref="A44:B44"/>
    <mergeCell ref="A38:A39"/>
    <mergeCell ref="A40:B40"/>
    <mergeCell ref="A41:B41"/>
    <mergeCell ref="P59:P60"/>
    <mergeCell ref="P49:P50"/>
    <mergeCell ref="C52:G52"/>
    <mergeCell ref="I52:M52"/>
    <mergeCell ref="I53:O53"/>
    <mergeCell ref="A30:B30"/>
    <mergeCell ref="A31:B31"/>
    <mergeCell ref="A32:B32"/>
    <mergeCell ref="A33:B33"/>
    <mergeCell ref="A34:B34"/>
    <mergeCell ref="C30:G30"/>
    <mergeCell ref="E31:G31"/>
    <mergeCell ref="I40:K40"/>
    <mergeCell ref="D51:G51"/>
    <mergeCell ref="A61:B61"/>
    <mergeCell ref="A62:B62"/>
    <mergeCell ref="A63:B63"/>
    <mergeCell ref="A64:B64"/>
    <mergeCell ref="P80:P81"/>
    <mergeCell ref="A65:B65"/>
    <mergeCell ref="A70:A71"/>
    <mergeCell ref="P70:P71"/>
    <mergeCell ref="A72:B72"/>
    <mergeCell ref="A73:B73"/>
    <mergeCell ref="I64:O64"/>
    <mergeCell ref="A82:B82"/>
    <mergeCell ref="A83:B83"/>
    <mergeCell ref="A84:B84"/>
    <mergeCell ref="A85:B85"/>
    <mergeCell ref="A86:B86"/>
    <mergeCell ref="A74:B74"/>
    <mergeCell ref="A75:B75"/>
    <mergeCell ref="A76:B76"/>
    <mergeCell ref="A80:A81"/>
    <mergeCell ref="A91:A92"/>
    <mergeCell ref="P91:P92"/>
    <mergeCell ref="A93:B93"/>
    <mergeCell ref="A94:B94"/>
    <mergeCell ref="A95:B95"/>
    <mergeCell ref="A104:B104"/>
    <mergeCell ref="A105:B105"/>
    <mergeCell ref="A106:B106"/>
    <mergeCell ref="A107:B107"/>
    <mergeCell ref="I95:M95"/>
    <mergeCell ref="C96:G96"/>
    <mergeCell ref="I96:M96"/>
    <mergeCell ref="C103:G103"/>
    <mergeCell ref="E105:G105"/>
    <mergeCell ref="C107:G107"/>
    <mergeCell ref="A112:A113"/>
    <mergeCell ref="A96:B96"/>
    <mergeCell ref="A97:B97"/>
    <mergeCell ref="A101:A102"/>
    <mergeCell ref="P101:P102"/>
    <mergeCell ref="A103:B103"/>
    <mergeCell ref="P112:P113"/>
    <mergeCell ref="A114:B114"/>
    <mergeCell ref="A115:B115"/>
    <mergeCell ref="A116:B116"/>
    <mergeCell ref="A117:B117"/>
    <mergeCell ref="P133:P134"/>
    <mergeCell ref="A118:B118"/>
    <mergeCell ref="A122:A123"/>
    <mergeCell ref="P122:P123"/>
    <mergeCell ref="A124:B124"/>
    <mergeCell ref="A125:B125"/>
    <mergeCell ref="A135:B135"/>
    <mergeCell ref="I126:O126"/>
    <mergeCell ref="C127:G127"/>
    <mergeCell ref="I128:M128"/>
    <mergeCell ref="A136:B136"/>
    <mergeCell ref="A137:B137"/>
    <mergeCell ref="A138:B138"/>
    <mergeCell ref="A139:B139"/>
    <mergeCell ref="A126:B126"/>
    <mergeCell ref="A127:B127"/>
    <mergeCell ref="A128:B128"/>
    <mergeCell ref="A133:A134"/>
    <mergeCell ref="A143:A144"/>
    <mergeCell ref="P143:P144"/>
    <mergeCell ref="A145:B145"/>
    <mergeCell ref="A146:B146"/>
    <mergeCell ref="A147:B147"/>
    <mergeCell ref="A157:B157"/>
    <mergeCell ref="A158:B158"/>
    <mergeCell ref="A159:B159"/>
    <mergeCell ref="A160:B160"/>
    <mergeCell ref="A164:A165"/>
    <mergeCell ref="A148:B148"/>
    <mergeCell ref="A149:B149"/>
    <mergeCell ref="A154:A155"/>
    <mergeCell ref="P154:P155"/>
    <mergeCell ref="A156:B156"/>
    <mergeCell ref="P185:P186"/>
    <mergeCell ref="A170:B170"/>
    <mergeCell ref="A175:A176"/>
    <mergeCell ref="P175:P176"/>
    <mergeCell ref="A177:B177"/>
    <mergeCell ref="A178:B178"/>
    <mergeCell ref="P164:P165"/>
    <mergeCell ref="A166:B166"/>
    <mergeCell ref="A167:B167"/>
    <mergeCell ref="A168:B168"/>
    <mergeCell ref="A169:B169"/>
    <mergeCell ref="C180:G180"/>
    <mergeCell ref="I180:M180"/>
    <mergeCell ref="A187:B187"/>
    <mergeCell ref="A188:B188"/>
    <mergeCell ref="A189:B189"/>
    <mergeCell ref="A190:B190"/>
    <mergeCell ref="A191:B191"/>
    <mergeCell ref="A179:B179"/>
    <mergeCell ref="A180:B180"/>
    <mergeCell ref="A181:B181"/>
    <mergeCell ref="A185:A186"/>
  </mergeCells>
  <phoneticPr fontId="2" type="noConversion"/>
  <printOptions horizontalCentered="1"/>
  <pageMargins left="0.39370078740157483" right="0.39370078740157483" top="0.6692913385826772" bottom="0.59055118110236227" header="0.51181102362204722" footer="0.31496062992125984"/>
  <pageSetup paperSize="9" scale="80" orientation="landscape" r:id="rId1"/>
  <headerFooter alignWithMargins="0">
    <oddFooter>&amp;R&amp;D(&amp;T) : &amp;F : page_&amp;P/&amp;N</oddFooter>
  </headerFooter>
  <rowBreaks count="11" manualBreakCount="11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  <brk id="214" max="16383" man="1"/>
    <brk id="235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tabSelected="1" view="pageBreakPreview" topLeftCell="B10" zoomScale="98" zoomScaleNormal="93" zoomScaleSheetLayoutView="98" workbookViewId="0">
      <selection activeCell="E24" sqref="E24:P24"/>
    </sheetView>
  </sheetViews>
  <sheetFormatPr defaultRowHeight="17.25" x14ac:dyDescent="0.3"/>
  <cols>
    <col min="1" max="1" width="6.5703125" style="21" hidden="1" customWidth="1"/>
    <col min="2" max="2" width="11.7109375" style="21" customWidth="1"/>
    <col min="3" max="3" width="17.42578125" style="21" customWidth="1"/>
    <col min="4" max="4" width="6.85546875" style="21" bestFit="1" customWidth="1"/>
    <col min="5" max="5" width="8.28515625" style="21" bestFit="1" customWidth="1"/>
    <col min="6" max="6" width="6.7109375" style="21" customWidth="1"/>
    <col min="7" max="7" width="6.85546875" style="21" customWidth="1"/>
    <col min="8" max="8" width="7" style="21" customWidth="1"/>
    <col min="9" max="9" width="6.5703125" style="21" customWidth="1"/>
    <col min="10" max="10" width="8.5703125" style="21" customWidth="1"/>
    <col min="11" max="12" width="6.85546875" style="21" bestFit="1" customWidth="1"/>
    <col min="13" max="13" width="6.85546875" style="21" customWidth="1"/>
    <col min="14" max="14" width="6.42578125" style="21" customWidth="1"/>
    <col min="15" max="15" width="7.42578125" style="21" customWidth="1"/>
    <col min="16" max="16" width="6.28515625" style="21" customWidth="1"/>
    <col min="17" max="17" width="8.28515625" style="21" customWidth="1"/>
    <col min="18" max="18" width="6.85546875" style="21" customWidth="1"/>
    <col min="19" max="19" width="7" style="21" customWidth="1"/>
    <col min="20" max="20" width="7.7109375" style="21" customWidth="1"/>
    <col min="21" max="16384" width="9.140625" style="21"/>
  </cols>
  <sheetData>
    <row r="1" spans="2:20" ht="26.25" x14ac:dyDescent="0.4">
      <c r="B1" s="194" t="s">
        <v>119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</row>
    <row r="2" spans="2:20" ht="21" x14ac:dyDescent="0.35">
      <c r="B2" s="6" t="s">
        <v>99</v>
      </c>
    </row>
    <row r="3" spans="2:20" ht="9.75" customHeight="1" x14ac:dyDescent="0.3"/>
    <row r="4" spans="2:20" ht="21" customHeight="1" x14ac:dyDescent="0.3">
      <c r="B4" s="196" t="s">
        <v>34</v>
      </c>
      <c r="C4" s="197" t="s">
        <v>43</v>
      </c>
      <c r="D4" s="197" t="s">
        <v>88</v>
      </c>
      <c r="E4" s="197" t="s">
        <v>46</v>
      </c>
      <c r="F4" s="197" t="s">
        <v>47</v>
      </c>
      <c r="G4" s="188" t="s">
        <v>37</v>
      </c>
      <c r="H4" s="189"/>
      <c r="I4" s="189"/>
      <c r="J4" s="189"/>
      <c r="K4" s="189"/>
      <c r="L4" s="189"/>
      <c r="M4" s="190"/>
      <c r="N4" s="191" t="s">
        <v>38</v>
      </c>
      <c r="O4" s="192"/>
      <c r="P4" s="192"/>
      <c r="Q4" s="192"/>
      <c r="R4" s="192"/>
      <c r="S4" s="192"/>
      <c r="T4" s="193"/>
    </row>
    <row r="5" spans="2:20" ht="94.5" customHeight="1" x14ac:dyDescent="0.3">
      <c r="B5" s="196"/>
      <c r="C5" s="197"/>
      <c r="D5" s="197"/>
      <c r="E5" s="197"/>
      <c r="F5" s="197"/>
      <c r="G5" s="23" t="s">
        <v>35</v>
      </c>
      <c r="H5" s="23" t="s">
        <v>36</v>
      </c>
      <c r="I5" s="24" t="s">
        <v>39</v>
      </c>
      <c r="J5" s="24" t="s">
        <v>40</v>
      </c>
      <c r="K5" s="40" t="s">
        <v>41</v>
      </c>
      <c r="L5" s="40" t="s">
        <v>44</v>
      </c>
      <c r="M5" s="40" t="s">
        <v>42</v>
      </c>
      <c r="N5" s="25" t="s">
        <v>35</v>
      </c>
      <c r="O5" s="25" t="s">
        <v>36</v>
      </c>
      <c r="P5" s="26" t="s">
        <v>39</v>
      </c>
      <c r="Q5" s="26" t="s">
        <v>40</v>
      </c>
      <c r="R5" s="40" t="s">
        <v>41</v>
      </c>
      <c r="S5" s="40" t="s">
        <v>44</v>
      </c>
      <c r="T5" s="40" t="s">
        <v>42</v>
      </c>
    </row>
    <row r="6" spans="2:20" ht="18.75" x14ac:dyDescent="0.3">
      <c r="B6" s="84" t="s">
        <v>89</v>
      </c>
      <c r="C6" s="84" t="s">
        <v>54</v>
      </c>
      <c r="D6" s="84" t="s">
        <v>55</v>
      </c>
      <c r="E6" s="84" t="s">
        <v>56</v>
      </c>
      <c r="F6" s="84" t="s">
        <v>57</v>
      </c>
      <c r="G6" s="85" t="s">
        <v>58</v>
      </c>
      <c r="H6" s="85" t="s">
        <v>59</v>
      </c>
      <c r="I6" s="85" t="s">
        <v>60</v>
      </c>
      <c r="J6" s="85" t="s">
        <v>61</v>
      </c>
      <c r="K6" s="86" t="s">
        <v>62</v>
      </c>
      <c r="L6" s="86" t="s">
        <v>63</v>
      </c>
      <c r="M6" s="87" t="s">
        <v>64</v>
      </c>
      <c r="N6" s="88" t="s">
        <v>65</v>
      </c>
      <c r="O6" s="88" t="s">
        <v>66</v>
      </c>
      <c r="P6" s="88" t="s">
        <v>67</v>
      </c>
      <c r="Q6" s="88" t="s">
        <v>68</v>
      </c>
      <c r="R6" s="88" t="s">
        <v>69</v>
      </c>
      <c r="S6" s="88" t="s">
        <v>70</v>
      </c>
      <c r="T6" s="89" t="s">
        <v>71</v>
      </c>
    </row>
    <row r="7" spans="2:20" x14ac:dyDescent="0.3">
      <c r="B7" s="90" t="s">
        <v>116</v>
      </c>
      <c r="C7" s="91" t="s">
        <v>112</v>
      </c>
      <c r="D7" s="202">
        <v>40</v>
      </c>
      <c r="E7" s="105">
        <v>156</v>
      </c>
      <c r="F7" s="203">
        <v>3.5</v>
      </c>
      <c r="G7" s="204">
        <f>J7/I7</f>
        <v>34</v>
      </c>
      <c r="H7" s="92">
        <f>E7/F7</f>
        <v>44.571428571428569</v>
      </c>
      <c r="I7" s="105">
        <f>ตารางการใช้ห้องเรียนภาคต้น!P15</f>
        <v>5</v>
      </c>
      <c r="J7" s="105">
        <f>ตารางการใช้ห้องเรียนภาคต้น!P14</f>
        <v>170</v>
      </c>
      <c r="K7" s="92">
        <f>I7*100/35</f>
        <v>14.285714285714286</v>
      </c>
      <c r="L7" s="92">
        <f>(J7*F7*100)/(E7*I7)</f>
        <v>76.282051282051285</v>
      </c>
      <c r="M7" s="106">
        <f>K7*L7/100</f>
        <v>10.897435897435898</v>
      </c>
      <c r="N7" s="92">
        <v>0</v>
      </c>
      <c r="O7" s="92">
        <f>E7/F7</f>
        <v>44.571428571428569</v>
      </c>
      <c r="P7" s="105">
        <f>ตารางการใช้ห้องเรียนภาคต้น!P25</f>
        <v>0</v>
      </c>
      <c r="Q7" s="105">
        <f>ตารางการใช้ห้องเรียนภาคต้น!P24</f>
        <v>0</v>
      </c>
      <c r="R7" s="92">
        <f>P7*100/35</f>
        <v>0</v>
      </c>
      <c r="S7" s="92">
        <v>0</v>
      </c>
      <c r="T7" s="106">
        <f>R7*S7/100</f>
        <v>0</v>
      </c>
    </row>
    <row r="8" spans="2:20" x14ac:dyDescent="0.3">
      <c r="B8" s="93" t="s">
        <v>87</v>
      </c>
      <c r="C8" s="94" t="s">
        <v>100</v>
      </c>
      <c r="D8" s="205">
        <v>50</v>
      </c>
      <c r="E8" s="103">
        <v>48</v>
      </c>
      <c r="F8" s="206">
        <v>1.1000000000000001</v>
      </c>
      <c r="G8" s="104">
        <f t="shared" ref="G8:G15" si="0">J8/I8</f>
        <v>32.875</v>
      </c>
      <c r="H8" s="95">
        <f t="shared" ref="H8:H15" si="1">E8/F8</f>
        <v>43.636363636363633</v>
      </c>
      <c r="I8" s="103">
        <f>ตารางการใช้ห้องเรียนภาคต้น!P36</f>
        <v>8</v>
      </c>
      <c r="J8" s="103">
        <f>ตารางการใช้ห้องเรียนภาคต้น!P35</f>
        <v>263</v>
      </c>
      <c r="K8" s="95">
        <f t="shared" ref="K8:K15" si="2">I8*100/35</f>
        <v>22.857142857142858</v>
      </c>
      <c r="L8" s="95">
        <f t="shared" ref="L8:L15" si="3">(J8*F8*100)/(E8*I8)</f>
        <v>75.338541666666671</v>
      </c>
      <c r="M8" s="107">
        <f t="shared" ref="M8:M15" si="4">K8*L8/100</f>
        <v>17.220238095238095</v>
      </c>
      <c r="N8" s="95">
        <f t="shared" ref="N8:N15" si="5">Q8/P8</f>
        <v>29</v>
      </c>
      <c r="O8" s="95">
        <f t="shared" ref="O8:O15" si="6">E8/F8</f>
        <v>43.636363636363633</v>
      </c>
      <c r="P8" s="103">
        <f>ตารางการใช้ห้องเรียนภาคต้น!P46</f>
        <v>3</v>
      </c>
      <c r="Q8" s="103">
        <f>ตารางการใช้ห้องเรียนภาคต้น!P45</f>
        <v>87</v>
      </c>
      <c r="R8" s="95">
        <f t="shared" ref="R8:R15" si="7">P8*100/35</f>
        <v>8.5714285714285712</v>
      </c>
      <c r="S8" s="95">
        <f t="shared" ref="S8:S15" si="8">(Q8*F8*100)/(E8*P8)</f>
        <v>66.458333333333329</v>
      </c>
      <c r="T8" s="107">
        <f t="shared" ref="T8:T15" si="9">R8*S8/100</f>
        <v>5.6964285714285712</v>
      </c>
    </row>
    <row r="9" spans="2:20" x14ac:dyDescent="0.3">
      <c r="B9" s="93" t="s">
        <v>87</v>
      </c>
      <c r="C9" s="94" t="s">
        <v>101</v>
      </c>
      <c r="D9" s="205">
        <v>50</v>
      </c>
      <c r="E9" s="103">
        <v>48</v>
      </c>
      <c r="F9" s="206">
        <v>1.1000000000000001</v>
      </c>
      <c r="G9" s="104">
        <f t="shared" si="0"/>
        <v>24.238095238095237</v>
      </c>
      <c r="H9" s="95">
        <f t="shared" si="1"/>
        <v>43.636363636363633</v>
      </c>
      <c r="I9" s="103">
        <f>ตารางการใช้ห้องเรียนภาคต้น!P57</f>
        <v>21</v>
      </c>
      <c r="J9" s="103">
        <f>ตารางการใช้ห้องเรียนภาคต้น!P56</f>
        <v>509</v>
      </c>
      <c r="K9" s="95">
        <f t="shared" si="2"/>
        <v>60</v>
      </c>
      <c r="L9" s="95">
        <f t="shared" si="3"/>
        <v>55.545634920634924</v>
      </c>
      <c r="M9" s="107">
        <f t="shared" si="4"/>
        <v>33.327380952380956</v>
      </c>
      <c r="N9" s="95">
        <f t="shared" si="5"/>
        <v>19</v>
      </c>
      <c r="O9" s="95">
        <f t="shared" si="6"/>
        <v>43.636363636363633</v>
      </c>
      <c r="P9" s="103">
        <f>ตารางการใช้ห้องเรียนภาคต้น!P67</f>
        <v>7</v>
      </c>
      <c r="Q9" s="103">
        <f>ตารางการใช้ห้องเรียนภาคต้น!P66</f>
        <v>133</v>
      </c>
      <c r="R9" s="95">
        <f t="shared" si="7"/>
        <v>20</v>
      </c>
      <c r="S9" s="95">
        <f t="shared" si="8"/>
        <v>43.541666666666671</v>
      </c>
      <c r="T9" s="107">
        <f t="shared" si="9"/>
        <v>8.7083333333333357</v>
      </c>
    </row>
    <row r="10" spans="2:20" x14ac:dyDescent="0.3">
      <c r="B10" s="93" t="s">
        <v>116</v>
      </c>
      <c r="C10" s="94" t="s">
        <v>102</v>
      </c>
      <c r="D10" s="205">
        <v>40</v>
      </c>
      <c r="E10" s="103">
        <v>48</v>
      </c>
      <c r="F10" s="206">
        <v>3.5</v>
      </c>
      <c r="G10" s="104">
        <v>0</v>
      </c>
      <c r="H10" s="95">
        <f t="shared" si="1"/>
        <v>13.714285714285714</v>
      </c>
      <c r="I10" s="103">
        <f>ตารางการใช้ห้องเรียนภาคต้น!P78</f>
        <v>0</v>
      </c>
      <c r="J10" s="103">
        <f>ตารางการใช้ห้องเรียนภาคต้น!P77</f>
        <v>0</v>
      </c>
      <c r="K10" s="95">
        <f t="shared" si="2"/>
        <v>0</v>
      </c>
      <c r="L10" s="95">
        <v>0</v>
      </c>
      <c r="M10" s="107">
        <f t="shared" si="4"/>
        <v>0</v>
      </c>
      <c r="N10" s="95">
        <f t="shared" si="5"/>
        <v>33.772727272727273</v>
      </c>
      <c r="O10" s="95">
        <f t="shared" si="6"/>
        <v>13.714285714285714</v>
      </c>
      <c r="P10" s="103">
        <f>ตารางการใช้ห้องเรียนภาคต้น!P88</f>
        <v>22</v>
      </c>
      <c r="Q10" s="103">
        <f>ตารางการใช้ห้องเรียนภาคต้น!P87</f>
        <v>743</v>
      </c>
      <c r="R10" s="95">
        <f t="shared" si="7"/>
        <v>62.857142857142854</v>
      </c>
      <c r="S10" s="95">
        <f t="shared" si="8"/>
        <v>246.25946969696969</v>
      </c>
      <c r="T10" s="107">
        <f t="shared" si="9"/>
        <v>154.79166666666666</v>
      </c>
    </row>
    <row r="11" spans="2:20" x14ac:dyDescent="0.3">
      <c r="B11" s="93" t="s">
        <v>116</v>
      </c>
      <c r="C11" s="94" t="s">
        <v>103</v>
      </c>
      <c r="D11" s="205">
        <v>40</v>
      </c>
      <c r="E11" s="103">
        <v>48</v>
      </c>
      <c r="F11" s="206">
        <v>3.5</v>
      </c>
      <c r="G11" s="104">
        <f t="shared" si="0"/>
        <v>31.5</v>
      </c>
      <c r="H11" s="95">
        <f t="shared" si="1"/>
        <v>13.714285714285714</v>
      </c>
      <c r="I11" s="103">
        <f>ตารางการใช้ห้องเรียนภาคต้น!P99</f>
        <v>20</v>
      </c>
      <c r="J11" s="103">
        <f>ตารางการใช้ห้องเรียนภาคต้น!P98</f>
        <v>630</v>
      </c>
      <c r="K11" s="95">
        <f t="shared" si="2"/>
        <v>57.142857142857146</v>
      </c>
      <c r="L11" s="95">
        <f t="shared" si="3"/>
        <v>229.6875</v>
      </c>
      <c r="M11" s="107">
        <f t="shared" si="4"/>
        <v>131.25</v>
      </c>
      <c r="N11" s="95">
        <f t="shared" si="5"/>
        <v>39</v>
      </c>
      <c r="O11" s="95">
        <f t="shared" si="6"/>
        <v>13.714285714285714</v>
      </c>
      <c r="P11" s="103">
        <f>ตารางการใช้ห้องเรียนภาคต้น!P109</f>
        <v>13</v>
      </c>
      <c r="Q11" s="103">
        <f>ตารางการใช้ห้องเรียนภาคต้น!P108</f>
        <v>507</v>
      </c>
      <c r="R11" s="95">
        <f t="shared" si="7"/>
        <v>37.142857142857146</v>
      </c>
      <c r="S11" s="95">
        <f t="shared" si="8"/>
        <v>284.375</v>
      </c>
      <c r="T11" s="107">
        <f t="shared" si="9"/>
        <v>105.625</v>
      </c>
    </row>
    <row r="12" spans="2:20" x14ac:dyDescent="0.3">
      <c r="B12" s="93" t="s">
        <v>116</v>
      </c>
      <c r="C12" s="94" t="s">
        <v>113</v>
      </c>
      <c r="D12" s="205">
        <v>40</v>
      </c>
      <c r="E12" s="103">
        <v>156</v>
      </c>
      <c r="F12" s="206">
        <v>3.5</v>
      </c>
      <c r="G12" s="104">
        <v>0</v>
      </c>
      <c r="H12" s="95">
        <f t="shared" si="1"/>
        <v>44.571428571428569</v>
      </c>
      <c r="I12" s="103">
        <f>ตารางการใช้ห้องเรียนภาคต้น!P120</f>
        <v>0</v>
      </c>
      <c r="J12" s="103">
        <f>ตารางการใช้ห้องเรียนภาคต้น!P119</f>
        <v>0</v>
      </c>
      <c r="K12" s="95">
        <f t="shared" si="2"/>
        <v>0</v>
      </c>
      <c r="L12" s="95">
        <v>0</v>
      </c>
      <c r="M12" s="107">
        <f t="shared" si="4"/>
        <v>0</v>
      </c>
      <c r="N12" s="95">
        <f t="shared" si="5"/>
        <v>29</v>
      </c>
      <c r="O12" s="95">
        <f t="shared" si="6"/>
        <v>44.571428571428569</v>
      </c>
      <c r="P12" s="103">
        <f>ตารางการใช้ห้องเรียนภาคต้น!P130</f>
        <v>17</v>
      </c>
      <c r="Q12" s="103">
        <f>ตารางการใช้ห้องเรียนภาคต้น!P129</f>
        <v>493</v>
      </c>
      <c r="R12" s="95">
        <f t="shared" si="7"/>
        <v>48.571428571428569</v>
      </c>
      <c r="S12" s="95">
        <f t="shared" si="8"/>
        <v>65.064102564102569</v>
      </c>
      <c r="T12" s="107">
        <f t="shared" si="9"/>
        <v>31.602564102564102</v>
      </c>
    </row>
    <row r="13" spans="2:20" x14ac:dyDescent="0.3">
      <c r="B13" s="93" t="s">
        <v>116</v>
      </c>
      <c r="C13" s="94" t="s">
        <v>114</v>
      </c>
      <c r="D13" s="205">
        <v>50</v>
      </c>
      <c r="E13" s="103">
        <v>64</v>
      </c>
      <c r="F13" s="206">
        <v>3</v>
      </c>
      <c r="G13" s="104">
        <f t="shared" si="0"/>
        <v>29</v>
      </c>
      <c r="H13" s="95">
        <f t="shared" si="1"/>
        <v>21.333333333333332</v>
      </c>
      <c r="I13" s="103">
        <f>ตารางการใช้ห้องเรียนภาคต้น!P141</f>
        <v>8</v>
      </c>
      <c r="J13" s="103">
        <f>ตารางการใช้ห้องเรียนภาคต้น!P140</f>
        <v>232</v>
      </c>
      <c r="K13" s="95">
        <f t="shared" si="2"/>
        <v>22.857142857142858</v>
      </c>
      <c r="L13" s="95">
        <f t="shared" si="3"/>
        <v>135.9375</v>
      </c>
      <c r="M13" s="107">
        <f t="shared" si="4"/>
        <v>31.071428571428573</v>
      </c>
      <c r="N13" s="95">
        <f t="shared" si="5"/>
        <v>33</v>
      </c>
      <c r="O13" s="95">
        <f t="shared" si="6"/>
        <v>21.333333333333332</v>
      </c>
      <c r="P13" s="103">
        <f>ตารางการใช้ห้องเรียนภาคต้น!P151</f>
        <v>15</v>
      </c>
      <c r="Q13" s="103">
        <f>ตารางการใช้ห้องเรียนภาคต้น!P150</f>
        <v>495</v>
      </c>
      <c r="R13" s="95">
        <f t="shared" si="7"/>
        <v>42.857142857142854</v>
      </c>
      <c r="S13" s="95">
        <f t="shared" si="8"/>
        <v>154.6875</v>
      </c>
      <c r="T13" s="107">
        <f t="shared" si="9"/>
        <v>66.294642857142847</v>
      </c>
    </row>
    <row r="14" spans="2:20" x14ac:dyDescent="0.3">
      <c r="B14" s="93" t="s">
        <v>116</v>
      </c>
      <c r="C14" s="94" t="s">
        <v>115</v>
      </c>
      <c r="D14" s="205">
        <v>50</v>
      </c>
      <c r="E14" s="103">
        <v>64</v>
      </c>
      <c r="F14" s="206">
        <v>3</v>
      </c>
      <c r="G14" s="104">
        <f t="shared" si="0"/>
        <v>31</v>
      </c>
      <c r="H14" s="95">
        <f t="shared" si="1"/>
        <v>21.333333333333332</v>
      </c>
      <c r="I14" s="103">
        <f>ตารางการใช้ห้องเรียนภาคต้น!P162</f>
        <v>5</v>
      </c>
      <c r="J14" s="103">
        <f>ตารางการใช้ห้องเรียนภาคต้น!P161</f>
        <v>155</v>
      </c>
      <c r="K14" s="95">
        <f t="shared" si="2"/>
        <v>14.285714285714286</v>
      </c>
      <c r="L14" s="95">
        <f t="shared" si="3"/>
        <v>145.3125</v>
      </c>
      <c r="M14" s="107">
        <f t="shared" si="4"/>
        <v>20.758928571428573</v>
      </c>
      <c r="N14" s="95">
        <v>0</v>
      </c>
      <c r="O14" s="95">
        <f t="shared" si="6"/>
        <v>21.333333333333332</v>
      </c>
      <c r="P14" s="103">
        <f>ตารางการใช้ห้องเรียนภาคต้น!P172</f>
        <v>0</v>
      </c>
      <c r="Q14" s="103">
        <f>ตารางการใช้ห้องเรียนภาคต้น!P171</f>
        <v>0</v>
      </c>
      <c r="R14" s="95">
        <f t="shared" si="7"/>
        <v>0</v>
      </c>
      <c r="S14" s="95">
        <v>0</v>
      </c>
      <c r="T14" s="107">
        <f t="shared" si="9"/>
        <v>0</v>
      </c>
    </row>
    <row r="15" spans="2:20" x14ac:dyDescent="0.3">
      <c r="B15" s="93" t="s">
        <v>87</v>
      </c>
      <c r="C15" s="94" t="s">
        <v>104</v>
      </c>
      <c r="D15" s="205">
        <v>60</v>
      </c>
      <c r="E15" s="103">
        <v>64</v>
      </c>
      <c r="F15" s="206">
        <v>1.1000000000000001</v>
      </c>
      <c r="G15" s="104">
        <f t="shared" si="0"/>
        <v>31.4</v>
      </c>
      <c r="H15" s="95">
        <f t="shared" si="1"/>
        <v>58.18181818181818</v>
      </c>
      <c r="I15" s="103">
        <f>ตารางการใช้ห้องเรียนภาคต้น!P183</f>
        <v>25</v>
      </c>
      <c r="J15" s="103">
        <f>ตารางการใช้ห้องเรียนภาคต้น!P182</f>
        <v>785</v>
      </c>
      <c r="K15" s="95">
        <f t="shared" si="2"/>
        <v>71.428571428571431</v>
      </c>
      <c r="L15" s="95">
        <f t="shared" si="3"/>
        <v>53.968750000000007</v>
      </c>
      <c r="M15" s="107">
        <f t="shared" si="4"/>
        <v>38.549107142857146</v>
      </c>
      <c r="N15" s="95">
        <f t="shared" si="5"/>
        <v>37.25</v>
      </c>
      <c r="O15" s="95">
        <f t="shared" si="6"/>
        <v>58.18181818181818</v>
      </c>
      <c r="P15" s="103">
        <f>ตารางการใช้ห้องเรียนภาคต้น!P193</f>
        <v>20</v>
      </c>
      <c r="Q15" s="103">
        <f>ตารางการใช้ห้องเรียนภาคต้น!P192</f>
        <v>745</v>
      </c>
      <c r="R15" s="95">
        <f t="shared" si="7"/>
        <v>57.142857142857146</v>
      </c>
      <c r="S15" s="95">
        <f t="shared" si="8"/>
        <v>64.023437500000014</v>
      </c>
      <c r="T15" s="107">
        <f t="shared" si="9"/>
        <v>36.584821428571438</v>
      </c>
    </row>
    <row r="16" spans="2:20" x14ac:dyDescent="0.3">
      <c r="B16" s="93"/>
      <c r="C16" s="94"/>
      <c r="D16" s="205"/>
      <c r="E16" s="103"/>
      <c r="F16" s="206"/>
      <c r="G16" s="104"/>
      <c r="H16" s="95"/>
      <c r="I16" s="103"/>
      <c r="J16" s="103"/>
      <c r="K16" s="95"/>
      <c r="L16" s="95"/>
      <c r="M16" s="107"/>
      <c r="N16" s="95"/>
      <c r="O16" s="95"/>
      <c r="P16" s="103"/>
      <c r="Q16" s="103"/>
      <c r="R16" s="95"/>
      <c r="S16" s="95"/>
      <c r="T16" s="107"/>
    </row>
    <row r="17" spans="2:21" x14ac:dyDescent="0.3">
      <c r="B17" s="93"/>
      <c r="C17" s="94"/>
      <c r="D17" s="205"/>
      <c r="E17" s="103"/>
      <c r="F17" s="206"/>
      <c r="G17" s="104"/>
      <c r="H17" s="95"/>
      <c r="I17" s="103"/>
      <c r="J17" s="103"/>
      <c r="K17" s="95"/>
      <c r="L17" s="95"/>
      <c r="M17" s="107"/>
      <c r="N17" s="95"/>
      <c r="O17" s="95"/>
      <c r="P17" s="103"/>
      <c r="Q17" s="103"/>
      <c r="R17" s="95"/>
      <c r="S17" s="95"/>
      <c r="T17" s="107"/>
    </row>
    <row r="18" spans="2:21" x14ac:dyDescent="0.3">
      <c r="B18" s="127"/>
      <c r="C18" s="128"/>
      <c r="D18" s="207"/>
      <c r="E18" s="208"/>
      <c r="F18" s="209"/>
      <c r="G18" s="210"/>
      <c r="H18" s="129"/>
      <c r="I18" s="208"/>
      <c r="J18" s="208"/>
      <c r="K18" s="129"/>
      <c r="L18" s="129"/>
      <c r="M18" s="211"/>
      <c r="N18" s="129"/>
      <c r="O18" s="129"/>
      <c r="P18" s="208"/>
      <c r="Q18" s="208"/>
      <c r="R18" s="129"/>
      <c r="S18" s="129"/>
      <c r="T18" s="211"/>
    </row>
    <row r="19" spans="2:21" x14ac:dyDescent="0.3">
      <c r="B19" s="186" t="s">
        <v>118</v>
      </c>
      <c r="C19" s="187"/>
      <c r="D19" s="130">
        <f>SUM(D7:D18)</f>
        <v>420</v>
      </c>
      <c r="E19" s="130">
        <f t="shared" ref="E19:F19" si="10">SUM(E7:E18)</f>
        <v>696</v>
      </c>
      <c r="F19" s="130">
        <f t="shared" si="10"/>
        <v>23.3</v>
      </c>
      <c r="G19" s="131">
        <f t="shared" ref="G19" si="11">J19/I19</f>
        <v>29.826086956521738</v>
      </c>
      <c r="H19" s="131">
        <f t="shared" ref="H19" si="12">E19/F19</f>
        <v>29.871244635193133</v>
      </c>
      <c r="I19" s="130">
        <f t="shared" ref="I19:J19" si="13">SUM(I7:I18)</f>
        <v>92</v>
      </c>
      <c r="J19" s="130">
        <f t="shared" si="13"/>
        <v>2744</v>
      </c>
      <c r="K19" s="131">
        <f>(I19*100/35)/9</f>
        <v>29.206349206349202</v>
      </c>
      <c r="L19" s="131">
        <f t="shared" ref="L19" si="14">(J19*F19*100)/(E19*I19)</f>
        <v>99.848825587206392</v>
      </c>
      <c r="M19" s="131">
        <f t="shared" ref="M19" si="15">K19*L19/100</f>
        <v>29.162196679438054</v>
      </c>
      <c r="N19" s="131">
        <f t="shared" ref="N19" si="16">Q19/P19</f>
        <v>33.020618556701031</v>
      </c>
      <c r="O19" s="131">
        <f t="shared" ref="O19" si="17">E19/F19</f>
        <v>29.871244635193133</v>
      </c>
      <c r="P19" s="130">
        <f t="shared" ref="P19:Q19" si="18">SUM(P7:P18)</f>
        <v>97</v>
      </c>
      <c r="Q19" s="130">
        <f t="shared" si="18"/>
        <v>3203</v>
      </c>
      <c r="R19" s="131">
        <f>(P19*100/35)/9</f>
        <v>30.793650793650798</v>
      </c>
      <c r="S19" s="131">
        <f t="shared" ref="S19" si="19">(Q19*F19*100)/(E19*P19)</f>
        <v>110.54316269700203</v>
      </c>
      <c r="T19" s="131">
        <f t="shared" ref="T19" si="20">R19*S19/100</f>
        <v>34.040275497172061</v>
      </c>
      <c r="U19" s="134">
        <f>SUM(G19:T19)</f>
        <v>6592.1836552444274</v>
      </c>
    </row>
    <row r="20" spans="2:21" x14ac:dyDescent="0.3">
      <c r="B20" s="22" t="s">
        <v>90</v>
      </c>
    </row>
    <row r="21" spans="2:21" x14ac:dyDescent="0.3">
      <c r="B21" s="97" t="s">
        <v>35</v>
      </c>
      <c r="C21" s="98"/>
      <c r="D21" s="98" t="s">
        <v>91</v>
      </c>
      <c r="E21" s="184" t="s">
        <v>92</v>
      </c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5"/>
    </row>
    <row r="22" spans="2:21" x14ac:dyDescent="0.3">
      <c r="B22" s="99" t="s">
        <v>36</v>
      </c>
      <c r="C22" s="100"/>
      <c r="D22" s="100" t="s">
        <v>91</v>
      </c>
      <c r="E22" s="180" t="s">
        <v>93</v>
      </c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1"/>
    </row>
    <row r="23" spans="2:21" x14ac:dyDescent="0.3">
      <c r="B23" s="99" t="s">
        <v>39</v>
      </c>
      <c r="C23" s="100"/>
      <c r="D23" s="100" t="s">
        <v>91</v>
      </c>
      <c r="E23" s="180" t="s">
        <v>94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1"/>
    </row>
    <row r="24" spans="2:21" x14ac:dyDescent="0.3">
      <c r="B24" s="99" t="s">
        <v>40</v>
      </c>
      <c r="C24" s="100"/>
      <c r="D24" s="100" t="s">
        <v>91</v>
      </c>
      <c r="E24" s="180" t="s">
        <v>94</v>
      </c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1"/>
    </row>
    <row r="25" spans="2:21" x14ac:dyDescent="0.3">
      <c r="B25" s="99" t="s">
        <v>41</v>
      </c>
      <c r="C25" s="100"/>
      <c r="D25" s="100" t="s">
        <v>91</v>
      </c>
      <c r="E25" s="180" t="s">
        <v>95</v>
      </c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1"/>
    </row>
    <row r="26" spans="2:21" x14ac:dyDescent="0.3">
      <c r="B26" s="99" t="s">
        <v>44</v>
      </c>
      <c r="C26" s="100"/>
      <c r="D26" s="100" t="s">
        <v>91</v>
      </c>
      <c r="E26" s="180" t="s">
        <v>96</v>
      </c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1"/>
    </row>
    <row r="27" spans="2:21" x14ac:dyDescent="0.3">
      <c r="B27" s="101" t="s">
        <v>42</v>
      </c>
      <c r="C27" s="102"/>
      <c r="D27" s="102" t="s">
        <v>91</v>
      </c>
      <c r="E27" s="182" t="s">
        <v>97</v>
      </c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3"/>
    </row>
  </sheetData>
  <mergeCells count="16">
    <mergeCell ref="B19:C19"/>
    <mergeCell ref="G4:M4"/>
    <mergeCell ref="N4:T4"/>
    <mergeCell ref="B1:T1"/>
    <mergeCell ref="B4:B5"/>
    <mergeCell ref="C4:C5"/>
    <mergeCell ref="E4:E5"/>
    <mergeCell ref="F4:F5"/>
    <mergeCell ref="D4:D5"/>
    <mergeCell ref="E26:P26"/>
    <mergeCell ref="E27:P27"/>
    <mergeCell ref="E21:P21"/>
    <mergeCell ref="E22:P22"/>
    <mergeCell ref="E23:P23"/>
    <mergeCell ref="E24:P24"/>
    <mergeCell ref="E25:P25"/>
  </mergeCells>
  <phoneticPr fontId="13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A01_พท.อาคาร</vt:lpstr>
      <vt:lpstr>A02_พท.ห้อง</vt:lpstr>
      <vt:lpstr>ตารางการใช้ห้องเรียนภาคต้น</vt:lpstr>
      <vt:lpstr>ผลการวิเคราะห์ปสภ.อาคาร</vt:lpstr>
      <vt:lpstr>ผลการวิเคราะห์ปสภ.อาคาร!Print_Area</vt:lpstr>
      <vt:lpstr>A01_พท.อาคาร!Print_Titles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</dc:creator>
  <cp:lastModifiedBy>PETER</cp:lastModifiedBy>
  <cp:lastPrinted>2016-05-24T07:41:25Z</cp:lastPrinted>
  <dcterms:created xsi:type="dcterms:W3CDTF">2007-02-01T06:26:25Z</dcterms:created>
  <dcterms:modified xsi:type="dcterms:W3CDTF">2016-05-24T07:42:32Z</dcterms:modified>
</cp:coreProperties>
</file>