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ยกมาจากเครื่องเดิมpeterp\D_PETER\การวิเคราะห์การใช้ประโยชน์จากอาคาร\วิเคราะห์อาคาร_อาร์ท\วิเคราะห์อาคาร2558\"/>
    </mc:Choice>
  </mc:AlternateContent>
  <bookViews>
    <workbookView xWindow="240" yWindow="60" windowWidth="11355" windowHeight="5895" tabRatio="777" activeTab="3"/>
  </bookViews>
  <sheets>
    <sheet name="A01_พท.อาคาร" sheetId="16" r:id="rId1"/>
    <sheet name="A02_พท.ห้อง" sheetId="13" r:id="rId2"/>
    <sheet name="ตารางการใช้ห้องเรียนภาคต้น" sheetId="1" r:id="rId3"/>
    <sheet name="ผลการวิเคราะห์ปสภ.อาคาร" sheetId="25" r:id="rId4"/>
  </sheets>
  <definedNames>
    <definedName name="_xlnm._FilterDatabase" localSheetId="1" hidden="1">A02_พท.ห้อง!$A$6:$K$40</definedName>
    <definedName name="_xlnm.Print_Titles" localSheetId="0">A01_พท.อาคาร!$4:$5</definedName>
    <definedName name="_xlnm.Print_Titles" localSheetId="3">ผลการวิเคราะห์ปสภ.อาคาร!$4:$6</definedName>
  </definedNames>
  <calcPr calcId="152511"/>
</workbook>
</file>

<file path=xl/calcChain.xml><?xml version="1.0" encoding="utf-8"?>
<calcChain xmlns="http://schemas.openxmlformats.org/spreadsheetml/2006/main">
  <c r="O45" i="25" l="1"/>
  <c r="H45" i="25"/>
  <c r="F45" i="25"/>
  <c r="E45" i="25"/>
  <c r="D45" i="25"/>
  <c r="L802" i="1"/>
  <c r="K802" i="1"/>
  <c r="J802" i="1"/>
  <c r="I802" i="1"/>
  <c r="G802" i="1"/>
  <c r="F802" i="1"/>
  <c r="E802" i="1"/>
  <c r="P802" i="1" s="1"/>
  <c r="L801" i="1"/>
  <c r="K801" i="1"/>
  <c r="J801" i="1"/>
  <c r="I801" i="1"/>
  <c r="G801" i="1"/>
  <c r="F801" i="1"/>
  <c r="E801" i="1"/>
  <c r="P801" i="1" s="1"/>
  <c r="P800" i="1"/>
  <c r="P799" i="1"/>
  <c r="P798" i="1"/>
  <c r="P797" i="1"/>
  <c r="P796" i="1"/>
  <c r="P792" i="1"/>
  <c r="L791" i="1"/>
  <c r="K791" i="1"/>
  <c r="J791" i="1"/>
  <c r="I791" i="1"/>
  <c r="G791" i="1"/>
  <c r="F791" i="1"/>
  <c r="E791" i="1"/>
  <c r="D791" i="1"/>
  <c r="P791" i="1" s="1"/>
  <c r="P790" i="1"/>
  <c r="P789" i="1"/>
  <c r="P788" i="1"/>
  <c r="P787" i="1"/>
  <c r="P786" i="1"/>
  <c r="L781" i="1"/>
  <c r="K781" i="1"/>
  <c r="J781" i="1"/>
  <c r="I781" i="1"/>
  <c r="G781" i="1"/>
  <c r="F781" i="1"/>
  <c r="E781" i="1"/>
  <c r="P781" i="1" s="1"/>
  <c r="L780" i="1"/>
  <c r="K780" i="1"/>
  <c r="J780" i="1"/>
  <c r="I780" i="1"/>
  <c r="G780" i="1"/>
  <c r="F780" i="1"/>
  <c r="E780" i="1"/>
  <c r="P780" i="1" s="1"/>
  <c r="P779" i="1"/>
  <c r="P778" i="1"/>
  <c r="P777" i="1"/>
  <c r="P776" i="1"/>
  <c r="P775" i="1"/>
  <c r="P771" i="1"/>
  <c r="L770" i="1"/>
  <c r="K770" i="1"/>
  <c r="J770" i="1"/>
  <c r="I770" i="1"/>
  <c r="G770" i="1"/>
  <c r="F770" i="1"/>
  <c r="E770" i="1"/>
  <c r="D770" i="1"/>
  <c r="P770" i="1" s="1"/>
  <c r="P769" i="1"/>
  <c r="P768" i="1"/>
  <c r="P767" i="1"/>
  <c r="P766" i="1"/>
  <c r="P765" i="1"/>
  <c r="L760" i="1"/>
  <c r="K760" i="1"/>
  <c r="J760" i="1"/>
  <c r="I760" i="1"/>
  <c r="G760" i="1"/>
  <c r="F760" i="1"/>
  <c r="E760" i="1"/>
  <c r="P760" i="1" s="1"/>
  <c r="L759" i="1"/>
  <c r="K759" i="1"/>
  <c r="J759" i="1"/>
  <c r="I759" i="1"/>
  <c r="G759" i="1"/>
  <c r="F759" i="1"/>
  <c r="E759" i="1"/>
  <c r="P759" i="1" s="1"/>
  <c r="P758" i="1"/>
  <c r="P757" i="1"/>
  <c r="P756" i="1"/>
  <c r="P755" i="1"/>
  <c r="P754" i="1"/>
  <c r="P750" i="1"/>
  <c r="L749" i="1"/>
  <c r="K749" i="1"/>
  <c r="J749" i="1"/>
  <c r="I749" i="1"/>
  <c r="G749" i="1"/>
  <c r="F749" i="1"/>
  <c r="E749" i="1"/>
  <c r="D749" i="1"/>
  <c r="P748" i="1"/>
  <c r="P747" i="1"/>
  <c r="P746" i="1"/>
  <c r="P745" i="1"/>
  <c r="P744" i="1"/>
  <c r="P739" i="1"/>
  <c r="P729" i="1"/>
  <c r="P718" i="1"/>
  <c r="P708" i="1"/>
  <c r="P697" i="1"/>
  <c r="P687" i="1"/>
  <c r="P676" i="1"/>
  <c r="P666" i="1"/>
  <c r="P655" i="1"/>
  <c r="P645" i="1"/>
  <c r="P634" i="1"/>
  <c r="P624" i="1"/>
  <c r="P613" i="1"/>
  <c r="P603" i="1"/>
  <c r="P592" i="1"/>
  <c r="P582" i="1"/>
  <c r="P571" i="1"/>
  <c r="P561" i="1"/>
  <c r="P550" i="1"/>
  <c r="P540" i="1"/>
  <c r="P529" i="1"/>
  <c r="P519" i="1"/>
  <c r="P508" i="1"/>
  <c r="P498" i="1"/>
  <c r="P487" i="1"/>
  <c r="P477" i="1"/>
  <c r="P466" i="1"/>
  <c r="P456" i="1"/>
  <c r="P445" i="1"/>
  <c r="P435" i="1"/>
  <c r="P424" i="1"/>
  <c r="P414" i="1"/>
  <c r="P403" i="1"/>
  <c r="P393" i="1"/>
  <c r="P382" i="1"/>
  <c r="P372" i="1"/>
  <c r="P361" i="1"/>
  <c r="P351" i="1"/>
  <c r="P340" i="1"/>
  <c r="P330" i="1"/>
  <c r="P319" i="1"/>
  <c r="P309" i="1"/>
  <c r="P298" i="1"/>
  <c r="P288" i="1"/>
  <c r="P277" i="1"/>
  <c r="P267" i="1"/>
  <c r="P256" i="1"/>
  <c r="P246" i="1"/>
  <c r="P235" i="1"/>
  <c r="P225" i="1"/>
  <c r="P214" i="1"/>
  <c r="P204" i="1"/>
  <c r="P193" i="1"/>
  <c r="P183" i="1"/>
  <c r="P172" i="1"/>
  <c r="P162" i="1"/>
  <c r="P151" i="1"/>
  <c r="P141" i="1"/>
  <c r="P130" i="1"/>
  <c r="P120" i="1"/>
  <c r="P109" i="1"/>
  <c r="P99" i="1"/>
  <c r="P88" i="1"/>
  <c r="P78" i="1"/>
  <c r="P67" i="1"/>
  <c r="P57" i="1"/>
  <c r="P46" i="1"/>
  <c r="P36" i="1"/>
  <c r="P25" i="1"/>
  <c r="P15" i="1"/>
  <c r="H44" i="13"/>
  <c r="G44" i="13"/>
  <c r="P749" i="1" l="1"/>
  <c r="I6" i="16"/>
  <c r="H6" i="16"/>
  <c r="Q41" i="25" l="1"/>
  <c r="P41" i="25"/>
  <c r="J41" i="25"/>
  <c r="I41" i="25"/>
  <c r="Q40" i="25"/>
  <c r="P40" i="25"/>
  <c r="J40" i="25"/>
  <c r="I40" i="25"/>
  <c r="Q39" i="25"/>
  <c r="P39" i="25"/>
  <c r="J39" i="25"/>
  <c r="I39" i="25"/>
  <c r="Q38" i="25"/>
  <c r="P38" i="25"/>
  <c r="J38" i="25"/>
  <c r="I38" i="25"/>
  <c r="Q37" i="25"/>
  <c r="P37" i="25"/>
  <c r="J37" i="25"/>
  <c r="I37" i="25"/>
  <c r="Q36" i="25"/>
  <c r="P36" i="25"/>
  <c r="J36" i="25"/>
  <c r="I36" i="25"/>
  <c r="Q35" i="25"/>
  <c r="P35" i="25"/>
  <c r="R35" i="25" s="1"/>
  <c r="J35" i="25"/>
  <c r="I35" i="25"/>
  <c r="Q34" i="25"/>
  <c r="P34" i="25"/>
  <c r="R34" i="25" s="1"/>
  <c r="J34" i="25"/>
  <c r="I34" i="25"/>
  <c r="K34" i="25" s="1"/>
  <c r="Q33" i="25"/>
  <c r="P33" i="25"/>
  <c r="R33" i="25" s="1"/>
  <c r="J33" i="25"/>
  <c r="I33" i="25"/>
  <c r="K33" i="25" s="1"/>
  <c r="Q32" i="25"/>
  <c r="P32" i="25"/>
  <c r="R32" i="25" s="1"/>
  <c r="J32" i="25"/>
  <c r="Q31" i="25"/>
  <c r="P31" i="25"/>
  <c r="R31" i="25" s="1"/>
  <c r="J31" i="25"/>
  <c r="I31" i="25"/>
  <c r="H31" i="25"/>
  <c r="O31" i="25"/>
  <c r="Q30" i="25"/>
  <c r="P30" i="25"/>
  <c r="R30" i="25" s="1"/>
  <c r="J30" i="25"/>
  <c r="I30" i="25"/>
  <c r="K30" i="25" s="1"/>
  <c r="Q29" i="25"/>
  <c r="P29" i="25"/>
  <c r="R29" i="25" s="1"/>
  <c r="J29" i="25"/>
  <c r="I29" i="25"/>
  <c r="K29" i="25" s="1"/>
  <c r="Q28" i="25"/>
  <c r="P28" i="25"/>
  <c r="R28" i="25" s="1"/>
  <c r="J28" i="25"/>
  <c r="I28" i="25"/>
  <c r="K28" i="25" s="1"/>
  <c r="Q27" i="25"/>
  <c r="P27" i="25"/>
  <c r="R27" i="25" s="1"/>
  <c r="J27" i="25"/>
  <c r="I27" i="25"/>
  <c r="K27" i="25" s="1"/>
  <c r="Q26" i="25"/>
  <c r="P26" i="25"/>
  <c r="R26" i="25" s="1"/>
  <c r="J26" i="25"/>
  <c r="I26" i="25"/>
  <c r="K26" i="25" s="1"/>
  <c r="Q25" i="25"/>
  <c r="P25" i="25"/>
  <c r="R25" i="25" s="1"/>
  <c r="J25" i="25"/>
  <c r="I25" i="25"/>
  <c r="K25" i="25" s="1"/>
  <c r="Q24" i="25"/>
  <c r="P24" i="25"/>
  <c r="R24" i="25" s="1"/>
  <c r="J24" i="25"/>
  <c r="I24" i="25"/>
  <c r="K24" i="25" s="1"/>
  <c r="Q23" i="25"/>
  <c r="P23" i="25"/>
  <c r="R23" i="25" s="1"/>
  <c r="J23" i="25"/>
  <c r="I23" i="25"/>
  <c r="K23" i="25" s="1"/>
  <c r="Q22" i="25"/>
  <c r="P22" i="25"/>
  <c r="J22" i="25"/>
  <c r="I22" i="25"/>
  <c r="Q21" i="25"/>
  <c r="P21" i="25"/>
  <c r="J21" i="25"/>
  <c r="I21" i="25"/>
  <c r="Q20" i="25"/>
  <c r="J20" i="25"/>
  <c r="I20" i="25"/>
  <c r="Q19" i="25"/>
  <c r="P19" i="25"/>
  <c r="J19" i="25"/>
  <c r="I19" i="25"/>
  <c r="Q18" i="25"/>
  <c r="P18" i="25"/>
  <c r="R18" i="25" s="1"/>
  <c r="J18" i="25"/>
  <c r="I18" i="25"/>
  <c r="K18" i="25" s="1"/>
  <c r="Q17" i="25"/>
  <c r="J17" i="25"/>
  <c r="I17" i="25"/>
  <c r="K17" i="25" s="1"/>
  <c r="Q16" i="25"/>
  <c r="P16" i="25"/>
  <c r="R16" i="25" s="1"/>
  <c r="J16" i="25"/>
  <c r="I16" i="25"/>
  <c r="K16" i="25" s="1"/>
  <c r="Q15" i="25"/>
  <c r="P15" i="25"/>
  <c r="R15" i="25" s="1"/>
  <c r="J15" i="25"/>
  <c r="I15" i="25"/>
  <c r="K15" i="25" s="1"/>
  <c r="Q14" i="25"/>
  <c r="P14" i="25"/>
  <c r="R14" i="25" s="1"/>
  <c r="J14" i="25"/>
  <c r="I14" i="25"/>
  <c r="K14" i="25" s="1"/>
  <c r="Q13" i="25"/>
  <c r="P13" i="25"/>
  <c r="R13" i="25" s="1"/>
  <c r="J13" i="25"/>
  <c r="I13" i="25"/>
  <c r="K13" i="25" s="1"/>
  <c r="Q12" i="25"/>
  <c r="P12" i="25"/>
  <c r="J12" i="25"/>
  <c r="I12" i="25"/>
  <c r="K12" i="25" s="1"/>
  <c r="Q11" i="25"/>
  <c r="P11" i="25"/>
  <c r="R11" i="25" s="1"/>
  <c r="J11" i="25"/>
  <c r="I11" i="25"/>
  <c r="Q10" i="25"/>
  <c r="P10" i="25"/>
  <c r="R10" i="25" s="1"/>
  <c r="J10" i="25"/>
  <c r="I10" i="25"/>
  <c r="K10" i="25" s="1"/>
  <c r="Q9" i="25"/>
  <c r="P9" i="25"/>
  <c r="R9" i="25" s="1"/>
  <c r="J9" i="25"/>
  <c r="I9" i="25"/>
  <c r="K9" i="25" s="1"/>
  <c r="Q8" i="25"/>
  <c r="P8" i="25"/>
  <c r="J8" i="25"/>
  <c r="I8" i="25"/>
  <c r="Q7" i="25"/>
  <c r="P7" i="25"/>
  <c r="J7" i="25"/>
  <c r="I7" i="25"/>
  <c r="K35" i="25"/>
  <c r="H35" i="25"/>
  <c r="O35" i="25"/>
  <c r="H34" i="25"/>
  <c r="O34" i="25"/>
  <c r="H33" i="25"/>
  <c r="O33" i="25"/>
  <c r="H32" i="25"/>
  <c r="O32" i="25"/>
  <c r="H30" i="25"/>
  <c r="O30" i="25"/>
  <c r="H29" i="25"/>
  <c r="O29" i="25"/>
  <c r="H28" i="25"/>
  <c r="O28" i="25"/>
  <c r="H27" i="25"/>
  <c r="O27" i="25"/>
  <c r="H26" i="25"/>
  <c r="O26" i="25"/>
  <c r="O25" i="25"/>
  <c r="O24" i="25"/>
  <c r="O23" i="25"/>
  <c r="H18" i="25"/>
  <c r="H17" i="25"/>
  <c r="H16" i="25"/>
  <c r="H15" i="25"/>
  <c r="H14" i="25"/>
  <c r="H13" i="25"/>
  <c r="H12" i="25"/>
  <c r="H11" i="25"/>
  <c r="H10" i="25"/>
  <c r="H9" i="25"/>
  <c r="P726" i="1"/>
  <c r="L728" i="1"/>
  <c r="K728" i="1"/>
  <c r="J728" i="1"/>
  <c r="I728" i="1"/>
  <c r="G728" i="1"/>
  <c r="F728" i="1"/>
  <c r="E728" i="1"/>
  <c r="D728" i="1"/>
  <c r="P728" i="1" s="1"/>
  <c r="M717" i="1"/>
  <c r="P713" i="1"/>
  <c r="L717" i="1"/>
  <c r="K717" i="1"/>
  <c r="J717" i="1"/>
  <c r="I717" i="1"/>
  <c r="G717" i="1"/>
  <c r="F717" i="1"/>
  <c r="E717" i="1"/>
  <c r="D717" i="1"/>
  <c r="C717" i="1"/>
  <c r="P702" i="1"/>
  <c r="O707" i="1"/>
  <c r="N707" i="1"/>
  <c r="M707" i="1"/>
  <c r="L707" i="1"/>
  <c r="G707" i="1"/>
  <c r="F707" i="1"/>
  <c r="E707" i="1"/>
  <c r="D707" i="1"/>
  <c r="C707" i="1"/>
  <c r="I704" i="1"/>
  <c r="I707" i="1" s="1"/>
  <c r="P692" i="1"/>
  <c r="M696" i="1"/>
  <c r="L696" i="1"/>
  <c r="K696" i="1"/>
  <c r="J696" i="1"/>
  <c r="I696" i="1"/>
  <c r="G696" i="1"/>
  <c r="F696" i="1"/>
  <c r="E696" i="1"/>
  <c r="D696" i="1"/>
  <c r="P681" i="1"/>
  <c r="G686" i="1"/>
  <c r="P686" i="1" s="1"/>
  <c r="F686" i="1"/>
  <c r="E686" i="1"/>
  <c r="D686" i="1"/>
  <c r="K675" i="1"/>
  <c r="J675" i="1"/>
  <c r="I675" i="1"/>
  <c r="G675" i="1"/>
  <c r="F675" i="1"/>
  <c r="E675" i="1"/>
  <c r="D675" i="1"/>
  <c r="L665" i="1"/>
  <c r="L671" i="1"/>
  <c r="P671" i="1" s="1"/>
  <c r="P661" i="1"/>
  <c r="K665" i="1"/>
  <c r="J665" i="1"/>
  <c r="I665" i="1"/>
  <c r="G665" i="1"/>
  <c r="F665" i="1"/>
  <c r="E665" i="1"/>
  <c r="D665" i="1"/>
  <c r="L654" i="1"/>
  <c r="K654" i="1"/>
  <c r="J654" i="1"/>
  <c r="I654" i="1"/>
  <c r="G654" i="1"/>
  <c r="F654" i="1"/>
  <c r="E654" i="1"/>
  <c r="D654" i="1"/>
  <c r="P654" i="1" s="1"/>
  <c r="L644" i="1"/>
  <c r="K644" i="1"/>
  <c r="J644" i="1"/>
  <c r="I644" i="1"/>
  <c r="G644" i="1"/>
  <c r="F644" i="1"/>
  <c r="E644" i="1"/>
  <c r="D644" i="1"/>
  <c r="P628" i="1"/>
  <c r="P630" i="1"/>
  <c r="L633" i="1"/>
  <c r="K633" i="1"/>
  <c r="J633" i="1"/>
  <c r="I633" i="1"/>
  <c r="G633" i="1"/>
  <c r="F633" i="1"/>
  <c r="E633" i="1"/>
  <c r="D633" i="1"/>
  <c r="L623" i="1"/>
  <c r="K623" i="1"/>
  <c r="J623" i="1"/>
  <c r="I623" i="1"/>
  <c r="G623" i="1"/>
  <c r="F623" i="1"/>
  <c r="E623" i="1"/>
  <c r="D623" i="1"/>
  <c r="P623" i="1" s="1"/>
  <c r="P620" i="1"/>
  <c r="P607" i="1"/>
  <c r="O612" i="1"/>
  <c r="N612" i="1"/>
  <c r="M612" i="1"/>
  <c r="L612" i="1"/>
  <c r="K612" i="1"/>
  <c r="J612" i="1"/>
  <c r="I612" i="1"/>
  <c r="G612" i="1"/>
  <c r="F612" i="1"/>
  <c r="E612" i="1"/>
  <c r="D612" i="1"/>
  <c r="L602" i="1"/>
  <c r="K602" i="1"/>
  <c r="J602" i="1"/>
  <c r="I602" i="1"/>
  <c r="P599" i="1"/>
  <c r="I591" i="1"/>
  <c r="G581" i="1"/>
  <c r="F581" i="1"/>
  <c r="E581" i="1"/>
  <c r="D581" i="1"/>
  <c r="P581" i="1" s="1"/>
  <c r="L570" i="1"/>
  <c r="P565" i="1"/>
  <c r="K570" i="1"/>
  <c r="J570" i="1"/>
  <c r="I570" i="1"/>
  <c r="G570" i="1"/>
  <c r="F570" i="1"/>
  <c r="E570" i="1"/>
  <c r="D570" i="1"/>
  <c r="P570" i="1" s="1"/>
  <c r="P555" i="1"/>
  <c r="E560" i="1"/>
  <c r="L739" i="1"/>
  <c r="K739" i="1"/>
  <c r="J739" i="1"/>
  <c r="I739" i="1"/>
  <c r="G739" i="1"/>
  <c r="F739" i="1"/>
  <c r="E739" i="1"/>
  <c r="L738" i="1"/>
  <c r="K738" i="1"/>
  <c r="J738" i="1"/>
  <c r="I738" i="1"/>
  <c r="G738" i="1"/>
  <c r="F738" i="1"/>
  <c r="E738" i="1"/>
  <c r="P737" i="1"/>
  <c r="P736" i="1"/>
  <c r="P735" i="1"/>
  <c r="P734" i="1"/>
  <c r="P733" i="1"/>
  <c r="P727" i="1"/>
  <c r="P725" i="1"/>
  <c r="P724" i="1"/>
  <c r="P723" i="1"/>
  <c r="P716" i="1"/>
  <c r="P715" i="1"/>
  <c r="P714" i="1"/>
  <c r="P712" i="1"/>
  <c r="P706" i="1"/>
  <c r="P705" i="1"/>
  <c r="P703" i="1"/>
  <c r="P695" i="1"/>
  <c r="P694" i="1"/>
  <c r="P693" i="1"/>
  <c r="P691" i="1"/>
  <c r="P685" i="1"/>
  <c r="P684" i="1"/>
  <c r="P683" i="1"/>
  <c r="P682" i="1"/>
  <c r="P674" i="1"/>
  <c r="P673" i="1"/>
  <c r="P672" i="1"/>
  <c r="P670" i="1"/>
  <c r="P664" i="1"/>
  <c r="P663" i="1"/>
  <c r="P662" i="1"/>
  <c r="P660" i="1"/>
  <c r="P653" i="1"/>
  <c r="P652" i="1"/>
  <c r="P651" i="1"/>
  <c r="P650" i="1"/>
  <c r="P649" i="1"/>
  <c r="P643" i="1"/>
  <c r="P642" i="1"/>
  <c r="P641" i="1"/>
  <c r="P640" i="1"/>
  <c r="P639" i="1"/>
  <c r="P632" i="1"/>
  <c r="P631" i="1"/>
  <c r="P629" i="1"/>
  <c r="P622" i="1"/>
  <c r="P621" i="1"/>
  <c r="P619" i="1"/>
  <c r="P618" i="1"/>
  <c r="P611" i="1"/>
  <c r="P610" i="1"/>
  <c r="P609" i="1"/>
  <c r="P608" i="1"/>
  <c r="P601" i="1"/>
  <c r="P600" i="1"/>
  <c r="P598" i="1"/>
  <c r="P597" i="1"/>
  <c r="L592" i="1"/>
  <c r="K592" i="1"/>
  <c r="J592" i="1"/>
  <c r="I592" i="1"/>
  <c r="G592" i="1"/>
  <c r="F592" i="1"/>
  <c r="E592" i="1"/>
  <c r="L591" i="1"/>
  <c r="K591" i="1"/>
  <c r="J591" i="1"/>
  <c r="G591" i="1"/>
  <c r="F591" i="1"/>
  <c r="P591" i="1" s="1"/>
  <c r="E591" i="1"/>
  <c r="P590" i="1"/>
  <c r="P589" i="1"/>
  <c r="P588" i="1"/>
  <c r="P587" i="1"/>
  <c r="P586" i="1"/>
  <c r="P580" i="1"/>
  <c r="P579" i="1"/>
  <c r="P578" i="1"/>
  <c r="P577" i="1"/>
  <c r="P576" i="1"/>
  <c r="K560" i="1"/>
  <c r="J560" i="1"/>
  <c r="I560" i="1"/>
  <c r="G560" i="1"/>
  <c r="F560" i="1"/>
  <c r="P547" i="1"/>
  <c r="K549" i="1"/>
  <c r="E549" i="1"/>
  <c r="J549" i="1"/>
  <c r="I549" i="1"/>
  <c r="G549" i="1"/>
  <c r="F549" i="1"/>
  <c r="P525" i="1"/>
  <c r="L528" i="1"/>
  <c r="P513" i="1"/>
  <c r="M518" i="1"/>
  <c r="L518" i="1"/>
  <c r="K518" i="1"/>
  <c r="J518" i="1"/>
  <c r="I518" i="1"/>
  <c r="G518" i="1"/>
  <c r="F518" i="1"/>
  <c r="E518" i="1"/>
  <c r="D518" i="1"/>
  <c r="K507" i="1"/>
  <c r="L507" i="1"/>
  <c r="D507" i="1"/>
  <c r="I507" i="1"/>
  <c r="P502" i="1"/>
  <c r="J507" i="1"/>
  <c r="G507" i="1"/>
  <c r="F507" i="1"/>
  <c r="E507" i="1"/>
  <c r="M497" i="1"/>
  <c r="L497" i="1"/>
  <c r="E497" i="1"/>
  <c r="D497" i="1"/>
  <c r="P494" i="1"/>
  <c r="P492" i="1"/>
  <c r="O497" i="1"/>
  <c r="N497" i="1"/>
  <c r="K497" i="1"/>
  <c r="J497" i="1"/>
  <c r="P497" i="1" s="1"/>
  <c r="I497" i="1"/>
  <c r="G497" i="1"/>
  <c r="F497" i="1"/>
  <c r="M486" i="1"/>
  <c r="L486" i="1"/>
  <c r="K486" i="1"/>
  <c r="J486" i="1"/>
  <c r="I486" i="1"/>
  <c r="G486" i="1"/>
  <c r="F486" i="1"/>
  <c r="E486" i="1"/>
  <c r="K476" i="1"/>
  <c r="J476" i="1"/>
  <c r="I476" i="1"/>
  <c r="G476" i="1"/>
  <c r="F476" i="1"/>
  <c r="E476" i="1"/>
  <c r="D476" i="1"/>
  <c r="P460" i="1"/>
  <c r="L465" i="1"/>
  <c r="K465" i="1"/>
  <c r="J465" i="1"/>
  <c r="I465" i="1"/>
  <c r="G465" i="1"/>
  <c r="F465" i="1"/>
  <c r="E465" i="1"/>
  <c r="D465" i="1"/>
  <c r="P465" i="1" s="1"/>
  <c r="D455" i="1"/>
  <c r="I455" i="1"/>
  <c r="P450" i="1"/>
  <c r="L455" i="1"/>
  <c r="K455" i="1"/>
  <c r="J455" i="1"/>
  <c r="G455" i="1"/>
  <c r="P455" i="1" s="1"/>
  <c r="F455" i="1"/>
  <c r="E455" i="1"/>
  <c r="O444" i="1"/>
  <c r="M444" i="1"/>
  <c r="L444" i="1"/>
  <c r="K444" i="1"/>
  <c r="J444" i="1"/>
  <c r="I444" i="1"/>
  <c r="G444" i="1"/>
  <c r="F444" i="1"/>
  <c r="E444" i="1"/>
  <c r="E434" i="1"/>
  <c r="D434" i="1"/>
  <c r="P429" i="1"/>
  <c r="N434" i="1"/>
  <c r="M434" i="1"/>
  <c r="L434" i="1"/>
  <c r="K434" i="1"/>
  <c r="J434" i="1"/>
  <c r="I434" i="1"/>
  <c r="G434" i="1"/>
  <c r="F434" i="1"/>
  <c r="M423" i="1"/>
  <c r="L423" i="1"/>
  <c r="K423" i="1"/>
  <c r="J423" i="1"/>
  <c r="I423" i="1"/>
  <c r="G423" i="1"/>
  <c r="F423" i="1"/>
  <c r="E423" i="1"/>
  <c r="K413" i="1"/>
  <c r="J413" i="1"/>
  <c r="I413" i="1"/>
  <c r="G413" i="1"/>
  <c r="F413" i="1"/>
  <c r="E413" i="1"/>
  <c r="D413" i="1"/>
  <c r="C413" i="1"/>
  <c r="P408" i="1"/>
  <c r="Q45" i="25" l="1"/>
  <c r="J45" i="25"/>
  <c r="L18" i="25"/>
  <c r="M18" i="25" s="1"/>
  <c r="L35" i="25"/>
  <c r="M35" i="25" s="1"/>
  <c r="L31" i="25"/>
  <c r="K31" i="25"/>
  <c r="L33" i="25"/>
  <c r="M33" i="25" s="1"/>
  <c r="S31" i="25"/>
  <c r="T31" i="25" s="1"/>
  <c r="G31" i="25"/>
  <c r="N31" i="25"/>
  <c r="N9" i="25"/>
  <c r="N10" i="25"/>
  <c r="N11" i="25"/>
  <c r="N12" i="25"/>
  <c r="N15" i="25"/>
  <c r="L27" i="25"/>
  <c r="M27" i="25" s="1"/>
  <c r="L9" i="25"/>
  <c r="M9" i="25" s="1"/>
  <c r="L17" i="25"/>
  <c r="M17" i="25" s="1"/>
  <c r="L29" i="25"/>
  <c r="M29" i="25" s="1"/>
  <c r="N16" i="25"/>
  <c r="N13" i="25"/>
  <c r="L13" i="25"/>
  <c r="M13" i="25" s="1"/>
  <c r="L23" i="25"/>
  <c r="M23" i="25" s="1"/>
  <c r="S23" i="25"/>
  <c r="T23" i="25" s="1"/>
  <c r="L24" i="25"/>
  <c r="M24" i="25" s="1"/>
  <c r="S24" i="25"/>
  <c r="T24" i="25" s="1"/>
  <c r="L25" i="25"/>
  <c r="M25" i="25" s="1"/>
  <c r="H23" i="25"/>
  <c r="H24" i="25"/>
  <c r="H25" i="25"/>
  <c r="G26" i="25"/>
  <c r="S26" i="25"/>
  <c r="T26" i="25" s="1"/>
  <c r="N26" i="25"/>
  <c r="G28" i="25"/>
  <c r="S28" i="25"/>
  <c r="T28" i="25" s="1"/>
  <c r="N28" i="25"/>
  <c r="G30" i="25"/>
  <c r="S30" i="25"/>
  <c r="T30" i="25" s="1"/>
  <c r="N30" i="25"/>
  <c r="G34" i="25"/>
  <c r="S34" i="25"/>
  <c r="T34" i="25" s="1"/>
  <c r="N34" i="25"/>
  <c r="R12" i="25"/>
  <c r="N14" i="25"/>
  <c r="K11" i="25"/>
  <c r="L11" i="25"/>
  <c r="N23" i="25"/>
  <c r="N24" i="25"/>
  <c r="L26" i="25"/>
  <c r="M26" i="25" s="1"/>
  <c r="L28" i="25"/>
  <c r="M28" i="25" s="1"/>
  <c r="L30" i="25"/>
  <c r="M30" i="25" s="1"/>
  <c r="L34" i="25"/>
  <c r="M34" i="25" s="1"/>
  <c r="L14" i="25"/>
  <c r="M14" i="25" s="1"/>
  <c r="L15" i="25"/>
  <c r="M15" i="25" s="1"/>
  <c r="N18" i="25"/>
  <c r="G23" i="25"/>
  <c r="G24" i="25"/>
  <c r="G25" i="25"/>
  <c r="S25" i="25"/>
  <c r="T25" i="25" s="1"/>
  <c r="N25" i="25"/>
  <c r="G27" i="25"/>
  <c r="S27" i="25"/>
  <c r="T27" i="25" s="1"/>
  <c r="N27" i="25"/>
  <c r="G29" i="25"/>
  <c r="S29" i="25"/>
  <c r="T29" i="25" s="1"/>
  <c r="N29" i="25"/>
  <c r="S32" i="25"/>
  <c r="T32" i="25" s="1"/>
  <c r="N32" i="25"/>
  <c r="G33" i="25"/>
  <c r="S33" i="25"/>
  <c r="T33" i="25" s="1"/>
  <c r="N33" i="25"/>
  <c r="G35" i="25"/>
  <c r="S35" i="25"/>
  <c r="T35" i="25" s="1"/>
  <c r="N35" i="25"/>
  <c r="L10" i="25"/>
  <c r="M10" i="25" s="1"/>
  <c r="L12" i="25"/>
  <c r="M12" i="25" s="1"/>
  <c r="L16" i="25"/>
  <c r="M16" i="25" s="1"/>
  <c r="S9" i="25"/>
  <c r="T9" i="25" s="1"/>
  <c r="O10" i="25"/>
  <c r="S13" i="25"/>
  <c r="T13" i="25" s="1"/>
  <c r="G9" i="25"/>
  <c r="O9" i="25"/>
  <c r="G10" i="25"/>
  <c r="S10" i="25"/>
  <c r="T10" i="25" s="1"/>
  <c r="G11" i="25"/>
  <c r="O11" i="25"/>
  <c r="S11" i="25"/>
  <c r="T11" i="25" s="1"/>
  <c r="G12" i="25"/>
  <c r="O12" i="25"/>
  <c r="S12" i="25"/>
  <c r="G13" i="25"/>
  <c r="O13" i="25"/>
  <c r="G14" i="25"/>
  <c r="O14" i="25"/>
  <c r="S14" i="25"/>
  <c r="T14" i="25" s="1"/>
  <c r="G15" i="25"/>
  <c r="O15" i="25"/>
  <c r="S15" i="25"/>
  <c r="T15" i="25" s="1"/>
  <c r="G16" i="25"/>
  <c r="O16" i="25"/>
  <c r="S16" i="25"/>
  <c r="T16" i="25" s="1"/>
  <c r="G17" i="25"/>
  <c r="O17" i="25"/>
  <c r="G18" i="25"/>
  <c r="O18" i="25"/>
  <c r="S18" i="25"/>
  <c r="T18" i="25" s="1"/>
  <c r="O675" i="1"/>
  <c r="J707" i="1"/>
  <c r="P738" i="1"/>
  <c r="M675" i="1"/>
  <c r="L675" i="1"/>
  <c r="K707" i="1"/>
  <c r="N675" i="1"/>
  <c r="P675" i="1" s="1"/>
  <c r="P704" i="1"/>
  <c r="P717" i="1"/>
  <c r="P707" i="1"/>
  <c r="P696" i="1"/>
  <c r="P665" i="1"/>
  <c r="P644" i="1"/>
  <c r="P633" i="1"/>
  <c r="P612" i="1"/>
  <c r="P602" i="1"/>
  <c r="O402" i="1"/>
  <c r="L402" i="1"/>
  <c r="K402" i="1"/>
  <c r="J402" i="1"/>
  <c r="I402" i="1"/>
  <c r="G402" i="1"/>
  <c r="F402" i="1"/>
  <c r="E402" i="1"/>
  <c r="C392" i="1"/>
  <c r="P389" i="1"/>
  <c r="M392" i="1"/>
  <c r="L392" i="1"/>
  <c r="K392" i="1"/>
  <c r="J392" i="1"/>
  <c r="I392" i="1"/>
  <c r="G392" i="1"/>
  <c r="F392" i="1"/>
  <c r="E392" i="1"/>
  <c r="D392" i="1"/>
  <c r="P376" i="1"/>
  <c r="M381" i="1"/>
  <c r="L381" i="1"/>
  <c r="K381" i="1"/>
  <c r="J381" i="1"/>
  <c r="I381" i="1"/>
  <c r="G381" i="1"/>
  <c r="F381" i="1"/>
  <c r="E381" i="1"/>
  <c r="P366" i="1"/>
  <c r="O371" i="1"/>
  <c r="N371" i="1"/>
  <c r="M371" i="1"/>
  <c r="L371" i="1"/>
  <c r="K371" i="1"/>
  <c r="J371" i="1"/>
  <c r="I371" i="1"/>
  <c r="G371" i="1"/>
  <c r="F371" i="1"/>
  <c r="E371" i="1"/>
  <c r="D371" i="1"/>
  <c r="P355" i="1"/>
  <c r="M360" i="1"/>
  <c r="L360" i="1"/>
  <c r="K360" i="1"/>
  <c r="J360" i="1"/>
  <c r="I360" i="1"/>
  <c r="G360" i="1"/>
  <c r="F360" i="1"/>
  <c r="E360" i="1"/>
  <c r="D360" i="1"/>
  <c r="C360" i="1"/>
  <c r="L350" i="1"/>
  <c r="K350" i="1"/>
  <c r="J350" i="1"/>
  <c r="I350" i="1"/>
  <c r="G350" i="1"/>
  <c r="F350" i="1"/>
  <c r="E350" i="1"/>
  <c r="D350" i="1"/>
  <c r="P350" i="1" s="1"/>
  <c r="P345" i="1"/>
  <c r="P334" i="1"/>
  <c r="O329" i="1"/>
  <c r="N329" i="1"/>
  <c r="M329" i="1"/>
  <c r="L329" i="1"/>
  <c r="K329" i="1"/>
  <c r="J329" i="1"/>
  <c r="I329" i="1"/>
  <c r="G329" i="1"/>
  <c r="F329" i="1"/>
  <c r="E329" i="1"/>
  <c r="D329" i="1"/>
  <c r="C329" i="1"/>
  <c r="P313" i="1"/>
  <c r="O318" i="1"/>
  <c r="L318" i="1"/>
  <c r="K318" i="1"/>
  <c r="J318" i="1"/>
  <c r="I318" i="1"/>
  <c r="G318" i="1"/>
  <c r="F318" i="1"/>
  <c r="E318" i="1"/>
  <c r="D318" i="1"/>
  <c r="P318" i="1" s="1"/>
  <c r="P303" i="1"/>
  <c r="L308" i="1"/>
  <c r="E307" i="1"/>
  <c r="G308" i="1" s="1"/>
  <c r="C305" i="1"/>
  <c r="D308" i="1" s="1"/>
  <c r="I304" i="1"/>
  <c r="J308" i="1" s="1"/>
  <c r="P292" i="1"/>
  <c r="P271" i="1"/>
  <c r="M276" i="1"/>
  <c r="L276" i="1"/>
  <c r="K276" i="1"/>
  <c r="J276" i="1"/>
  <c r="I276" i="1"/>
  <c r="G276" i="1"/>
  <c r="F276" i="1"/>
  <c r="E276" i="1"/>
  <c r="D276" i="1"/>
  <c r="M266" i="1"/>
  <c r="L266" i="1"/>
  <c r="K266" i="1"/>
  <c r="J266" i="1"/>
  <c r="I266" i="1"/>
  <c r="G266" i="1"/>
  <c r="F266" i="1"/>
  <c r="E266" i="1"/>
  <c r="D266" i="1"/>
  <c r="O255" i="1"/>
  <c r="N255" i="1"/>
  <c r="M255" i="1"/>
  <c r="L255" i="1"/>
  <c r="K255" i="1"/>
  <c r="J255" i="1"/>
  <c r="I255" i="1"/>
  <c r="G255" i="1"/>
  <c r="F255" i="1"/>
  <c r="E255" i="1"/>
  <c r="D255" i="1"/>
  <c r="P240" i="1"/>
  <c r="L245" i="1"/>
  <c r="K245" i="1"/>
  <c r="J245" i="1"/>
  <c r="I245" i="1"/>
  <c r="G245" i="1"/>
  <c r="F245" i="1"/>
  <c r="E245" i="1"/>
  <c r="D245" i="1"/>
  <c r="G224" i="1"/>
  <c r="F224" i="1"/>
  <c r="E224" i="1"/>
  <c r="D224" i="1"/>
  <c r="I220" i="1"/>
  <c r="J224" i="1" s="1"/>
  <c r="P208" i="1"/>
  <c r="N213" i="1"/>
  <c r="M213" i="1"/>
  <c r="L213" i="1"/>
  <c r="K213" i="1"/>
  <c r="J213" i="1"/>
  <c r="I213" i="1"/>
  <c r="G213" i="1"/>
  <c r="F213" i="1"/>
  <c r="E213" i="1"/>
  <c r="D213" i="1"/>
  <c r="P198" i="1"/>
  <c r="M203" i="1"/>
  <c r="L203" i="1"/>
  <c r="K203" i="1"/>
  <c r="J203" i="1"/>
  <c r="I203" i="1"/>
  <c r="G203" i="1"/>
  <c r="F203" i="1"/>
  <c r="E203" i="1"/>
  <c r="D203" i="1"/>
  <c r="P187" i="1"/>
  <c r="M192" i="1"/>
  <c r="L192" i="1"/>
  <c r="K192" i="1"/>
  <c r="J192" i="1"/>
  <c r="I192" i="1"/>
  <c r="G192" i="1"/>
  <c r="F192" i="1"/>
  <c r="E192" i="1"/>
  <c r="D192" i="1"/>
  <c r="P192" i="1" s="1"/>
  <c r="P177" i="1"/>
  <c r="N182" i="1"/>
  <c r="J182" i="1"/>
  <c r="M182" i="1"/>
  <c r="L182" i="1"/>
  <c r="K182" i="1"/>
  <c r="I182" i="1"/>
  <c r="G171" i="1"/>
  <c r="F171" i="1"/>
  <c r="E171" i="1"/>
  <c r="D171" i="1"/>
  <c r="L161" i="1"/>
  <c r="K161" i="1"/>
  <c r="J161" i="1"/>
  <c r="I161" i="1"/>
  <c r="G161" i="1"/>
  <c r="F161" i="1"/>
  <c r="E161" i="1"/>
  <c r="D161" i="1"/>
  <c r="P145" i="1"/>
  <c r="N150" i="1"/>
  <c r="M150" i="1"/>
  <c r="L150" i="1"/>
  <c r="K150" i="1"/>
  <c r="J150" i="1"/>
  <c r="I150" i="1"/>
  <c r="G150" i="1"/>
  <c r="F150" i="1"/>
  <c r="E150" i="1"/>
  <c r="D150" i="1"/>
  <c r="C150" i="1"/>
  <c r="L140" i="1"/>
  <c r="K140" i="1"/>
  <c r="J140" i="1"/>
  <c r="I140" i="1"/>
  <c r="G140" i="1"/>
  <c r="F140" i="1"/>
  <c r="E140" i="1"/>
  <c r="D140" i="1"/>
  <c r="C140" i="1"/>
  <c r="P140" i="1" s="1"/>
  <c r="P124" i="1"/>
  <c r="K129" i="1"/>
  <c r="L129" i="1"/>
  <c r="O129" i="1"/>
  <c r="N129" i="1"/>
  <c r="M129" i="1"/>
  <c r="J129" i="1"/>
  <c r="I129" i="1"/>
  <c r="G129" i="1"/>
  <c r="F129" i="1"/>
  <c r="E129" i="1"/>
  <c r="D129" i="1"/>
  <c r="C129" i="1"/>
  <c r="L119" i="1"/>
  <c r="K119" i="1"/>
  <c r="J119" i="1"/>
  <c r="I119" i="1"/>
  <c r="G119" i="1"/>
  <c r="F119" i="1"/>
  <c r="E119" i="1"/>
  <c r="D119" i="1"/>
  <c r="C119" i="1"/>
  <c r="P103" i="1"/>
  <c r="O108" i="1"/>
  <c r="N108" i="1"/>
  <c r="M108" i="1"/>
  <c r="L108" i="1"/>
  <c r="K108" i="1"/>
  <c r="J108" i="1"/>
  <c r="I108" i="1"/>
  <c r="G108" i="1"/>
  <c r="F108" i="1"/>
  <c r="E108" i="1"/>
  <c r="D108" i="1"/>
  <c r="C108" i="1"/>
  <c r="P108" i="1" s="1"/>
  <c r="L98" i="1"/>
  <c r="K98" i="1"/>
  <c r="J98" i="1"/>
  <c r="I98" i="1"/>
  <c r="G98" i="1"/>
  <c r="F98" i="1"/>
  <c r="E98" i="1"/>
  <c r="D98" i="1"/>
  <c r="P93" i="1"/>
  <c r="P82" i="1"/>
  <c r="D87" i="1"/>
  <c r="C87" i="1"/>
  <c r="N87" i="1"/>
  <c r="M87" i="1"/>
  <c r="L87" i="1"/>
  <c r="K87" i="1"/>
  <c r="J87" i="1"/>
  <c r="I87" i="1"/>
  <c r="G87" i="1"/>
  <c r="F87" i="1"/>
  <c r="E87" i="1"/>
  <c r="L77" i="1"/>
  <c r="K77" i="1"/>
  <c r="J77" i="1"/>
  <c r="I77" i="1"/>
  <c r="G77" i="1"/>
  <c r="F77" i="1"/>
  <c r="E77" i="1"/>
  <c r="D77" i="1"/>
  <c r="M66" i="1"/>
  <c r="L66" i="1"/>
  <c r="K66" i="1"/>
  <c r="J66" i="1"/>
  <c r="I66" i="1"/>
  <c r="G66" i="1"/>
  <c r="F66" i="1"/>
  <c r="E66" i="1"/>
  <c r="D66" i="1"/>
  <c r="K56" i="1"/>
  <c r="L56" i="1"/>
  <c r="J56" i="1"/>
  <c r="I56" i="1"/>
  <c r="G56" i="1"/>
  <c r="F56" i="1"/>
  <c r="E56" i="1"/>
  <c r="D56" i="1"/>
  <c r="C56" i="1"/>
  <c r="P51" i="1"/>
  <c r="P30" i="1"/>
  <c r="O35" i="1"/>
  <c r="N35" i="1"/>
  <c r="M35" i="1"/>
  <c r="L35" i="1"/>
  <c r="K35" i="1"/>
  <c r="J35" i="1"/>
  <c r="I35" i="1"/>
  <c r="K24" i="1"/>
  <c r="J24" i="1"/>
  <c r="I24" i="1"/>
  <c r="P19" i="1"/>
  <c r="G24" i="1"/>
  <c r="F24" i="1"/>
  <c r="E24" i="1"/>
  <c r="P13" i="1"/>
  <c r="P12" i="1"/>
  <c r="P11" i="1"/>
  <c r="P10" i="1"/>
  <c r="P9" i="1"/>
  <c r="O14" i="1"/>
  <c r="N14" i="1"/>
  <c r="M14" i="1"/>
  <c r="L14" i="1"/>
  <c r="P14" i="1" s="1"/>
  <c r="M31" i="25" l="1"/>
  <c r="T12" i="25"/>
  <c r="M11" i="25"/>
  <c r="K224" i="1"/>
  <c r="E308" i="1"/>
  <c r="K308" i="1"/>
  <c r="F308" i="1"/>
  <c r="L224" i="1"/>
  <c r="I224" i="1"/>
  <c r="M224" i="1"/>
  <c r="C308" i="1"/>
  <c r="I308" i="1"/>
  <c r="M308" i="1"/>
  <c r="P24" i="1"/>
  <c r="H40" i="25"/>
  <c r="H39" i="25"/>
  <c r="H38" i="25"/>
  <c r="H37" i="25"/>
  <c r="O36" i="25"/>
  <c r="H22" i="25"/>
  <c r="O21" i="25"/>
  <c r="H20" i="25"/>
  <c r="O19" i="25"/>
  <c r="O8" i="25"/>
  <c r="H19" i="25" l="1"/>
  <c r="O22" i="25"/>
  <c r="H36" i="25"/>
  <c r="H21" i="25"/>
  <c r="O38" i="25"/>
  <c r="O39" i="25"/>
  <c r="O41" i="25"/>
  <c r="O20" i="25"/>
  <c r="O37" i="25"/>
  <c r="H41" i="25"/>
  <c r="H8" i="25"/>
  <c r="O40" i="25"/>
  <c r="O7" i="25" l="1"/>
  <c r="L561" i="1"/>
  <c r="L560" i="1"/>
  <c r="L549" i="1"/>
  <c r="P569" i="1"/>
  <c r="P568" i="1"/>
  <c r="P567" i="1"/>
  <c r="P566" i="1"/>
  <c r="P559" i="1"/>
  <c r="P558" i="1"/>
  <c r="P557" i="1"/>
  <c r="P556" i="1"/>
  <c r="L539" i="1"/>
  <c r="K539" i="1"/>
  <c r="K540" i="1"/>
  <c r="J540" i="1"/>
  <c r="J539" i="1"/>
  <c r="I540" i="1"/>
  <c r="I539" i="1"/>
  <c r="G540" i="1"/>
  <c r="G539" i="1"/>
  <c r="F540" i="1"/>
  <c r="F539" i="1"/>
  <c r="E540" i="1"/>
  <c r="E539" i="1"/>
  <c r="K529" i="1"/>
  <c r="K528" i="1"/>
  <c r="J529" i="1"/>
  <c r="J528" i="1"/>
  <c r="I529" i="1"/>
  <c r="I528" i="1"/>
  <c r="G529" i="1"/>
  <c r="G528" i="1"/>
  <c r="F529" i="1"/>
  <c r="F528" i="1"/>
  <c r="E529" i="1"/>
  <c r="E528" i="1"/>
  <c r="H7" i="25" l="1"/>
  <c r="P560" i="1"/>
  <c r="P549" i="1"/>
  <c r="P548" i="1"/>
  <c r="P546" i="1"/>
  <c r="P545" i="1"/>
  <c r="P544" i="1"/>
  <c r="P539" i="1"/>
  <c r="P538" i="1"/>
  <c r="P537" i="1"/>
  <c r="P536" i="1"/>
  <c r="P535" i="1"/>
  <c r="P534" i="1"/>
  <c r="P528" i="1"/>
  <c r="P527" i="1"/>
  <c r="P526" i="1"/>
  <c r="P524" i="1"/>
  <c r="P523" i="1"/>
  <c r="P518" i="1"/>
  <c r="P517" i="1"/>
  <c r="P516" i="1"/>
  <c r="P515" i="1"/>
  <c r="P514" i="1"/>
  <c r="P507" i="1"/>
  <c r="P506" i="1"/>
  <c r="P505" i="1"/>
  <c r="P504" i="1"/>
  <c r="P503" i="1"/>
  <c r="P496" i="1"/>
  <c r="P495" i="1"/>
  <c r="P493" i="1"/>
  <c r="P486" i="1"/>
  <c r="P485" i="1"/>
  <c r="P484" i="1"/>
  <c r="P483" i="1"/>
  <c r="P482" i="1"/>
  <c r="P481" i="1"/>
  <c r="P476" i="1"/>
  <c r="P475" i="1"/>
  <c r="P474" i="1"/>
  <c r="P473" i="1"/>
  <c r="P472" i="1"/>
  <c r="P471" i="1"/>
  <c r="P464" i="1"/>
  <c r="P463" i="1"/>
  <c r="P462" i="1"/>
  <c r="P461" i="1"/>
  <c r="P454" i="1"/>
  <c r="P453" i="1"/>
  <c r="P452" i="1"/>
  <c r="P451" i="1"/>
  <c r="P444" i="1"/>
  <c r="P443" i="1"/>
  <c r="P442" i="1"/>
  <c r="P441" i="1"/>
  <c r="P440" i="1"/>
  <c r="P439" i="1"/>
  <c r="P434" i="1"/>
  <c r="P433" i="1"/>
  <c r="P432" i="1"/>
  <c r="P431" i="1"/>
  <c r="P430" i="1"/>
  <c r="P423" i="1"/>
  <c r="P422" i="1"/>
  <c r="P421" i="1"/>
  <c r="P420" i="1"/>
  <c r="P419" i="1"/>
  <c r="P418" i="1"/>
  <c r="P413" i="1"/>
  <c r="P412" i="1"/>
  <c r="P411" i="1"/>
  <c r="P410" i="1"/>
  <c r="P409" i="1"/>
  <c r="O360" i="1"/>
  <c r="N360" i="1"/>
  <c r="P360" i="1" s="1"/>
  <c r="L339" i="1"/>
  <c r="K340" i="1"/>
  <c r="K339" i="1"/>
  <c r="J340" i="1"/>
  <c r="J339" i="1"/>
  <c r="I340" i="1"/>
  <c r="I339" i="1"/>
  <c r="G340" i="1"/>
  <c r="G339" i="1"/>
  <c r="F340" i="1"/>
  <c r="F339" i="1"/>
  <c r="E340" i="1"/>
  <c r="E339" i="1"/>
  <c r="M297" i="1"/>
  <c r="L297" i="1"/>
  <c r="K298" i="1"/>
  <c r="K297" i="1"/>
  <c r="J298" i="1"/>
  <c r="J297" i="1"/>
  <c r="I298" i="1"/>
  <c r="I297" i="1"/>
  <c r="G298" i="1"/>
  <c r="G297" i="1"/>
  <c r="F298" i="1"/>
  <c r="F297" i="1"/>
  <c r="E298" i="1"/>
  <c r="E297" i="1"/>
  <c r="O298" i="1"/>
  <c r="N298" i="1"/>
  <c r="M298" i="1"/>
  <c r="O297" i="1"/>
  <c r="N297" i="1"/>
  <c r="D298" i="1"/>
  <c r="D297" i="1"/>
  <c r="C298" i="1"/>
  <c r="C297" i="1"/>
  <c r="L288" i="1"/>
  <c r="L287" i="1"/>
  <c r="K288" i="1"/>
  <c r="K287" i="1"/>
  <c r="J288" i="1"/>
  <c r="J287" i="1"/>
  <c r="I288" i="1"/>
  <c r="I287" i="1"/>
  <c r="G288" i="1"/>
  <c r="G287" i="1"/>
  <c r="F288" i="1"/>
  <c r="F287" i="1"/>
  <c r="E288" i="1"/>
  <c r="E287" i="1"/>
  <c r="P401" i="1"/>
  <c r="P400" i="1"/>
  <c r="P399" i="1"/>
  <c r="P398" i="1"/>
  <c r="P397" i="1"/>
  <c r="P391" i="1"/>
  <c r="P390" i="1"/>
  <c r="P388" i="1"/>
  <c r="P387" i="1"/>
  <c r="P380" i="1"/>
  <c r="P379" i="1"/>
  <c r="P378" i="1"/>
  <c r="P377" i="1"/>
  <c r="P370" i="1"/>
  <c r="P369" i="1"/>
  <c r="P368" i="1"/>
  <c r="P367" i="1"/>
  <c r="P359" i="1"/>
  <c r="P358" i="1"/>
  <c r="P357" i="1"/>
  <c r="P356" i="1"/>
  <c r="P349" i="1"/>
  <c r="P348" i="1"/>
  <c r="P347" i="1"/>
  <c r="P346" i="1"/>
  <c r="P338" i="1"/>
  <c r="P337" i="1"/>
  <c r="P336" i="1"/>
  <c r="P335" i="1"/>
  <c r="P328" i="1"/>
  <c r="P327" i="1"/>
  <c r="P326" i="1"/>
  <c r="P325" i="1"/>
  <c r="P324" i="1"/>
  <c r="P317" i="1"/>
  <c r="P316" i="1"/>
  <c r="P315" i="1"/>
  <c r="P314" i="1"/>
  <c r="P307" i="1"/>
  <c r="P306" i="1"/>
  <c r="P305" i="1"/>
  <c r="O245" i="1"/>
  <c r="N245" i="1"/>
  <c r="M245" i="1"/>
  <c r="P229" i="1"/>
  <c r="P55" i="1"/>
  <c r="P54" i="1"/>
  <c r="P53" i="1"/>
  <c r="P52" i="1"/>
  <c r="L234" i="1"/>
  <c r="K234" i="1"/>
  <c r="J234" i="1"/>
  <c r="I234" i="1"/>
  <c r="G234" i="1"/>
  <c r="F234" i="1"/>
  <c r="E234" i="1"/>
  <c r="G183" i="1"/>
  <c r="G182" i="1"/>
  <c r="F183" i="1"/>
  <c r="F182" i="1"/>
  <c r="E183" i="1"/>
  <c r="E182" i="1"/>
  <c r="P339" i="1" l="1"/>
  <c r="P234" i="1"/>
  <c r="P308" i="1"/>
  <c r="I32" i="25"/>
  <c r="I45" i="25" s="1"/>
  <c r="P402" i="1"/>
  <c r="P392" i="1"/>
  <c r="P381" i="1"/>
  <c r="P371" i="1"/>
  <c r="P329" i="1"/>
  <c r="P304" i="1"/>
  <c r="K171" i="1"/>
  <c r="L171" i="1"/>
  <c r="K172" i="1"/>
  <c r="J172" i="1"/>
  <c r="J171" i="1"/>
  <c r="I172" i="1"/>
  <c r="I171" i="1"/>
  <c r="O161" i="1"/>
  <c r="N161" i="1"/>
  <c r="M162" i="1"/>
  <c r="M161" i="1"/>
  <c r="P72" i="1"/>
  <c r="P61" i="1"/>
  <c r="P41" i="1"/>
  <c r="P40" i="1"/>
  <c r="L46" i="1"/>
  <c r="L45" i="1"/>
  <c r="K46" i="1"/>
  <c r="K45" i="1"/>
  <c r="J46" i="1"/>
  <c r="I46" i="1"/>
  <c r="J45" i="1"/>
  <c r="I45" i="1"/>
  <c r="G46" i="1"/>
  <c r="G45" i="1"/>
  <c r="F46" i="1"/>
  <c r="F45" i="1"/>
  <c r="E46" i="1"/>
  <c r="E45" i="1"/>
  <c r="P34" i="1"/>
  <c r="P33" i="1"/>
  <c r="P32" i="1"/>
  <c r="P31" i="1"/>
  <c r="G36" i="1"/>
  <c r="G35" i="1"/>
  <c r="F36" i="1"/>
  <c r="F35" i="1"/>
  <c r="E36" i="1"/>
  <c r="E35" i="1"/>
  <c r="P297" i="1"/>
  <c r="P296" i="1"/>
  <c r="P295" i="1"/>
  <c r="P294" i="1"/>
  <c r="P293" i="1"/>
  <c r="P287" i="1"/>
  <c r="P286" i="1"/>
  <c r="P285" i="1"/>
  <c r="P284" i="1"/>
  <c r="P283" i="1"/>
  <c r="P282" i="1"/>
  <c r="P276" i="1"/>
  <c r="P275" i="1"/>
  <c r="P274" i="1"/>
  <c r="P273" i="1"/>
  <c r="P272" i="1"/>
  <c r="P266" i="1"/>
  <c r="P265" i="1"/>
  <c r="P264" i="1"/>
  <c r="P263" i="1"/>
  <c r="P262" i="1"/>
  <c r="P261" i="1"/>
  <c r="P255" i="1"/>
  <c r="P254" i="1"/>
  <c r="P253" i="1"/>
  <c r="P252" i="1"/>
  <c r="P251" i="1"/>
  <c r="P250" i="1"/>
  <c r="P245" i="1"/>
  <c r="P244" i="1"/>
  <c r="P243" i="1"/>
  <c r="P242" i="1"/>
  <c r="P241" i="1"/>
  <c r="P233" i="1"/>
  <c r="P232" i="1"/>
  <c r="P231" i="1"/>
  <c r="P230" i="1"/>
  <c r="P224" i="1"/>
  <c r="P223" i="1"/>
  <c r="P222" i="1"/>
  <c r="P221" i="1"/>
  <c r="P220" i="1"/>
  <c r="P219" i="1"/>
  <c r="P213" i="1"/>
  <c r="P212" i="1"/>
  <c r="P211" i="1"/>
  <c r="P210" i="1"/>
  <c r="P209" i="1"/>
  <c r="P203" i="1"/>
  <c r="P202" i="1"/>
  <c r="P201" i="1"/>
  <c r="P200" i="1"/>
  <c r="P199" i="1"/>
  <c r="P191" i="1"/>
  <c r="P190" i="1"/>
  <c r="P189" i="1"/>
  <c r="P188" i="1"/>
  <c r="P182" i="1"/>
  <c r="P181" i="1"/>
  <c r="P180" i="1"/>
  <c r="P179" i="1"/>
  <c r="P178" i="1"/>
  <c r="P170" i="1"/>
  <c r="P169" i="1"/>
  <c r="P168" i="1"/>
  <c r="P167" i="1"/>
  <c r="P166" i="1"/>
  <c r="P160" i="1"/>
  <c r="P159" i="1"/>
  <c r="P158" i="1"/>
  <c r="P157" i="1"/>
  <c r="P156" i="1"/>
  <c r="P149" i="1"/>
  <c r="P148" i="1"/>
  <c r="P147" i="1"/>
  <c r="P146" i="1"/>
  <c r="P139" i="1"/>
  <c r="P138" i="1"/>
  <c r="P137" i="1"/>
  <c r="P136" i="1"/>
  <c r="P135" i="1"/>
  <c r="P128" i="1"/>
  <c r="P127" i="1"/>
  <c r="P126" i="1"/>
  <c r="P125" i="1"/>
  <c r="P118" i="1"/>
  <c r="P117" i="1"/>
  <c r="P116" i="1"/>
  <c r="P115" i="1"/>
  <c r="P114" i="1"/>
  <c r="P107" i="1"/>
  <c r="P106" i="1"/>
  <c r="P105" i="1"/>
  <c r="P104" i="1"/>
  <c r="P97" i="1"/>
  <c r="P96" i="1"/>
  <c r="P95" i="1"/>
  <c r="P94" i="1"/>
  <c r="P86" i="1"/>
  <c r="P85" i="1"/>
  <c r="P84" i="1"/>
  <c r="P83" i="1"/>
  <c r="P76" i="1"/>
  <c r="P75" i="1"/>
  <c r="P74" i="1"/>
  <c r="P73" i="1"/>
  <c r="P65" i="1"/>
  <c r="P64" i="1"/>
  <c r="P63" i="1"/>
  <c r="P62" i="1"/>
  <c r="P23" i="1"/>
  <c r="P22" i="1"/>
  <c r="P21" i="1"/>
  <c r="P20" i="1"/>
  <c r="G25" i="1"/>
  <c r="F25" i="1"/>
  <c r="E25" i="1"/>
  <c r="K45" i="25" l="1"/>
  <c r="L45" i="25"/>
  <c r="G45" i="25"/>
  <c r="K32" i="25"/>
  <c r="M32" i="25" s="1"/>
  <c r="R41" i="25"/>
  <c r="P20" i="25"/>
  <c r="P171" i="1"/>
  <c r="K21" i="25"/>
  <c r="K19" i="25"/>
  <c r="P119" i="1"/>
  <c r="P56" i="1"/>
  <c r="P45" i="1"/>
  <c r="K8" i="25"/>
  <c r="P35" i="1"/>
  <c r="K7" i="25"/>
  <c r="R40" i="25"/>
  <c r="R39" i="25"/>
  <c r="K41" i="25"/>
  <c r="P161" i="1"/>
  <c r="K39" i="25"/>
  <c r="K40" i="25"/>
  <c r="K20" i="25"/>
  <c r="P17" i="25"/>
  <c r="K38" i="25"/>
  <c r="R37" i="25"/>
  <c r="K37" i="25"/>
  <c r="R36" i="25"/>
  <c r="K36" i="25"/>
  <c r="R22" i="25"/>
  <c r="K22" i="25"/>
  <c r="P150" i="1"/>
  <c r="R21" i="25"/>
  <c r="P129" i="1"/>
  <c r="P98" i="1"/>
  <c r="P87" i="1"/>
  <c r="P77" i="1"/>
  <c r="P66" i="1"/>
  <c r="R19" i="25"/>
  <c r="P44" i="1"/>
  <c r="P43" i="1"/>
  <c r="P42" i="1"/>
  <c r="P45" i="25" l="1"/>
  <c r="M45" i="25"/>
  <c r="R20" i="25"/>
  <c r="T41" i="25"/>
  <c r="R17" i="25"/>
  <c r="L41" i="25"/>
  <c r="M41" i="25" s="1"/>
  <c r="R38" i="25"/>
  <c r="N38" i="25"/>
  <c r="S38" i="25"/>
  <c r="G38" i="25"/>
  <c r="L38" i="25"/>
  <c r="M38" i="25" s="1"/>
  <c r="S37" i="25"/>
  <c r="T37" i="25" s="1"/>
  <c r="N36" i="25"/>
  <c r="G36" i="25"/>
  <c r="S7" i="25"/>
  <c r="G41" i="25"/>
  <c r="S40" i="25"/>
  <c r="T40" i="25" s="1"/>
  <c r="N40" i="25"/>
  <c r="L40" i="25"/>
  <c r="M40" i="25" s="1"/>
  <c r="G40" i="25"/>
  <c r="S39" i="25"/>
  <c r="T39" i="25" s="1"/>
  <c r="N39" i="25"/>
  <c r="L39" i="25"/>
  <c r="M39" i="25" s="1"/>
  <c r="G39" i="25"/>
  <c r="N37" i="25"/>
  <c r="L37" i="25"/>
  <c r="M37" i="25" s="1"/>
  <c r="G37" i="25"/>
  <c r="S36" i="25"/>
  <c r="T36" i="25" s="1"/>
  <c r="L36" i="25"/>
  <c r="M36" i="25" s="1"/>
  <c r="N22" i="25"/>
  <c r="S22" i="25"/>
  <c r="T22" i="25" s="1"/>
  <c r="G22" i="25"/>
  <c r="L22" i="25"/>
  <c r="M22" i="25" s="1"/>
  <c r="N21" i="25"/>
  <c r="S21" i="25"/>
  <c r="T21" i="25" s="1"/>
  <c r="L21" i="25"/>
  <c r="M21" i="25" s="1"/>
  <c r="G21" i="25"/>
  <c r="S20" i="25"/>
  <c r="N20" i="25"/>
  <c r="M20" i="25"/>
  <c r="S19" i="25"/>
  <c r="T19" i="25" s="1"/>
  <c r="N19" i="25"/>
  <c r="L19" i="25"/>
  <c r="M19" i="25" s="1"/>
  <c r="G19" i="25"/>
  <c r="L8" i="25"/>
  <c r="M8" i="25" s="1"/>
  <c r="G8" i="25"/>
  <c r="L7" i="25"/>
  <c r="G7" i="25"/>
  <c r="R8" i="25"/>
  <c r="T38" i="25" l="1"/>
  <c r="R45" i="25"/>
  <c r="N45" i="25"/>
  <c r="S45" i="25"/>
  <c r="T20" i="25"/>
  <c r="T17" i="25"/>
  <c r="T8" i="25"/>
  <c r="N7" i="25"/>
  <c r="G6" i="16"/>
  <c r="H22" i="16"/>
  <c r="L22" i="16"/>
  <c r="K22" i="16"/>
  <c r="J22" i="16"/>
  <c r="I22" i="16"/>
  <c r="R7" i="25"/>
  <c r="T7" i="25" s="1"/>
  <c r="M7" i="25"/>
  <c r="T45" i="25" l="1"/>
  <c r="G22" i="16"/>
</calcChain>
</file>

<file path=xl/comments1.xml><?xml version="1.0" encoding="utf-8"?>
<comments xmlns="http://schemas.openxmlformats.org/spreadsheetml/2006/main">
  <authors>
    <author>ARTPLAN</author>
  </authors>
  <commentList>
    <comment ref="G42" authorId="0" shapeId="0">
      <text>
        <r>
          <rPr>
            <b/>
            <sz val="14"/>
            <color indexed="81"/>
            <rFont val="TH SarabunPSK"/>
            <family val="2"/>
          </rPr>
          <t>ไม่มีตารางเรียน อยู่ระหว่างปรับปรุงห้อง</t>
        </r>
      </text>
    </comment>
    <comment ref="F231" authorId="0" shapeId="0">
      <text>
        <r>
          <rPr>
            <b/>
            <sz val="14"/>
            <color indexed="81"/>
            <rFont val="TH SarabunPSK"/>
            <family val="2"/>
          </rPr>
          <t>ไม่มีตารางเรียน อยู่ระหว่างปรับปรุงแผน</t>
        </r>
      </text>
    </comment>
    <comment ref="F284" authorId="0" shapeId="0">
      <text>
        <r>
          <rPr>
            <b/>
            <sz val="14"/>
            <color indexed="81"/>
            <rFont val="TH SarabunPSK"/>
            <family val="2"/>
          </rPr>
          <t>ไม่มีตารางเรียน อยู่ระหว่างปรับปรุงห้อง</t>
        </r>
      </text>
    </comment>
    <comment ref="G536" authorId="0" shapeId="0">
      <text>
        <r>
          <rPr>
            <b/>
            <sz val="14"/>
            <color indexed="81"/>
            <rFont val="TH SarabunPSK"/>
            <family val="2"/>
          </rPr>
          <t>ไม่มีตารางเรียน อยู่ระหว่างปรับปรุงห้อง</t>
        </r>
      </text>
    </comment>
    <comment ref="G735" authorId="0" shapeId="0">
      <text>
        <r>
          <rPr>
            <b/>
            <sz val="14"/>
            <color indexed="81"/>
            <rFont val="TH SarabunPSK"/>
            <family val="2"/>
          </rPr>
          <t>ไม่มีตารางเรียน อยู่ระหว่างปรับปรุงห้อง</t>
        </r>
      </text>
    </comment>
  </commentList>
</comments>
</file>

<file path=xl/comments2.xml><?xml version="1.0" encoding="utf-8"?>
<comments xmlns="http://schemas.openxmlformats.org/spreadsheetml/2006/main">
  <authors>
    <author>ART</author>
    <author>ARTPLAN</author>
  </authors>
  <commentList>
    <comment ref="G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(8)/(7)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K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(7)*100/35
คำอธิบาย 35 คือ จำนวนชั่วโมงที่ควรใช้ห้องอย่างเต็มที่ใน 1 สัปดาห์</t>
        </r>
      </text>
    </comment>
    <comment ref="L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(8*4*100)/(3*7)</t>
        </r>
      </text>
    </comment>
    <comment ref="M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(9)*(10)/100</t>
        </r>
      </text>
    </comment>
    <comment ref="N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(15)/(14)</t>
        </r>
      </text>
    </comment>
    <comment ref="O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(3)/(4)</t>
        </r>
      </text>
    </comment>
    <comment ref="P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(รวมชั่วโมงในสัปดาห์)</t>
        </r>
      </text>
    </comment>
    <comment ref="Q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ใช้ข้อมูลจาก ตารางการใช้ห้องเรียน (รวม คน ในสัปดาห์)</t>
        </r>
      </text>
    </comment>
    <comment ref="R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(14)*100/35
คำอธิบาย 35 คือ จำนวนชั่วโมงที่ควรใช้ห้องอย่างเต็มที่ใน 1 สัปดาห์</t>
        </r>
      </text>
    </comment>
    <comment ref="S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(15*4*100)/(3*14)</t>
        </r>
      </text>
    </comment>
    <comment ref="T5" authorId="0" shapeId="0">
      <text>
        <r>
          <rPr>
            <b/>
            <sz val="9"/>
            <color indexed="81"/>
            <rFont val="Tahoma"/>
            <family val="2"/>
          </rPr>
          <t>ART:</t>
        </r>
        <r>
          <rPr>
            <sz val="9"/>
            <color indexed="81"/>
            <rFont val="Tahoma"/>
            <family val="2"/>
          </rPr>
          <t xml:space="preserve">
สูตร = (16)*(17)/100</t>
        </r>
      </text>
    </comment>
    <comment ref="K45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  <comment ref="R45" authorId="1" shapeId="0">
      <text>
        <r>
          <rPr>
            <b/>
            <sz val="9"/>
            <color indexed="81"/>
            <rFont val="Tahoma"/>
            <family val="2"/>
          </rPr>
          <t>หารจำนวนห้อง</t>
        </r>
      </text>
    </comment>
  </commentList>
</comments>
</file>

<file path=xl/sharedStrings.xml><?xml version="1.0" encoding="utf-8"?>
<sst xmlns="http://schemas.openxmlformats.org/spreadsheetml/2006/main" count="2604" uniqueCount="138">
  <si>
    <t>วัน</t>
  </si>
  <si>
    <t>เวลา</t>
  </si>
  <si>
    <t>รวม</t>
  </si>
  <si>
    <t>รวม(คน)ในสัปดาห์</t>
  </si>
  <si>
    <t>รวมชั่วโมงในสัปดาห์</t>
  </si>
  <si>
    <t>หมายเหตุ</t>
  </si>
  <si>
    <t>บรรยาย</t>
  </si>
  <si>
    <t>ภาคการศึกษา</t>
  </si>
  <si>
    <t>(    )</t>
  </si>
  <si>
    <t>ต้น</t>
  </si>
  <si>
    <t>ปลาย</t>
  </si>
  <si>
    <t>แบบ A.01</t>
  </si>
  <si>
    <t>ความจุของห้อง(คน)</t>
  </si>
  <si>
    <t>พื้นที่ห้อง(ตร.ม.)</t>
  </si>
  <si>
    <t>ชื่ออาคาร</t>
  </si>
  <si>
    <t>บริหาร</t>
  </si>
  <si>
    <t>บริการ</t>
  </si>
  <si>
    <t>แบบ A.02</t>
  </si>
  <si>
    <t>ปฏิบัติการ</t>
  </si>
  <si>
    <t>ปีที่เริ่มก่อสร้าง</t>
  </si>
  <si>
    <t>ปีที่  แล้วเสร็จ</t>
  </si>
  <si>
    <t>พื้นที่แบ่งตามประเภทการใช้งาน(ตร.ม.)</t>
  </si>
  <si>
    <t>งบประมาณก่อสร้าง(บาท)</t>
  </si>
  <si>
    <t>ประเภทห้อง  เลือกครื่องหมาย ( / )</t>
  </si>
  <si>
    <t>จันทร์</t>
  </si>
  <si>
    <t>อังคาร</t>
  </si>
  <si>
    <t>พุธ</t>
  </si>
  <si>
    <t>พฤหัส</t>
  </si>
  <si>
    <t>ศุกร์</t>
  </si>
  <si>
    <t>ฤดูร้อน</t>
  </si>
  <si>
    <t>พื้นที่รวม(ตร.ม.)</t>
  </si>
  <si>
    <t>จำนวนชั้น</t>
  </si>
  <si>
    <t>แบบ A.03</t>
  </si>
  <si>
    <t>(   /  )</t>
  </si>
  <si>
    <t>ประเภทห้อง</t>
  </si>
  <si>
    <t>ความจุห้องตามจริง</t>
  </si>
  <si>
    <t>ความจุห้องตามเกณฑ์</t>
  </si>
  <si>
    <t>ภาคต้น</t>
  </si>
  <si>
    <t>ภาคปลาย</t>
  </si>
  <si>
    <t>จำนวน ชม.ที่ใช้ห้องจริง</t>
  </si>
  <si>
    <t>จำนาน นศ.ที่ใช้ห้องจริง</t>
  </si>
  <si>
    <t>อัตราการใช้ห้อง(ร้อยละ)</t>
  </si>
  <si>
    <t>ประสิทธิภาพการใช้ห้อง</t>
  </si>
  <si>
    <t>เลขห้อง/ชื่อห้อง</t>
  </si>
  <si>
    <t>อัตราการใช้พื้นที่(ร้อยละ)</t>
  </si>
  <si>
    <t>(     )</t>
  </si>
  <si>
    <t>พื้นที่ห้องจริง (ตร.ม.)</t>
  </si>
  <si>
    <t>เกณฑ์มาตรฐาน (ตร.ม:คน)</t>
  </si>
  <si>
    <t>สัญจรและอื่นๆ</t>
  </si>
  <si>
    <t>สัญจร
และอื่นๆ</t>
  </si>
  <si>
    <t>ชื่ออาคาร/ชื่อห้องเรียน/หมายเลขห้อง</t>
  </si>
  <si>
    <t>/</t>
  </si>
  <si>
    <t>แบบสำรวจ  พื้นที่ห้องเพื่อการเรียนการสอน/การจัดอบรมหรือสัมมนาตามภารกิจหลัก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</si>
  <si>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พื้นที่อาคารที่มีการจัดการเรียนการสอน/การจัดอบรมหรือสัมมนาตามภารกิจหลัก
ของมหาวิทยาลัยราชภัฏสกลนคร ประจำปีการศึกษา 2558</t>
  </si>
  <si>
    <t>แบบสำรวจ การใช้ห้องเรียน ประจำปีการศึกษา 2558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</si>
  <si>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</si>
  <si>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</si>
  <si>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</si>
  <si>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</si>
  <si>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</si>
  <si>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</si>
  <si>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</si>
  <si>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</si>
  <si>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</si>
  <si>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</si>
  <si>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</si>
  <si>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</si>
  <si>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</si>
  <si>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</si>
  <si>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</si>
  <si>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</si>
  <si>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</si>
  <si>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</si>
  <si>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 xml:space="preserve">คณะ </t>
  </si>
  <si>
    <t>คาบเรีน</t>
  </si>
  <si>
    <t>07.00 - 08.00</t>
  </si>
  <si>
    <t>08.00 - 09.00</t>
  </si>
  <si>
    <t>09.00 - 10.00</t>
  </si>
  <si>
    <t>10.00 - 11.00</t>
  </si>
  <si>
    <t>11.00 - 12.00</t>
  </si>
  <si>
    <t>12.00 - 13.00</t>
  </si>
  <si>
    <t>13.00 - 14.00</t>
  </si>
  <si>
    <t>14.00 - 15.00</t>
  </si>
  <si>
    <t>15.00 - 16.00</t>
  </si>
  <si>
    <t>16.00 - 17.00</t>
  </si>
  <si>
    <t>17.00 - 18.00</t>
  </si>
  <si>
    <t>18.00 - 19.00</t>
  </si>
  <si>
    <t>19.00 - 20.00</t>
  </si>
  <si>
    <t>หมายเลขห้อง</t>
  </si>
  <si>
    <t xml:space="preserve">ห้องบรรยาย </t>
  </si>
  <si>
    <t>ความจุของห้อง (คน)</t>
  </si>
  <si>
    <t>(0)</t>
  </si>
  <si>
    <t>*** คำอธิบายการคำนวณสูตร</t>
  </si>
  <si>
    <t>สูตร</t>
  </si>
  <si>
    <t>จำนาน นศ.ที่ใช้ห้องจริง / จำนวน ชม.ที่ใช้ห้องจริง</t>
  </si>
  <si>
    <t>พื้นที่ห้องจริง (ตร.ม.) / เกณฑ์มาตรฐาน (ตร.ม:คน)</t>
  </si>
  <si>
    <t>ใช้ข้อมูลจาก ตารางการใช้ห้องเรียน (รวมชั่วโมงในสัปดาห์)</t>
  </si>
  <si>
    <t>จำนวน ชม.ที่ใช้ห้องจริง x 100/35 ( 35 คือ จำนวนชั่วโมงที่ควรใช้ห้องอย่างเต็มที่ใน 1 สัปดาห์ )</t>
  </si>
  <si>
    <t>(จำนาน นศ.ที่ใช้ห้องจริง x เกณฑ์มาตรฐาน (ตร.ม:คน) x 100) / (พื้นที่ห้องจริง (ตร.ม.) x จำนวน ชม.ที่ใช้ห้องจริง)</t>
  </si>
  <si>
    <t>อัตราการใช้ห้อง(ร้อยละ) x อัตราการใช้พื้นที่(ร้อยละ) / 100</t>
  </si>
  <si>
    <t>อาคารวิศวกรรมและเทคโนโลยีอุตสาหกรรม (อาคาร 14)</t>
  </si>
  <si>
    <t>ห้องบรรยาย 1</t>
  </si>
  <si>
    <t>ห้องบรรยาย 2</t>
  </si>
  <si>
    <t>ห้อง STUDIO 1</t>
  </si>
  <si>
    <t>ห้อง STUDIO 4</t>
  </si>
  <si>
    <t>LAB คอมพิวเตอร์</t>
  </si>
  <si>
    <t>ห้อง LAB ออกแบบและพัฒนาผลิตภัณฑ์</t>
  </si>
  <si>
    <t>ห้อง LAB โลหะวิทยา</t>
  </si>
  <si>
    <t>ห้อง LAB วิศวกรรมความปลอดภัย</t>
  </si>
  <si>
    <t>ห้อง LAB การศึกษาการทำงาน</t>
  </si>
  <si>
    <t>ห้อง LAB การวัด</t>
  </si>
  <si>
    <t>ห้อง LAB สารสนเทศและเครือข่าย</t>
  </si>
  <si>
    <t>ห้อง LAB คอมพิวเตอร์ 1</t>
  </si>
  <si>
    <t>ห้อง LAB คอมพิวเตอร์ 2</t>
  </si>
  <si>
    <t>ห้อง LAB เครื่องเย็นและเครื่องปรับอากาศ</t>
  </si>
  <si>
    <t>ห้อง LAB เครื่องกลไฟฟ้า</t>
  </si>
  <si>
    <t>ห้อง LAB ติดตั้งระบบไฟฟ้า</t>
  </si>
  <si>
    <t>ห้อง LAB ระบบไฟฟ้ากำลัง</t>
  </si>
  <si>
    <t>ห้อง LAB ดิจิตอล/ไมโครคอนโทรเลอร์</t>
  </si>
  <si>
    <t>ห้อง LAB อิเล็กทรอนิกส์ทั่วไป</t>
  </si>
  <si>
    <t>ห้อง LAB อิเล็กทรอนิกส์อุตสาหกรรม</t>
  </si>
  <si>
    <t>ห้อง LAB สื่อสารและโทรคมนาคม</t>
  </si>
  <si>
    <t>ห้องเรียนรวม 1</t>
  </si>
  <si>
    <t>ห้องเรียนรวม 2</t>
  </si>
  <si>
    <t>ขยะและของเสียอันตราย</t>
  </si>
  <si>
    <t>ศูนย์ออกแบบ</t>
  </si>
  <si>
    <t>ปฏิบัติทางสถาปัตยกรรม</t>
  </si>
  <si>
    <t>งานเชื่อมโลหะ</t>
  </si>
  <si>
    <t>ระบบควบคุมทางไฟฟ้า</t>
  </si>
  <si>
    <t>อาคารวิศวกรรมและเทคโนโลยีอุตสาหกรรม</t>
  </si>
  <si>
    <t>อาคาร 14</t>
  </si>
  <si>
    <t>ชื่ออาคาร : อาคารวิศวกรรมและเทคโนโลยีอุตสาหกรรม (อาคาร 14)</t>
  </si>
  <si>
    <t>ห้อง LAB ปฏิบัติการเคมีของน้ำและน้ำเสีย</t>
  </si>
  <si>
    <t>ห้อง STUDIO 2 (เขียนแบบ)</t>
  </si>
  <si>
    <t>ห้องปฏิบัติการ</t>
  </si>
  <si>
    <t>..............</t>
  </si>
  <si>
    <t>ผลรวมการวิเคราะห์ฯ</t>
  </si>
  <si>
    <t>ตาราง การวิเคราะห์การใช้ประโยชน์พื้นที่เพื่อการเรียนการสอน ปีการศึกษา 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</si>
</sst>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_-* #,##0_-;\-* #,##0_-;_-* &quot;-&quot;??_-;_-@_-"/>
  </numFmts>
  <fonts count="21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8"/>
      <name val="Arial"/>
      <family val="2"/>
    </font>
    <font>
      <sz val="14"/>
      <color rgb="FFFF0000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rgb="FF0070C0"/>
      <name val="TH SarabunPSK"/>
      <family val="2"/>
    </font>
    <font>
      <b/>
      <sz val="14"/>
      <color rgb="FFFF0000"/>
      <name val="TH SarabunPSK"/>
      <family val="2"/>
    </font>
    <font>
      <b/>
      <sz val="18"/>
      <name val="TH SarabunPSK"/>
      <family val="2"/>
    </font>
    <font>
      <b/>
      <sz val="14"/>
      <color indexed="8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3" xfId="0" applyFont="1" applyBorder="1" applyAlignment="1">
      <alignment horizontal="center" textRotation="90" wrapText="1"/>
    </xf>
    <xf numFmtId="0" fontId="8" fillId="0" borderId="0" xfId="0" applyFont="1"/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0" fontId="11" fillId="3" borderId="3" xfId="0" applyFont="1" applyFill="1" applyBorder="1" applyAlignment="1">
      <alignment horizontal="center" textRotation="90"/>
    </xf>
    <xf numFmtId="0" fontId="11" fillId="3" borderId="3" xfId="0" applyFont="1" applyFill="1" applyBorder="1" applyAlignment="1">
      <alignment textRotation="90"/>
    </xf>
    <xf numFmtId="0" fontId="11" fillId="5" borderId="3" xfId="0" applyFont="1" applyFill="1" applyBorder="1" applyAlignment="1">
      <alignment horizontal="center" textRotation="90"/>
    </xf>
    <xf numFmtId="0" fontId="11" fillId="5" borderId="3" xfId="0" applyFont="1" applyFill="1" applyBorder="1" applyAlignment="1">
      <alignment textRotation="90"/>
    </xf>
    <xf numFmtId="43" fontId="4" fillId="0" borderId="2" xfId="1" applyFont="1" applyBorder="1" applyAlignment="1">
      <alignment horizontal="right" vertical="center" wrapText="1"/>
    </xf>
    <xf numFmtId="43" fontId="4" fillId="0" borderId="2" xfId="1" applyFont="1" applyBorder="1" applyAlignment="1">
      <alignment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right" vertical="center" wrapText="1"/>
    </xf>
    <xf numFmtId="43" fontId="4" fillId="0" borderId="1" xfId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43" fontId="8" fillId="0" borderId="3" xfId="1" applyFont="1" applyBorder="1"/>
    <xf numFmtId="43" fontId="4" fillId="0" borderId="0" xfId="0" applyNumberFormat="1" applyFont="1"/>
    <xf numFmtId="43" fontId="4" fillId="0" borderId="1" xfId="1" applyFont="1" applyBorder="1" applyAlignment="1">
      <alignment vertical="center" wrapText="1"/>
    </xf>
    <xf numFmtId="43" fontId="14" fillId="0" borderId="13" xfId="0" applyNumberFormat="1" applyFont="1" applyBorder="1"/>
    <xf numFmtId="0" fontId="17" fillId="6" borderId="3" xfId="0" applyFont="1" applyFill="1" applyBorder="1" applyAlignment="1">
      <alignment textRotation="90"/>
    </xf>
    <xf numFmtId="0" fontId="3" fillId="0" borderId="0" xfId="0" applyFont="1" applyFill="1" applyAlignment="1">
      <alignment horizontal="right"/>
    </xf>
    <xf numFmtId="0" fontId="8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Alignment="1">
      <alignment vertical="center"/>
    </xf>
    <xf numFmtId="43" fontId="4" fillId="0" borderId="0" xfId="1" applyFont="1" applyFill="1"/>
    <xf numFmtId="3" fontId="4" fillId="0" borderId="17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/>
    <xf numFmtId="3" fontId="4" fillId="0" borderId="23" xfId="0" applyNumberFormat="1" applyFont="1" applyFill="1" applyBorder="1" applyAlignment="1">
      <alignment horizontal="center"/>
    </xf>
    <xf numFmtId="3" fontId="4" fillId="0" borderId="23" xfId="0" applyNumberFormat="1" applyFont="1" applyFill="1" applyBorder="1" applyAlignment="1"/>
    <xf numFmtId="0" fontId="8" fillId="6" borderId="3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16" fontId="4" fillId="7" borderId="3" xfId="0" quotePrefix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/>
    <xf numFmtId="3" fontId="18" fillId="8" borderId="17" xfId="0" applyNumberFormat="1" applyFont="1" applyFill="1" applyBorder="1" applyAlignment="1"/>
    <xf numFmtId="3" fontId="18" fillId="8" borderId="20" xfId="0" applyNumberFormat="1" applyFont="1" applyFill="1" applyBorder="1" applyAlignment="1"/>
    <xf numFmtId="3" fontId="4" fillId="8" borderId="20" xfId="0" applyNumberFormat="1" applyFont="1" applyFill="1" applyBorder="1" applyAlignment="1"/>
    <xf numFmtId="3" fontId="4" fillId="8" borderId="23" xfId="0" applyNumberFormat="1" applyFont="1" applyFill="1" applyBorder="1" applyAlignment="1"/>
    <xf numFmtId="0" fontId="8" fillId="3" borderId="9" xfId="0" applyFont="1" applyFill="1" applyBorder="1"/>
    <xf numFmtId="0" fontId="8" fillId="3" borderId="10" xfId="0" applyFont="1" applyFill="1" applyBorder="1"/>
    <xf numFmtId="188" fontId="8" fillId="3" borderId="3" xfId="1" applyNumberFormat="1" applyFont="1" applyFill="1" applyBorder="1" applyAlignment="1">
      <alignment horizontal="center"/>
    </xf>
    <xf numFmtId="188" fontId="8" fillId="3" borderId="3" xfId="1" applyNumberFormat="1" applyFont="1" applyFill="1" applyBorder="1" applyAlignment="1"/>
    <xf numFmtId="188" fontId="8" fillId="8" borderId="3" xfId="1" applyNumberFormat="1" applyFont="1" applyFill="1" applyBorder="1" applyAlignment="1">
      <alignment horizontal="center"/>
    </xf>
    <xf numFmtId="0" fontId="8" fillId="2" borderId="9" xfId="0" applyFont="1" applyFill="1" applyBorder="1"/>
    <xf numFmtId="0" fontId="8" fillId="2" borderId="10" xfId="0" applyFont="1" applyFill="1" applyBorder="1"/>
    <xf numFmtId="188" fontId="8" fillId="2" borderId="3" xfId="1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188" fontId="8" fillId="4" borderId="23" xfId="1" applyNumberFormat="1" applyFont="1" applyFill="1" applyBorder="1" applyAlignment="1">
      <alignment horizontal="center"/>
    </xf>
    <xf numFmtId="188" fontId="8" fillId="4" borderId="17" xfId="1" applyNumberFormat="1" applyFont="1" applyFill="1" applyBorder="1" applyAlignment="1">
      <alignment horizontal="center"/>
    </xf>
    <xf numFmtId="188" fontId="8" fillId="4" borderId="20" xfId="1" applyNumberFormat="1" applyFont="1" applyFill="1" applyBorder="1" applyAlignment="1">
      <alignment horizontal="center"/>
    </xf>
    <xf numFmtId="0" fontId="8" fillId="3" borderId="3" xfId="0" applyFont="1" applyFill="1" applyBorder="1"/>
    <xf numFmtId="0" fontId="8" fillId="2" borderId="3" xfId="0" applyFont="1" applyFill="1" applyBorder="1"/>
    <xf numFmtId="188" fontId="4" fillId="0" borderId="0" xfId="1" applyNumberFormat="1" applyFont="1" applyFill="1"/>
    <xf numFmtId="188" fontId="8" fillId="0" borderId="0" xfId="1" applyNumberFormat="1" applyFont="1" applyFill="1"/>
    <xf numFmtId="188" fontId="4" fillId="0" borderId="0" xfId="1" applyNumberFormat="1" applyFont="1"/>
    <xf numFmtId="188" fontId="4" fillId="0" borderId="0" xfId="0" applyNumberFormat="1" applyFont="1"/>
    <xf numFmtId="188" fontId="14" fillId="0" borderId="0" xfId="1" applyNumberFormat="1" applyFont="1" applyFill="1"/>
    <xf numFmtId="0" fontId="4" fillId="0" borderId="3" xfId="0" quotePrefix="1" applyFont="1" applyBorder="1" applyAlignment="1">
      <alignment horizontal="center" vertical="center"/>
    </xf>
    <xf numFmtId="0" fontId="4" fillId="3" borderId="3" xfId="0" quotePrefix="1" applyFont="1" applyFill="1" applyBorder="1" applyAlignment="1">
      <alignment horizontal="center"/>
    </xf>
    <xf numFmtId="0" fontId="14" fillId="3" borderId="3" xfId="0" quotePrefix="1" applyFont="1" applyFill="1" applyBorder="1" applyAlignment="1">
      <alignment horizontal="center"/>
    </xf>
    <xf numFmtId="0" fontId="14" fillId="2" borderId="3" xfId="0" quotePrefix="1" applyFont="1" applyFill="1" applyBorder="1" applyAlignment="1">
      <alignment horizontal="center"/>
    </xf>
    <xf numFmtId="0" fontId="4" fillId="5" borderId="3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0" fontId="11" fillId="0" borderId="17" xfId="0" applyFont="1" applyBorder="1"/>
    <xf numFmtId="0" fontId="11" fillId="0" borderId="17" xfId="0" applyFont="1" applyBorder="1" applyAlignment="1">
      <alignment horizontal="center"/>
    </xf>
    <xf numFmtId="43" fontId="11" fillId="0" borderId="17" xfId="1" applyFont="1" applyBorder="1"/>
    <xf numFmtId="0" fontId="11" fillId="0" borderId="20" xfId="0" applyFont="1" applyBorder="1"/>
    <xf numFmtId="0" fontId="11" fillId="0" borderId="20" xfId="0" applyFont="1" applyBorder="1" applyAlignment="1">
      <alignment horizontal="center"/>
    </xf>
    <xf numFmtId="43" fontId="11" fillId="0" borderId="20" xfId="1" applyFont="1" applyBorder="1"/>
    <xf numFmtId="3" fontId="4" fillId="0" borderId="17" xfId="0" applyNumberFormat="1" applyFont="1" applyFill="1" applyBorder="1" applyAlignment="1"/>
    <xf numFmtId="0" fontId="6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 indent="2"/>
    </xf>
    <xf numFmtId="0" fontId="11" fillId="0" borderId="14" xfId="0" applyFont="1" applyBorder="1"/>
    <xf numFmtId="0" fontId="11" fillId="0" borderId="27" xfId="0" applyFont="1" applyBorder="1" applyAlignment="1">
      <alignment horizontal="left" indent="2"/>
    </xf>
    <xf numFmtId="0" fontId="11" fillId="0" borderId="0" xfId="0" applyFont="1" applyBorder="1"/>
    <xf numFmtId="0" fontId="11" fillId="0" borderId="6" xfId="0" applyFont="1" applyBorder="1" applyAlignment="1">
      <alignment horizontal="left" indent="2"/>
    </xf>
    <xf numFmtId="0" fontId="11" fillId="0" borderId="29" xfId="0" applyFont="1" applyBorder="1"/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4" fillId="0" borderId="0" xfId="0" applyFont="1"/>
    <xf numFmtId="0" fontId="18" fillId="0" borderId="0" xfId="0" applyFont="1"/>
    <xf numFmtId="3" fontId="4" fillId="10" borderId="20" xfId="0" applyNumberFormat="1" applyFont="1" applyFill="1" applyBorder="1" applyAlignment="1">
      <alignment horizontal="center"/>
    </xf>
    <xf numFmtId="3" fontId="4" fillId="11" borderId="20" xfId="0" applyNumberFormat="1" applyFont="1" applyFill="1" applyBorder="1" applyAlignment="1">
      <alignment horizontal="center"/>
    </xf>
    <xf numFmtId="43" fontId="11" fillId="8" borderId="20" xfId="1" applyFont="1" applyFill="1" applyBorder="1"/>
    <xf numFmtId="43" fontId="12" fillId="2" borderId="20" xfId="1" applyFont="1" applyFill="1" applyBorder="1"/>
    <xf numFmtId="43" fontId="11" fillId="0" borderId="20" xfId="1" applyFont="1" applyFill="1" applyBorder="1"/>
    <xf numFmtId="0" fontId="4" fillId="0" borderId="1" xfId="0" applyFont="1" applyBorder="1" applyAlignment="1">
      <alignment horizontal="left" vertical="top" wrapText="1"/>
    </xf>
    <xf numFmtId="43" fontId="4" fillId="0" borderId="1" xfId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33" xfId="0" applyFont="1" applyBorder="1" applyAlignment="1">
      <alignment horizontal="left" vertical="top" wrapText="1"/>
    </xf>
    <xf numFmtId="43" fontId="4" fillId="0" borderId="33" xfId="1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/>
    </xf>
    <xf numFmtId="43" fontId="4" fillId="0" borderId="20" xfId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left" vertical="top" wrapText="1"/>
    </xf>
    <xf numFmtId="43" fontId="4" fillId="0" borderId="23" xfId="1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88" fontId="4" fillId="0" borderId="0" xfId="1" applyNumberFormat="1" applyFont="1" applyAlignment="1">
      <alignment horizontal="right" vertical="center"/>
    </xf>
    <xf numFmtId="188" fontId="5" fillId="0" borderId="0" xfId="1" applyNumberFormat="1" applyFont="1" applyFill="1" applyAlignment="1">
      <alignment horizontal="center" vertical="center"/>
    </xf>
    <xf numFmtId="188" fontId="3" fillId="0" borderId="0" xfId="1" applyNumberFormat="1" applyFont="1" applyFill="1"/>
    <xf numFmtId="188" fontId="4" fillId="4" borderId="17" xfId="1" applyNumberFormat="1" applyFont="1" applyFill="1" applyBorder="1" applyAlignment="1">
      <alignment horizontal="center"/>
    </xf>
    <xf numFmtId="188" fontId="4" fillId="4" borderId="20" xfId="1" applyNumberFormat="1" applyFont="1" applyFill="1" applyBorder="1" applyAlignment="1">
      <alignment horizontal="center"/>
    </xf>
    <xf numFmtId="188" fontId="4" fillId="4" borderId="23" xfId="1" applyNumberFormat="1" applyFont="1" applyFill="1" applyBorder="1" applyAlignment="1">
      <alignment horizontal="center"/>
    </xf>
    <xf numFmtId="188" fontId="4" fillId="4" borderId="26" xfId="1" applyNumberFormat="1" applyFont="1" applyFill="1" applyBorder="1" applyAlignment="1">
      <alignment horizontal="center"/>
    </xf>
    <xf numFmtId="0" fontId="11" fillId="0" borderId="23" xfId="0" applyFont="1" applyBorder="1"/>
    <xf numFmtId="0" fontId="11" fillId="0" borderId="23" xfId="0" applyFont="1" applyBorder="1" applyAlignment="1">
      <alignment horizontal="center"/>
    </xf>
    <xf numFmtId="43" fontId="11" fillId="0" borderId="23" xfId="1" applyFont="1" applyBorder="1"/>
    <xf numFmtId="43" fontId="11" fillId="8" borderId="23" xfId="1" applyFont="1" applyFill="1" applyBorder="1"/>
    <xf numFmtId="43" fontId="12" fillId="2" borderId="23" xfId="1" applyFont="1" applyFill="1" applyBorder="1"/>
    <xf numFmtId="43" fontId="12" fillId="14" borderId="10" xfId="1" applyFont="1" applyFill="1" applyBorder="1" applyAlignment="1">
      <alignment horizontal="center"/>
    </xf>
    <xf numFmtId="43" fontId="12" fillId="14" borderId="3" xfId="1" applyFont="1" applyFill="1" applyBorder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/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188" fontId="8" fillId="7" borderId="8" xfId="1" applyNumberFormat="1" applyFont="1" applyFill="1" applyBorder="1" applyAlignment="1">
      <alignment horizontal="center" vertical="center"/>
    </xf>
    <xf numFmtId="188" fontId="8" fillId="7" borderId="11" xfId="1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3" fontId="4" fillId="9" borderId="15" xfId="0" applyNumberFormat="1" applyFont="1" applyFill="1" applyBorder="1" applyAlignment="1">
      <alignment horizontal="center"/>
    </xf>
    <xf numFmtId="3" fontId="4" fillId="9" borderId="31" xfId="0" applyNumberFormat="1" applyFont="1" applyFill="1" applyBorder="1" applyAlignment="1">
      <alignment horizontal="center"/>
    </xf>
    <xf numFmtId="3" fontId="4" fillId="9" borderId="16" xfId="0" applyNumberFormat="1" applyFont="1" applyFill="1" applyBorder="1" applyAlignment="1">
      <alignment horizontal="center"/>
    </xf>
    <xf numFmtId="3" fontId="4" fillId="11" borderId="18" xfId="0" applyNumberFormat="1" applyFont="1" applyFill="1" applyBorder="1" applyAlignment="1">
      <alignment horizontal="center"/>
    </xf>
    <xf numFmtId="3" fontId="4" fillId="11" borderId="30" xfId="0" applyNumberFormat="1" applyFont="1" applyFill="1" applyBorder="1" applyAlignment="1">
      <alignment horizontal="center"/>
    </xf>
    <xf numFmtId="3" fontId="4" fillId="11" borderId="19" xfId="0" applyNumberFormat="1" applyFont="1" applyFill="1" applyBorder="1" applyAlignment="1">
      <alignment horizontal="center"/>
    </xf>
    <xf numFmtId="3" fontId="4" fillId="10" borderId="18" xfId="0" applyNumberFormat="1" applyFont="1" applyFill="1" applyBorder="1" applyAlignment="1">
      <alignment horizontal="center"/>
    </xf>
    <xf numFmtId="3" fontId="4" fillId="10" borderId="30" xfId="0" applyNumberFormat="1" applyFont="1" applyFill="1" applyBorder="1" applyAlignment="1">
      <alignment horizontal="center"/>
    </xf>
    <xf numFmtId="3" fontId="4" fillId="10" borderId="19" xfId="0" applyNumberFormat="1" applyFont="1" applyFill="1" applyBorder="1" applyAlignment="1">
      <alignment horizontal="center"/>
    </xf>
    <xf numFmtId="3" fontId="4" fillId="13" borderId="18" xfId="0" applyNumberFormat="1" applyFont="1" applyFill="1" applyBorder="1" applyAlignment="1">
      <alignment horizontal="center"/>
    </xf>
    <xf numFmtId="3" fontId="4" fillId="13" borderId="30" xfId="0" applyNumberFormat="1" applyFont="1" applyFill="1" applyBorder="1" applyAlignment="1">
      <alignment horizontal="center"/>
    </xf>
    <xf numFmtId="3" fontId="4" fillId="13" borderId="19" xfId="0" applyNumberFormat="1" applyFont="1" applyFill="1" applyBorder="1" applyAlignment="1">
      <alignment horizontal="center"/>
    </xf>
    <xf numFmtId="3" fontId="4" fillId="12" borderId="21" xfId="0" applyNumberFormat="1" applyFont="1" applyFill="1" applyBorder="1" applyAlignment="1">
      <alignment horizontal="center"/>
    </xf>
    <xf numFmtId="3" fontId="4" fillId="12" borderId="32" xfId="0" applyNumberFormat="1" applyFont="1" applyFill="1" applyBorder="1" applyAlignment="1">
      <alignment horizontal="center"/>
    </xf>
    <xf numFmtId="3" fontId="4" fillId="12" borderId="22" xfId="0" applyNumberFormat="1" applyFont="1" applyFill="1" applyBorder="1" applyAlignment="1">
      <alignment horizontal="center"/>
    </xf>
    <xf numFmtId="188" fontId="8" fillId="4" borderId="8" xfId="1" applyNumberFormat="1" applyFont="1" applyFill="1" applyBorder="1" applyAlignment="1">
      <alignment horizontal="center" vertical="center"/>
    </xf>
    <xf numFmtId="188" fontId="8" fillId="4" borderId="11" xfId="1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43" fontId="11" fillId="0" borderId="14" xfId="1" applyFont="1" applyBorder="1" applyAlignment="1">
      <alignment horizontal="left"/>
    </xf>
    <xf numFmtId="43" fontId="11" fillId="0" borderId="5" xfId="1" applyFont="1" applyBorder="1" applyAlignment="1">
      <alignment horizontal="left"/>
    </xf>
    <xf numFmtId="0" fontId="12" fillId="14" borderId="9" xfId="0" applyFont="1" applyFill="1" applyBorder="1" applyAlignment="1">
      <alignment horizontal="center"/>
    </xf>
    <xf numFmtId="0" fontId="12" fillId="14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textRotation="90"/>
    </xf>
    <xf numFmtId="0" fontId="8" fillId="2" borderId="4" xfId="0" applyFont="1" applyFill="1" applyBorder="1"/>
    <xf numFmtId="0" fontId="8" fillId="2" borderId="5" xfId="0" applyFont="1" applyFill="1" applyBorder="1"/>
    <xf numFmtId="188" fontId="8" fillId="2" borderId="8" xfId="1" applyNumberFormat="1" applyFont="1" applyFill="1" applyBorder="1" applyAlignment="1">
      <alignment horizontal="center"/>
    </xf>
    <xf numFmtId="0" fontId="4" fillId="0" borderId="0" xfId="0" applyFont="1" applyBorder="1"/>
    <xf numFmtId="0" fontId="8" fillId="0" borderId="29" xfId="0" applyFont="1" applyFill="1" applyBorder="1"/>
    <xf numFmtId="0" fontId="4" fillId="0" borderId="29" xfId="0" applyFont="1" applyBorder="1"/>
    <xf numFmtId="0" fontId="8" fillId="0" borderId="29" xfId="0" applyFont="1" applyBorder="1" applyAlignment="1">
      <alignment horizontal="right"/>
    </xf>
    <xf numFmtId="0" fontId="8" fillId="0" borderId="29" xfId="0" applyFont="1" applyBorder="1"/>
    <xf numFmtId="0" fontId="4" fillId="0" borderId="29" xfId="0" applyFont="1" applyBorder="1" applyAlignment="1">
      <alignment horizontal="right"/>
    </xf>
    <xf numFmtId="0" fontId="11" fillId="0" borderId="34" xfId="0" applyFont="1" applyBorder="1"/>
    <xf numFmtId="0" fontId="11" fillId="0" borderId="34" xfId="0" applyFont="1" applyBorder="1" applyAlignment="1">
      <alignment horizontal="center"/>
    </xf>
    <xf numFmtId="43" fontId="11" fillId="0" borderId="34" xfId="1" applyFont="1" applyBorder="1"/>
    <xf numFmtId="43" fontId="11" fillId="8" borderId="17" xfId="1" applyFont="1" applyFill="1" applyBorder="1" applyAlignment="1">
      <alignment horizontal="center"/>
    </xf>
    <xf numFmtId="43" fontId="11" fillId="8" borderId="17" xfId="1" applyFont="1" applyFill="1" applyBorder="1"/>
    <xf numFmtId="43" fontId="11" fillId="0" borderId="17" xfId="1" applyFont="1" applyBorder="1" applyAlignment="1">
      <alignment horizontal="center" vertical="center"/>
    </xf>
    <xf numFmtId="43" fontId="11" fillId="0" borderId="17" xfId="1" applyFont="1" applyFill="1" applyBorder="1"/>
    <xf numFmtId="43" fontId="12" fillId="2" borderId="17" xfId="1" applyFont="1" applyFill="1" applyBorder="1"/>
    <xf numFmtId="43" fontId="11" fillId="8" borderId="20" xfId="1" applyFont="1" applyFill="1" applyBorder="1" applyAlignment="1">
      <alignment horizontal="center"/>
    </xf>
    <xf numFmtId="43" fontId="11" fillId="0" borderId="20" xfId="1" applyFont="1" applyBorder="1" applyAlignment="1">
      <alignment horizontal="center" vertical="center"/>
    </xf>
    <xf numFmtId="43" fontId="11" fillId="8" borderId="23" xfId="1" applyFont="1" applyFill="1" applyBorder="1" applyAlignment="1">
      <alignment horizontal="center"/>
    </xf>
    <xf numFmtId="43" fontId="11" fillId="0" borderId="23" xfId="1" applyFont="1" applyBorder="1" applyAlignment="1">
      <alignment horizontal="center" vertical="center"/>
    </xf>
    <xf numFmtId="43" fontId="11" fillId="0" borderId="23" xfId="1" applyFont="1" applyFill="1" applyBorder="1"/>
    <xf numFmtId="43" fontId="11" fillId="8" borderId="34" xfId="1" applyFont="1" applyFill="1" applyBorder="1" applyAlignment="1">
      <alignment horizontal="center"/>
    </xf>
    <xf numFmtId="43" fontId="11" fillId="8" borderId="34" xfId="1" applyFont="1" applyFill="1" applyBorder="1"/>
    <xf numFmtId="43" fontId="11" fillId="0" borderId="34" xfId="1" applyFont="1" applyBorder="1" applyAlignment="1">
      <alignment horizontal="center" vertical="center"/>
    </xf>
    <xf numFmtId="43" fontId="11" fillId="0" borderId="34" xfId="1" applyFont="1" applyFill="1" applyBorder="1"/>
    <xf numFmtId="43" fontId="12" fillId="2" borderId="34" xfId="1" applyFont="1" applyFill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99FF"/>
      <color rgb="FFFF66FF"/>
      <color rgb="FF9966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8"/>
  <sheetViews>
    <sheetView view="pageBreakPreview" topLeftCell="B1" zoomScaleNormal="100" zoomScaleSheetLayoutView="100" workbookViewId="0">
      <pane xSplit="1" ySplit="5" topLeftCell="C6" activePane="bottomRight" state="frozen"/>
      <selection activeCell="C16" sqref="C16"/>
      <selection pane="topRight" activeCell="C16" sqref="C16"/>
      <selection pane="bottomLeft" activeCell="C16" sqref="C16"/>
      <selection pane="bottomRight" activeCell="G6" sqref="G6"/>
    </sheetView>
  </sheetViews>
  <sheetFormatPr defaultRowHeight="18.75" x14ac:dyDescent="0.3"/>
  <cols>
    <col min="1" max="1" width="1" style="1" hidden="1" customWidth="1"/>
    <col min="2" max="2" width="41.140625" style="1" bestFit="1" customWidth="1"/>
    <col min="3" max="3" width="7.85546875" style="1" customWidth="1"/>
    <col min="4" max="4" width="9.42578125" style="1" customWidth="1"/>
    <col min="5" max="5" width="8.5703125" style="1" customWidth="1"/>
    <col min="6" max="6" width="10.28515625" style="1" customWidth="1"/>
    <col min="7" max="7" width="10" style="1" bestFit="1" customWidth="1"/>
    <col min="8" max="8" width="10.28515625" style="1" bestFit="1" customWidth="1"/>
    <col min="9" max="9" width="10.140625" style="1" bestFit="1" customWidth="1"/>
    <col min="10" max="10" width="9" style="1" bestFit="1" customWidth="1"/>
    <col min="11" max="12" width="10.140625" style="1" bestFit="1" customWidth="1"/>
    <col min="13" max="13" width="8.85546875" style="1" bestFit="1" customWidth="1"/>
    <col min="14" max="16384" width="9.140625" style="1"/>
  </cols>
  <sheetData>
    <row r="1" spans="2:13" ht="21" customHeight="1" x14ac:dyDescent="0.3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 t="s">
        <v>11</v>
      </c>
    </row>
    <row r="2" spans="2:13" ht="54.75" customHeight="1" x14ac:dyDescent="0.3">
      <c r="B2" s="138" t="s">
        <v>53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2:13" x14ac:dyDescent="0.3">
      <c r="M3" s="13"/>
    </row>
    <row r="4" spans="2:13" ht="31.5" customHeight="1" x14ac:dyDescent="0.3">
      <c r="B4" s="147" t="s">
        <v>14</v>
      </c>
      <c r="C4" s="140" t="s">
        <v>31</v>
      </c>
      <c r="D4" s="140" t="s">
        <v>19</v>
      </c>
      <c r="E4" s="140" t="s">
        <v>20</v>
      </c>
      <c r="F4" s="140" t="s">
        <v>22</v>
      </c>
      <c r="G4" s="147" t="s">
        <v>30</v>
      </c>
      <c r="H4" s="146" t="s">
        <v>21</v>
      </c>
      <c r="I4" s="146"/>
      <c r="J4" s="146"/>
      <c r="K4" s="146"/>
      <c r="L4" s="146"/>
      <c r="M4" s="148" t="s">
        <v>5</v>
      </c>
    </row>
    <row r="5" spans="2:13" s="2" customFormat="1" ht="37.5" x14ac:dyDescent="0.2">
      <c r="B5" s="147"/>
      <c r="C5" s="141"/>
      <c r="D5" s="142"/>
      <c r="E5" s="142"/>
      <c r="F5" s="141"/>
      <c r="G5" s="147"/>
      <c r="H5" s="12" t="s">
        <v>6</v>
      </c>
      <c r="I5" s="12" t="s">
        <v>18</v>
      </c>
      <c r="J5" s="12" t="s">
        <v>15</v>
      </c>
      <c r="K5" s="12" t="s">
        <v>16</v>
      </c>
      <c r="L5" s="12" t="s">
        <v>49</v>
      </c>
      <c r="M5" s="148"/>
    </row>
    <row r="6" spans="2:13" x14ac:dyDescent="0.3">
      <c r="B6" s="17" t="s">
        <v>100</v>
      </c>
      <c r="C6" s="3"/>
      <c r="D6" s="20"/>
      <c r="E6" s="20"/>
      <c r="F6" s="5"/>
      <c r="G6" s="28">
        <f t="shared" ref="G6" si="0">SUM(H6:L6)</f>
        <v>2717.5</v>
      </c>
      <c r="H6" s="27">
        <f>SUM(A02_พท.ห้อง!G10:G11,A02_พท.ห้อง!G16,A02_พท.ห้อง!G17,A02_พท.ห้อง!G25,A02_พท.ห้อง!G39)</f>
        <v>593</v>
      </c>
      <c r="I6" s="28">
        <f>SUM(A02_พท.ห้อง!G6:G9,A02_พท.ห้อง!G12:G15,A02_พท.ห้อง!G18:G24,A02_พท.ห้อง!G26:G38,A02_พท.ห้อง!G40)</f>
        <v>2124.5</v>
      </c>
      <c r="J6" s="29">
        <v>0</v>
      </c>
      <c r="K6" s="29">
        <v>0</v>
      </c>
      <c r="L6" s="29">
        <v>0</v>
      </c>
      <c r="M6" s="37"/>
    </row>
    <row r="7" spans="2:13" x14ac:dyDescent="0.3">
      <c r="B7" s="18"/>
      <c r="C7" s="3"/>
      <c r="D7" s="19"/>
      <c r="E7" s="19"/>
      <c r="F7" s="3"/>
      <c r="G7" s="36"/>
      <c r="H7" s="30"/>
      <c r="I7" s="31"/>
      <c r="J7" s="31"/>
      <c r="K7" s="31"/>
      <c r="L7" s="31"/>
      <c r="M7" s="4"/>
    </row>
    <row r="8" spans="2:13" x14ac:dyDescent="0.3">
      <c r="B8" s="18"/>
      <c r="C8" s="5"/>
      <c r="D8" s="3"/>
      <c r="E8" s="3"/>
      <c r="F8" s="3"/>
      <c r="G8" s="36"/>
      <c r="H8" s="31"/>
      <c r="I8" s="31"/>
      <c r="J8" s="31"/>
      <c r="K8" s="31"/>
      <c r="L8" s="31"/>
      <c r="M8" s="4"/>
    </row>
    <row r="9" spans="2:13" x14ac:dyDescent="0.3">
      <c r="B9" s="18"/>
      <c r="C9" s="5"/>
      <c r="D9" s="3"/>
      <c r="E9" s="3"/>
      <c r="F9" s="3"/>
      <c r="G9" s="36"/>
      <c r="H9" s="31"/>
      <c r="I9" s="31"/>
      <c r="J9" s="31"/>
      <c r="K9" s="31"/>
      <c r="L9" s="31"/>
      <c r="M9" s="4"/>
    </row>
    <row r="10" spans="2:13" x14ac:dyDescent="0.3">
      <c r="B10" s="18"/>
      <c r="C10" s="5"/>
      <c r="D10" s="3"/>
      <c r="E10" s="3"/>
      <c r="F10" s="3"/>
      <c r="G10" s="36"/>
      <c r="H10" s="31"/>
      <c r="I10" s="31"/>
      <c r="J10" s="31"/>
      <c r="K10" s="31"/>
      <c r="L10" s="31"/>
      <c r="M10" s="4"/>
    </row>
    <row r="11" spans="2:13" x14ac:dyDescent="0.3">
      <c r="B11" s="18"/>
      <c r="C11" s="5"/>
      <c r="D11" s="3"/>
      <c r="E11" s="3"/>
      <c r="F11" s="3"/>
      <c r="G11" s="36"/>
      <c r="H11" s="31"/>
      <c r="I11" s="31"/>
      <c r="J11" s="31"/>
      <c r="K11" s="31"/>
      <c r="L11" s="31"/>
      <c r="M11" s="4"/>
    </row>
    <row r="12" spans="2:13" x14ac:dyDescent="0.3">
      <c r="B12" s="18"/>
      <c r="C12" s="5"/>
      <c r="D12" s="3"/>
      <c r="E12" s="3"/>
      <c r="F12" s="3"/>
      <c r="G12" s="36"/>
      <c r="H12" s="31"/>
      <c r="I12" s="31"/>
      <c r="J12" s="31"/>
      <c r="K12" s="31"/>
      <c r="L12" s="31"/>
      <c r="M12" s="4"/>
    </row>
    <row r="13" spans="2:13" x14ac:dyDescent="0.3">
      <c r="B13" s="18"/>
      <c r="C13" s="5"/>
      <c r="D13" s="3"/>
      <c r="E13" s="3"/>
      <c r="F13" s="3"/>
      <c r="G13" s="36"/>
      <c r="H13" s="31"/>
      <c r="I13" s="31"/>
      <c r="J13" s="31"/>
      <c r="K13" s="31"/>
      <c r="L13" s="31"/>
      <c r="M13" s="4"/>
    </row>
    <row r="14" spans="2:13" x14ac:dyDescent="0.3">
      <c r="B14" s="18"/>
      <c r="C14" s="5"/>
      <c r="D14" s="3"/>
      <c r="E14" s="3"/>
      <c r="F14" s="3"/>
      <c r="G14" s="36"/>
      <c r="H14" s="31"/>
      <c r="I14" s="31"/>
      <c r="J14" s="31"/>
      <c r="K14" s="31"/>
      <c r="L14" s="31"/>
      <c r="M14" s="4"/>
    </row>
    <row r="15" spans="2:13" x14ac:dyDescent="0.3">
      <c r="B15" s="18"/>
      <c r="C15" s="5"/>
      <c r="D15" s="3"/>
      <c r="E15" s="3"/>
      <c r="F15" s="3"/>
      <c r="G15" s="36"/>
      <c r="H15" s="31"/>
      <c r="I15" s="31"/>
      <c r="J15" s="31"/>
      <c r="K15" s="31"/>
      <c r="L15" s="31"/>
      <c r="M15" s="4"/>
    </row>
    <row r="16" spans="2:13" x14ac:dyDescent="0.3">
      <c r="B16" s="18"/>
      <c r="C16" s="5"/>
      <c r="D16" s="3"/>
      <c r="E16" s="3"/>
      <c r="F16" s="3"/>
      <c r="G16" s="36"/>
      <c r="H16" s="31"/>
      <c r="I16" s="31"/>
      <c r="J16" s="31"/>
      <c r="K16" s="31"/>
      <c r="L16" s="31"/>
      <c r="M16" s="4"/>
    </row>
    <row r="17" spans="2:13" x14ac:dyDescent="0.3">
      <c r="B17" s="18"/>
      <c r="C17" s="5"/>
      <c r="D17" s="3"/>
      <c r="E17" s="3"/>
      <c r="F17" s="3"/>
      <c r="G17" s="36"/>
      <c r="H17" s="31"/>
      <c r="I17" s="31"/>
      <c r="J17" s="31"/>
      <c r="K17" s="31"/>
      <c r="L17" s="31"/>
      <c r="M17" s="4"/>
    </row>
    <row r="18" spans="2:13" x14ac:dyDescent="0.3">
      <c r="B18" s="18"/>
      <c r="C18" s="5"/>
      <c r="D18" s="3"/>
      <c r="E18" s="3"/>
      <c r="F18" s="3"/>
      <c r="G18" s="36"/>
      <c r="H18" s="31"/>
      <c r="I18" s="31"/>
      <c r="J18" s="31"/>
      <c r="K18" s="31"/>
      <c r="L18" s="31"/>
      <c r="M18" s="4"/>
    </row>
    <row r="19" spans="2:13" x14ac:dyDescent="0.3">
      <c r="B19" s="18"/>
      <c r="C19" s="5"/>
      <c r="D19" s="3"/>
      <c r="E19" s="3"/>
      <c r="F19" s="3"/>
      <c r="G19" s="36"/>
      <c r="H19" s="31"/>
      <c r="I19" s="31"/>
      <c r="J19" s="31"/>
      <c r="K19" s="31"/>
      <c r="L19" s="31"/>
      <c r="M19" s="4"/>
    </row>
    <row r="20" spans="2:13" x14ac:dyDescent="0.3">
      <c r="B20" s="18"/>
      <c r="C20" s="5"/>
      <c r="D20" s="3"/>
      <c r="E20" s="3"/>
      <c r="F20" s="3"/>
      <c r="G20" s="36"/>
      <c r="H20" s="31"/>
      <c r="I20" s="31"/>
      <c r="J20" s="31"/>
      <c r="K20" s="31"/>
      <c r="L20" s="31"/>
      <c r="M20" s="4"/>
    </row>
    <row r="21" spans="2:13" x14ac:dyDescent="0.3">
      <c r="B21" s="18"/>
      <c r="C21" s="5"/>
      <c r="D21" s="3"/>
      <c r="E21" s="3"/>
      <c r="F21" s="3"/>
      <c r="G21" s="36"/>
      <c r="H21" s="31"/>
      <c r="I21" s="31"/>
      <c r="J21" s="31"/>
      <c r="K21" s="31"/>
      <c r="L21" s="31"/>
      <c r="M21" s="4"/>
    </row>
    <row r="22" spans="2:13" x14ac:dyDescent="0.3">
      <c r="B22" s="143" t="s">
        <v>2</v>
      </c>
      <c r="C22" s="144"/>
      <c r="D22" s="144"/>
      <c r="E22" s="144"/>
      <c r="F22" s="145"/>
      <c r="G22" s="33">
        <f t="shared" ref="G22:L22" si="1">SUM(G6:G21)</f>
        <v>2717.5</v>
      </c>
      <c r="H22" s="33">
        <f t="shared" si="1"/>
        <v>593</v>
      </c>
      <c r="I22" s="33">
        <f t="shared" si="1"/>
        <v>2124.5</v>
      </c>
      <c r="J22" s="33">
        <f t="shared" si="1"/>
        <v>0</v>
      </c>
      <c r="K22" s="33">
        <f t="shared" si="1"/>
        <v>0</v>
      </c>
      <c r="L22" s="33">
        <f t="shared" si="1"/>
        <v>0</v>
      </c>
      <c r="M22" s="34"/>
    </row>
    <row r="28" spans="2:13" x14ac:dyDescent="0.3">
      <c r="H28" s="35"/>
    </row>
  </sheetData>
  <mergeCells count="10">
    <mergeCell ref="B22:F22"/>
    <mergeCell ref="H4:L4"/>
    <mergeCell ref="G4:G5"/>
    <mergeCell ref="B4:B5"/>
    <mergeCell ref="M4:M5"/>
    <mergeCell ref="B2:M2"/>
    <mergeCell ref="F4:F5"/>
    <mergeCell ref="D4:D5"/>
    <mergeCell ref="E4:E5"/>
    <mergeCell ref="C4:C5"/>
  </mergeCells>
  <phoneticPr fontId="13" type="noConversion"/>
  <printOptions horizontalCentered="1"/>
  <pageMargins left="0.39370078740157483" right="0.39370078740157483" top="0.55118110236220474" bottom="0.39370078740157483" header="0.47244094488188981" footer="0.35433070866141736"/>
  <pageSetup paperSize="9" scale="97" orientation="landscape" r:id="rId1"/>
  <headerFooter alignWithMargins="0">
    <oddFooter>&amp;R&amp;D(&amp;T) : &amp;F : page_&amp;P/&amp;N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1"/>
  <sheetViews>
    <sheetView view="pageBreakPreview" zoomScaleNormal="100" zoomScaleSheetLayoutView="100" workbookViewId="0">
      <pane ySplit="5" topLeftCell="A6" activePane="bottomLeft" state="frozen"/>
      <selection pane="bottomLeft" activeCell="I42" sqref="I42"/>
    </sheetView>
  </sheetViews>
  <sheetFormatPr defaultRowHeight="18" customHeight="1" x14ac:dyDescent="0.3"/>
  <cols>
    <col min="1" max="1" width="19.140625" style="1" customWidth="1"/>
    <col min="2" max="2" width="7.5703125" style="1" bestFit="1" customWidth="1"/>
    <col min="3" max="6" width="5.5703125" style="1" customWidth="1"/>
    <col min="7" max="7" width="13.42578125" style="1" customWidth="1"/>
    <col min="8" max="8" width="16" style="1" bestFit="1" customWidth="1"/>
    <col min="9" max="9" width="34.7109375" style="1" customWidth="1"/>
    <col min="10" max="10" width="21.7109375" style="1" customWidth="1"/>
    <col min="11" max="11" width="9.140625" style="1"/>
    <col min="12" max="12" width="38" style="1" bestFit="1" customWidth="1"/>
    <col min="13" max="16384" width="9.140625" style="1"/>
  </cols>
  <sheetData>
    <row r="1" spans="1:11" ht="18" customHeight="1" x14ac:dyDescent="0.3">
      <c r="A1" s="10"/>
      <c r="B1" s="10"/>
      <c r="C1" s="10"/>
      <c r="D1" s="10"/>
      <c r="E1" s="10"/>
      <c r="F1" s="10"/>
      <c r="G1" s="10"/>
      <c r="I1" s="11" t="s">
        <v>17</v>
      </c>
      <c r="J1" s="11"/>
    </row>
    <row r="2" spans="1:11" ht="54.95" customHeight="1" x14ac:dyDescent="0.3">
      <c r="A2" s="138" t="s">
        <v>52</v>
      </c>
      <c r="B2" s="139"/>
      <c r="C2" s="139"/>
      <c r="D2" s="139"/>
      <c r="E2" s="139"/>
      <c r="F2" s="139"/>
      <c r="G2" s="139"/>
      <c r="H2" s="139"/>
      <c r="I2" s="139"/>
      <c r="J2" s="93"/>
    </row>
    <row r="3" spans="1:11" ht="18" customHeight="1" x14ac:dyDescent="0.3">
      <c r="A3" s="16" t="s">
        <v>100</v>
      </c>
    </row>
    <row r="4" spans="1:11" s="2" customFormat="1" ht="18" customHeight="1" x14ac:dyDescent="0.2">
      <c r="A4" s="149" t="s">
        <v>50</v>
      </c>
      <c r="B4" s="149" t="s">
        <v>23</v>
      </c>
      <c r="C4" s="149"/>
      <c r="D4" s="149"/>
      <c r="E4" s="149"/>
      <c r="F4" s="149"/>
      <c r="G4" s="149" t="s">
        <v>13</v>
      </c>
      <c r="H4" s="149" t="s">
        <v>12</v>
      </c>
      <c r="I4" s="149" t="s">
        <v>5</v>
      </c>
      <c r="J4" s="100"/>
    </row>
    <row r="5" spans="1:11" ht="45" customHeight="1" x14ac:dyDescent="0.3">
      <c r="A5" s="149"/>
      <c r="B5" s="15" t="s">
        <v>6</v>
      </c>
      <c r="C5" s="15" t="s">
        <v>18</v>
      </c>
      <c r="D5" s="15" t="s">
        <v>15</v>
      </c>
      <c r="E5" s="15" t="s">
        <v>16</v>
      </c>
      <c r="F5" s="15" t="s">
        <v>48</v>
      </c>
      <c r="G5" s="149"/>
      <c r="H5" s="149"/>
      <c r="I5" s="149"/>
      <c r="J5" s="100"/>
    </row>
    <row r="6" spans="1:11" s="114" customFormat="1" ht="20.85" customHeight="1" x14ac:dyDescent="0.2">
      <c r="A6" s="109">
        <v>14103</v>
      </c>
      <c r="B6" s="110"/>
      <c r="C6" s="110" t="s">
        <v>51</v>
      </c>
      <c r="D6" s="111"/>
      <c r="E6" s="111"/>
      <c r="F6" s="111"/>
      <c r="G6" s="110">
        <v>46</v>
      </c>
      <c r="H6" s="111">
        <v>32</v>
      </c>
      <c r="I6" s="109" t="s">
        <v>124</v>
      </c>
      <c r="J6" s="112"/>
      <c r="K6" s="113"/>
    </row>
    <row r="7" spans="1:11" s="114" customFormat="1" ht="20.85" customHeight="1" x14ac:dyDescent="0.2">
      <c r="A7" s="109">
        <v>14104</v>
      </c>
      <c r="B7" s="110"/>
      <c r="C7" s="110" t="s">
        <v>51</v>
      </c>
      <c r="D7" s="111"/>
      <c r="E7" s="111"/>
      <c r="F7" s="111"/>
      <c r="G7" s="110">
        <v>89</v>
      </c>
      <c r="H7" s="111">
        <v>35</v>
      </c>
      <c r="I7" s="109" t="s">
        <v>114</v>
      </c>
      <c r="J7" s="112"/>
      <c r="K7" s="113"/>
    </row>
    <row r="8" spans="1:11" s="114" customFormat="1" ht="20.85" customHeight="1" x14ac:dyDescent="0.2">
      <c r="A8" s="109">
        <v>14105</v>
      </c>
      <c r="B8" s="110"/>
      <c r="C8" s="110" t="s">
        <v>51</v>
      </c>
      <c r="D8" s="111"/>
      <c r="E8" s="111"/>
      <c r="F8" s="111"/>
      <c r="G8" s="110">
        <v>59</v>
      </c>
      <c r="H8" s="111">
        <v>32</v>
      </c>
      <c r="I8" s="109" t="s">
        <v>132</v>
      </c>
      <c r="J8" s="112"/>
      <c r="K8" s="113"/>
    </row>
    <row r="9" spans="1:11" s="114" customFormat="1" ht="20.85" customHeight="1" x14ac:dyDescent="0.2">
      <c r="A9" s="109">
        <v>14106</v>
      </c>
      <c r="B9" s="110"/>
      <c r="C9" s="110" t="s">
        <v>51</v>
      </c>
      <c r="D9" s="111"/>
      <c r="E9" s="111"/>
      <c r="F9" s="111"/>
      <c r="G9" s="110">
        <v>69</v>
      </c>
      <c r="H9" s="111">
        <v>40</v>
      </c>
      <c r="I9" s="109" t="s">
        <v>109</v>
      </c>
      <c r="J9" s="112"/>
      <c r="K9" s="113"/>
    </row>
    <row r="10" spans="1:11" s="114" customFormat="1" ht="20.85" customHeight="1" x14ac:dyDescent="0.2">
      <c r="A10" s="109">
        <v>14107</v>
      </c>
      <c r="B10" s="110" t="s">
        <v>51</v>
      </c>
      <c r="C10" s="111"/>
      <c r="D10" s="111"/>
      <c r="E10" s="111"/>
      <c r="F10" s="111"/>
      <c r="G10" s="110">
        <v>84</v>
      </c>
      <c r="H10" s="111">
        <v>72</v>
      </c>
      <c r="I10" s="109" t="s">
        <v>102</v>
      </c>
      <c r="J10" s="112"/>
      <c r="K10" s="113"/>
    </row>
    <row r="11" spans="1:11" s="114" customFormat="1" ht="20.85" customHeight="1" x14ac:dyDescent="0.2">
      <c r="A11" s="109">
        <v>14108</v>
      </c>
      <c r="B11" s="110" t="s">
        <v>51</v>
      </c>
      <c r="C11" s="111"/>
      <c r="D11" s="111"/>
      <c r="E11" s="111"/>
      <c r="F11" s="111"/>
      <c r="G11" s="110">
        <v>84</v>
      </c>
      <c r="H11" s="111">
        <v>72</v>
      </c>
      <c r="I11" s="109" t="s">
        <v>101</v>
      </c>
      <c r="J11" s="112"/>
      <c r="K11" s="113"/>
    </row>
    <row r="12" spans="1:11" s="114" customFormat="1" ht="20.85" customHeight="1" x14ac:dyDescent="0.2">
      <c r="A12" s="109">
        <v>14109</v>
      </c>
      <c r="B12" s="110"/>
      <c r="C12" s="110" t="s">
        <v>51</v>
      </c>
      <c r="D12" s="111"/>
      <c r="E12" s="111"/>
      <c r="F12" s="111"/>
      <c r="G12" s="110">
        <v>45</v>
      </c>
      <c r="H12" s="111">
        <v>36</v>
      </c>
      <c r="I12" s="109" t="s">
        <v>125</v>
      </c>
      <c r="J12" s="112"/>
      <c r="K12" s="113"/>
    </row>
    <row r="13" spans="1:11" s="114" customFormat="1" ht="20.85" customHeight="1" x14ac:dyDescent="0.2">
      <c r="A13" s="109">
        <v>14110</v>
      </c>
      <c r="B13" s="110"/>
      <c r="C13" s="110" t="s">
        <v>51</v>
      </c>
      <c r="D13" s="111"/>
      <c r="E13" s="111"/>
      <c r="F13" s="111"/>
      <c r="G13" s="110">
        <v>46.5</v>
      </c>
      <c r="H13" s="111">
        <v>36</v>
      </c>
      <c r="I13" s="109" t="s">
        <v>104</v>
      </c>
      <c r="J13" s="112"/>
      <c r="K13" s="113"/>
    </row>
    <row r="14" spans="1:11" s="114" customFormat="1" ht="20.85" customHeight="1" x14ac:dyDescent="0.2">
      <c r="A14" s="109">
        <v>14111</v>
      </c>
      <c r="B14" s="110"/>
      <c r="C14" s="110" t="s">
        <v>51</v>
      </c>
      <c r="D14" s="111"/>
      <c r="E14" s="111"/>
      <c r="F14" s="111"/>
      <c r="G14" s="110">
        <v>69</v>
      </c>
      <c r="H14" s="111">
        <v>40</v>
      </c>
      <c r="I14" s="109" t="s">
        <v>126</v>
      </c>
      <c r="J14" s="112"/>
    </row>
    <row r="15" spans="1:11" s="114" customFormat="1" ht="20.85" customHeight="1" x14ac:dyDescent="0.2">
      <c r="A15" s="109">
        <v>14112</v>
      </c>
      <c r="B15" s="110"/>
      <c r="C15" s="110" t="s">
        <v>51</v>
      </c>
      <c r="D15" s="111"/>
      <c r="E15" s="111"/>
      <c r="F15" s="111"/>
      <c r="G15" s="110">
        <v>48</v>
      </c>
      <c r="H15" s="111">
        <v>38</v>
      </c>
      <c r="I15" s="109" t="s">
        <v>103</v>
      </c>
      <c r="J15" s="112"/>
      <c r="K15" s="113"/>
    </row>
    <row r="16" spans="1:11" s="114" customFormat="1" ht="20.85" customHeight="1" x14ac:dyDescent="0.2">
      <c r="A16" s="109">
        <v>14113</v>
      </c>
      <c r="B16" s="110" t="s">
        <v>51</v>
      </c>
      <c r="C16" s="111"/>
      <c r="D16" s="111"/>
      <c r="E16" s="111"/>
      <c r="F16" s="111"/>
      <c r="G16" s="110">
        <v>70.5</v>
      </c>
      <c r="H16" s="111">
        <v>50</v>
      </c>
      <c r="I16" s="109" t="s">
        <v>101</v>
      </c>
      <c r="J16" s="112"/>
      <c r="K16" s="113"/>
    </row>
    <row r="17" spans="1:11" s="114" customFormat="1" ht="20.85" customHeight="1" x14ac:dyDescent="0.2">
      <c r="A17" s="109">
        <v>14114</v>
      </c>
      <c r="B17" s="110" t="s">
        <v>51</v>
      </c>
      <c r="C17" s="111"/>
      <c r="D17" s="111"/>
      <c r="E17" s="111"/>
      <c r="F17" s="111"/>
      <c r="G17" s="110">
        <v>70.5</v>
      </c>
      <c r="H17" s="111">
        <v>50</v>
      </c>
      <c r="I17" s="109" t="s">
        <v>102</v>
      </c>
      <c r="J17" s="112"/>
      <c r="K17" s="113"/>
    </row>
    <row r="18" spans="1:11" s="114" customFormat="1" ht="20.85" customHeight="1" x14ac:dyDescent="0.2">
      <c r="A18" s="109">
        <v>14117</v>
      </c>
      <c r="B18" s="110"/>
      <c r="C18" s="110" t="s">
        <v>51</v>
      </c>
      <c r="D18" s="111"/>
      <c r="E18" s="111"/>
      <c r="F18" s="111"/>
      <c r="G18" s="110">
        <v>56</v>
      </c>
      <c r="H18" s="111">
        <v>40</v>
      </c>
      <c r="I18" s="109" t="s">
        <v>133</v>
      </c>
      <c r="J18" s="112"/>
      <c r="K18" s="113"/>
    </row>
    <row r="19" spans="1:11" s="114" customFormat="1" ht="20.85" customHeight="1" x14ac:dyDescent="0.2">
      <c r="A19" s="109">
        <v>14122</v>
      </c>
      <c r="B19" s="110"/>
      <c r="C19" s="110" t="s">
        <v>51</v>
      </c>
      <c r="D19" s="111"/>
      <c r="E19" s="111"/>
      <c r="F19" s="111"/>
      <c r="G19" s="110">
        <v>69</v>
      </c>
      <c r="H19" s="111">
        <v>60</v>
      </c>
      <c r="I19" s="109" t="s">
        <v>127</v>
      </c>
      <c r="J19" s="112"/>
      <c r="K19" s="113"/>
    </row>
    <row r="20" spans="1:11" s="114" customFormat="1" ht="20.85" customHeight="1" x14ac:dyDescent="0.2">
      <c r="A20" s="109">
        <v>14202</v>
      </c>
      <c r="B20" s="110"/>
      <c r="C20" s="110" t="s">
        <v>51</v>
      </c>
      <c r="D20" s="111"/>
      <c r="E20" s="111"/>
      <c r="F20" s="111"/>
      <c r="G20" s="110">
        <v>69</v>
      </c>
      <c r="H20" s="111">
        <v>30</v>
      </c>
      <c r="I20" s="109" t="s">
        <v>106</v>
      </c>
      <c r="J20" s="112"/>
      <c r="K20" s="113"/>
    </row>
    <row r="21" spans="1:11" s="114" customFormat="1" ht="20.85" customHeight="1" x14ac:dyDescent="0.2">
      <c r="A21" s="109">
        <v>14203</v>
      </c>
      <c r="B21" s="110"/>
      <c r="C21" s="110" t="s">
        <v>51</v>
      </c>
      <c r="D21" s="111"/>
      <c r="E21" s="111"/>
      <c r="F21" s="111"/>
      <c r="G21" s="110">
        <v>69</v>
      </c>
      <c r="H21" s="111">
        <v>60</v>
      </c>
      <c r="I21" s="109" t="s">
        <v>107</v>
      </c>
      <c r="J21" s="112"/>
      <c r="K21" s="113"/>
    </row>
    <row r="22" spans="1:11" s="114" customFormat="1" ht="20.85" customHeight="1" x14ac:dyDescent="0.2">
      <c r="A22" s="109">
        <v>14204</v>
      </c>
      <c r="B22" s="110"/>
      <c r="C22" s="110" t="s">
        <v>51</v>
      </c>
      <c r="D22" s="111"/>
      <c r="E22" s="111"/>
      <c r="F22" s="111"/>
      <c r="G22" s="110">
        <v>97</v>
      </c>
      <c r="H22" s="111">
        <v>60</v>
      </c>
      <c r="I22" s="109" t="s">
        <v>112</v>
      </c>
      <c r="J22" s="112"/>
      <c r="K22" s="113"/>
    </row>
    <row r="23" spans="1:11" s="114" customFormat="1" ht="20.85" customHeight="1" x14ac:dyDescent="0.2">
      <c r="A23" s="109">
        <v>14205</v>
      </c>
      <c r="B23" s="110"/>
      <c r="C23" s="110" t="s">
        <v>51</v>
      </c>
      <c r="D23" s="111"/>
      <c r="E23" s="111"/>
      <c r="F23" s="111"/>
      <c r="G23" s="110">
        <v>97</v>
      </c>
      <c r="H23" s="111">
        <v>60</v>
      </c>
      <c r="I23" s="109" t="s">
        <v>113</v>
      </c>
      <c r="J23" s="112"/>
      <c r="K23" s="113"/>
    </row>
    <row r="24" spans="1:11" s="114" customFormat="1" ht="20.85" customHeight="1" x14ac:dyDescent="0.2">
      <c r="A24" s="109">
        <v>14206</v>
      </c>
      <c r="B24" s="110"/>
      <c r="C24" s="110" t="s">
        <v>51</v>
      </c>
      <c r="D24" s="111"/>
      <c r="E24" s="111"/>
      <c r="F24" s="111"/>
      <c r="G24" s="110">
        <v>69</v>
      </c>
      <c r="H24" s="111">
        <v>40</v>
      </c>
      <c r="I24" s="109" t="s">
        <v>108</v>
      </c>
      <c r="J24" s="112"/>
      <c r="K24" s="113"/>
    </row>
    <row r="25" spans="1:11" s="114" customFormat="1" ht="20.85" customHeight="1" x14ac:dyDescent="0.2">
      <c r="A25" s="109">
        <v>14207</v>
      </c>
      <c r="B25" s="110" t="s">
        <v>51</v>
      </c>
      <c r="C25" s="111"/>
      <c r="D25" s="111"/>
      <c r="E25" s="111"/>
      <c r="F25" s="111"/>
      <c r="G25" s="110">
        <v>97</v>
      </c>
      <c r="H25" s="111">
        <v>40</v>
      </c>
      <c r="I25" s="109" t="s">
        <v>122</v>
      </c>
      <c r="J25" s="112"/>
      <c r="K25" s="113"/>
    </row>
    <row r="26" spans="1:11" s="114" customFormat="1" ht="20.85" customHeight="1" x14ac:dyDescent="0.2">
      <c r="A26" s="109">
        <v>14208</v>
      </c>
      <c r="B26" s="110"/>
      <c r="C26" s="110" t="s">
        <v>51</v>
      </c>
      <c r="D26" s="111"/>
      <c r="E26" s="111"/>
      <c r="F26" s="111"/>
      <c r="G26" s="110">
        <v>69</v>
      </c>
      <c r="H26" s="111">
        <v>40</v>
      </c>
      <c r="I26" s="109" t="s">
        <v>110</v>
      </c>
      <c r="J26" s="112"/>
      <c r="K26" s="113"/>
    </row>
    <row r="27" spans="1:11" s="114" customFormat="1" ht="20.85" customHeight="1" x14ac:dyDescent="0.2">
      <c r="A27" s="109">
        <v>14209</v>
      </c>
      <c r="B27" s="110"/>
      <c r="C27" s="110" t="s">
        <v>51</v>
      </c>
      <c r="D27" s="111"/>
      <c r="E27" s="111"/>
      <c r="F27" s="111"/>
      <c r="G27" s="110">
        <v>72</v>
      </c>
      <c r="H27" s="111">
        <v>30</v>
      </c>
      <c r="I27" s="109" t="s">
        <v>111</v>
      </c>
      <c r="J27" s="112"/>
      <c r="K27" s="113"/>
    </row>
    <row r="28" spans="1:11" s="114" customFormat="1" ht="20.85" customHeight="1" x14ac:dyDescent="0.2">
      <c r="A28" s="109">
        <v>14210</v>
      </c>
      <c r="B28" s="110"/>
      <c r="C28" s="110" t="s">
        <v>51</v>
      </c>
      <c r="D28" s="111"/>
      <c r="E28" s="111"/>
      <c r="F28" s="111"/>
      <c r="G28" s="110">
        <v>80</v>
      </c>
      <c r="H28" s="111">
        <v>40</v>
      </c>
      <c r="I28" s="109" t="s">
        <v>18</v>
      </c>
      <c r="J28" s="112"/>
    </row>
    <row r="29" spans="1:11" s="114" customFormat="1" ht="20.85" customHeight="1" x14ac:dyDescent="0.2">
      <c r="A29" s="109">
        <v>14217</v>
      </c>
      <c r="B29" s="110"/>
      <c r="C29" s="110" t="s">
        <v>51</v>
      </c>
      <c r="D29" s="111"/>
      <c r="E29" s="111"/>
      <c r="F29" s="111"/>
      <c r="G29" s="110">
        <v>102</v>
      </c>
      <c r="H29" s="111">
        <v>80</v>
      </c>
      <c r="I29" s="109" t="s">
        <v>105</v>
      </c>
      <c r="J29" s="112"/>
      <c r="K29" s="113"/>
    </row>
    <row r="30" spans="1:11" s="114" customFormat="1" ht="20.85" customHeight="1" x14ac:dyDescent="0.2">
      <c r="A30" s="109">
        <v>14218</v>
      </c>
      <c r="B30" s="110"/>
      <c r="C30" s="110" t="s">
        <v>51</v>
      </c>
      <c r="D30" s="111"/>
      <c r="E30" s="111"/>
      <c r="F30" s="111"/>
      <c r="G30" s="110">
        <v>69</v>
      </c>
      <c r="H30" s="111">
        <v>40</v>
      </c>
      <c r="I30" s="109" t="s">
        <v>128</v>
      </c>
      <c r="J30" s="112"/>
    </row>
    <row r="31" spans="1:11" s="114" customFormat="1" ht="20.85" customHeight="1" x14ac:dyDescent="0.2">
      <c r="A31" s="109">
        <v>14219</v>
      </c>
      <c r="B31" s="110"/>
      <c r="C31" s="110" t="s">
        <v>51</v>
      </c>
      <c r="D31" s="111"/>
      <c r="E31" s="111"/>
      <c r="F31" s="111"/>
      <c r="G31" s="110">
        <v>80</v>
      </c>
      <c r="H31" s="111">
        <v>40</v>
      </c>
      <c r="I31" s="109" t="s">
        <v>105</v>
      </c>
      <c r="J31" s="112"/>
    </row>
    <row r="32" spans="1:11" s="114" customFormat="1" ht="20.85" customHeight="1" x14ac:dyDescent="0.2">
      <c r="A32" s="109">
        <v>14303</v>
      </c>
      <c r="B32" s="110"/>
      <c r="C32" s="110" t="s">
        <v>51</v>
      </c>
      <c r="D32" s="111"/>
      <c r="E32" s="111"/>
      <c r="F32" s="111"/>
      <c r="G32" s="110">
        <v>89</v>
      </c>
      <c r="H32" s="111">
        <v>45</v>
      </c>
      <c r="I32" s="109" t="s">
        <v>115</v>
      </c>
      <c r="J32" s="112"/>
      <c r="K32" s="113"/>
    </row>
    <row r="33" spans="1:11" s="114" customFormat="1" ht="20.85" customHeight="1" x14ac:dyDescent="0.2">
      <c r="A33" s="109">
        <v>14304</v>
      </c>
      <c r="B33" s="110"/>
      <c r="C33" s="110" t="s">
        <v>51</v>
      </c>
      <c r="D33" s="111"/>
      <c r="E33" s="111"/>
      <c r="F33" s="111"/>
      <c r="G33" s="110">
        <v>88</v>
      </c>
      <c r="H33" s="111">
        <v>45</v>
      </c>
      <c r="I33" s="109" t="s">
        <v>116</v>
      </c>
      <c r="J33" s="112"/>
      <c r="K33" s="113"/>
    </row>
    <row r="34" spans="1:11" s="114" customFormat="1" ht="20.85" customHeight="1" x14ac:dyDescent="0.2">
      <c r="A34" s="109">
        <v>14305</v>
      </c>
      <c r="B34" s="110"/>
      <c r="C34" s="110" t="s">
        <v>51</v>
      </c>
      <c r="D34" s="111"/>
      <c r="E34" s="111"/>
      <c r="F34" s="111"/>
      <c r="G34" s="110">
        <v>91.5</v>
      </c>
      <c r="H34" s="111">
        <v>30</v>
      </c>
      <c r="I34" s="109" t="s">
        <v>117</v>
      </c>
      <c r="J34" s="112"/>
      <c r="K34" s="113"/>
    </row>
    <row r="35" spans="1:11" s="114" customFormat="1" ht="20.85" customHeight="1" x14ac:dyDescent="0.2">
      <c r="A35" s="109">
        <v>14306</v>
      </c>
      <c r="B35" s="110"/>
      <c r="C35" s="110" t="s">
        <v>51</v>
      </c>
      <c r="D35" s="111"/>
      <c r="E35" s="111"/>
      <c r="F35" s="111"/>
      <c r="G35" s="110">
        <v>88</v>
      </c>
      <c r="H35" s="111">
        <v>30</v>
      </c>
      <c r="I35" s="109" t="s">
        <v>119</v>
      </c>
      <c r="J35" s="112"/>
      <c r="K35" s="113"/>
    </row>
    <row r="36" spans="1:11" s="114" customFormat="1" ht="20.85" customHeight="1" x14ac:dyDescent="0.2">
      <c r="A36" s="109">
        <v>14307</v>
      </c>
      <c r="B36" s="110"/>
      <c r="C36" s="110" t="s">
        <v>51</v>
      </c>
      <c r="D36" s="111"/>
      <c r="E36" s="111"/>
      <c r="F36" s="111"/>
      <c r="G36" s="110">
        <v>88</v>
      </c>
      <c r="H36" s="111">
        <v>40</v>
      </c>
      <c r="I36" s="109" t="s">
        <v>120</v>
      </c>
      <c r="J36" s="112"/>
      <c r="K36" s="113"/>
    </row>
    <row r="37" spans="1:11" s="114" customFormat="1" ht="20.85" customHeight="1" x14ac:dyDescent="0.2">
      <c r="A37" s="109">
        <v>14308</v>
      </c>
      <c r="B37" s="110"/>
      <c r="C37" s="110" t="s">
        <v>51</v>
      </c>
      <c r="D37" s="111"/>
      <c r="E37" s="111"/>
      <c r="F37" s="111"/>
      <c r="G37" s="110">
        <v>88</v>
      </c>
      <c r="H37" s="111">
        <v>30</v>
      </c>
      <c r="I37" s="109" t="s">
        <v>121</v>
      </c>
      <c r="J37" s="112"/>
      <c r="K37" s="113"/>
    </row>
    <row r="38" spans="1:11" s="114" customFormat="1" ht="20.85" customHeight="1" x14ac:dyDescent="0.2">
      <c r="A38" s="109">
        <v>14309</v>
      </c>
      <c r="B38" s="110"/>
      <c r="C38" s="110" t="s">
        <v>51</v>
      </c>
      <c r="D38" s="111"/>
      <c r="E38" s="111"/>
      <c r="F38" s="111"/>
      <c r="G38" s="110">
        <v>92.5</v>
      </c>
      <c r="H38" s="111">
        <v>30</v>
      </c>
      <c r="I38" s="109" t="s">
        <v>118</v>
      </c>
      <c r="J38" s="112"/>
      <c r="K38" s="113"/>
    </row>
    <row r="39" spans="1:11" s="114" customFormat="1" ht="20.85" customHeight="1" x14ac:dyDescent="0.2">
      <c r="A39" s="109">
        <v>14313</v>
      </c>
      <c r="B39" s="110" t="s">
        <v>51</v>
      </c>
      <c r="C39" s="111"/>
      <c r="D39" s="111"/>
      <c r="E39" s="111"/>
      <c r="F39" s="111"/>
      <c r="G39" s="110">
        <v>187</v>
      </c>
      <c r="H39" s="111">
        <v>187</v>
      </c>
      <c r="I39" s="109" t="s">
        <v>123</v>
      </c>
      <c r="J39" s="112"/>
      <c r="K39" s="113"/>
    </row>
    <row r="40" spans="1:11" s="114" customFormat="1" ht="20.85" customHeight="1" x14ac:dyDescent="0.2">
      <c r="A40" s="109">
        <v>14315</v>
      </c>
      <c r="B40" s="110"/>
      <c r="C40" s="110" t="s">
        <v>51</v>
      </c>
      <c r="D40" s="111"/>
      <c r="E40" s="111"/>
      <c r="F40" s="111"/>
      <c r="G40" s="110">
        <v>30</v>
      </c>
      <c r="H40" s="111">
        <v>15</v>
      </c>
      <c r="I40" s="109" t="s">
        <v>105</v>
      </c>
      <c r="J40" s="112"/>
    </row>
    <row r="41" spans="1:11" s="114" customFormat="1" ht="20.85" customHeight="1" x14ac:dyDescent="0.2">
      <c r="A41" s="115"/>
      <c r="B41" s="116"/>
      <c r="C41" s="116"/>
      <c r="D41" s="117"/>
      <c r="E41" s="117"/>
      <c r="F41" s="117"/>
      <c r="G41" s="116"/>
      <c r="H41" s="117"/>
      <c r="I41" s="115"/>
      <c r="J41" s="112"/>
    </row>
    <row r="42" spans="1:11" s="114" customFormat="1" ht="20.85" customHeight="1" x14ac:dyDescent="0.2">
      <c r="A42" s="118"/>
      <c r="B42" s="119"/>
      <c r="C42" s="119"/>
      <c r="D42" s="120"/>
      <c r="E42" s="120"/>
      <c r="F42" s="120"/>
      <c r="G42" s="119"/>
      <c r="H42" s="120"/>
      <c r="I42" s="118"/>
      <c r="J42" s="112"/>
    </row>
    <row r="43" spans="1:11" s="114" customFormat="1" ht="20.85" customHeight="1" x14ac:dyDescent="0.2">
      <c r="A43" s="121"/>
      <c r="B43" s="122"/>
      <c r="C43" s="122"/>
      <c r="D43" s="123"/>
      <c r="E43" s="123"/>
      <c r="F43" s="123"/>
      <c r="G43" s="122"/>
      <c r="H43" s="123"/>
      <c r="I43" s="121"/>
      <c r="J43" s="112"/>
    </row>
    <row r="44" spans="1:11" s="16" customFormat="1" ht="20.85" customHeight="1" x14ac:dyDescent="0.3">
      <c r="A44" s="32" t="s">
        <v>2</v>
      </c>
      <c r="B44" s="32"/>
      <c r="C44" s="32"/>
      <c r="D44" s="32"/>
      <c r="E44" s="32"/>
      <c r="F44" s="32"/>
      <c r="G44" s="33">
        <f>SUM(G6:G43)</f>
        <v>2717.5</v>
      </c>
      <c r="H44" s="33">
        <f>SUM(H6:H43)</f>
        <v>1645</v>
      </c>
      <c r="I44" s="32"/>
      <c r="J44" s="101"/>
      <c r="K44" s="103"/>
    </row>
    <row r="45" spans="1:11" ht="18" customHeight="1" x14ac:dyDescent="0.3">
      <c r="K45" s="102"/>
    </row>
    <row r="46" spans="1:11" ht="18" customHeight="1" x14ac:dyDescent="0.3">
      <c r="A46" s="16"/>
      <c r="G46" s="35"/>
      <c r="K46" s="102"/>
    </row>
    <row r="47" spans="1:11" ht="18" customHeight="1" x14ac:dyDescent="0.3">
      <c r="G47" s="35"/>
      <c r="K47" s="102"/>
    </row>
    <row r="48" spans="1:11" ht="18" customHeight="1" x14ac:dyDescent="0.3">
      <c r="K48" s="102"/>
    </row>
    <row r="49" spans="11:11" ht="18" customHeight="1" x14ac:dyDescent="0.3">
      <c r="K49" s="102"/>
    </row>
    <row r="50" spans="11:11" ht="18" customHeight="1" x14ac:dyDescent="0.3">
      <c r="K50" s="102"/>
    </row>
    <row r="51" spans="11:11" ht="18" customHeight="1" x14ac:dyDescent="0.3">
      <c r="K51" s="102"/>
    </row>
  </sheetData>
  <sortState ref="A6:K42">
    <sortCondition ref="A6:A42"/>
  </sortState>
  <mergeCells count="6">
    <mergeCell ref="I4:I5"/>
    <mergeCell ref="A2:I2"/>
    <mergeCell ref="B4:F4"/>
    <mergeCell ref="A4:A5"/>
    <mergeCell ref="G4:G5"/>
    <mergeCell ref="H4:H5"/>
  </mergeCells>
  <phoneticPr fontId="13" type="noConversion"/>
  <printOptions horizontalCentered="1"/>
  <pageMargins left="0.39370078740157483" right="0.39370078740157483" top="0.47244094488188981" bottom="0.31496062992125984" header="0.27559055118110237" footer="0.19685039370078741"/>
  <pageSetup paperSize="9" scale="80" orientation="portrait" r:id="rId1"/>
  <headerFooter alignWithMargins="0">
    <oddFooter>&amp;R&amp;D(&amp;T) : &amp;F : page_&amp;P/&amp;N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S802"/>
  <sheetViews>
    <sheetView view="pageBreakPreview" topLeftCell="A778" zoomScaleNormal="100" zoomScaleSheetLayoutView="100" workbookViewId="0">
      <selection activeCell="C799" sqref="C799"/>
    </sheetView>
  </sheetViews>
  <sheetFormatPr defaultRowHeight="18.75" x14ac:dyDescent="0.3"/>
  <cols>
    <col min="1" max="1" width="7.7109375" style="1" customWidth="1"/>
    <col min="2" max="2" width="8.42578125" style="1" customWidth="1"/>
    <col min="3" max="5" width="11.5703125" style="1" bestFit="1" customWidth="1"/>
    <col min="6" max="7" width="11.7109375" style="1" bestFit="1" customWidth="1"/>
    <col min="8" max="8" width="11.5703125" style="1" bestFit="1" customWidth="1"/>
    <col min="9" max="14" width="11.7109375" style="1" bestFit="1" customWidth="1"/>
    <col min="15" max="15" width="11.5703125" style="1" bestFit="1" customWidth="1"/>
    <col min="16" max="16" width="8.42578125" style="77" customWidth="1"/>
    <col min="17" max="18" width="9.140625" style="1"/>
    <col min="19" max="19" width="10" style="1" bestFit="1" customWidth="1"/>
    <col min="20" max="16384" width="9.140625" style="1"/>
  </cols>
  <sheetData>
    <row r="1" spans="1:19" x14ac:dyDescent="0.3">
      <c r="P1" s="124" t="s">
        <v>32</v>
      </c>
    </row>
    <row r="2" spans="1:19" s="43" customFormat="1" ht="23.25" x14ac:dyDescent="0.2">
      <c r="A2" s="179" t="s">
        <v>54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9" s="55" customFormat="1" ht="21" x14ac:dyDescent="0.35">
      <c r="A3" s="6" t="s">
        <v>73</v>
      </c>
      <c r="B3" s="6" t="s">
        <v>129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125"/>
    </row>
    <row r="4" spans="1:19" s="8" customFormat="1" ht="21" x14ac:dyDescent="0.35">
      <c r="A4" s="7" t="s">
        <v>14</v>
      </c>
      <c r="C4" s="56" t="s">
        <v>130</v>
      </c>
      <c r="D4" s="56"/>
      <c r="E4" s="7"/>
      <c r="G4" s="9"/>
      <c r="H4" s="14"/>
      <c r="I4" s="9"/>
      <c r="J4" s="9"/>
      <c r="K4" s="9"/>
      <c r="L4" s="9"/>
      <c r="M4" s="9"/>
      <c r="N4" s="9"/>
      <c r="O4" s="9"/>
      <c r="P4" s="126"/>
    </row>
    <row r="5" spans="1:19" s="8" customFormat="1" ht="21" x14ac:dyDescent="0.35">
      <c r="A5" s="56" t="s">
        <v>88</v>
      </c>
      <c r="C5" s="56">
        <v>14103</v>
      </c>
      <c r="D5" s="56"/>
      <c r="E5" s="56"/>
      <c r="H5" s="39"/>
      <c r="I5" s="9"/>
      <c r="J5" s="9"/>
      <c r="K5" s="9"/>
      <c r="L5" s="9"/>
      <c r="M5" s="9"/>
      <c r="P5" s="126"/>
    </row>
    <row r="6" spans="1:19" x14ac:dyDescent="0.3">
      <c r="A6" s="40" t="s">
        <v>7</v>
      </c>
      <c r="C6" s="69" t="s">
        <v>33</v>
      </c>
      <c r="D6" s="16" t="s">
        <v>9</v>
      </c>
      <c r="E6" s="41" t="s">
        <v>8</v>
      </c>
      <c r="F6" s="1" t="s">
        <v>10</v>
      </c>
      <c r="G6" s="41" t="s">
        <v>8</v>
      </c>
      <c r="H6" s="1" t="s">
        <v>29</v>
      </c>
    </row>
    <row r="7" spans="1:19" s="42" customFormat="1" x14ac:dyDescent="0.3">
      <c r="A7" s="152" t="s">
        <v>0</v>
      </c>
      <c r="B7" s="51" t="s">
        <v>74</v>
      </c>
      <c r="C7" s="50">
        <v>1</v>
      </c>
      <c r="D7" s="50">
        <v>2</v>
      </c>
      <c r="E7" s="50">
        <v>3</v>
      </c>
      <c r="F7" s="50">
        <v>4</v>
      </c>
      <c r="G7" s="50">
        <v>5</v>
      </c>
      <c r="H7" s="50">
        <v>6</v>
      </c>
      <c r="I7" s="50">
        <v>7</v>
      </c>
      <c r="J7" s="50">
        <v>8</v>
      </c>
      <c r="K7" s="50">
        <v>9</v>
      </c>
      <c r="L7" s="50">
        <v>10</v>
      </c>
      <c r="M7" s="50">
        <v>11</v>
      </c>
      <c r="N7" s="50">
        <v>12</v>
      </c>
      <c r="O7" s="50">
        <v>13</v>
      </c>
      <c r="P7" s="154" t="s">
        <v>2</v>
      </c>
    </row>
    <row r="8" spans="1:19" s="42" customFormat="1" x14ac:dyDescent="0.3">
      <c r="A8" s="153"/>
      <c r="B8" s="52" t="s">
        <v>1</v>
      </c>
      <c r="C8" s="53" t="s">
        <v>75</v>
      </c>
      <c r="D8" s="53" t="s">
        <v>76</v>
      </c>
      <c r="E8" s="53" t="s">
        <v>77</v>
      </c>
      <c r="F8" s="53" t="s">
        <v>78</v>
      </c>
      <c r="G8" s="53" t="s">
        <v>79</v>
      </c>
      <c r="H8" s="53" t="s">
        <v>80</v>
      </c>
      <c r="I8" s="53" t="s">
        <v>81</v>
      </c>
      <c r="J8" s="53" t="s">
        <v>82</v>
      </c>
      <c r="K8" s="53" t="s">
        <v>83</v>
      </c>
      <c r="L8" s="53" t="s">
        <v>84</v>
      </c>
      <c r="M8" s="53" t="s">
        <v>85</v>
      </c>
      <c r="N8" s="53" t="s">
        <v>86</v>
      </c>
      <c r="O8" s="53" t="s">
        <v>87</v>
      </c>
      <c r="P8" s="155"/>
      <c r="S8" s="44"/>
    </row>
    <row r="9" spans="1:19" s="42" customFormat="1" x14ac:dyDescent="0.3">
      <c r="A9" s="180" t="s">
        <v>24</v>
      </c>
      <c r="B9" s="180"/>
      <c r="C9" s="45"/>
      <c r="D9" s="45"/>
      <c r="E9" s="92"/>
      <c r="F9" s="92"/>
      <c r="G9" s="92"/>
      <c r="H9" s="57"/>
      <c r="I9" s="92"/>
      <c r="J9" s="92"/>
      <c r="K9" s="92"/>
      <c r="L9" s="45"/>
      <c r="M9" s="92"/>
      <c r="N9" s="92"/>
      <c r="O9" s="92"/>
      <c r="P9" s="127">
        <f>SUM(C9:O9)</f>
        <v>0</v>
      </c>
      <c r="S9" s="44"/>
    </row>
    <row r="10" spans="1:19" s="42" customFormat="1" x14ac:dyDescent="0.3">
      <c r="A10" s="181" t="s">
        <v>25</v>
      </c>
      <c r="B10" s="181"/>
      <c r="C10" s="46"/>
      <c r="D10" s="46"/>
      <c r="E10" s="47"/>
      <c r="F10" s="47"/>
      <c r="G10" s="47"/>
      <c r="H10" s="58"/>
      <c r="I10" s="47"/>
      <c r="J10" s="47"/>
      <c r="K10" s="47"/>
      <c r="L10" s="47"/>
      <c r="M10" s="46"/>
      <c r="N10" s="46"/>
      <c r="O10" s="46"/>
      <c r="P10" s="128">
        <f t="shared" ref="P10:P14" si="0">SUM(C10:O10)</f>
        <v>0</v>
      </c>
      <c r="S10" s="44"/>
    </row>
    <row r="11" spans="1:19" s="42" customFormat="1" x14ac:dyDescent="0.3">
      <c r="A11" s="181" t="s">
        <v>26</v>
      </c>
      <c r="B11" s="181"/>
      <c r="C11" s="46"/>
      <c r="D11" s="46"/>
      <c r="E11" s="47"/>
      <c r="F11" s="47"/>
      <c r="G11" s="47"/>
      <c r="H11" s="59"/>
      <c r="I11" s="46"/>
      <c r="J11" s="46"/>
      <c r="K11" s="46"/>
      <c r="L11" s="166">
        <v>28</v>
      </c>
      <c r="M11" s="167"/>
      <c r="N11" s="167"/>
      <c r="O11" s="168"/>
      <c r="P11" s="128">
        <f t="shared" si="0"/>
        <v>28</v>
      </c>
      <c r="S11" s="44"/>
    </row>
    <row r="12" spans="1:19" s="42" customFormat="1" x14ac:dyDescent="0.3">
      <c r="A12" s="181" t="s">
        <v>27</v>
      </c>
      <c r="B12" s="181"/>
      <c r="C12" s="46"/>
      <c r="D12" s="46"/>
      <c r="E12" s="47"/>
      <c r="F12" s="47"/>
      <c r="G12" s="47"/>
      <c r="H12" s="59"/>
      <c r="I12" s="47"/>
      <c r="J12" s="47"/>
      <c r="K12" s="47"/>
      <c r="L12" s="47"/>
      <c r="M12" s="46"/>
      <c r="N12" s="46"/>
      <c r="O12" s="46"/>
      <c r="P12" s="128">
        <f t="shared" si="0"/>
        <v>0</v>
      </c>
      <c r="S12" s="44"/>
    </row>
    <row r="13" spans="1:19" s="42" customFormat="1" x14ac:dyDescent="0.3">
      <c r="A13" s="182" t="s">
        <v>28</v>
      </c>
      <c r="B13" s="182"/>
      <c r="C13" s="48"/>
      <c r="D13" s="48"/>
      <c r="E13" s="49"/>
      <c r="F13" s="49"/>
      <c r="G13" s="49"/>
      <c r="H13" s="60"/>
      <c r="I13" s="49"/>
      <c r="J13" s="49"/>
      <c r="K13" s="49"/>
      <c r="L13" s="49"/>
      <c r="M13" s="48"/>
      <c r="N13" s="48"/>
      <c r="O13" s="48"/>
      <c r="P13" s="128">
        <f t="shared" si="0"/>
        <v>0</v>
      </c>
      <c r="S13" s="44"/>
    </row>
    <row r="14" spans="1:19" s="42" customFormat="1" x14ac:dyDescent="0.3">
      <c r="A14" s="61" t="s">
        <v>3</v>
      </c>
      <c r="B14" s="62"/>
      <c r="C14" s="63">
        <v>0</v>
      </c>
      <c r="D14" s="63">
        <v>0</v>
      </c>
      <c r="E14" s="64">
        <v>0</v>
      </c>
      <c r="F14" s="64">
        <v>0</v>
      </c>
      <c r="G14" s="64">
        <v>0</v>
      </c>
      <c r="H14" s="65"/>
      <c r="I14" s="63">
        <v>0</v>
      </c>
      <c r="J14" s="63">
        <v>0</v>
      </c>
      <c r="K14" s="63">
        <v>0</v>
      </c>
      <c r="L14" s="63">
        <f>L11</f>
        <v>28</v>
      </c>
      <c r="M14" s="63">
        <f>L11</f>
        <v>28</v>
      </c>
      <c r="N14" s="63">
        <f>L11</f>
        <v>28</v>
      </c>
      <c r="O14" s="63">
        <f>L11</f>
        <v>28</v>
      </c>
      <c r="P14" s="63">
        <f t="shared" si="0"/>
        <v>112</v>
      </c>
    </row>
    <row r="15" spans="1:19" s="42" customFormat="1" x14ac:dyDescent="0.3">
      <c r="A15" s="66" t="s">
        <v>4</v>
      </c>
      <c r="B15" s="67"/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5"/>
      <c r="I15" s="68">
        <v>0</v>
      </c>
      <c r="J15" s="68">
        <v>0</v>
      </c>
      <c r="K15" s="68">
        <v>0</v>
      </c>
      <c r="L15" s="68">
        <v>1</v>
      </c>
      <c r="M15" s="68">
        <v>1</v>
      </c>
      <c r="N15" s="68">
        <v>1</v>
      </c>
      <c r="O15" s="68">
        <v>1</v>
      </c>
      <c r="P15" s="68">
        <f>IF(SUM(C15:O15)&gt;35,35,SUM(C15:O15))</f>
        <v>4</v>
      </c>
    </row>
    <row r="16" spans="1:19" s="42" customFormat="1" x14ac:dyDescent="0.3">
      <c r="A16" s="40" t="s">
        <v>7</v>
      </c>
      <c r="B16" s="1"/>
      <c r="C16" s="41" t="s">
        <v>45</v>
      </c>
      <c r="D16" s="1" t="s">
        <v>9</v>
      </c>
      <c r="E16" s="69" t="s">
        <v>33</v>
      </c>
      <c r="F16" s="16" t="s">
        <v>10</v>
      </c>
      <c r="G16" s="41" t="s">
        <v>8</v>
      </c>
      <c r="H16" s="1" t="s">
        <v>29</v>
      </c>
      <c r="I16" s="1"/>
      <c r="J16" s="1"/>
      <c r="K16" s="1"/>
      <c r="L16" s="1"/>
      <c r="M16" s="1"/>
      <c r="N16" s="1"/>
      <c r="O16" s="1"/>
      <c r="P16" s="77"/>
    </row>
    <row r="17" spans="1:19" x14ac:dyDescent="0.3">
      <c r="A17" s="152" t="s">
        <v>0</v>
      </c>
      <c r="B17" s="51" t="s">
        <v>74</v>
      </c>
      <c r="C17" s="50">
        <v>1</v>
      </c>
      <c r="D17" s="50">
        <v>2</v>
      </c>
      <c r="E17" s="50">
        <v>3</v>
      </c>
      <c r="F17" s="50">
        <v>4</v>
      </c>
      <c r="G17" s="50">
        <v>5</v>
      </c>
      <c r="H17" s="50">
        <v>6</v>
      </c>
      <c r="I17" s="50">
        <v>7</v>
      </c>
      <c r="J17" s="50">
        <v>8</v>
      </c>
      <c r="K17" s="50">
        <v>9</v>
      </c>
      <c r="L17" s="50">
        <v>10</v>
      </c>
      <c r="M17" s="50">
        <v>11</v>
      </c>
      <c r="N17" s="50">
        <v>12</v>
      </c>
      <c r="O17" s="50">
        <v>13</v>
      </c>
      <c r="P17" s="154" t="s">
        <v>2</v>
      </c>
    </row>
    <row r="18" spans="1:19" x14ac:dyDescent="0.3">
      <c r="A18" s="153"/>
      <c r="B18" s="52" t="s">
        <v>1</v>
      </c>
      <c r="C18" s="53" t="s">
        <v>75</v>
      </c>
      <c r="D18" s="53" t="s">
        <v>76</v>
      </c>
      <c r="E18" s="53" t="s">
        <v>77</v>
      </c>
      <c r="F18" s="53" t="s">
        <v>78</v>
      </c>
      <c r="G18" s="53" t="s">
        <v>79</v>
      </c>
      <c r="H18" s="53" t="s">
        <v>80</v>
      </c>
      <c r="I18" s="53" t="s">
        <v>81</v>
      </c>
      <c r="J18" s="53" t="s">
        <v>82</v>
      </c>
      <c r="K18" s="53" t="s">
        <v>83</v>
      </c>
      <c r="L18" s="53" t="s">
        <v>84</v>
      </c>
      <c r="M18" s="53" t="s">
        <v>85</v>
      </c>
      <c r="N18" s="53" t="s">
        <v>86</v>
      </c>
      <c r="O18" s="53" t="s">
        <v>87</v>
      </c>
      <c r="P18" s="155"/>
    </row>
    <row r="19" spans="1:19" x14ac:dyDescent="0.3">
      <c r="A19" s="156" t="s">
        <v>24</v>
      </c>
      <c r="B19" s="157"/>
      <c r="C19" s="45"/>
      <c r="D19" s="45"/>
      <c r="E19" s="160">
        <v>50</v>
      </c>
      <c r="F19" s="161"/>
      <c r="G19" s="162"/>
      <c r="H19" s="57"/>
      <c r="I19" s="92"/>
      <c r="J19" s="92"/>
      <c r="K19" s="92"/>
      <c r="L19" s="45"/>
      <c r="M19" s="92"/>
      <c r="N19" s="92"/>
      <c r="O19" s="92"/>
      <c r="P19" s="127">
        <f>SUM(C19:O19)</f>
        <v>50</v>
      </c>
    </row>
    <row r="20" spans="1:19" x14ac:dyDescent="0.3">
      <c r="A20" s="158" t="s">
        <v>25</v>
      </c>
      <c r="B20" s="159"/>
      <c r="C20" s="46"/>
      <c r="D20" s="46"/>
      <c r="E20" s="47"/>
      <c r="F20" s="47"/>
      <c r="G20" s="47"/>
      <c r="H20" s="58"/>
      <c r="I20" s="163">
        <v>17</v>
      </c>
      <c r="J20" s="164"/>
      <c r="K20" s="165"/>
      <c r="L20" s="47"/>
      <c r="M20" s="46"/>
      <c r="N20" s="46"/>
      <c r="O20" s="46"/>
      <c r="P20" s="128">
        <f t="shared" ref="P20:P23" si="1">SUM(C20:O20)</f>
        <v>17</v>
      </c>
    </row>
    <row r="21" spans="1:19" x14ac:dyDescent="0.3">
      <c r="A21" s="158" t="s">
        <v>26</v>
      </c>
      <c r="B21" s="159"/>
      <c r="C21" s="46"/>
      <c r="D21" s="46"/>
      <c r="E21" s="47"/>
      <c r="F21" s="47"/>
      <c r="G21" s="47"/>
      <c r="H21" s="59"/>
      <c r="I21" s="166">
        <v>17</v>
      </c>
      <c r="J21" s="167"/>
      <c r="K21" s="168"/>
      <c r="L21" s="47"/>
      <c r="M21" s="47"/>
      <c r="N21" s="47"/>
      <c r="O21" s="46"/>
      <c r="P21" s="128">
        <f t="shared" si="1"/>
        <v>17</v>
      </c>
    </row>
    <row r="22" spans="1:19" x14ac:dyDescent="0.3">
      <c r="A22" s="158" t="s">
        <v>27</v>
      </c>
      <c r="B22" s="159"/>
      <c r="C22" s="46"/>
      <c r="D22" s="46"/>
      <c r="E22" s="47"/>
      <c r="F22" s="47"/>
      <c r="G22" s="47"/>
      <c r="H22" s="59"/>
      <c r="I22" s="47"/>
      <c r="J22" s="47"/>
      <c r="K22" s="47"/>
      <c r="L22" s="47"/>
      <c r="M22" s="46"/>
      <c r="N22" s="46"/>
      <c r="O22" s="46"/>
      <c r="P22" s="128">
        <f t="shared" si="1"/>
        <v>0</v>
      </c>
    </row>
    <row r="23" spans="1:19" x14ac:dyDescent="0.3">
      <c r="A23" s="150" t="s">
        <v>28</v>
      </c>
      <c r="B23" s="151"/>
      <c r="C23" s="48"/>
      <c r="D23" s="48"/>
      <c r="E23" s="49"/>
      <c r="F23" s="49"/>
      <c r="G23" s="49"/>
      <c r="H23" s="60"/>
      <c r="I23" s="49"/>
      <c r="J23" s="49"/>
      <c r="K23" s="49"/>
      <c r="L23" s="49"/>
      <c r="M23" s="48"/>
      <c r="N23" s="48"/>
      <c r="O23" s="48"/>
      <c r="P23" s="129">
        <f t="shared" si="1"/>
        <v>0</v>
      </c>
    </row>
    <row r="24" spans="1:19" x14ac:dyDescent="0.3">
      <c r="A24" s="61" t="s">
        <v>3</v>
      </c>
      <c r="B24" s="62"/>
      <c r="C24" s="63">
        <v>0</v>
      </c>
      <c r="D24" s="63">
        <v>0</v>
      </c>
      <c r="E24" s="63">
        <f>SUM(E19:G22)</f>
        <v>50</v>
      </c>
      <c r="F24" s="63">
        <f>SUM(E19:G22)</f>
        <v>50</v>
      </c>
      <c r="G24" s="63">
        <f>SUM(E19:G22)</f>
        <v>50</v>
      </c>
      <c r="H24" s="65"/>
      <c r="I24" s="63">
        <f>SUM(I20,I21)</f>
        <v>34</v>
      </c>
      <c r="J24" s="63">
        <f>SUM(I20,I21)</f>
        <v>34</v>
      </c>
      <c r="K24" s="63">
        <f>SUM(I20,I21)</f>
        <v>34</v>
      </c>
      <c r="L24" s="63">
        <v>0</v>
      </c>
      <c r="M24" s="63">
        <v>0</v>
      </c>
      <c r="N24" s="63">
        <v>0</v>
      </c>
      <c r="O24" s="63">
        <v>0</v>
      </c>
      <c r="P24" s="63">
        <f>SUM(C24:O24)</f>
        <v>252</v>
      </c>
    </row>
    <row r="25" spans="1:19" x14ac:dyDescent="0.3">
      <c r="A25" s="201" t="s">
        <v>4</v>
      </c>
      <c r="B25" s="202"/>
      <c r="C25" s="203">
        <v>0</v>
      </c>
      <c r="D25" s="203">
        <v>0</v>
      </c>
      <c r="E25" s="203">
        <f>COUNTA(E19:G22)</f>
        <v>1</v>
      </c>
      <c r="F25" s="68">
        <f>COUNTA(E19:G22)</f>
        <v>1</v>
      </c>
      <c r="G25" s="68">
        <f>COUNTA(E19:G22)</f>
        <v>1</v>
      </c>
      <c r="H25" s="65"/>
      <c r="I25" s="68">
        <v>2</v>
      </c>
      <c r="J25" s="68">
        <v>2</v>
      </c>
      <c r="K25" s="68">
        <v>2</v>
      </c>
      <c r="L25" s="68">
        <v>0</v>
      </c>
      <c r="M25" s="68">
        <v>0</v>
      </c>
      <c r="N25" s="68">
        <v>0</v>
      </c>
      <c r="O25" s="68">
        <v>0</v>
      </c>
      <c r="P25" s="68">
        <f>IF(SUM(C25:O25)&gt;35,35,SUM(C25:O25))</f>
        <v>9</v>
      </c>
    </row>
    <row r="26" spans="1:19" s="8" customFormat="1" ht="21" x14ac:dyDescent="0.35">
      <c r="A26" s="56" t="s">
        <v>88</v>
      </c>
      <c r="B26" s="9"/>
      <c r="C26" s="56">
        <v>14104</v>
      </c>
      <c r="D26" s="56"/>
      <c r="E26" s="56"/>
      <c r="H26" s="39"/>
      <c r="I26" s="9"/>
      <c r="J26" s="9"/>
      <c r="K26" s="9"/>
      <c r="L26" s="9"/>
      <c r="M26" s="9"/>
      <c r="P26" s="126"/>
    </row>
    <row r="27" spans="1:19" x14ac:dyDescent="0.3">
      <c r="A27" s="40" t="s">
        <v>7</v>
      </c>
      <c r="C27" s="69" t="s">
        <v>33</v>
      </c>
      <c r="D27" s="16" t="s">
        <v>9</v>
      </c>
      <c r="E27" s="41" t="s">
        <v>8</v>
      </c>
      <c r="F27" s="1" t="s">
        <v>10</v>
      </c>
      <c r="G27" s="41" t="s">
        <v>8</v>
      </c>
      <c r="H27" s="1" t="s">
        <v>29</v>
      </c>
    </row>
    <row r="28" spans="1:19" s="42" customFormat="1" x14ac:dyDescent="0.3">
      <c r="A28" s="152" t="s">
        <v>0</v>
      </c>
      <c r="B28" s="51" t="s">
        <v>74</v>
      </c>
      <c r="C28" s="50">
        <v>1</v>
      </c>
      <c r="D28" s="50">
        <v>2</v>
      </c>
      <c r="E28" s="50">
        <v>3</v>
      </c>
      <c r="F28" s="50">
        <v>4</v>
      </c>
      <c r="G28" s="50">
        <v>5</v>
      </c>
      <c r="H28" s="50">
        <v>6</v>
      </c>
      <c r="I28" s="50">
        <v>7</v>
      </c>
      <c r="J28" s="50">
        <v>8</v>
      </c>
      <c r="K28" s="50">
        <v>9</v>
      </c>
      <c r="L28" s="50">
        <v>10</v>
      </c>
      <c r="M28" s="50">
        <v>11</v>
      </c>
      <c r="N28" s="50">
        <v>12</v>
      </c>
      <c r="O28" s="50">
        <v>13</v>
      </c>
      <c r="P28" s="154" t="s">
        <v>2</v>
      </c>
    </row>
    <row r="29" spans="1:19" s="42" customFormat="1" x14ac:dyDescent="0.3">
      <c r="A29" s="153"/>
      <c r="B29" s="52" t="s">
        <v>1</v>
      </c>
      <c r="C29" s="53" t="s">
        <v>75</v>
      </c>
      <c r="D29" s="53" t="s">
        <v>76</v>
      </c>
      <c r="E29" s="53" t="s">
        <v>77</v>
      </c>
      <c r="F29" s="53" t="s">
        <v>78</v>
      </c>
      <c r="G29" s="53" t="s">
        <v>79</v>
      </c>
      <c r="H29" s="53" t="s">
        <v>80</v>
      </c>
      <c r="I29" s="53" t="s">
        <v>81</v>
      </c>
      <c r="J29" s="53" t="s">
        <v>82</v>
      </c>
      <c r="K29" s="53" t="s">
        <v>83</v>
      </c>
      <c r="L29" s="53" t="s">
        <v>84</v>
      </c>
      <c r="M29" s="53" t="s">
        <v>85</v>
      </c>
      <c r="N29" s="53" t="s">
        <v>86</v>
      </c>
      <c r="O29" s="53" t="s">
        <v>87</v>
      </c>
      <c r="P29" s="155"/>
      <c r="S29" s="44"/>
    </row>
    <row r="30" spans="1:19" s="42" customFormat="1" x14ac:dyDescent="0.3">
      <c r="A30" s="156" t="s">
        <v>24</v>
      </c>
      <c r="B30" s="157"/>
      <c r="C30" s="45"/>
      <c r="D30" s="45"/>
      <c r="E30" s="92"/>
      <c r="F30" s="92"/>
      <c r="G30" s="92"/>
      <c r="H30" s="57"/>
      <c r="I30" s="160">
        <v>25</v>
      </c>
      <c r="J30" s="161"/>
      <c r="K30" s="161"/>
      <c r="L30" s="161"/>
      <c r="M30" s="162"/>
      <c r="N30" s="92"/>
      <c r="O30" s="92"/>
      <c r="P30" s="127">
        <f>SUM(C30:O30)</f>
        <v>25</v>
      </c>
      <c r="S30" s="44"/>
    </row>
    <row r="31" spans="1:19" s="42" customFormat="1" x14ac:dyDescent="0.3">
      <c r="A31" s="158" t="s">
        <v>25</v>
      </c>
      <c r="B31" s="159"/>
      <c r="C31" s="46"/>
      <c r="D31" s="46"/>
      <c r="E31" s="47"/>
      <c r="F31" s="47"/>
      <c r="G31" s="47"/>
      <c r="H31" s="58"/>
      <c r="I31" s="47"/>
      <c r="J31" s="47"/>
      <c r="K31" s="47"/>
      <c r="L31" s="163">
        <v>42</v>
      </c>
      <c r="M31" s="164"/>
      <c r="N31" s="165"/>
      <c r="O31" s="46"/>
      <c r="P31" s="128">
        <f t="shared" ref="P31:P34" si="2">SUM(C31:O31)</f>
        <v>42</v>
      </c>
      <c r="S31" s="44"/>
    </row>
    <row r="32" spans="1:19" s="42" customFormat="1" x14ac:dyDescent="0.3">
      <c r="A32" s="158" t="s">
        <v>26</v>
      </c>
      <c r="B32" s="159"/>
      <c r="C32" s="46"/>
      <c r="D32" s="46"/>
      <c r="E32" s="47"/>
      <c r="F32" s="47"/>
      <c r="G32" s="47"/>
      <c r="H32" s="59"/>
      <c r="I32" s="46"/>
      <c r="J32" s="46"/>
      <c r="K32" s="46"/>
      <c r="L32" s="47"/>
      <c r="M32" s="47"/>
      <c r="N32" s="47"/>
      <c r="O32" s="46"/>
      <c r="P32" s="128">
        <f t="shared" si="2"/>
        <v>0</v>
      </c>
      <c r="S32" s="44"/>
    </row>
    <row r="33" spans="1:19" s="42" customFormat="1" x14ac:dyDescent="0.3">
      <c r="A33" s="158" t="s">
        <v>27</v>
      </c>
      <c r="B33" s="159"/>
      <c r="C33" s="46"/>
      <c r="D33" s="46"/>
      <c r="E33" s="47"/>
      <c r="F33" s="47"/>
      <c r="G33" s="47"/>
      <c r="H33" s="59"/>
      <c r="I33" s="169">
        <v>17</v>
      </c>
      <c r="J33" s="170"/>
      <c r="K33" s="171"/>
      <c r="L33" s="47"/>
      <c r="M33" s="46"/>
      <c r="N33" s="46"/>
      <c r="O33" s="46"/>
      <c r="P33" s="128">
        <f t="shared" si="2"/>
        <v>17</v>
      </c>
      <c r="S33" s="44"/>
    </row>
    <row r="34" spans="1:19" s="42" customFormat="1" x14ac:dyDescent="0.3">
      <c r="A34" s="177" t="s">
        <v>28</v>
      </c>
      <c r="B34" s="178"/>
      <c r="C34" s="48"/>
      <c r="D34" s="48"/>
      <c r="E34" s="49"/>
      <c r="F34" s="49"/>
      <c r="G34" s="49"/>
      <c r="H34" s="60"/>
      <c r="I34" s="49"/>
      <c r="J34" s="49"/>
      <c r="K34" s="172">
        <v>26</v>
      </c>
      <c r="L34" s="173"/>
      <c r="M34" s="173"/>
      <c r="N34" s="173"/>
      <c r="O34" s="174"/>
      <c r="P34" s="130">
        <f t="shared" si="2"/>
        <v>26</v>
      </c>
      <c r="S34" s="44"/>
    </row>
    <row r="35" spans="1:19" s="40" customFormat="1" x14ac:dyDescent="0.3">
      <c r="A35" s="73" t="s">
        <v>3</v>
      </c>
      <c r="B35" s="73"/>
      <c r="C35" s="63">
        <v>0</v>
      </c>
      <c r="D35" s="63">
        <v>0</v>
      </c>
      <c r="E35" s="63">
        <f>SUM(E30:G34)</f>
        <v>0</v>
      </c>
      <c r="F35" s="63">
        <f>SUM(E30:G34)</f>
        <v>0</v>
      </c>
      <c r="G35" s="63">
        <f>SUM(E30:G34)</f>
        <v>0</v>
      </c>
      <c r="H35" s="65"/>
      <c r="I35" s="63">
        <f>SUM(I30,I33)</f>
        <v>42</v>
      </c>
      <c r="J35" s="63">
        <f>SUM(I30,I33)</f>
        <v>42</v>
      </c>
      <c r="K35" s="63">
        <f>SUM(I30,I33,K34)</f>
        <v>68</v>
      </c>
      <c r="L35" s="63">
        <f>SUM(I30,L31,K34)</f>
        <v>93</v>
      </c>
      <c r="M35" s="63">
        <f>SUM(I30,L31,K34)</f>
        <v>93</v>
      </c>
      <c r="N35" s="63">
        <f>SUM(L31,K34)</f>
        <v>68</v>
      </c>
      <c r="O35" s="63">
        <f>K34</f>
        <v>26</v>
      </c>
      <c r="P35" s="63">
        <f>SUM(C35:O35)</f>
        <v>432</v>
      </c>
    </row>
    <row r="36" spans="1:19" s="40" customFormat="1" x14ac:dyDescent="0.3">
      <c r="A36" s="74" t="s">
        <v>4</v>
      </c>
      <c r="B36" s="74"/>
      <c r="C36" s="68">
        <v>0</v>
      </c>
      <c r="D36" s="68">
        <v>0</v>
      </c>
      <c r="E36" s="68">
        <f>COUNTA(E30:G34)</f>
        <v>0</v>
      </c>
      <c r="F36" s="68">
        <f>COUNTA(E30:G34)</f>
        <v>0</v>
      </c>
      <c r="G36" s="68">
        <f>COUNTA(E30:G34)</f>
        <v>0</v>
      </c>
      <c r="H36" s="65"/>
      <c r="I36" s="68">
        <v>2</v>
      </c>
      <c r="J36" s="68">
        <v>2</v>
      </c>
      <c r="K36" s="68">
        <v>3</v>
      </c>
      <c r="L36" s="68">
        <v>3</v>
      </c>
      <c r="M36" s="68">
        <v>3</v>
      </c>
      <c r="N36" s="68">
        <v>2</v>
      </c>
      <c r="O36" s="68">
        <v>1</v>
      </c>
      <c r="P36" s="68">
        <f>IF(SUM(C36:O36)&gt;35,35,SUM(C36:O36))</f>
        <v>16</v>
      </c>
    </row>
    <row r="37" spans="1:19" s="42" customFormat="1" x14ac:dyDescent="0.3">
      <c r="A37" s="40" t="s">
        <v>7</v>
      </c>
      <c r="B37" s="1"/>
      <c r="C37" s="41" t="s">
        <v>45</v>
      </c>
      <c r="D37" s="1" t="s">
        <v>9</v>
      </c>
      <c r="E37" s="69" t="s">
        <v>33</v>
      </c>
      <c r="F37" s="16" t="s">
        <v>10</v>
      </c>
      <c r="G37" s="41" t="s">
        <v>8</v>
      </c>
      <c r="H37" s="1" t="s">
        <v>29</v>
      </c>
      <c r="I37" s="1"/>
      <c r="J37" s="1"/>
      <c r="K37" s="1"/>
      <c r="L37" s="1"/>
      <c r="M37" s="1"/>
      <c r="N37" s="1"/>
      <c r="O37" s="1"/>
      <c r="P37" s="77"/>
    </row>
    <row r="38" spans="1:19" x14ac:dyDescent="0.3">
      <c r="A38" s="152" t="s">
        <v>0</v>
      </c>
      <c r="B38" s="51" t="s">
        <v>74</v>
      </c>
      <c r="C38" s="50">
        <v>1</v>
      </c>
      <c r="D38" s="50">
        <v>2</v>
      </c>
      <c r="E38" s="50">
        <v>3</v>
      </c>
      <c r="F38" s="50">
        <v>4</v>
      </c>
      <c r="G38" s="50">
        <v>5</v>
      </c>
      <c r="H38" s="50">
        <v>6</v>
      </c>
      <c r="I38" s="50">
        <v>7</v>
      </c>
      <c r="J38" s="50">
        <v>8</v>
      </c>
      <c r="K38" s="50">
        <v>9</v>
      </c>
      <c r="L38" s="50">
        <v>10</v>
      </c>
      <c r="M38" s="50">
        <v>11</v>
      </c>
      <c r="N38" s="50">
        <v>12</v>
      </c>
      <c r="O38" s="50">
        <v>13</v>
      </c>
      <c r="P38" s="154" t="s">
        <v>2</v>
      </c>
    </row>
    <row r="39" spans="1:19" x14ac:dyDescent="0.3">
      <c r="A39" s="153"/>
      <c r="B39" s="52" t="s">
        <v>1</v>
      </c>
      <c r="C39" s="53" t="s">
        <v>75</v>
      </c>
      <c r="D39" s="53" t="s">
        <v>76</v>
      </c>
      <c r="E39" s="53" t="s">
        <v>77</v>
      </c>
      <c r="F39" s="53" t="s">
        <v>78</v>
      </c>
      <c r="G39" s="53" t="s">
        <v>79</v>
      </c>
      <c r="H39" s="53" t="s">
        <v>80</v>
      </c>
      <c r="I39" s="53" t="s">
        <v>81</v>
      </c>
      <c r="J39" s="53" t="s">
        <v>82</v>
      </c>
      <c r="K39" s="53" t="s">
        <v>83</v>
      </c>
      <c r="L39" s="53" t="s">
        <v>84</v>
      </c>
      <c r="M39" s="53" t="s">
        <v>85</v>
      </c>
      <c r="N39" s="53" t="s">
        <v>86</v>
      </c>
      <c r="O39" s="53" t="s">
        <v>87</v>
      </c>
      <c r="P39" s="155"/>
    </row>
    <row r="40" spans="1:19" x14ac:dyDescent="0.3">
      <c r="A40" s="156" t="s">
        <v>24</v>
      </c>
      <c r="B40" s="157"/>
      <c r="C40" s="45"/>
      <c r="D40" s="45"/>
      <c r="E40" s="92"/>
      <c r="F40" s="92"/>
      <c r="G40" s="92"/>
      <c r="H40" s="57"/>
      <c r="I40" s="92"/>
      <c r="J40" s="92"/>
      <c r="K40" s="92"/>
      <c r="L40" s="45"/>
      <c r="M40" s="92"/>
      <c r="N40" s="92"/>
      <c r="O40" s="92"/>
      <c r="P40" s="127">
        <f t="shared" ref="P40:P45" si="3">SUM(C40:O40)</f>
        <v>0</v>
      </c>
    </row>
    <row r="41" spans="1:19" x14ac:dyDescent="0.3">
      <c r="A41" s="158" t="s">
        <v>25</v>
      </c>
      <c r="B41" s="159"/>
      <c r="C41" s="46"/>
      <c r="D41" s="46"/>
      <c r="E41" s="47"/>
      <c r="F41" s="47"/>
      <c r="G41" s="47"/>
      <c r="H41" s="58"/>
      <c r="I41" s="47"/>
      <c r="J41" s="47"/>
      <c r="K41" s="47"/>
      <c r="L41" s="47"/>
      <c r="M41" s="46"/>
      <c r="N41" s="46"/>
      <c r="O41" s="46"/>
      <c r="P41" s="128">
        <f t="shared" si="3"/>
        <v>0</v>
      </c>
    </row>
    <row r="42" spans="1:19" x14ac:dyDescent="0.3">
      <c r="A42" s="158" t="s">
        <v>26</v>
      </c>
      <c r="B42" s="159"/>
      <c r="C42" s="46"/>
      <c r="D42" s="46"/>
      <c r="E42" s="47"/>
      <c r="F42" s="47"/>
      <c r="G42" s="47"/>
      <c r="H42" s="59"/>
      <c r="I42" s="46"/>
      <c r="J42" s="46"/>
      <c r="K42" s="46"/>
      <c r="L42" s="47"/>
      <c r="M42" s="47"/>
      <c r="N42" s="47"/>
      <c r="O42" s="46"/>
      <c r="P42" s="128">
        <f t="shared" si="3"/>
        <v>0</v>
      </c>
    </row>
    <row r="43" spans="1:19" x14ac:dyDescent="0.3">
      <c r="A43" s="158" t="s">
        <v>27</v>
      </c>
      <c r="B43" s="159"/>
      <c r="C43" s="46"/>
      <c r="D43" s="46"/>
      <c r="E43" s="47"/>
      <c r="F43" s="47"/>
      <c r="G43" s="47"/>
      <c r="H43" s="59"/>
      <c r="I43" s="47"/>
      <c r="J43" s="47"/>
      <c r="K43" s="47"/>
      <c r="L43" s="47"/>
      <c r="M43" s="46"/>
      <c r="N43" s="46"/>
      <c r="O43" s="46"/>
      <c r="P43" s="128">
        <f t="shared" si="3"/>
        <v>0</v>
      </c>
    </row>
    <row r="44" spans="1:19" x14ac:dyDescent="0.3">
      <c r="A44" s="150" t="s">
        <v>28</v>
      </c>
      <c r="B44" s="151"/>
      <c r="C44" s="48"/>
      <c r="D44" s="48"/>
      <c r="E44" s="49"/>
      <c r="F44" s="49"/>
      <c r="G44" s="49"/>
      <c r="H44" s="60"/>
      <c r="I44" s="49"/>
      <c r="J44" s="49"/>
      <c r="K44" s="49"/>
      <c r="L44" s="49"/>
      <c r="M44" s="48"/>
      <c r="N44" s="48"/>
      <c r="O44" s="48"/>
      <c r="P44" s="129">
        <f t="shared" si="3"/>
        <v>0</v>
      </c>
    </row>
    <row r="45" spans="1:19" s="16" customFormat="1" x14ac:dyDescent="0.3">
      <c r="A45" s="61" t="s">
        <v>3</v>
      </c>
      <c r="B45" s="62"/>
      <c r="C45" s="63">
        <v>0</v>
      </c>
      <c r="D45" s="63">
        <v>0</v>
      </c>
      <c r="E45" s="63">
        <f>SUM(E40:G44)</f>
        <v>0</v>
      </c>
      <c r="F45" s="63">
        <f>SUM(E40:G44)</f>
        <v>0</v>
      </c>
      <c r="G45" s="63">
        <f>SUM(E40:G44)</f>
        <v>0</v>
      </c>
      <c r="H45" s="65"/>
      <c r="I45" s="63">
        <f>SUM(I40:K42,I43,I44)</f>
        <v>0</v>
      </c>
      <c r="J45" s="63">
        <f>SUM(I40,I41,I42,I43,I44)</f>
        <v>0</v>
      </c>
      <c r="K45" s="63">
        <f>SUM(I40:L44)</f>
        <v>0</v>
      </c>
      <c r="L45" s="63">
        <f>I43</f>
        <v>0</v>
      </c>
      <c r="M45" s="63">
        <v>0</v>
      </c>
      <c r="N45" s="63">
        <v>0</v>
      </c>
      <c r="O45" s="63">
        <v>0</v>
      </c>
      <c r="P45" s="63">
        <f t="shared" si="3"/>
        <v>0</v>
      </c>
    </row>
    <row r="46" spans="1:19" s="16" customFormat="1" x14ac:dyDescent="0.3">
      <c r="A46" s="201" t="s">
        <v>4</v>
      </c>
      <c r="B46" s="202"/>
      <c r="C46" s="203">
        <v>0</v>
      </c>
      <c r="D46" s="203">
        <v>0</v>
      </c>
      <c r="E46" s="203">
        <f>COUNTA(E40:G44)</f>
        <v>0</v>
      </c>
      <c r="F46" s="68">
        <f>COUNTA(E40:G44)</f>
        <v>0</v>
      </c>
      <c r="G46" s="68">
        <f>COUNTA(E40:G44)</f>
        <v>0</v>
      </c>
      <c r="H46" s="65"/>
      <c r="I46" s="68">
        <f>COUNTA(I40:L44)</f>
        <v>0</v>
      </c>
      <c r="J46" s="68">
        <f>COUNTA(I40:L44)</f>
        <v>0</v>
      </c>
      <c r="K46" s="68">
        <f>COUNTA(I40:L44)</f>
        <v>0</v>
      </c>
      <c r="L46" s="68">
        <f>COUNTA(I43)</f>
        <v>0</v>
      </c>
      <c r="M46" s="68">
        <v>0</v>
      </c>
      <c r="N46" s="68">
        <v>0</v>
      </c>
      <c r="O46" s="68">
        <v>0</v>
      </c>
      <c r="P46" s="68">
        <f>IF(SUM(C46:O46)&gt;35,35,SUM(C46:O46))</f>
        <v>0</v>
      </c>
    </row>
    <row r="47" spans="1:19" s="8" customFormat="1" ht="21" x14ac:dyDescent="0.35">
      <c r="A47" s="56" t="s">
        <v>88</v>
      </c>
      <c r="B47" s="9"/>
      <c r="C47" s="56">
        <v>14105</v>
      </c>
      <c r="D47" s="56"/>
      <c r="E47" s="56"/>
      <c r="H47" s="39"/>
      <c r="I47" s="9"/>
      <c r="J47" s="9"/>
      <c r="K47" s="9"/>
      <c r="L47" s="9"/>
      <c r="M47" s="9"/>
      <c r="P47" s="126"/>
    </row>
    <row r="48" spans="1:19" x14ac:dyDescent="0.3">
      <c r="A48" s="40" t="s">
        <v>7</v>
      </c>
      <c r="C48" s="69" t="s">
        <v>33</v>
      </c>
      <c r="D48" s="16" t="s">
        <v>9</v>
      </c>
      <c r="E48" s="41" t="s">
        <v>8</v>
      </c>
      <c r="F48" s="1" t="s">
        <v>10</v>
      </c>
      <c r="G48" s="41" t="s">
        <v>8</v>
      </c>
      <c r="H48" s="1" t="s">
        <v>29</v>
      </c>
    </row>
    <row r="49" spans="1:19" s="42" customFormat="1" x14ac:dyDescent="0.3">
      <c r="A49" s="152" t="s">
        <v>0</v>
      </c>
      <c r="B49" s="51" t="s">
        <v>74</v>
      </c>
      <c r="C49" s="50">
        <v>1</v>
      </c>
      <c r="D49" s="50">
        <v>2</v>
      </c>
      <c r="E49" s="50">
        <v>3</v>
      </c>
      <c r="F49" s="50">
        <v>4</v>
      </c>
      <c r="G49" s="50">
        <v>5</v>
      </c>
      <c r="H49" s="50">
        <v>6</v>
      </c>
      <c r="I49" s="50">
        <v>7</v>
      </c>
      <c r="J49" s="50">
        <v>8</v>
      </c>
      <c r="K49" s="50">
        <v>9</v>
      </c>
      <c r="L49" s="50">
        <v>10</v>
      </c>
      <c r="M49" s="50">
        <v>11</v>
      </c>
      <c r="N49" s="50">
        <v>12</v>
      </c>
      <c r="O49" s="50">
        <v>13</v>
      </c>
      <c r="P49" s="175" t="s">
        <v>2</v>
      </c>
      <c r="S49" s="79"/>
    </row>
    <row r="50" spans="1:19" s="42" customFormat="1" x14ac:dyDescent="0.3">
      <c r="A50" s="153"/>
      <c r="B50" s="52" t="s">
        <v>1</v>
      </c>
      <c r="C50" s="53" t="s">
        <v>75</v>
      </c>
      <c r="D50" s="53" t="s">
        <v>76</v>
      </c>
      <c r="E50" s="53" t="s">
        <v>77</v>
      </c>
      <c r="F50" s="53" t="s">
        <v>78</v>
      </c>
      <c r="G50" s="53" t="s">
        <v>79</v>
      </c>
      <c r="H50" s="53" t="s">
        <v>80</v>
      </c>
      <c r="I50" s="53" t="s">
        <v>81</v>
      </c>
      <c r="J50" s="53" t="s">
        <v>82</v>
      </c>
      <c r="K50" s="53" t="s">
        <v>83</v>
      </c>
      <c r="L50" s="53" t="s">
        <v>84</v>
      </c>
      <c r="M50" s="53" t="s">
        <v>85</v>
      </c>
      <c r="N50" s="53" t="s">
        <v>86</v>
      </c>
      <c r="O50" s="53" t="s">
        <v>87</v>
      </c>
      <c r="P50" s="176"/>
      <c r="S50" s="79"/>
    </row>
    <row r="51" spans="1:19" s="42" customFormat="1" x14ac:dyDescent="0.3">
      <c r="A51" s="156" t="s">
        <v>24</v>
      </c>
      <c r="B51" s="157"/>
      <c r="C51" s="45"/>
      <c r="D51" s="45"/>
      <c r="E51" s="160">
        <v>17</v>
      </c>
      <c r="F51" s="161"/>
      <c r="G51" s="162"/>
      <c r="H51" s="57"/>
      <c r="I51" s="160">
        <v>16</v>
      </c>
      <c r="J51" s="161"/>
      <c r="K51" s="161"/>
      <c r="L51" s="162"/>
      <c r="M51" s="92"/>
      <c r="N51" s="92"/>
      <c r="O51" s="92"/>
      <c r="P51" s="71">
        <f>SUM(C51:O51)</f>
        <v>33</v>
      </c>
      <c r="S51" s="79"/>
    </row>
    <row r="52" spans="1:19" s="42" customFormat="1" x14ac:dyDescent="0.3">
      <c r="A52" s="158" t="s">
        <v>25</v>
      </c>
      <c r="B52" s="159"/>
      <c r="C52" s="46"/>
      <c r="D52" s="163">
        <v>30</v>
      </c>
      <c r="E52" s="164"/>
      <c r="F52" s="164"/>
      <c r="G52" s="165"/>
      <c r="H52" s="58"/>
      <c r="I52" s="163">
        <v>10</v>
      </c>
      <c r="J52" s="164"/>
      <c r="K52" s="165"/>
      <c r="L52" s="47"/>
      <c r="M52" s="46"/>
      <c r="N52" s="46"/>
      <c r="O52" s="46"/>
      <c r="P52" s="72">
        <f t="shared" ref="P52:P55" si="4">SUM(C52:O52)</f>
        <v>40</v>
      </c>
      <c r="S52" s="79"/>
    </row>
    <row r="53" spans="1:19" s="42" customFormat="1" x14ac:dyDescent="0.3">
      <c r="A53" s="158" t="s">
        <v>26</v>
      </c>
      <c r="B53" s="159"/>
      <c r="C53" s="46"/>
      <c r="D53" s="46"/>
      <c r="E53" s="166">
        <v>18</v>
      </c>
      <c r="F53" s="167"/>
      <c r="G53" s="168"/>
      <c r="H53" s="59"/>
      <c r="I53" s="46"/>
      <c r="J53" s="46"/>
      <c r="K53" s="46"/>
      <c r="L53" s="47"/>
      <c r="M53" s="47"/>
      <c r="N53" s="47"/>
      <c r="O53" s="46"/>
      <c r="P53" s="72">
        <f t="shared" si="4"/>
        <v>18</v>
      </c>
      <c r="S53" s="79"/>
    </row>
    <row r="54" spans="1:19" s="42" customFormat="1" x14ac:dyDescent="0.3">
      <c r="A54" s="158" t="s">
        <v>27</v>
      </c>
      <c r="B54" s="159"/>
      <c r="C54" s="46"/>
      <c r="D54" s="169">
        <v>18</v>
      </c>
      <c r="E54" s="170"/>
      <c r="F54" s="170"/>
      <c r="G54" s="171"/>
      <c r="H54" s="59"/>
      <c r="I54" s="169">
        <v>28</v>
      </c>
      <c r="J54" s="170"/>
      <c r="K54" s="170"/>
      <c r="L54" s="171"/>
      <c r="M54" s="46"/>
      <c r="N54" s="46"/>
      <c r="O54" s="46"/>
      <c r="P54" s="72">
        <f t="shared" si="4"/>
        <v>46</v>
      </c>
      <c r="S54" s="79"/>
    </row>
    <row r="55" spans="1:19" s="42" customFormat="1" x14ac:dyDescent="0.3">
      <c r="A55" s="150" t="s">
        <v>28</v>
      </c>
      <c r="B55" s="151"/>
      <c r="C55" s="172">
        <v>10</v>
      </c>
      <c r="D55" s="173"/>
      <c r="E55" s="173"/>
      <c r="F55" s="173"/>
      <c r="G55" s="174"/>
      <c r="H55" s="60"/>
      <c r="I55" s="49"/>
      <c r="J55" s="49"/>
      <c r="K55" s="49"/>
      <c r="L55" s="49"/>
      <c r="M55" s="48"/>
      <c r="N55" s="48"/>
      <c r="O55" s="48"/>
      <c r="P55" s="70">
        <f t="shared" si="4"/>
        <v>10</v>
      </c>
      <c r="S55" s="79"/>
    </row>
    <row r="56" spans="1:19" s="40" customFormat="1" x14ac:dyDescent="0.3">
      <c r="A56" s="61" t="s">
        <v>3</v>
      </c>
      <c r="B56" s="62"/>
      <c r="C56" s="63">
        <f>C55</f>
        <v>10</v>
      </c>
      <c r="D56" s="63">
        <f>SUM(D52,D54,C55)</f>
        <v>58</v>
      </c>
      <c r="E56" s="63">
        <f>SUM(E51,D52,E53,D54,C55)</f>
        <v>93</v>
      </c>
      <c r="F56" s="63">
        <f>SUM(E51,D52,E53,D54,C55)</f>
        <v>93</v>
      </c>
      <c r="G56" s="63">
        <f>SUM(E51,D52,E53,D54,C55)</f>
        <v>93</v>
      </c>
      <c r="H56" s="65"/>
      <c r="I56" s="63">
        <f>SUM(I51,I52,I54)</f>
        <v>54</v>
      </c>
      <c r="J56" s="63">
        <f>SUM(I51,I52,I54)</f>
        <v>54</v>
      </c>
      <c r="K56" s="63">
        <f>SUM(I51,I52,I54)</f>
        <v>54</v>
      </c>
      <c r="L56" s="63">
        <f>SUM(I51,I54)</f>
        <v>44</v>
      </c>
      <c r="M56" s="63">
        <v>0</v>
      </c>
      <c r="N56" s="63">
        <v>0</v>
      </c>
      <c r="O56" s="63">
        <v>0</v>
      </c>
      <c r="P56" s="63">
        <f>SUM(C56:O56)</f>
        <v>553</v>
      </c>
      <c r="S56" s="76"/>
    </row>
    <row r="57" spans="1:19" s="40" customFormat="1" x14ac:dyDescent="0.3">
      <c r="A57" s="66" t="s">
        <v>4</v>
      </c>
      <c r="B57" s="67"/>
      <c r="C57" s="68">
        <v>1</v>
      </c>
      <c r="D57" s="68">
        <v>3</v>
      </c>
      <c r="E57" s="68">
        <v>5</v>
      </c>
      <c r="F57" s="68">
        <v>5</v>
      </c>
      <c r="G57" s="68">
        <v>5</v>
      </c>
      <c r="H57" s="65"/>
      <c r="I57" s="68">
        <v>3</v>
      </c>
      <c r="J57" s="68">
        <v>3</v>
      </c>
      <c r="K57" s="68">
        <v>3</v>
      </c>
      <c r="L57" s="68">
        <v>2</v>
      </c>
      <c r="M57" s="68">
        <v>0</v>
      </c>
      <c r="N57" s="68">
        <v>0</v>
      </c>
      <c r="O57" s="68">
        <v>0</v>
      </c>
      <c r="P57" s="68">
        <f>IF(SUM(C57:O57)&gt;35,35,SUM(C57:O57))</f>
        <v>30</v>
      </c>
      <c r="S57" s="76"/>
    </row>
    <row r="58" spans="1:19" s="42" customFormat="1" x14ac:dyDescent="0.3">
      <c r="A58" s="40" t="s">
        <v>7</v>
      </c>
      <c r="B58" s="1"/>
      <c r="C58" s="41" t="s">
        <v>45</v>
      </c>
      <c r="D58" s="1" t="s">
        <v>9</v>
      </c>
      <c r="E58" s="69" t="s">
        <v>33</v>
      </c>
      <c r="F58" s="16" t="s">
        <v>10</v>
      </c>
      <c r="G58" s="41" t="s">
        <v>8</v>
      </c>
      <c r="H58" s="1" t="s">
        <v>29</v>
      </c>
      <c r="I58" s="1"/>
      <c r="J58" s="1"/>
      <c r="K58" s="1"/>
      <c r="L58" s="1"/>
      <c r="M58" s="1"/>
      <c r="N58" s="1"/>
      <c r="O58" s="1"/>
      <c r="P58" s="77"/>
      <c r="S58" s="75"/>
    </row>
    <row r="59" spans="1:19" x14ac:dyDescent="0.3">
      <c r="A59" s="152" t="s">
        <v>0</v>
      </c>
      <c r="B59" s="51" t="s">
        <v>74</v>
      </c>
      <c r="C59" s="50">
        <v>1</v>
      </c>
      <c r="D59" s="50">
        <v>2</v>
      </c>
      <c r="E59" s="50">
        <v>3</v>
      </c>
      <c r="F59" s="50">
        <v>4</v>
      </c>
      <c r="G59" s="50">
        <v>5</v>
      </c>
      <c r="H59" s="50">
        <v>6</v>
      </c>
      <c r="I59" s="50">
        <v>7</v>
      </c>
      <c r="J59" s="50">
        <v>8</v>
      </c>
      <c r="K59" s="50">
        <v>9</v>
      </c>
      <c r="L59" s="50">
        <v>10</v>
      </c>
      <c r="M59" s="50">
        <v>11</v>
      </c>
      <c r="N59" s="50">
        <v>12</v>
      </c>
      <c r="O59" s="50">
        <v>13</v>
      </c>
      <c r="P59" s="154" t="s">
        <v>2</v>
      </c>
      <c r="S59" s="77"/>
    </row>
    <row r="60" spans="1:19" x14ac:dyDescent="0.3">
      <c r="A60" s="153"/>
      <c r="B60" s="52" t="s">
        <v>1</v>
      </c>
      <c r="C60" s="53" t="s">
        <v>75</v>
      </c>
      <c r="D60" s="53" t="s">
        <v>76</v>
      </c>
      <c r="E60" s="53" t="s">
        <v>77</v>
      </c>
      <c r="F60" s="53" t="s">
        <v>78</v>
      </c>
      <c r="G60" s="53" t="s">
        <v>79</v>
      </c>
      <c r="H60" s="53" t="s">
        <v>80</v>
      </c>
      <c r="I60" s="53" t="s">
        <v>81</v>
      </c>
      <c r="J60" s="53" t="s">
        <v>82</v>
      </c>
      <c r="K60" s="53" t="s">
        <v>83</v>
      </c>
      <c r="L60" s="53" t="s">
        <v>84</v>
      </c>
      <c r="M60" s="53" t="s">
        <v>85</v>
      </c>
      <c r="N60" s="53" t="s">
        <v>86</v>
      </c>
      <c r="O60" s="53" t="s">
        <v>87</v>
      </c>
      <c r="P60" s="155"/>
      <c r="S60" s="77"/>
    </row>
    <row r="61" spans="1:19" x14ac:dyDescent="0.3">
      <c r="A61" s="156" t="s">
        <v>24</v>
      </c>
      <c r="B61" s="157"/>
      <c r="C61" s="45"/>
      <c r="D61" s="160">
        <v>29</v>
      </c>
      <c r="E61" s="161"/>
      <c r="F61" s="161"/>
      <c r="G61" s="162"/>
      <c r="H61" s="57"/>
      <c r="I61" s="160">
        <v>29</v>
      </c>
      <c r="J61" s="161"/>
      <c r="K61" s="161"/>
      <c r="L61" s="161"/>
      <c r="M61" s="162"/>
      <c r="N61" s="92"/>
      <c r="O61" s="92"/>
      <c r="P61" s="127">
        <f t="shared" ref="P61:P66" si="5">SUM(C61:O61)</f>
        <v>58</v>
      </c>
      <c r="S61" s="77"/>
    </row>
    <row r="62" spans="1:19" x14ac:dyDescent="0.3">
      <c r="A62" s="158" t="s">
        <v>25</v>
      </c>
      <c r="B62" s="159"/>
      <c r="C62" s="46"/>
      <c r="D62" s="46"/>
      <c r="E62" s="47"/>
      <c r="F62" s="47"/>
      <c r="G62" s="47"/>
      <c r="H62" s="58"/>
      <c r="I62" s="163">
        <v>35</v>
      </c>
      <c r="J62" s="164"/>
      <c r="K62" s="165"/>
      <c r="L62" s="47"/>
      <c r="M62" s="46"/>
      <c r="N62" s="46"/>
      <c r="O62" s="46"/>
      <c r="P62" s="128">
        <f t="shared" si="5"/>
        <v>35</v>
      </c>
      <c r="S62" s="77"/>
    </row>
    <row r="63" spans="1:19" x14ac:dyDescent="0.3">
      <c r="A63" s="158" t="s">
        <v>26</v>
      </c>
      <c r="B63" s="159"/>
      <c r="C63" s="46"/>
      <c r="D63" s="166">
        <v>30</v>
      </c>
      <c r="E63" s="167"/>
      <c r="F63" s="167"/>
      <c r="G63" s="168"/>
      <c r="H63" s="59"/>
      <c r="I63" s="46"/>
      <c r="J63" s="46"/>
      <c r="K63" s="46"/>
      <c r="L63" s="47"/>
      <c r="M63" s="47"/>
      <c r="N63" s="47"/>
      <c r="O63" s="46"/>
      <c r="P63" s="128">
        <f t="shared" si="5"/>
        <v>30</v>
      </c>
      <c r="S63" s="77"/>
    </row>
    <row r="64" spans="1:19" x14ac:dyDescent="0.3">
      <c r="A64" s="158" t="s">
        <v>27</v>
      </c>
      <c r="B64" s="159"/>
      <c r="C64" s="46"/>
      <c r="D64" s="169">
        <v>11</v>
      </c>
      <c r="E64" s="170"/>
      <c r="F64" s="170"/>
      <c r="G64" s="171"/>
      <c r="H64" s="59"/>
      <c r="I64" s="169">
        <v>17</v>
      </c>
      <c r="J64" s="170"/>
      <c r="K64" s="171"/>
      <c r="L64" s="47"/>
      <c r="M64" s="46"/>
      <c r="N64" s="46"/>
      <c r="O64" s="46"/>
      <c r="P64" s="128">
        <f t="shared" si="5"/>
        <v>28</v>
      </c>
    </row>
    <row r="65" spans="1:19" x14ac:dyDescent="0.3">
      <c r="A65" s="150" t="s">
        <v>28</v>
      </c>
      <c r="B65" s="151"/>
      <c r="C65" s="48"/>
      <c r="D65" s="48"/>
      <c r="E65" s="49"/>
      <c r="F65" s="49"/>
      <c r="G65" s="49"/>
      <c r="H65" s="60"/>
      <c r="I65" s="49"/>
      <c r="J65" s="49"/>
      <c r="K65" s="49"/>
      <c r="L65" s="49"/>
      <c r="M65" s="48"/>
      <c r="N65" s="48"/>
      <c r="O65" s="48"/>
      <c r="P65" s="129">
        <f t="shared" si="5"/>
        <v>0</v>
      </c>
      <c r="S65" s="78"/>
    </row>
    <row r="66" spans="1:19" s="16" customFormat="1" x14ac:dyDescent="0.3">
      <c r="A66" s="61" t="s">
        <v>3</v>
      </c>
      <c r="B66" s="62"/>
      <c r="C66" s="63">
        <v>0</v>
      </c>
      <c r="D66" s="63">
        <f>SUM(D61,D63,D64)</f>
        <v>70</v>
      </c>
      <c r="E66" s="63">
        <f>SUM(D61,D63,D64)</f>
        <v>70</v>
      </c>
      <c r="F66" s="63">
        <f>SUM(D61,D63,D64)</f>
        <v>70</v>
      </c>
      <c r="G66" s="63">
        <f>SUM(D61,D63,D64)</f>
        <v>70</v>
      </c>
      <c r="H66" s="65"/>
      <c r="I66" s="63">
        <f>SUM(I61,I62,I64)</f>
        <v>81</v>
      </c>
      <c r="J66" s="63">
        <f>SUM(I61,I62,I64)</f>
        <v>81</v>
      </c>
      <c r="K66" s="63">
        <f>SUM(I61,I62,I64)</f>
        <v>81</v>
      </c>
      <c r="L66" s="63">
        <f>I61</f>
        <v>29</v>
      </c>
      <c r="M66" s="63">
        <f>I61</f>
        <v>29</v>
      </c>
      <c r="N66" s="63">
        <v>0</v>
      </c>
      <c r="O66" s="63">
        <v>0</v>
      </c>
      <c r="P66" s="63">
        <f t="shared" si="5"/>
        <v>581</v>
      </c>
    </row>
    <row r="67" spans="1:19" s="16" customFormat="1" x14ac:dyDescent="0.3">
      <c r="A67" s="201" t="s">
        <v>4</v>
      </c>
      <c r="B67" s="202"/>
      <c r="C67" s="203">
        <v>0</v>
      </c>
      <c r="D67" s="203">
        <v>3</v>
      </c>
      <c r="E67" s="203">
        <v>3</v>
      </c>
      <c r="F67" s="68">
        <v>3</v>
      </c>
      <c r="G67" s="68">
        <v>3</v>
      </c>
      <c r="H67" s="65"/>
      <c r="I67" s="68">
        <v>3</v>
      </c>
      <c r="J67" s="68">
        <v>3</v>
      </c>
      <c r="K67" s="68">
        <v>3</v>
      </c>
      <c r="L67" s="68">
        <v>1</v>
      </c>
      <c r="M67" s="68">
        <v>1</v>
      </c>
      <c r="N67" s="68">
        <v>0</v>
      </c>
      <c r="O67" s="68">
        <v>0</v>
      </c>
      <c r="P67" s="68">
        <f>IF(SUM(C67:O67)&gt;35,35,SUM(C67:O67))</f>
        <v>23</v>
      </c>
    </row>
    <row r="68" spans="1:19" ht="21" x14ac:dyDescent="0.35">
      <c r="A68" s="56" t="s">
        <v>88</v>
      </c>
      <c r="B68" s="204"/>
      <c r="C68" s="56">
        <v>14106</v>
      </c>
      <c r="D68" s="56"/>
      <c r="E68" s="56"/>
      <c r="F68" s="8"/>
      <c r="G68" s="8"/>
      <c r="H68" s="39"/>
      <c r="I68" s="9"/>
      <c r="J68" s="9"/>
      <c r="K68" s="9"/>
      <c r="L68" s="9"/>
      <c r="M68" s="9"/>
      <c r="N68" s="8"/>
      <c r="O68" s="8"/>
      <c r="P68" s="126"/>
    </row>
    <row r="69" spans="1:19" x14ac:dyDescent="0.3">
      <c r="A69" s="40" t="s">
        <v>7</v>
      </c>
      <c r="C69" s="69" t="s">
        <v>33</v>
      </c>
      <c r="D69" s="16" t="s">
        <v>9</v>
      </c>
      <c r="E69" s="41" t="s">
        <v>8</v>
      </c>
      <c r="F69" s="1" t="s">
        <v>10</v>
      </c>
      <c r="G69" s="41" t="s">
        <v>8</v>
      </c>
      <c r="H69" s="1" t="s">
        <v>29</v>
      </c>
    </row>
    <row r="70" spans="1:19" x14ac:dyDescent="0.3">
      <c r="A70" s="152" t="s">
        <v>0</v>
      </c>
      <c r="B70" s="51" t="s">
        <v>74</v>
      </c>
      <c r="C70" s="50">
        <v>1</v>
      </c>
      <c r="D70" s="50">
        <v>2</v>
      </c>
      <c r="E70" s="50">
        <v>3</v>
      </c>
      <c r="F70" s="50">
        <v>4</v>
      </c>
      <c r="G70" s="50">
        <v>5</v>
      </c>
      <c r="H70" s="50">
        <v>6</v>
      </c>
      <c r="I70" s="50">
        <v>7</v>
      </c>
      <c r="J70" s="50">
        <v>8</v>
      </c>
      <c r="K70" s="50">
        <v>9</v>
      </c>
      <c r="L70" s="50">
        <v>10</v>
      </c>
      <c r="M70" s="50">
        <v>11</v>
      </c>
      <c r="N70" s="50">
        <v>12</v>
      </c>
      <c r="O70" s="50">
        <v>13</v>
      </c>
      <c r="P70" s="154" t="s">
        <v>2</v>
      </c>
    </row>
    <row r="71" spans="1:19" x14ac:dyDescent="0.3">
      <c r="A71" s="153"/>
      <c r="B71" s="52" t="s">
        <v>1</v>
      </c>
      <c r="C71" s="53" t="s">
        <v>75</v>
      </c>
      <c r="D71" s="53" t="s">
        <v>76</v>
      </c>
      <c r="E71" s="53" t="s">
        <v>77</v>
      </c>
      <c r="F71" s="53" t="s">
        <v>78</v>
      </c>
      <c r="G71" s="53" t="s">
        <v>79</v>
      </c>
      <c r="H71" s="53" t="s">
        <v>80</v>
      </c>
      <c r="I71" s="53" t="s">
        <v>81</v>
      </c>
      <c r="J71" s="53" t="s">
        <v>82</v>
      </c>
      <c r="K71" s="53" t="s">
        <v>83</v>
      </c>
      <c r="L71" s="53" t="s">
        <v>84</v>
      </c>
      <c r="M71" s="53" t="s">
        <v>85</v>
      </c>
      <c r="N71" s="53" t="s">
        <v>86</v>
      </c>
      <c r="O71" s="53" t="s">
        <v>87</v>
      </c>
      <c r="P71" s="155"/>
    </row>
    <row r="72" spans="1:19" x14ac:dyDescent="0.3">
      <c r="A72" s="156" t="s">
        <v>24</v>
      </c>
      <c r="B72" s="157"/>
      <c r="C72" s="45"/>
      <c r="D72" s="92"/>
      <c r="E72" s="161">
        <v>29</v>
      </c>
      <c r="F72" s="161"/>
      <c r="G72" s="162"/>
      <c r="H72" s="57"/>
      <c r="I72" s="160">
        <v>16</v>
      </c>
      <c r="J72" s="161"/>
      <c r="K72" s="162"/>
      <c r="L72" s="45"/>
      <c r="M72" s="92"/>
      <c r="N72" s="92"/>
      <c r="O72" s="92"/>
      <c r="P72" s="127">
        <f t="shared" ref="P72:P77" si="6">SUM(C72:O72)</f>
        <v>45</v>
      </c>
    </row>
    <row r="73" spans="1:19" x14ac:dyDescent="0.3">
      <c r="A73" s="158" t="s">
        <v>25</v>
      </c>
      <c r="B73" s="159"/>
      <c r="C73" s="46"/>
      <c r="D73" s="46"/>
      <c r="E73" s="47"/>
      <c r="F73" s="47"/>
      <c r="G73" s="47"/>
      <c r="H73" s="58"/>
      <c r="I73" s="47"/>
      <c r="J73" s="47"/>
      <c r="K73" s="47"/>
      <c r="L73" s="47"/>
      <c r="M73" s="46"/>
      <c r="N73" s="46"/>
      <c r="O73" s="46"/>
      <c r="P73" s="128">
        <f t="shared" si="6"/>
        <v>0</v>
      </c>
    </row>
    <row r="74" spans="1:19" x14ac:dyDescent="0.3">
      <c r="A74" s="158" t="s">
        <v>26</v>
      </c>
      <c r="B74" s="159"/>
      <c r="C74" s="46"/>
      <c r="D74" s="47"/>
      <c r="E74" s="167">
        <v>16</v>
      </c>
      <c r="F74" s="167"/>
      <c r="G74" s="168"/>
      <c r="H74" s="59"/>
      <c r="I74" s="166">
        <v>18</v>
      </c>
      <c r="J74" s="167"/>
      <c r="K74" s="168"/>
      <c r="L74" s="47"/>
      <c r="M74" s="47"/>
      <c r="N74" s="47"/>
      <c r="O74" s="46"/>
      <c r="P74" s="128">
        <f t="shared" si="6"/>
        <v>34</v>
      </c>
    </row>
    <row r="75" spans="1:19" x14ac:dyDescent="0.3">
      <c r="A75" s="158" t="s">
        <v>27</v>
      </c>
      <c r="B75" s="159"/>
      <c r="C75" s="46"/>
      <c r="D75" s="169">
        <v>29</v>
      </c>
      <c r="E75" s="170"/>
      <c r="F75" s="170"/>
      <c r="G75" s="171"/>
      <c r="H75" s="59"/>
      <c r="I75" s="169">
        <v>26</v>
      </c>
      <c r="J75" s="170"/>
      <c r="K75" s="170"/>
      <c r="L75" s="171"/>
      <c r="M75" s="46"/>
      <c r="N75" s="46"/>
      <c r="O75" s="46"/>
      <c r="P75" s="128">
        <f t="shared" si="6"/>
        <v>55</v>
      </c>
    </row>
    <row r="76" spans="1:19" x14ac:dyDescent="0.3">
      <c r="A76" s="150" t="s">
        <v>28</v>
      </c>
      <c r="B76" s="151"/>
      <c r="C76" s="48"/>
      <c r="D76" s="48"/>
      <c r="E76" s="49"/>
      <c r="F76" s="49"/>
      <c r="G76" s="49"/>
      <c r="H76" s="60"/>
      <c r="I76" s="172">
        <v>30</v>
      </c>
      <c r="J76" s="173"/>
      <c r="K76" s="174"/>
      <c r="L76" s="49"/>
      <c r="M76" s="48"/>
      <c r="N76" s="48"/>
      <c r="O76" s="48"/>
      <c r="P76" s="129">
        <f t="shared" si="6"/>
        <v>30</v>
      </c>
    </row>
    <row r="77" spans="1:19" x14ac:dyDescent="0.3">
      <c r="A77" s="61" t="s">
        <v>3</v>
      </c>
      <c r="B77" s="62"/>
      <c r="C77" s="63">
        <v>0</v>
      </c>
      <c r="D77" s="63">
        <f>D75</f>
        <v>29</v>
      </c>
      <c r="E77" s="63">
        <f>SUM(E72,E74,D75)</f>
        <v>74</v>
      </c>
      <c r="F77" s="63">
        <f>SUM(E72,E74,D75)</f>
        <v>74</v>
      </c>
      <c r="G77" s="63">
        <f>SUM(E72,E74,D75)</f>
        <v>74</v>
      </c>
      <c r="H77" s="65"/>
      <c r="I77" s="63">
        <f>SUM(I72,I74,I75,I76)</f>
        <v>90</v>
      </c>
      <c r="J77" s="63">
        <f>SUM(I72,I74,I75,I76)</f>
        <v>90</v>
      </c>
      <c r="K77" s="63">
        <f>SUM(I72,I74,I75,I76)</f>
        <v>90</v>
      </c>
      <c r="L77" s="63">
        <f>I75</f>
        <v>26</v>
      </c>
      <c r="M77" s="63">
        <v>0</v>
      </c>
      <c r="N77" s="63">
        <v>0</v>
      </c>
      <c r="O77" s="63">
        <v>0</v>
      </c>
      <c r="P77" s="63">
        <f t="shared" si="6"/>
        <v>547</v>
      </c>
    </row>
    <row r="78" spans="1:19" x14ac:dyDescent="0.3">
      <c r="A78" s="66" t="s">
        <v>4</v>
      </c>
      <c r="B78" s="67"/>
      <c r="C78" s="68">
        <v>0</v>
      </c>
      <c r="D78" s="68">
        <v>1</v>
      </c>
      <c r="E78" s="68">
        <v>3</v>
      </c>
      <c r="F78" s="68">
        <v>3</v>
      </c>
      <c r="G78" s="68">
        <v>3</v>
      </c>
      <c r="H78" s="65"/>
      <c r="I78" s="68">
        <v>4</v>
      </c>
      <c r="J78" s="68">
        <v>4</v>
      </c>
      <c r="K78" s="68">
        <v>4</v>
      </c>
      <c r="L78" s="68">
        <v>1</v>
      </c>
      <c r="M78" s="68">
        <v>0</v>
      </c>
      <c r="N78" s="68">
        <v>0</v>
      </c>
      <c r="O78" s="68">
        <v>0</v>
      </c>
      <c r="P78" s="68">
        <f>IF(SUM(C78:O78)&gt;35,35,SUM(C78:O78))</f>
        <v>23</v>
      </c>
    </row>
    <row r="79" spans="1:19" x14ac:dyDescent="0.3">
      <c r="A79" s="40" t="s">
        <v>7</v>
      </c>
      <c r="C79" s="41" t="s">
        <v>45</v>
      </c>
      <c r="D79" s="1" t="s">
        <v>9</v>
      </c>
      <c r="E79" s="69" t="s">
        <v>33</v>
      </c>
      <c r="F79" s="16" t="s">
        <v>10</v>
      </c>
      <c r="G79" s="41" t="s">
        <v>8</v>
      </c>
      <c r="H79" s="1" t="s">
        <v>29</v>
      </c>
    </row>
    <row r="80" spans="1:19" x14ac:dyDescent="0.3">
      <c r="A80" s="152" t="s">
        <v>0</v>
      </c>
      <c r="B80" s="51" t="s">
        <v>74</v>
      </c>
      <c r="C80" s="50">
        <v>1</v>
      </c>
      <c r="D80" s="50">
        <v>2</v>
      </c>
      <c r="E80" s="50">
        <v>3</v>
      </c>
      <c r="F80" s="50">
        <v>4</v>
      </c>
      <c r="G80" s="50">
        <v>5</v>
      </c>
      <c r="H80" s="50">
        <v>6</v>
      </c>
      <c r="I80" s="50">
        <v>7</v>
      </c>
      <c r="J80" s="50">
        <v>8</v>
      </c>
      <c r="K80" s="50">
        <v>9</v>
      </c>
      <c r="L80" s="50">
        <v>10</v>
      </c>
      <c r="M80" s="50">
        <v>11</v>
      </c>
      <c r="N80" s="50">
        <v>12</v>
      </c>
      <c r="O80" s="50">
        <v>13</v>
      </c>
      <c r="P80" s="154" t="s">
        <v>2</v>
      </c>
    </row>
    <row r="81" spans="1:16" x14ac:dyDescent="0.3">
      <c r="A81" s="153"/>
      <c r="B81" s="52" t="s">
        <v>1</v>
      </c>
      <c r="C81" s="53" t="s">
        <v>75</v>
      </c>
      <c r="D81" s="53" t="s">
        <v>76</v>
      </c>
      <c r="E81" s="53" t="s">
        <v>77</v>
      </c>
      <c r="F81" s="53" t="s">
        <v>78</v>
      </c>
      <c r="G81" s="53" t="s">
        <v>79</v>
      </c>
      <c r="H81" s="53" t="s">
        <v>80</v>
      </c>
      <c r="I81" s="53" t="s">
        <v>81</v>
      </c>
      <c r="J81" s="53" t="s">
        <v>82</v>
      </c>
      <c r="K81" s="53" t="s">
        <v>83</v>
      </c>
      <c r="L81" s="53" t="s">
        <v>84</v>
      </c>
      <c r="M81" s="53" t="s">
        <v>85</v>
      </c>
      <c r="N81" s="53" t="s">
        <v>86</v>
      </c>
      <c r="O81" s="53" t="s">
        <v>87</v>
      </c>
      <c r="P81" s="155"/>
    </row>
    <row r="82" spans="1:16" x14ac:dyDescent="0.3">
      <c r="A82" s="156" t="s">
        <v>24</v>
      </c>
      <c r="B82" s="157"/>
      <c r="C82" s="160">
        <v>30</v>
      </c>
      <c r="D82" s="161"/>
      <c r="E82" s="161"/>
      <c r="F82" s="161"/>
      <c r="G82" s="162"/>
      <c r="H82" s="57"/>
      <c r="I82" s="92"/>
      <c r="J82" s="92"/>
      <c r="K82" s="92"/>
      <c r="L82" s="45"/>
      <c r="M82" s="92"/>
      <c r="N82" s="92"/>
      <c r="O82" s="92"/>
      <c r="P82" s="127">
        <f>SUM(C82:O82)</f>
        <v>30</v>
      </c>
    </row>
    <row r="83" spans="1:16" x14ac:dyDescent="0.3">
      <c r="A83" s="158" t="s">
        <v>25</v>
      </c>
      <c r="B83" s="159"/>
      <c r="C83" s="46"/>
      <c r="D83" s="46"/>
      <c r="E83" s="163">
        <v>10</v>
      </c>
      <c r="F83" s="164"/>
      <c r="G83" s="165"/>
      <c r="H83" s="58"/>
      <c r="I83" s="47"/>
      <c r="J83" s="47"/>
      <c r="K83" s="47"/>
      <c r="L83" s="47"/>
      <c r="M83" s="46"/>
      <c r="N83" s="46"/>
      <c r="O83" s="46"/>
      <c r="P83" s="128">
        <f t="shared" ref="P83:P87" si="7">SUM(C83:O83)</f>
        <v>10</v>
      </c>
    </row>
    <row r="84" spans="1:16" x14ac:dyDescent="0.3">
      <c r="A84" s="158" t="s">
        <v>26</v>
      </c>
      <c r="B84" s="159"/>
      <c r="C84" s="46"/>
      <c r="D84" s="46"/>
      <c r="E84" s="47"/>
      <c r="F84" s="47"/>
      <c r="G84" s="47"/>
      <c r="H84" s="59"/>
      <c r="I84" s="46"/>
      <c r="J84" s="46"/>
      <c r="K84" s="46"/>
      <c r="L84" s="47"/>
      <c r="M84" s="47"/>
      <c r="N84" s="47"/>
      <c r="O84" s="46"/>
      <c r="P84" s="128">
        <f t="shared" si="7"/>
        <v>0</v>
      </c>
    </row>
    <row r="85" spans="1:16" x14ac:dyDescent="0.3">
      <c r="A85" s="158" t="s">
        <v>27</v>
      </c>
      <c r="B85" s="159"/>
      <c r="C85" s="46"/>
      <c r="D85" s="46"/>
      <c r="E85" s="47"/>
      <c r="F85" s="47"/>
      <c r="G85" s="47"/>
      <c r="H85" s="59"/>
      <c r="I85" s="169">
        <v>42</v>
      </c>
      <c r="J85" s="170"/>
      <c r="K85" s="171"/>
      <c r="L85" s="47"/>
      <c r="M85" s="46"/>
      <c r="N85" s="46"/>
      <c r="O85" s="46"/>
      <c r="P85" s="128">
        <f t="shared" si="7"/>
        <v>42</v>
      </c>
    </row>
    <row r="86" spans="1:16" x14ac:dyDescent="0.3">
      <c r="A86" s="150" t="s">
        <v>28</v>
      </c>
      <c r="B86" s="151"/>
      <c r="C86" s="48"/>
      <c r="D86" s="172">
        <v>50</v>
      </c>
      <c r="E86" s="173"/>
      <c r="F86" s="173"/>
      <c r="G86" s="174"/>
      <c r="H86" s="60"/>
      <c r="I86" s="172">
        <v>11</v>
      </c>
      <c r="J86" s="173"/>
      <c r="K86" s="173"/>
      <c r="L86" s="173"/>
      <c r="M86" s="173"/>
      <c r="N86" s="174"/>
      <c r="O86" s="48"/>
      <c r="P86" s="129">
        <f t="shared" si="7"/>
        <v>61</v>
      </c>
    </row>
    <row r="87" spans="1:16" x14ac:dyDescent="0.3">
      <c r="A87" s="61" t="s">
        <v>3</v>
      </c>
      <c r="B87" s="62"/>
      <c r="C87" s="63">
        <f>C82</f>
        <v>30</v>
      </c>
      <c r="D87" s="63">
        <f>SUM(C82,D86)</f>
        <v>80</v>
      </c>
      <c r="E87" s="63">
        <f>SUM(C82,E83,D86)</f>
        <v>90</v>
      </c>
      <c r="F87" s="63">
        <f>SUM(C82,E83,D86)</f>
        <v>90</v>
      </c>
      <c r="G87" s="63">
        <f>SUM(D86)</f>
        <v>50</v>
      </c>
      <c r="H87" s="65"/>
      <c r="I87" s="63">
        <f>SUM(I85,I86)</f>
        <v>53</v>
      </c>
      <c r="J87" s="63">
        <f>SUM(I85,I86)</f>
        <v>53</v>
      </c>
      <c r="K87" s="63">
        <f>SUM(I85,I86)</f>
        <v>53</v>
      </c>
      <c r="L87" s="63">
        <f>I86</f>
        <v>11</v>
      </c>
      <c r="M87" s="63">
        <f>I86</f>
        <v>11</v>
      </c>
      <c r="N87" s="63">
        <f>I86</f>
        <v>11</v>
      </c>
      <c r="O87" s="63">
        <v>0</v>
      </c>
      <c r="P87" s="63">
        <f t="shared" si="7"/>
        <v>532</v>
      </c>
    </row>
    <row r="88" spans="1:16" x14ac:dyDescent="0.3">
      <c r="A88" s="201" t="s">
        <v>4</v>
      </c>
      <c r="B88" s="202"/>
      <c r="C88" s="203">
        <v>1</v>
      </c>
      <c r="D88" s="203">
        <v>2</v>
      </c>
      <c r="E88" s="203">
        <v>3</v>
      </c>
      <c r="F88" s="68">
        <v>3</v>
      </c>
      <c r="G88" s="68">
        <v>3</v>
      </c>
      <c r="H88" s="65"/>
      <c r="I88" s="68">
        <v>2</v>
      </c>
      <c r="J88" s="68">
        <v>2</v>
      </c>
      <c r="K88" s="68">
        <v>2</v>
      </c>
      <c r="L88" s="68">
        <v>1</v>
      </c>
      <c r="M88" s="68">
        <v>1</v>
      </c>
      <c r="N88" s="68">
        <v>1</v>
      </c>
      <c r="O88" s="68">
        <v>0</v>
      </c>
      <c r="P88" s="68">
        <f>IF(SUM(C88:O88)&gt;35,35,SUM(C88:O88))</f>
        <v>21</v>
      </c>
    </row>
    <row r="89" spans="1:16" ht="21" x14ac:dyDescent="0.35">
      <c r="A89" s="56" t="s">
        <v>88</v>
      </c>
      <c r="B89" s="204"/>
      <c r="C89" s="56">
        <v>14107</v>
      </c>
      <c r="D89" s="56"/>
      <c r="E89" s="56"/>
      <c r="F89" s="8"/>
      <c r="G89" s="8"/>
      <c r="H89" s="39"/>
      <c r="I89" s="9"/>
      <c r="J89" s="9"/>
      <c r="K89" s="9"/>
      <c r="L89" s="9"/>
      <c r="M89" s="9"/>
      <c r="N89" s="8"/>
      <c r="O89" s="8"/>
      <c r="P89" s="126"/>
    </row>
    <row r="90" spans="1:16" x14ac:dyDescent="0.3">
      <c r="A90" s="40" t="s">
        <v>7</v>
      </c>
      <c r="C90" s="69" t="s">
        <v>33</v>
      </c>
      <c r="D90" s="16" t="s">
        <v>9</v>
      </c>
      <c r="E90" s="41" t="s">
        <v>8</v>
      </c>
      <c r="F90" s="1" t="s">
        <v>10</v>
      </c>
      <c r="G90" s="41" t="s">
        <v>8</v>
      </c>
      <c r="H90" s="1" t="s">
        <v>29</v>
      </c>
    </row>
    <row r="91" spans="1:16" x14ac:dyDescent="0.3">
      <c r="A91" s="152" t="s">
        <v>0</v>
      </c>
      <c r="B91" s="51" t="s">
        <v>74</v>
      </c>
      <c r="C91" s="50">
        <v>1</v>
      </c>
      <c r="D91" s="50">
        <v>2</v>
      </c>
      <c r="E91" s="50">
        <v>3</v>
      </c>
      <c r="F91" s="50">
        <v>4</v>
      </c>
      <c r="G91" s="50">
        <v>5</v>
      </c>
      <c r="H91" s="50">
        <v>6</v>
      </c>
      <c r="I91" s="50">
        <v>7</v>
      </c>
      <c r="J91" s="50">
        <v>8</v>
      </c>
      <c r="K91" s="50">
        <v>9</v>
      </c>
      <c r="L91" s="50">
        <v>10</v>
      </c>
      <c r="M91" s="50">
        <v>11</v>
      </c>
      <c r="N91" s="50">
        <v>12</v>
      </c>
      <c r="O91" s="50">
        <v>13</v>
      </c>
      <c r="P91" s="154" t="s">
        <v>2</v>
      </c>
    </row>
    <row r="92" spans="1:16" x14ac:dyDescent="0.3">
      <c r="A92" s="153"/>
      <c r="B92" s="52" t="s">
        <v>1</v>
      </c>
      <c r="C92" s="53" t="s">
        <v>75</v>
      </c>
      <c r="D92" s="53" t="s">
        <v>76</v>
      </c>
      <c r="E92" s="53" t="s">
        <v>77</v>
      </c>
      <c r="F92" s="53" t="s">
        <v>78</v>
      </c>
      <c r="G92" s="53" t="s">
        <v>79</v>
      </c>
      <c r="H92" s="53" t="s">
        <v>80</v>
      </c>
      <c r="I92" s="53" t="s">
        <v>81</v>
      </c>
      <c r="J92" s="53" t="s">
        <v>82</v>
      </c>
      <c r="K92" s="53" t="s">
        <v>83</v>
      </c>
      <c r="L92" s="53" t="s">
        <v>84</v>
      </c>
      <c r="M92" s="53" t="s">
        <v>85</v>
      </c>
      <c r="N92" s="53" t="s">
        <v>86</v>
      </c>
      <c r="O92" s="53" t="s">
        <v>87</v>
      </c>
      <c r="P92" s="155"/>
    </row>
    <row r="93" spans="1:16" x14ac:dyDescent="0.3">
      <c r="A93" s="156" t="s">
        <v>24</v>
      </c>
      <c r="B93" s="157"/>
      <c r="C93" s="45"/>
      <c r="D93" s="160">
        <v>30</v>
      </c>
      <c r="E93" s="161"/>
      <c r="F93" s="161"/>
      <c r="G93" s="162"/>
      <c r="H93" s="57"/>
      <c r="I93" s="160">
        <v>33</v>
      </c>
      <c r="J93" s="161"/>
      <c r="K93" s="161"/>
      <c r="L93" s="162"/>
      <c r="M93" s="92"/>
      <c r="N93" s="92"/>
      <c r="O93" s="92"/>
      <c r="P93" s="127">
        <f>SUM(C93:O93)</f>
        <v>63</v>
      </c>
    </row>
    <row r="94" spans="1:16" x14ac:dyDescent="0.3">
      <c r="A94" s="158" t="s">
        <v>25</v>
      </c>
      <c r="B94" s="159"/>
      <c r="C94" s="46"/>
      <c r="D94" s="163">
        <v>29</v>
      </c>
      <c r="E94" s="164"/>
      <c r="F94" s="164"/>
      <c r="G94" s="165"/>
      <c r="H94" s="58"/>
      <c r="I94" s="163">
        <v>32</v>
      </c>
      <c r="J94" s="164"/>
      <c r="K94" s="164"/>
      <c r="L94" s="165"/>
      <c r="M94" s="46"/>
      <c r="N94" s="46"/>
      <c r="O94" s="46"/>
      <c r="P94" s="128">
        <f t="shared" ref="P94:P98" si="8">SUM(C94:O94)</f>
        <v>61</v>
      </c>
    </row>
    <row r="95" spans="1:16" x14ac:dyDescent="0.3">
      <c r="A95" s="158" t="s">
        <v>26</v>
      </c>
      <c r="B95" s="159"/>
      <c r="C95" s="46"/>
      <c r="D95" s="46"/>
      <c r="E95" s="166">
        <v>32</v>
      </c>
      <c r="F95" s="167"/>
      <c r="G95" s="168"/>
      <c r="H95" s="59"/>
      <c r="I95" s="166">
        <v>28</v>
      </c>
      <c r="J95" s="167"/>
      <c r="K95" s="168"/>
      <c r="L95" s="47"/>
      <c r="M95" s="47"/>
      <c r="N95" s="47"/>
      <c r="O95" s="46"/>
      <c r="P95" s="128">
        <f t="shared" si="8"/>
        <v>60</v>
      </c>
    </row>
    <row r="96" spans="1:16" x14ac:dyDescent="0.3">
      <c r="A96" s="158" t="s">
        <v>27</v>
      </c>
      <c r="B96" s="159"/>
      <c r="C96" s="46"/>
      <c r="D96" s="169">
        <v>11</v>
      </c>
      <c r="E96" s="170"/>
      <c r="F96" s="170"/>
      <c r="G96" s="171"/>
      <c r="H96" s="59"/>
      <c r="I96" s="169">
        <v>58</v>
      </c>
      <c r="J96" s="170"/>
      <c r="K96" s="171"/>
      <c r="L96" s="47"/>
      <c r="M96" s="46"/>
      <c r="N96" s="46"/>
      <c r="O96" s="46"/>
      <c r="P96" s="128">
        <f t="shared" si="8"/>
        <v>69</v>
      </c>
    </row>
    <row r="97" spans="1:16" x14ac:dyDescent="0.3">
      <c r="A97" s="177" t="s">
        <v>28</v>
      </c>
      <c r="B97" s="178"/>
      <c r="C97" s="48"/>
      <c r="D97" s="48"/>
      <c r="E97" s="172">
        <v>34</v>
      </c>
      <c r="F97" s="173"/>
      <c r="G97" s="174"/>
      <c r="H97" s="60"/>
      <c r="I97" s="172">
        <v>21</v>
      </c>
      <c r="J97" s="173"/>
      <c r="K97" s="174"/>
      <c r="L97" s="49"/>
      <c r="M97" s="48"/>
      <c r="N97" s="48"/>
      <c r="O97" s="48"/>
      <c r="P97" s="130">
        <f t="shared" si="8"/>
        <v>55</v>
      </c>
    </row>
    <row r="98" spans="1:16" x14ac:dyDescent="0.3">
      <c r="A98" s="73" t="s">
        <v>3</v>
      </c>
      <c r="B98" s="73"/>
      <c r="C98" s="63">
        <v>0</v>
      </c>
      <c r="D98" s="63">
        <f>SUM(D93,D94,D96)</f>
        <v>70</v>
      </c>
      <c r="E98" s="63">
        <f>SUM(D93,D94,E95,D96,E97)</f>
        <v>136</v>
      </c>
      <c r="F98" s="63">
        <f>SUM(D93,D94,E95,D96,E97)</f>
        <v>136</v>
      </c>
      <c r="G98" s="63">
        <f>SUM(D93,D94,E95,D96,E97)</f>
        <v>136</v>
      </c>
      <c r="H98" s="65"/>
      <c r="I98" s="63">
        <f>SUM(I93,I94,I95,I96,I97)</f>
        <v>172</v>
      </c>
      <c r="J98" s="63">
        <f>SUM(I93,I94,I95,I96,I97)</f>
        <v>172</v>
      </c>
      <c r="K98" s="63">
        <f>SUM(I93,I94,I95,I96,I97)</f>
        <v>172</v>
      </c>
      <c r="L98" s="63">
        <f>SUM(I93,I94)</f>
        <v>65</v>
      </c>
      <c r="M98" s="63">
        <v>0</v>
      </c>
      <c r="N98" s="63">
        <v>0</v>
      </c>
      <c r="O98" s="63">
        <v>0</v>
      </c>
      <c r="P98" s="63">
        <f t="shared" si="8"/>
        <v>1059</v>
      </c>
    </row>
    <row r="99" spans="1:16" x14ac:dyDescent="0.3">
      <c r="A99" s="66" t="s">
        <v>4</v>
      </c>
      <c r="B99" s="67"/>
      <c r="C99" s="68">
        <v>0</v>
      </c>
      <c r="D99" s="68">
        <v>3</v>
      </c>
      <c r="E99" s="68">
        <v>5</v>
      </c>
      <c r="F99" s="68">
        <v>5</v>
      </c>
      <c r="G99" s="68">
        <v>5</v>
      </c>
      <c r="H99" s="65"/>
      <c r="I99" s="68">
        <v>5</v>
      </c>
      <c r="J99" s="68">
        <v>5</v>
      </c>
      <c r="K99" s="68">
        <v>5</v>
      </c>
      <c r="L99" s="68">
        <v>2</v>
      </c>
      <c r="M99" s="68">
        <v>0</v>
      </c>
      <c r="N99" s="68">
        <v>0</v>
      </c>
      <c r="O99" s="68">
        <v>0</v>
      </c>
      <c r="P99" s="68">
        <f>IF(SUM(C99:O99)&gt;35,35,SUM(C99:O99))</f>
        <v>35</v>
      </c>
    </row>
    <row r="100" spans="1:16" x14ac:dyDescent="0.3">
      <c r="A100" s="40" t="s">
        <v>7</v>
      </c>
      <c r="C100" s="41" t="s">
        <v>45</v>
      </c>
      <c r="D100" s="1" t="s">
        <v>9</v>
      </c>
      <c r="E100" s="69" t="s">
        <v>33</v>
      </c>
      <c r="F100" s="16" t="s">
        <v>10</v>
      </c>
      <c r="G100" s="41" t="s">
        <v>8</v>
      </c>
      <c r="H100" s="1" t="s">
        <v>29</v>
      </c>
    </row>
    <row r="101" spans="1:16" x14ac:dyDescent="0.3">
      <c r="A101" s="152" t="s">
        <v>0</v>
      </c>
      <c r="B101" s="51" t="s">
        <v>74</v>
      </c>
      <c r="C101" s="50">
        <v>1</v>
      </c>
      <c r="D101" s="50">
        <v>2</v>
      </c>
      <c r="E101" s="50">
        <v>3</v>
      </c>
      <c r="F101" s="50">
        <v>4</v>
      </c>
      <c r="G101" s="50">
        <v>5</v>
      </c>
      <c r="H101" s="50">
        <v>6</v>
      </c>
      <c r="I101" s="50">
        <v>7</v>
      </c>
      <c r="J101" s="50">
        <v>8</v>
      </c>
      <c r="K101" s="50">
        <v>9</v>
      </c>
      <c r="L101" s="50">
        <v>10</v>
      </c>
      <c r="M101" s="50">
        <v>11</v>
      </c>
      <c r="N101" s="50">
        <v>12</v>
      </c>
      <c r="O101" s="50">
        <v>13</v>
      </c>
      <c r="P101" s="154" t="s">
        <v>2</v>
      </c>
    </row>
    <row r="102" spans="1:16" x14ac:dyDescent="0.3">
      <c r="A102" s="153"/>
      <c r="B102" s="52" t="s">
        <v>1</v>
      </c>
      <c r="C102" s="53" t="s">
        <v>75</v>
      </c>
      <c r="D102" s="53" t="s">
        <v>76</v>
      </c>
      <c r="E102" s="53" t="s">
        <v>77</v>
      </c>
      <c r="F102" s="53" t="s">
        <v>78</v>
      </c>
      <c r="G102" s="53" t="s">
        <v>79</v>
      </c>
      <c r="H102" s="53" t="s">
        <v>80</v>
      </c>
      <c r="I102" s="53" t="s">
        <v>81</v>
      </c>
      <c r="J102" s="53" t="s">
        <v>82</v>
      </c>
      <c r="K102" s="53" t="s">
        <v>83</v>
      </c>
      <c r="L102" s="53" t="s">
        <v>84</v>
      </c>
      <c r="M102" s="53" t="s">
        <v>85</v>
      </c>
      <c r="N102" s="53" t="s">
        <v>86</v>
      </c>
      <c r="O102" s="53" t="s">
        <v>87</v>
      </c>
      <c r="P102" s="155"/>
    </row>
    <row r="103" spans="1:16" x14ac:dyDescent="0.3">
      <c r="A103" s="156" t="s">
        <v>24</v>
      </c>
      <c r="B103" s="157"/>
      <c r="C103" s="45"/>
      <c r="D103" s="45"/>
      <c r="E103" s="160">
        <v>11</v>
      </c>
      <c r="F103" s="161"/>
      <c r="G103" s="162"/>
      <c r="H103" s="57"/>
      <c r="I103" s="160">
        <v>21</v>
      </c>
      <c r="J103" s="161"/>
      <c r="K103" s="161"/>
      <c r="L103" s="162"/>
      <c r="M103" s="160">
        <v>16</v>
      </c>
      <c r="N103" s="161"/>
      <c r="O103" s="162"/>
      <c r="P103" s="127">
        <f>SUM(C103:O103)</f>
        <v>48</v>
      </c>
    </row>
    <row r="104" spans="1:16" x14ac:dyDescent="0.3">
      <c r="A104" s="158" t="s">
        <v>25</v>
      </c>
      <c r="B104" s="159"/>
      <c r="C104" s="46"/>
      <c r="D104" s="46"/>
      <c r="E104" s="163">
        <v>75</v>
      </c>
      <c r="F104" s="164"/>
      <c r="G104" s="165"/>
      <c r="H104" s="58"/>
      <c r="I104" s="163">
        <v>16</v>
      </c>
      <c r="J104" s="164"/>
      <c r="K104" s="164"/>
      <c r="L104" s="165"/>
      <c r="M104" s="46"/>
      <c r="N104" s="46"/>
      <c r="O104" s="46"/>
      <c r="P104" s="128">
        <f t="shared" ref="P104:P107" si="9">SUM(C104:O104)</f>
        <v>91</v>
      </c>
    </row>
    <row r="105" spans="1:16" x14ac:dyDescent="0.3">
      <c r="A105" s="158" t="s">
        <v>26</v>
      </c>
      <c r="B105" s="159"/>
      <c r="C105" s="46"/>
      <c r="D105" s="166">
        <v>33</v>
      </c>
      <c r="E105" s="167"/>
      <c r="F105" s="167"/>
      <c r="G105" s="168"/>
      <c r="H105" s="59"/>
      <c r="I105" s="166">
        <v>28</v>
      </c>
      <c r="J105" s="167"/>
      <c r="K105" s="167"/>
      <c r="L105" s="168"/>
      <c r="M105" s="166">
        <v>31</v>
      </c>
      <c r="N105" s="167"/>
      <c r="O105" s="168"/>
      <c r="P105" s="128">
        <f t="shared" si="9"/>
        <v>92</v>
      </c>
    </row>
    <row r="106" spans="1:16" x14ac:dyDescent="0.3">
      <c r="A106" s="158" t="s">
        <v>27</v>
      </c>
      <c r="B106" s="159"/>
      <c r="C106" s="169">
        <v>26</v>
      </c>
      <c r="D106" s="170"/>
      <c r="E106" s="170"/>
      <c r="F106" s="170"/>
      <c r="G106" s="171"/>
      <c r="H106" s="59"/>
      <c r="I106" s="169">
        <v>29</v>
      </c>
      <c r="J106" s="170"/>
      <c r="K106" s="170"/>
      <c r="L106" s="171"/>
      <c r="M106" s="169">
        <v>31</v>
      </c>
      <c r="N106" s="170"/>
      <c r="O106" s="171"/>
      <c r="P106" s="128">
        <f t="shared" si="9"/>
        <v>86</v>
      </c>
    </row>
    <row r="107" spans="1:16" x14ac:dyDescent="0.3">
      <c r="A107" s="150" t="s">
        <v>28</v>
      </c>
      <c r="B107" s="151"/>
      <c r="C107" s="48"/>
      <c r="D107" s="48"/>
      <c r="E107" s="172">
        <v>21</v>
      </c>
      <c r="F107" s="173"/>
      <c r="G107" s="174"/>
      <c r="H107" s="60"/>
      <c r="I107" s="49"/>
      <c r="J107" s="172">
        <v>30</v>
      </c>
      <c r="K107" s="173"/>
      <c r="L107" s="173"/>
      <c r="M107" s="173"/>
      <c r="N107" s="173"/>
      <c r="O107" s="174"/>
      <c r="P107" s="129">
        <f t="shared" si="9"/>
        <v>51</v>
      </c>
    </row>
    <row r="108" spans="1:16" x14ac:dyDescent="0.3">
      <c r="A108" s="61" t="s">
        <v>3</v>
      </c>
      <c r="B108" s="62"/>
      <c r="C108" s="63">
        <f>C106</f>
        <v>26</v>
      </c>
      <c r="D108" s="63">
        <f>SUM(D105,C106)</f>
        <v>59</v>
      </c>
      <c r="E108" s="63">
        <f>SUM(E103,E104,D105,C106,E107)</f>
        <v>166</v>
      </c>
      <c r="F108" s="63">
        <f>SUM(E103,E104,D105,C106,E107)</f>
        <v>166</v>
      </c>
      <c r="G108" s="63">
        <f>SUM(E103,E104,D105,C106,E107)</f>
        <v>166</v>
      </c>
      <c r="H108" s="65"/>
      <c r="I108" s="63">
        <f>SUM(I103,I104,I105,I106)</f>
        <v>94</v>
      </c>
      <c r="J108" s="63">
        <f>SUM(I103,I104,I105,I106,J107)</f>
        <v>124</v>
      </c>
      <c r="K108" s="63">
        <f>SUM(I103,I104,I105,I106,J107)</f>
        <v>124</v>
      </c>
      <c r="L108" s="63">
        <f>SUM(I103,I104,I105,I106,J107)</f>
        <v>124</v>
      </c>
      <c r="M108" s="63">
        <f>SUM(M103,M105,M106,J107)</f>
        <v>108</v>
      </c>
      <c r="N108" s="63">
        <f>SUM(M103,M105,M106,J107)</f>
        <v>108</v>
      </c>
      <c r="O108" s="63">
        <f>SUM(M103,M105,M106,J107)</f>
        <v>108</v>
      </c>
      <c r="P108" s="63">
        <f>SUM(C108:O108)</f>
        <v>1373</v>
      </c>
    </row>
    <row r="109" spans="1:16" x14ac:dyDescent="0.3">
      <c r="A109" s="201" t="s">
        <v>4</v>
      </c>
      <c r="B109" s="202"/>
      <c r="C109" s="203">
        <v>1</v>
      </c>
      <c r="D109" s="203">
        <v>2</v>
      </c>
      <c r="E109" s="203">
        <v>5</v>
      </c>
      <c r="F109" s="68">
        <v>5</v>
      </c>
      <c r="G109" s="68">
        <v>5</v>
      </c>
      <c r="H109" s="65"/>
      <c r="I109" s="68">
        <v>4</v>
      </c>
      <c r="J109" s="68">
        <v>5</v>
      </c>
      <c r="K109" s="68">
        <v>5</v>
      </c>
      <c r="L109" s="68">
        <v>5</v>
      </c>
      <c r="M109" s="68">
        <v>4</v>
      </c>
      <c r="N109" s="68">
        <v>4</v>
      </c>
      <c r="O109" s="68">
        <v>4</v>
      </c>
      <c r="P109" s="68">
        <f>IF(SUM(C109:O109)&gt;35,35,SUM(C109:O109))</f>
        <v>35</v>
      </c>
    </row>
    <row r="110" spans="1:16" ht="21" x14ac:dyDescent="0.35">
      <c r="A110" s="56" t="s">
        <v>88</v>
      </c>
      <c r="B110" s="204"/>
      <c r="C110" s="56">
        <v>14108</v>
      </c>
      <c r="D110" s="56"/>
      <c r="E110" s="56"/>
      <c r="F110" s="8"/>
      <c r="G110" s="8"/>
      <c r="H110" s="39"/>
      <c r="I110" s="9"/>
      <c r="J110" s="9"/>
      <c r="K110" s="9"/>
      <c r="L110" s="9"/>
      <c r="M110" s="9"/>
      <c r="N110" s="8"/>
      <c r="O110" s="8"/>
      <c r="P110" s="126"/>
    </row>
    <row r="111" spans="1:16" x14ac:dyDescent="0.3">
      <c r="A111" s="40" t="s">
        <v>7</v>
      </c>
      <c r="C111" s="69" t="s">
        <v>33</v>
      </c>
      <c r="D111" s="16" t="s">
        <v>9</v>
      </c>
      <c r="E111" s="41" t="s">
        <v>8</v>
      </c>
      <c r="F111" s="1" t="s">
        <v>10</v>
      </c>
      <c r="G111" s="41" t="s">
        <v>8</v>
      </c>
      <c r="H111" s="1" t="s">
        <v>29</v>
      </c>
    </row>
    <row r="112" spans="1:16" x14ac:dyDescent="0.3">
      <c r="A112" s="152" t="s">
        <v>0</v>
      </c>
      <c r="B112" s="51" t="s">
        <v>74</v>
      </c>
      <c r="C112" s="50">
        <v>1</v>
      </c>
      <c r="D112" s="50">
        <v>2</v>
      </c>
      <c r="E112" s="50">
        <v>3</v>
      </c>
      <c r="F112" s="50">
        <v>4</v>
      </c>
      <c r="G112" s="50">
        <v>5</v>
      </c>
      <c r="H112" s="50">
        <v>6</v>
      </c>
      <c r="I112" s="50">
        <v>7</v>
      </c>
      <c r="J112" s="50">
        <v>8</v>
      </c>
      <c r="K112" s="50">
        <v>9</v>
      </c>
      <c r="L112" s="50">
        <v>10</v>
      </c>
      <c r="M112" s="50">
        <v>11</v>
      </c>
      <c r="N112" s="50">
        <v>12</v>
      </c>
      <c r="O112" s="50">
        <v>13</v>
      </c>
      <c r="P112" s="154" t="s">
        <v>2</v>
      </c>
    </row>
    <row r="113" spans="1:16" x14ac:dyDescent="0.3">
      <c r="A113" s="153"/>
      <c r="B113" s="52" t="s">
        <v>1</v>
      </c>
      <c r="C113" s="53" t="s">
        <v>75</v>
      </c>
      <c r="D113" s="53" t="s">
        <v>76</v>
      </c>
      <c r="E113" s="53" t="s">
        <v>77</v>
      </c>
      <c r="F113" s="53" t="s">
        <v>78</v>
      </c>
      <c r="G113" s="53" t="s">
        <v>79</v>
      </c>
      <c r="H113" s="53" t="s">
        <v>80</v>
      </c>
      <c r="I113" s="53" t="s">
        <v>81</v>
      </c>
      <c r="J113" s="53" t="s">
        <v>82</v>
      </c>
      <c r="K113" s="53" t="s">
        <v>83</v>
      </c>
      <c r="L113" s="53" t="s">
        <v>84</v>
      </c>
      <c r="M113" s="53" t="s">
        <v>85</v>
      </c>
      <c r="N113" s="53" t="s">
        <v>86</v>
      </c>
      <c r="O113" s="53" t="s">
        <v>87</v>
      </c>
      <c r="P113" s="155"/>
    </row>
    <row r="114" spans="1:16" x14ac:dyDescent="0.3">
      <c r="A114" s="156" t="s">
        <v>24</v>
      </c>
      <c r="B114" s="157"/>
      <c r="C114" s="160">
        <v>28</v>
      </c>
      <c r="D114" s="161"/>
      <c r="E114" s="161"/>
      <c r="F114" s="161"/>
      <c r="G114" s="162"/>
      <c r="H114" s="57"/>
      <c r="I114" s="160">
        <v>17</v>
      </c>
      <c r="J114" s="161"/>
      <c r="K114" s="162"/>
      <c r="L114" s="45"/>
      <c r="M114" s="92"/>
      <c r="N114" s="92"/>
      <c r="O114" s="92"/>
      <c r="P114" s="127">
        <f t="shared" ref="P114:P119" si="10">SUM(C114:O114)</f>
        <v>45</v>
      </c>
    </row>
    <row r="115" spans="1:16" x14ac:dyDescent="0.3">
      <c r="A115" s="158" t="s">
        <v>25</v>
      </c>
      <c r="B115" s="159"/>
      <c r="C115" s="46"/>
      <c r="D115" s="46"/>
      <c r="E115" s="163">
        <v>28</v>
      </c>
      <c r="F115" s="164"/>
      <c r="G115" s="165"/>
      <c r="H115" s="58"/>
      <c r="I115" s="163">
        <v>28</v>
      </c>
      <c r="J115" s="164"/>
      <c r="K115" s="164"/>
      <c r="L115" s="165"/>
      <c r="M115" s="46"/>
      <c r="N115" s="46"/>
      <c r="O115" s="46"/>
      <c r="P115" s="128">
        <f t="shared" si="10"/>
        <v>56</v>
      </c>
    </row>
    <row r="116" spans="1:16" x14ac:dyDescent="0.3">
      <c r="A116" s="158" t="s">
        <v>26</v>
      </c>
      <c r="B116" s="159"/>
      <c r="C116" s="46"/>
      <c r="D116" s="46"/>
      <c r="E116" s="166">
        <v>20</v>
      </c>
      <c r="F116" s="167"/>
      <c r="G116" s="168"/>
      <c r="H116" s="59"/>
      <c r="I116" s="166">
        <v>33</v>
      </c>
      <c r="J116" s="167"/>
      <c r="K116" s="168"/>
      <c r="L116" s="47"/>
      <c r="M116" s="47"/>
      <c r="N116" s="47"/>
      <c r="O116" s="46"/>
      <c r="P116" s="128">
        <f t="shared" si="10"/>
        <v>53</v>
      </c>
    </row>
    <row r="117" spans="1:16" x14ac:dyDescent="0.3">
      <c r="A117" s="158" t="s">
        <v>27</v>
      </c>
      <c r="B117" s="159"/>
      <c r="C117" s="46"/>
      <c r="D117" s="169">
        <v>33</v>
      </c>
      <c r="E117" s="170"/>
      <c r="F117" s="170"/>
      <c r="G117" s="171"/>
      <c r="H117" s="59"/>
      <c r="I117" s="169">
        <v>21</v>
      </c>
      <c r="J117" s="170"/>
      <c r="K117" s="170"/>
      <c r="L117" s="171"/>
      <c r="M117" s="46"/>
      <c r="N117" s="46"/>
      <c r="O117" s="46"/>
      <c r="P117" s="128">
        <f t="shared" si="10"/>
        <v>54</v>
      </c>
    </row>
    <row r="118" spans="1:16" x14ac:dyDescent="0.3">
      <c r="A118" s="150" t="s">
        <v>28</v>
      </c>
      <c r="B118" s="151"/>
      <c r="C118" s="48"/>
      <c r="D118" s="172">
        <v>50</v>
      </c>
      <c r="E118" s="173"/>
      <c r="F118" s="173"/>
      <c r="G118" s="174"/>
      <c r="H118" s="60"/>
      <c r="I118" s="172">
        <v>28</v>
      </c>
      <c r="J118" s="173"/>
      <c r="K118" s="174"/>
      <c r="L118" s="49"/>
      <c r="M118" s="48"/>
      <c r="N118" s="48"/>
      <c r="O118" s="48"/>
      <c r="P118" s="129">
        <f t="shared" si="10"/>
        <v>78</v>
      </c>
    </row>
    <row r="119" spans="1:16" x14ac:dyDescent="0.3">
      <c r="A119" s="61" t="s">
        <v>3</v>
      </c>
      <c r="B119" s="62"/>
      <c r="C119" s="63">
        <f>C114</f>
        <v>28</v>
      </c>
      <c r="D119" s="63">
        <f>SUM(C114,D117,D118)</f>
        <v>111</v>
      </c>
      <c r="E119" s="63">
        <f>SUM(C114,E115,E116,D117,D118)</f>
        <v>159</v>
      </c>
      <c r="F119" s="63">
        <f>SUM(C114,E115,E116,D117,D118)</f>
        <v>159</v>
      </c>
      <c r="G119" s="63">
        <f>SUM(C114,E115,E116,D117,D118)</f>
        <v>159</v>
      </c>
      <c r="H119" s="65"/>
      <c r="I119" s="63">
        <f>SUM(I114,I115,I116,I117,I118)</f>
        <v>127</v>
      </c>
      <c r="J119" s="63">
        <f>SUM(I114,I115,I116,I117,I118)</f>
        <v>127</v>
      </c>
      <c r="K119" s="63">
        <f>SUM(I114,I115,I116,I117,I118)</f>
        <v>127</v>
      </c>
      <c r="L119" s="63">
        <f>SUM(I115,I117)</f>
        <v>49</v>
      </c>
      <c r="M119" s="63">
        <v>0</v>
      </c>
      <c r="N119" s="63">
        <v>0</v>
      </c>
      <c r="O119" s="63">
        <v>0</v>
      </c>
      <c r="P119" s="63">
        <f t="shared" si="10"/>
        <v>1046</v>
      </c>
    </row>
    <row r="120" spans="1:16" x14ac:dyDescent="0.3">
      <c r="A120" s="66" t="s">
        <v>4</v>
      </c>
      <c r="B120" s="67"/>
      <c r="C120" s="68">
        <v>1</v>
      </c>
      <c r="D120" s="68">
        <v>3</v>
      </c>
      <c r="E120" s="68">
        <v>5</v>
      </c>
      <c r="F120" s="68">
        <v>5</v>
      </c>
      <c r="G120" s="68">
        <v>5</v>
      </c>
      <c r="H120" s="65"/>
      <c r="I120" s="68">
        <v>5</v>
      </c>
      <c r="J120" s="68">
        <v>5</v>
      </c>
      <c r="K120" s="68">
        <v>5</v>
      </c>
      <c r="L120" s="68">
        <v>2</v>
      </c>
      <c r="M120" s="68">
        <v>0</v>
      </c>
      <c r="N120" s="68">
        <v>0</v>
      </c>
      <c r="O120" s="68">
        <v>0</v>
      </c>
      <c r="P120" s="68">
        <f>IF(SUM(C120:O120)&gt;35,35,SUM(C120:O120))</f>
        <v>35</v>
      </c>
    </row>
    <row r="121" spans="1:16" x14ac:dyDescent="0.3">
      <c r="A121" s="40" t="s">
        <v>7</v>
      </c>
      <c r="C121" s="41" t="s">
        <v>45</v>
      </c>
      <c r="D121" s="1" t="s">
        <v>9</v>
      </c>
      <c r="E121" s="69" t="s">
        <v>33</v>
      </c>
      <c r="F121" s="16" t="s">
        <v>10</v>
      </c>
      <c r="G121" s="41" t="s">
        <v>8</v>
      </c>
      <c r="H121" s="1" t="s">
        <v>29</v>
      </c>
    </row>
    <row r="122" spans="1:16" x14ac:dyDescent="0.3">
      <c r="A122" s="152" t="s">
        <v>0</v>
      </c>
      <c r="B122" s="51" t="s">
        <v>74</v>
      </c>
      <c r="C122" s="50">
        <v>1</v>
      </c>
      <c r="D122" s="50">
        <v>2</v>
      </c>
      <c r="E122" s="50">
        <v>3</v>
      </c>
      <c r="F122" s="50">
        <v>4</v>
      </c>
      <c r="G122" s="50">
        <v>5</v>
      </c>
      <c r="H122" s="50">
        <v>6</v>
      </c>
      <c r="I122" s="50">
        <v>7</v>
      </c>
      <c r="J122" s="50">
        <v>8</v>
      </c>
      <c r="K122" s="50">
        <v>9</v>
      </c>
      <c r="L122" s="50">
        <v>10</v>
      </c>
      <c r="M122" s="50">
        <v>11</v>
      </c>
      <c r="N122" s="50">
        <v>12</v>
      </c>
      <c r="O122" s="50">
        <v>13</v>
      </c>
      <c r="P122" s="154" t="s">
        <v>2</v>
      </c>
    </row>
    <row r="123" spans="1:16" x14ac:dyDescent="0.3">
      <c r="A123" s="153"/>
      <c r="B123" s="52" t="s">
        <v>1</v>
      </c>
      <c r="C123" s="53" t="s">
        <v>75</v>
      </c>
      <c r="D123" s="53" t="s">
        <v>76</v>
      </c>
      <c r="E123" s="53" t="s">
        <v>77</v>
      </c>
      <c r="F123" s="53" t="s">
        <v>78</v>
      </c>
      <c r="G123" s="53" t="s">
        <v>79</v>
      </c>
      <c r="H123" s="53" t="s">
        <v>80</v>
      </c>
      <c r="I123" s="53" t="s">
        <v>81</v>
      </c>
      <c r="J123" s="53" t="s">
        <v>82</v>
      </c>
      <c r="K123" s="53" t="s">
        <v>83</v>
      </c>
      <c r="L123" s="53" t="s">
        <v>84</v>
      </c>
      <c r="M123" s="53" t="s">
        <v>85</v>
      </c>
      <c r="N123" s="53" t="s">
        <v>86</v>
      </c>
      <c r="O123" s="53" t="s">
        <v>87</v>
      </c>
      <c r="P123" s="155"/>
    </row>
    <row r="124" spans="1:16" x14ac:dyDescent="0.3">
      <c r="A124" s="156" t="s">
        <v>24</v>
      </c>
      <c r="B124" s="157"/>
      <c r="C124" s="160">
        <v>21</v>
      </c>
      <c r="D124" s="161"/>
      <c r="E124" s="161"/>
      <c r="F124" s="161"/>
      <c r="G124" s="162"/>
      <c r="H124" s="57"/>
      <c r="I124" s="160">
        <v>18</v>
      </c>
      <c r="J124" s="161"/>
      <c r="K124" s="162"/>
      <c r="L124" s="45"/>
      <c r="M124" s="92"/>
      <c r="N124" s="160">
        <v>59</v>
      </c>
      <c r="O124" s="162"/>
      <c r="P124" s="127">
        <f>SUM(C124:O124)</f>
        <v>98</v>
      </c>
    </row>
    <row r="125" spans="1:16" x14ac:dyDescent="0.3">
      <c r="A125" s="158" t="s">
        <v>25</v>
      </c>
      <c r="B125" s="159"/>
      <c r="C125" s="46"/>
      <c r="D125" s="46"/>
      <c r="E125" s="163">
        <v>21</v>
      </c>
      <c r="F125" s="164"/>
      <c r="G125" s="165"/>
      <c r="H125" s="58"/>
      <c r="I125" s="163">
        <v>11</v>
      </c>
      <c r="J125" s="164"/>
      <c r="K125" s="165"/>
      <c r="L125" s="47"/>
      <c r="M125" s="46"/>
      <c r="N125" s="163">
        <v>17</v>
      </c>
      <c r="O125" s="165"/>
      <c r="P125" s="128">
        <f t="shared" ref="P125:P129" si="11">SUM(C125:O125)</f>
        <v>49</v>
      </c>
    </row>
    <row r="126" spans="1:16" x14ac:dyDescent="0.3">
      <c r="A126" s="158" t="s">
        <v>26</v>
      </c>
      <c r="B126" s="159"/>
      <c r="C126" s="46"/>
      <c r="D126" s="166">
        <v>29</v>
      </c>
      <c r="E126" s="167"/>
      <c r="F126" s="167"/>
      <c r="G126" s="168"/>
      <c r="H126" s="59"/>
      <c r="I126" s="166">
        <v>30</v>
      </c>
      <c r="J126" s="167"/>
      <c r="K126" s="167"/>
      <c r="L126" s="168"/>
      <c r="M126" s="47"/>
      <c r="N126" s="47"/>
      <c r="O126" s="46"/>
      <c r="P126" s="128">
        <f t="shared" si="11"/>
        <v>59</v>
      </c>
    </row>
    <row r="127" spans="1:16" x14ac:dyDescent="0.3">
      <c r="A127" s="158" t="s">
        <v>27</v>
      </c>
      <c r="B127" s="159"/>
      <c r="C127" s="169">
        <v>28</v>
      </c>
      <c r="D127" s="170"/>
      <c r="E127" s="170"/>
      <c r="F127" s="170"/>
      <c r="G127" s="171"/>
      <c r="H127" s="59"/>
      <c r="I127" s="47"/>
      <c r="J127" s="47"/>
      <c r="K127" s="47"/>
      <c r="L127" s="47"/>
      <c r="M127" s="46"/>
      <c r="N127" s="46"/>
      <c r="O127" s="46"/>
      <c r="P127" s="128">
        <f t="shared" si="11"/>
        <v>28</v>
      </c>
    </row>
    <row r="128" spans="1:16" x14ac:dyDescent="0.3">
      <c r="A128" s="150" t="s">
        <v>28</v>
      </c>
      <c r="B128" s="151"/>
      <c r="C128" s="48"/>
      <c r="D128" s="172">
        <v>50</v>
      </c>
      <c r="E128" s="173"/>
      <c r="F128" s="173"/>
      <c r="G128" s="174"/>
      <c r="H128" s="60"/>
      <c r="I128" s="49"/>
      <c r="J128" s="172">
        <v>29</v>
      </c>
      <c r="K128" s="173"/>
      <c r="L128" s="173"/>
      <c r="M128" s="173"/>
      <c r="N128" s="173"/>
      <c r="O128" s="174"/>
      <c r="P128" s="129">
        <f t="shared" si="11"/>
        <v>79</v>
      </c>
    </row>
    <row r="129" spans="1:16" x14ac:dyDescent="0.3">
      <c r="A129" s="61" t="s">
        <v>3</v>
      </c>
      <c r="B129" s="62"/>
      <c r="C129" s="63">
        <f>SUM(C124,C127)</f>
        <v>49</v>
      </c>
      <c r="D129" s="63">
        <f>SUM(C124,D126,C127,D128)</f>
        <v>128</v>
      </c>
      <c r="E129" s="63">
        <f>SUM(C124,E125,D126,C127,D128)</f>
        <v>149</v>
      </c>
      <c r="F129" s="63">
        <f>SUM(C124,E125,D126,C127,D128)</f>
        <v>149</v>
      </c>
      <c r="G129" s="63">
        <f>SUM(C124,E125,D126,C127,D128)</f>
        <v>149</v>
      </c>
      <c r="H129" s="65"/>
      <c r="I129" s="63">
        <f>SUM(I124,I125,I126)</f>
        <v>59</v>
      </c>
      <c r="J129" s="63">
        <f>SUM(I124,I125,I126,J128)</f>
        <v>88</v>
      </c>
      <c r="K129" s="63">
        <f>SUM(I124,I125,I126,J128)</f>
        <v>88</v>
      </c>
      <c r="L129" s="63">
        <f>SUM(I126,J128)</f>
        <v>59</v>
      </c>
      <c r="M129" s="63">
        <f>J128</f>
        <v>29</v>
      </c>
      <c r="N129" s="63">
        <f>SUM(N124,N125,J128)</f>
        <v>105</v>
      </c>
      <c r="O129" s="63">
        <f>SUM(N124,N125,J128)</f>
        <v>105</v>
      </c>
      <c r="P129" s="63">
        <f t="shared" si="11"/>
        <v>1157</v>
      </c>
    </row>
    <row r="130" spans="1:16" x14ac:dyDescent="0.3">
      <c r="A130" s="201" t="s">
        <v>4</v>
      </c>
      <c r="B130" s="202"/>
      <c r="C130" s="203">
        <v>2</v>
      </c>
      <c r="D130" s="203">
        <v>4</v>
      </c>
      <c r="E130" s="203">
        <v>5</v>
      </c>
      <c r="F130" s="68">
        <v>5</v>
      </c>
      <c r="G130" s="68">
        <v>5</v>
      </c>
      <c r="H130" s="65"/>
      <c r="I130" s="68">
        <v>3</v>
      </c>
      <c r="J130" s="68">
        <v>4</v>
      </c>
      <c r="K130" s="68">
        <v>4</v>
      </c>
      <c r="L130" s="68">
        <v>2</v>
      </c>
      <c r="M130" s="68">
        <v>1</v>
      </c>
      <c r="N130" s="68">
        <v>3</v>
      </c>
      <c r="O130" s="68">
        <v>3</v>
      </c>
      <c r="P130" s="68">
        <f>IF(SUM(C130:O130)&gt;35,35,SUM(C130:O130))</f>
        <v>35</v>
      </c>
    </row>
    <row r="131" spans="1:16" ht="21" x14ac:dyDescent="0.35">
      <c r="A131" s="56" t="s">
        <v>88</v>
      </c>
      <c r="B131" s="204"/>
      <c r="C131" s="56">
        <v>14109</v>
      </c>
      <c r="D131" s="56"/>
      <c r="E131" s="56"/>
      <c r="F131" s="8"/>
      <c r="G131" s="8"/>
      <c r="H131" s="39"/>
      <c r="I131" s="9"/>
      <c r="J131" s="9"/>
      <c r="K131" s="9"/>
      <c r="L131" s="9"/>
      <c r="M131" s="9"/>
      <c r="N131" s="8"/>
      <c r="O131" s="8"/>
      <c r="P131" s="126"/>
    </row>
    <row r="132" spans="1:16" x14ac:dyDescent="0.3">
      <c r="A132" s="40" t="s">
        <v>7</v>
      </c>
      <c r="C132" s="69" t="s">
        <v>33</v>
      </c>
      <c r="D132" s="16" t="s">
        <v>9</v>
      </c>
      <c r="E132" s="41" t="s">
        <v>8</v>
      </c>
      <c r="F132" s="1" t="s">
        <v>10</v>
      </c>
      <c r="G132" s="41" t="s">
        <v>8</v>
      </c>
      <c r="H132" s="1" t="s">
        <v>29</v>
      </c>
    </row>
    <row r="133" spans="1:16" x14ac:dyDescent="0.3">
      <c r="A133" s="152" t="s">
        <v>0</v>
      </c>
      <c r="B133" s="51" t="s">
        <v>74</v>
      </c>
      <c r="C133" s="50">
        <v>1</v>
      </c>
      <c r="D133" s="50">
        <v>2</v>
      </c>
      <c r="E133" s="50">
        <v>3</v>
      </c>
      <c r="F133" s="50">
        <v>4</v>
      </c>
      <c r="G133" s="50">
        <v>5</v>
      </c>
      <c r="H133" s="50">
        <v>6</v>
      </c>
      <c r="I133" s="50">
        <v>7</v>
      </c>
      <c r="J133" s="50">
        <v>8</v>
      </c>
      <c r="K133" s="50">
        <v>9</v>
      </c>
      <c r="L133" s="50">
        <v>10</v>
      </c>
      <c r="M133" s="50">
        <v>11</v>
      </c>
      <c r="N133" s="50">
        <v>12</v>
      </c>
      <c r="O133" s="50">
        <v>13</v>
      </c>
      <c r="P133" s="154" t="s">
        <v>2</v>
      </c>
    </row>
    <row r="134" spans="1:16" x14ac:dyDescent="0.3">
      <c r="A134" s="153"/>
      <c r="B134" s="52" t="s">
        <v>1</v>
      </c>
      <c r="C134" s="53" t="s">
        <v>75</v>
      </c>
      <c r="D134" s="53" t="s">
        <v>76</v>
      </c>
      <c r="E134" s="53" t="s">
        <v>77</v>
      </c>
      <c r="F134" s="53" t="s">
        <v>78</v>
      </c>
      <c r="G134" s="53" t="s">
        <v>79</v>
      </c>
      <c r="H134" s="53" t="s">
        <v>80</v>
      </c>
      <c r="I134" s="53" t="s">
        <v>81</v>
      </c>
      <c r="J134" s="53" t="s">
        <v>82</v>
      </c>
      <c r="K134" s="53" t="s">
        <v>83</v>
      </c>
      <c r="L134" s="53" t="s">
        <v>84</v>
      </c>
      <c r="M134" s="53" t="s">
        <v>85</v>
      </c>
      <c r="N134" s="53" t="s">
        <v>86</v>
      </c>
      <c r="O134" s="53" t="s">
        <v>87</v>
      </c>
      <c r="P134" s="155"/>
    </row>
    <row r="135" spans="1:16" x14ac:dyDescent="0.3">
      <c r="A135" s="156" t="s">
        <v>24</v>
      </c>
      <c r="B135" s="157"/>
      <c r="C135" s="45"/>
      <c r="D135" s="45"/>
      <c r="E135" s="92"/>
      <c r="F135" s="92"/>
      <c r="G135" s="92"/>
      <c r="H135" s="57"/>
      <c r="I135" s="160">
        <v>42</v>
      </c>
      <c r="J135" s="161"/>
      <c r="K135" s="161"/>
      <c r="L135" s="162"/>
      <c r="M135" s="92"/>
      <c r="N135" s="92"/>
      <c r="O135" s="92"/>
      <c r="P135" s="127">
        <f t="shared" ref="P135:P139" si="12">SUM(C135:O135)</f>
        <v>42</v>
      </c>
    </row>
    <row r="136" spans="1:16" x14ac:dyDescent="0.3">
      <c r="A136" s="158" t="s">
        <v>25</v>
      </c>
      <c r="B136" s="159"/>
      <c r="C136" s="46"/>
      <c r="D136" s="46"/>
      <c r="E136" s="47"/>
      <c r="F136" s="47"/>
      <c r="G136" s="47"/>
      <c r="H136" s="58"/>
      <c r="I136" s="47"/>
      <c r="J136" s="47"/>
      <c r="K136" s="47"/>
      <c r="L136" s="47"/>
      <c r="M136" s="46"/>
      <c r="N136" s="46"/>
      <c r="O136" s="46"/>
      <c r="P136" s="128">
        <f t="shared" si="12"/>
        <v>0</v>
      </c>
    </row>
    <row r="137" spans="1:16" x14ac:dyDescent="0.3">
      <c r="A137" s="158" t="s">
        <v>26</v>
      </c>
      <c r="B137" s="159"/>
      <c r="C137" s="46"/>
      <c r="D137" s="46"/>
      <c r="E137" s="47"/>
      <c r="F137" s="47"/>
      <c r="G137" s="47"/>
      <c r="H137" s="59"/>
      <c r="I137" s="46"/>
      <c r="J137" s="46"/>
      <c r="K137" s="46"/>
      <c r="L137" s="47"/>
      <c r="M137" s="47"/>
      <c r="N137" s="47"/>
      <c r="O137" s="46"/>
      <c r="P137" s="128">
        <f t="shared" si="12"/>
        <v>0</v>
      </c>
    </row>
    <row r="138" spans="1:16" x14ac:dyDescent="0.3">
      <c r="A138" s="158" t="s">
        <v>27</v>
      </c>
      <c r="B138" s="159"/>
      <c r="C138" s="46"/>
      <c r="D138" s="46"/>
      <c r="E138" s="47"/>
      <c r="F138" s="47"/>
      <c r="G138" s="47"/>
      <c r="H138" s="59"/>
      <c r="I138" s="47"/>
      <c r="J138" s="47"/>
      <c r="K138" s="47"/>
      <c r="L138" s="47"/>
      <c r="M138" s="46"/>
      <c r="N138" s="46"/>
      <c r="O138" s="46"/>
      <c r="P138" s="128">
        <f t="shared" si="12"/>
        <v>0</v>
      </c>
    </row>
    <row r="139" spans="1:16" x14ac:dyDescent="0.3">
      <c r="A139" s="150" t="s">
        <v>28</v>
      </c>
      <c r="B139" s="151"/>
      <c r="C139" s="172">
        <v>20</v>
      </c>
      <c r="D139" s="173"/>
      <c r="E139" s="173"/>
      <c r="F139" s="173"/>
      <c r="G139" s="174"/>
      <c r="H139" s="60"/>
      <c r="I139" s="49"/>
      <c r="J139" s="49"/>
      <c r="K139" s="49"/>
      <c r="L139" s="49"/>
      <c r="M139" s="48"/>
      <c r="N139" s="48"/>
      <c r="O139" s="48"/>
      <c r="P139" s="129">
        <f t="shared" si="12"/>
        <v>20</v>
      </c>
    </row>
    <row r="140" spans="1:16" x14ac:dyDescent="0.3">
      <c r="A140" s="61" t="s">
        <v>3</v>
      </c>
      <c r="B140" s="62"/>
      <c r="C140" s="63">
        <f>C139</f>
        <v>20</v>
      </c>
      <c r="D140" s="63">
        <f>C139</f>
        <v>20</v>
      </c>
      <c r="E140" s="63">
        <f>C139</f>
        <v>20</v>
      </c>
      <c r="F140" s="63">
        <f>C139</f>
        <v>20</v>
      </c>
      <c r="G140" s="63">
        <f>C139</f>
        <v>20</v>
      </c>
      <c r="H140" s="65"/>
      <c r="I140" s="63">
        <f>I135</f>
        <v>42</v>
      </c>
      <c r="J140" s="63">
        <f>I135</f>
        <v>42</v>
      </c>
      <c r="K140" s="63">
        <f>I135</f>
        <v>42</v>
      </c>
      <c r="L140" s="63">
        <f>I135</f>
        <v>42</v>
      </c>
      <c r="M140" s="63"/>
      <c r="N140" s="63"/>
      <c r="O140" s="63"/>
      <c r="P140" s="63">
        <f>SUM(C140:O140)</f>
        <v>268</v>
      </c>
    </row>
    <row r="141" spans="1:16" x14ac:dyDescent="0.3">
      <c r="A141" s="66" t="s">
        <v>4</v>
      </c>
      <c r="B141" s="67"/>
      <c r="C141" s="68">
        <v>1</v>
      </c>
      <c r="D141" s="68">
        <v>1</v>
      </c>
      <c r="E141" s="68">
        <v>1</v>
      </c>
      <c r="F141" s="68">
        <v>1</v>
      </c>
      <c r="G141" s="68">
        <v>1</v>
      </c>
      <c r="H141" s="65"/>
      <c r="I141" s="68">
        <v>1</v>
      </c>
      <c r="J141" s="68">
        <v>1</v>
      </c>
      <c r="K141" s="68">
        <v>1</v>
      </c>
      <c r="L141" s="68">
        <v>1</v>
      </c>
      <c r="M141" s="68"/>
      <c r="N141" s="68"/>
      <c r="O141" s="68"/>
      <c r="P141" s="68">
        <f>IF(SUM(C141:O141)&gt;35,35,SUM(C141:O141))</f>
        <v>9</v>
      </c>
    </row>
    <row r="142" spans="1:16" x14ac:dyDescent="0.3">
      <c r="A142" s="40" t="s">
        <v>7</v>
      </c>
      <c r="C142" s="41" t="s">
        <v>45</v>
      </c>
      <c r="D142" s="1" t="s">
        <v>9</v>
      </c>
      <c r="E142" s="69" t="s">
        <v>33</v>
      </c>
      <c r="F142" s="16" t="s">
        <v>10</v>
      </c>
      <c r="G142" s="41" t="s">
        <v>8</v>
      </c>
      <c r="H142" s="1" t="s">
        <v>29</v>
      </c>
    </row>
    <row r="143" spans="1:16" x14ac:dyDescent="0.3">
      <c r="A143" s="152" t="s">
        <v>0</v>
      </c>
      <c r="B143" s="51" t="s">
        <v>74</v>
      </c>
      <c r="C143" s="50">
        <v>1</v>
      </c>
      <c r="D143" s="50">
        <v>2</v>
      </c>
      <c r="E143" s="50">
        <v>3</v>
      </c>
      <c r="F143" s="50">
        <v>4</v>
      </c>
      <c r="G143" s="50">
        <v>5</v>
      </c>
      <c r="H143" s="50">
        <v>6</v>
      </c>
      <c r="I143" s="50">
        <v>7</v>
      </c>
      <c r="J143" s="50">
        <v>8</v>
      </c>
      <c r="K143" s="50">
        <v>9</v>
      </c>
      <c r="L143" s="50">
        <v>10</v>
      </c>
      <c r="M143" s="50">
        <v>11</v>
      </c>
      <c r="N143" s="50">
        <v>12</v>
      </c>
      <c r="O143" s="50">
        <v>13</v>
      </c>
      <c r="P143" s="154" t="s">
        <v>2</v>
      </c>
    </row>
    <row r="144" spans="1:16" x14ac:dyDescent="0.3">
      <c r="A144" s="153"/>
      <c r="B144" s="52" t="s">
        <v>1</v>
      </c>
      <c r="C144" s="53" t="s">
        <v>75</v>
      </c>
      <c r="D144" s="53" t="s">
        <v>76</v>
      </c>
      <c r="E144" s="53" t="s">
        <v>77</v>
      </c>
      <c r="F144" s="53" t="s">
        <v>78</v>
      </c>
      <c r="G144" s="53" t="s">
        <v>79</v>
      </c>
      <c r="H144" s="53" t="s">
        <v>80</v>
      </c>
      <c r="I144" s="53" t="s">
        <v>81</v>
      </c>
      <c r="J144" s="53" t="s">
        <v>82</v>
      </c>
      <c r="K144" s="53" t="s">
        <v>83</v>
      </c>
      <c r="L144" s="53" t="s">
        <v>84</v>
      </c>
      <c r="M144" s="53" t="s">
        <v>85</v>
      </c>
      <c r="N144" s="53" t="s">
        <v>86</v>
      </c>
      <c r="O144" s="53" t="s">
        <v>87</v>
      </c>
      <c r="P144" s="155"/>
    </row>
    <row r="145" spans="1:16" x14ac:dyDescent="0.3">
      <c r="A145" s="156" t="s">
        <v>24</v>
      </c>
      <c r="B145" s="157"/>
      <c r="C145" s="45"/>
      <c r="D145" s="45"/>
      <c r="E145" s="160">
        <v>43</v>
      </c>
      <c r="F145" s="161"/>
      <c r="G145" s="162"/>
      <c r="H145" s="57"/>
      <c r="I145" s="160">
        <v>28</v>
      </c>
      <c r="J145" s="161"/>
      <c r="K145" s="161"/>
      <c r="L145" s="161"/>
      <c r="M145" s="161"/>
      <c r="N145" s="162"/>
      <c r="O145" s="92"/>
      <c r="P145" s="127">
        <f>SUM(C145:O145)</f>
        <v>71</v>
      </c>
    </row>
    <row r="146" spans="1:16" x14ac:dyDescent="0.3">
      <c r="A146" s="158" t="s">
        <v>25</v>
      </c>
      <c r="B146" s="159"/>
      <c r="C146" s="163">
        <v>33</v>
      </c>
      <c r="D146" s="164"/>
      <c r="E146" s="164"/>
      <c r="F146" s="164"/>
      <c r="G146" s="165"/>
      <c r="H146" s="58"/>
      <c r="I146" s="163">
        <v>18</v>
      </c>
      <c r="J146" s="164"/>
      <c r="K146" s="165"/>
      <c r="L146" s="47"/>
      <c r="M146" s="46"/>
      <c r="N146" s="46"/>
      <c r="O146" s="46"/>
      <c r="P146" s="128">
        <f t="shared" ref="P146:P150" si="13">SUM(C146:O146)</f>
        <v>51</v>
      </c>
    </row>
    <row r="147" spans="1:16" x14ac:dyDescent="0.3">
      <c r="A147" s="158" t="s">
        <v>26</v>
      </c>
      <c r="B147" s="159"/>
      <c r="C147" s="46"/>
      <c r="D147" s="166">
        <v>17</v>
      </c>
      <c r="E147" s="167"/>
      <c r="F147" s="167"/>
      <c r="G147" s="168"/>
      <c r="H147" s="59"/>
      <c r="I147" s="166">
        <v>42</v>
      </c>
      <c r="J147" s="167"/>
      <c r="K147" s="168"/>
      <c r="L147" s="47"/>
      <c r="M147" s="47"/>
      <c r="N147" s="47"/>
      <c r="O147" s="46"/>
      <c r="P147" s="128">
        <f t="shared" si="13"/>
        <v>59</v>
      </c>
    </row>
    <row r="148" spans="1:16" x14ac:dyDescent="0.3">
      <c r="A148" s="158" t="s">
        <v>27</v>
      </c>
      <c r="B148" s="159"/>
      <c r="C148" s="46"/>
      <c r="D148" s="169">
        <v>18</v>
      </c>
      <c r="E148" s="170"/>
      <c r="F148" s="170"/>
      <c r="G148" s="171"/>
      <c r="H148" s="59"/>
      <c r="I148" s="47"/>
      <c r="J148" s="47"/>
      <c r="K148" s="47"/>
      <c r="L148" s="47"/>
      <c r="M148" s="46"/>
      <c r="N148" s="46"/>
      <c r="O148" s="46"/>
      <c r="P148" s="128">
        <f t="shared" si="13"/>
        <v>18</v>
      </c>
    </row>
    <row r="149" spans="1:16" x14ac:dyDescent="0.3">
      <c r="A149" s="150" t="s">
        <v>28</v>
      </c>
      <c r="B149" s="151"/>
      <c r="C149" s="48"/>
      <c r="D149" s="48"/>
      <c r="E149" s="49"/>
      <c r="F149" s="49"/>
      <c r="G149" s="49"/>
      <c r="H149" s="60"/>
      <c r="I149" s="172">
        <v>16</v>
      </c>
      <c r="J149" s="173"/>
      <c r="K149" s="173"/>
      <c r="L149" s="174"/>
      <c r="M149" s="48"/>
      <c r="N149" s="48"/>
      <c r="O149" s="48"/>
      <c r="P149" s="129">
        <f t="shared" si="13"/>
        <v>16</v>
      </c>
    </row>
    <row r="150" spans="1:16" x14ac:dyDescent="0.3">
      <c r="A150" s="61" t="s">
        <v>3</v>
      </c>
      <c r="B150" s="62"/>
      <c r="C150" s="63">
        <f>C146</f>
        <v>33</v>
      </c>
      <c r="D150" s="63">
        <f>SUM(C146,D147,D148)</f>
        <v>68</v>
      </c>
      <c r="E150" s="63">
        <f>SUM(E145,C146,D147,D148)</f>
        <v>111</v>
      </c>
      <c r="F150" s="63">
        <f>SUM(E145,C146,D147,D148)</f>
        <v>111</v>
      </c>
      <c r="G150" s="63">
        <f>SUM(E145,C146,D147,D148)</f>
        <v>111</v>
      </c>
      <c r="H150" s="65"/>
      <c r="I150" s="63">
        <f>SUM(I145,I146,I147,I149)</f>
        <v>104</v>
      </c>
      <c r="J150" s="63">
        <f>SUM(I145,I146,I147,I149)</f>
        <v>104</v>
      </c>
      <c r="K150" s="63">
        <f>SUM(I145,I146,I147,I149)</f>
        <v>104</v>
      </c>
      <c r="L150" s="63">
        <f>SUM(I145,I149)</f>
        <v>44</v>
      </c>
      <c r="M150" s="63">
        <f>I145</f>
        <v>28</v>
      </c>
      <c r="N150" s="63">
        <f>I145</f>
        <v>28</v>
      </c>
      <c r="O150" s="63">
        <v>0</v>
      </c>
      <c r="P150" s="63">
        <f t="shared" si="13"/>
        <v>846</v>
      </c>
    </row>
    <row r="151" spans="1:16" x14ac:dyDescent="0.3">
      <c r="A151" s="201" t="s">
        <v>4</v>
      </c>
      <c r="B151" s="202"/>
      <c r="C151" s="203">
        <v>1</v>
      </c>
      <c r="D151" s="203">
        <v>3</v>
      </c>
      <c r="E151" s="203">
        <v>4</v>
      </c>
      <c r="F151" s="68">
        <v>4</v>
      </c>
      <c r="G151" s="68">
        <v>4</v>
      </c>
      <c r="H151" s="65"/>
      <c r="I151" s="68">
        <v>4</v>
      </c>
      <c r="J151" s="68"/>
      <c r="K151" s="68">
        <v>4</v>
      </c>
      <c r="L151" s="68">
        <v>2</v>
      </c>
      <c r="M151" s="68">
        <v>1</v>
      </c>
      <c r="N151" s="68">
        <v>1</v>
      </c>
      <c r="O151" s="68">
        <v>0</v>
      </c>
      <c r="P151" s="68">
        <f>IF(SUM(C151:O151)&gt;35,35,SUM(C151:O151))</f>
        <v>28</v>
      </c>
    </row>
    <row r="152" spans="1:16" ht="21" x14ac:dyDescent="0.35">
      <c r="A152" s="56" t="s">
        <v>88</v>
      </c>
      <c r="B152" s="204"/>
      <c r="C152" s="56">
        <v>14110</v>
      </c>
      <c r="D152" s="56"/>
      <c r="E152" s="56"/>
      <c r="F152" s="8"/>
      <c r="G152" s="8"/>
      <c r="H152" s="39"/>
      <c r="I152" s="9"/>
      <c r="J152" s="9"/>
      <c r="K152" s="9"/>
      <c r="L152" s="9"/>
      <c r="M152" s="9"/>
      <c r="N152" s="8"/>
      <c r="O152" s="8"/>
      <c r="P152" s="126"/>
    </row>
    <row r="153" spans="1:16" x14ac:dyDescent="0.3">
      <c r="A153" s="40" t="s">
        <v>7</v>
      </c>
      <c r="C153" s="69" t="s">
        <v>33</v>
      </c>
      <c r="D153" s="16" t="s">
        <v>9</v>
      </c>
      <c r="E153" s="41" t="s">
        <v>8</v>
      </c>
      <c r="F153" s="1" t="s">
        <v>10</v>
      </c>
      <c r="G153" s="41" t="s">
        <v>8</v>
      </c>
      <c r="H153" s="1" t="s">
        <v>29</v>
      </c>
    </row>
    <row r="154" spans="1:16" x14ac:dyDescent="0.3">
      <c r="A154" s="152" t="s">
        <v>0</v>
      </c>
      <c r="B154" s="51" t="s">
        <v>74</v>
      </c>
      <c r="C154" s="50">
        <v>1</v>
      </c>
      <c r="D154" s="50">
        <v>2</v>
      </c>
      <c r="E154" s="50">
        <v>3</v>
      </c>
      <c r="F154" s="50">
        <v>4</v>
      </c>
      <c r="G154" s="50">
        <v>5</v>
      </c>
      <c r="H154" s="50">
        <v>6</v>
      </c>
      <c r="I154" s="50">
        <v>7</v>
      </c>
      <c r="J154" s="50">
        <v>8</v>
      </c>
      <c r="K154" s="50">
        <v>9</v>
      </c>
      <c r="L154" s="50">
        <v>10</v>
      </c>
      <c r="M154" s="50">
        <v>11</v>
      </c>
      <c r="N154" s="50">
        <v>12</v>
      </c>
      <c r="O154" s="50">
        <v>13</v>
      </c>
      <c r="P154" s="154" t="s">
        <v>2</v>
      </c>
    </row>
    <row r="155" spans="1:16" x14ac:dyDescent="0.3">
      <c r="A155" s="153"/>
      <c r="B155" s="52" t="s">
        <v>1</v>
      </c>
      <c r="C155" s="53" t="s">
        <v>75</v>
      </c>
      <c r="D155" s="53" t="s">
        <v>76</v>
      </c>
      <c r="E155" s="53" t="s">
        <v>77</v>
      </c>
      <c r="F155" s="53" t="s">
        <v>78</v>
      </c>
      <c r="G155" s="53" t="s">
        <v>79</v>
      </c>
      <c r="H155" s="53" t="s">
        <v>80</v>
      </c>
      <c r="I155" s="53" t="s">
        <v>81</v>
      </c>
      <c r="J155" s="53" t="s">
        <v>82</v>
      </c>
      <c r="K155" s="53" t="s">
        <v>83</v>
      </c>
      <c r="L155" s="53" t="s">
        <v>84</v>
      </c>
      <c r="M155" s="53" t="s">
        <v>85</v>
      </c>
      <c r="N155" s="53" t="s">
        <v>86</v>
      </c>
      <c r="O155" s="53" t="s">
        <v>87</v>
      </c>
      <c r="P155" s="155"/>
    </row>
    <row r="156" spans="1:16" x14ac:dyDescent="0.3">
      <c r="A156" s="156" t="s">
        <v>24</v>
      </c>
      <c r="B156" s="157"/>
      <c r="C156" s="45"/>
      <c r="D156" s="45"/>
      <c r="E156" s="92"/>
      <c r="F156" s="92"/>
      <c r="G156" s="92"/>
      <c r="H156" s="57"/>
      <c r="I156" s="160">
        <v>31</v>
      </c>
      <c r="J156" s="161"/>
      <c r="K156" s="161"/>
      <c r="L156" s="162"/>
      <c r="M156" s="92"/>
      <c r="N156" s="92"/>
      <c r="O156" s="92"/>
      <c r="P156" s="127">
        <f t="shared" ref="P156:P161" si="14">SUM(C156:O156)</f>
        <v>31</v>
      </c>
    </row>
    <row r="157" spans="1:16" x14ac:dyDescent="0.3">
      <c r="A157" s="158" t="s">
        <v>25</v>
      </c>
      <c r="B157" s="159"/>
      <c r="C157" s="46"/>
      <c r="D157" s="163">
        <v>17</v>
      </c>
      <c r="E157" s="164"/>
      <c r="F157" s="164"/>
      <c r="G157" s="165"/>
      <c r="H157" s="58"/>
      <c r="I157" s="163">
        <v>20</v>
      </c>
      <c r="J157" s="164"/>
      <c r="K157" s="164"/>
      <c r="L157" s="165"/>
      <c r="M157" s="46"/>
      <c r="N157" s="46"/>
      <c r="O157" s="46"/>
      <c r="P157" s="128">
        <f t="shared" si="14"/>
        <v>37</v>
      </c>
    </row>
    <row r="158" spans="1:16" x14ac:dyDescent="0.3">
      <c r="A158" s="158" t="s">
        <v>26</v>
      </c>
      <c r="B158" s="159"/>
      <c r="C158" s="46"/>
      <c r="D158" s="46"/>
      <c r="E158" s="47"/>
      <c r="F158" s="47"/>
      <c r="G158" s="47"/>
      <c r="H158" s="59"/>
      <c r="I158" s="46"/>
      <c r="J158" s="46"/>
      <c r="K158" s="46"/>
      <c r="L158" s="47"/>
      <c r="M158" s="47"/>
      <c r="N158" s="47"/>
      <c r="O158" s="46"/>
      <c r="P158" s="128">
        <f t="shared" si="14"/>
        <v>0</v>
      </c>
    </row>
    <row r="159" spans="1:16" x14ac:dyDescent="0.3">
      <c r="A159" s="158" t="s">
        <v>27</v>
      </c>
      <c r="B159" s="159"/>
      <c r="C159" s="46"/>
      <c r="D159" s="46"/>
      <c r="E159" s="47"/>
      <c r="F159" s="47"/>
      <c r="G159" s="47"/>
      <c r="H159" s="59"/>
      <c r="I159" s="47"/>
      <c r="J159" s="47"/>
      <c r="K159" s="47"/>
      <c r="L159" s="47"/>
      <c r="M159" s="46"/>
      <c r="N159" s="46"/>
      <c r="O159" s="46"/>
      <c r="P159" s="128">
        <f t="shared" si="14"/>
        <v>0</v>
      </c>
    </row>
    <row r="160" spans="1:16" x14ac:dyDescent="0.3">
      <c r="A160" s="150" t="s">
        <v>28</v>
      </c>
      <c r="B160" s="151"/>
      <c r="C160" s="48"/>
      <c r="D160" s="48"/>
      <c r="E160" s="49"/>
      <c r="F160" s="49"/>
      <c r="G160" s="49"/>
      <c r="H160" s="60"/>
      <c r="I160" s="49"/>
      <c r="J160" s="49"/>
      <c r="K160" s="49"/>
      <c r="L160" s="49"/>
      <c r="M160" s="48"/>
      <c r="N160" s="48"/>
      <c r="O160" s="48"/>
      <c r="P160" s="129">
        <f t="shared" si="14"/>
        <v>0</v>
      </c>
    </row>
    <row r="161" spans="1:16" x14ac:dyDescent="0.3">
      <c r="A161" s="61" t="s">
        <v>3</v>
      </c>
      <c r="B161" s="62"/>
      <c r="C161" s="63">
        <v>0</v>
      </c>
      <c r="D161" s="63">
        <f>D157</f>
        <v>17</v>
      </c>
      <c r="E161" s="63">
        <f>D157</f>
        <v>17</v>
      </c>
      <c r="F161" s="63">
        <f>D157</f>
        <v>17</v>
      </c>
      <c r="G161" s="63">
        <f>D157</f>
        <v>17</v>
      </c>
      <c r="H161" s="65"/>
      <c r="I161" s="63">
        <f>SUM(I156,I157)</f>
        <v>51</v>
      </c>
      <c r="J161" s="63">
        <f>SUM(I156,I157)</f>
        <v>51</v>
      </c>
      <c r="K161" s="63">
        <f>SUM(I156,I157)</f>
        <v>51</v>
      </c>
      <c r="L161" s="63">
        <f>SUM(I156,I157)</f>
        <v>51</v>
      </c>
      <c r="M161" s="63">
        <f>SUM(L158,I160)</f>
        <v>0</v>
      </c>
      <c r="N161" s="63">
        <f>L158</f>
        <v>0</v>
      </c>
      <c r="O161" s="63">
        <f>L158</f>
        <v>0</v>
      </c>
      <c r="P161" s="63">
        <f t="shared" si="14"/>
        <v>272</v>
      </c>
    </row>
    <row r="162" spans="1:16" x14ac:dyDescent="0.3">
      <c r="A162" s="66" t="s">
        <v>4</v>
      </c>
      <c r="B162" s="67"/>
      <c r="C162" s="68">
        <v>0</v>
      </c>
      <c r="D162" s="68">
        <v>1</v>
      </c>
      <c r="E162" s="68">
        <v>1</v>
      </c>
      <c r="F162" s="68">
        <v>1</v>
      </c>
      <c r="G162" s="68">
        <v>1</v>
      </c>
      <c r="H162" s="65"/>
      <c r="I162" s="68">
        <v>2</v>
      </c>
      <c r="J162" s="68">
        <v>2</v>
      </c>
      <c r="K162" s="68">
        <v>2</v>
      </c>
      <c r="L162" s="68">
        <v>2</v>
      </c>
      <c r="M162" s="68">
        <f>COUNTA(L158,I160)</f>
        <v>0</v>
      </c>
      <c r="N162" s="68">
        <v>0</v>
      </c>
      <c r="O162" s="68">
        <v>0</v>
      </c>
      <c r="P162" s="68">
        <f>IF(SUM(C162:O162)&gt;35,35,SUM(C162:O162))</f>
        <v>12</v>
      </c>
    </row>
    <row r="163" spans="1:16" x14ac:dyDescent="0.3">
      <c r="A163" s="40" t="s">
        <v>7</v>
      </c>
      <c r="C163" s="41" t="s">
        <v>45</v>
      </c>
      <c r="D163" s="1" t="s">
        <v>9</v>
      </c>
      <c r="E163" s="69" t="s">
        <v>33</v>
      </c>
      <c r="F163" s="16" t="s">
        <v>10</v>
      </c>
      <c r="G163" s="41" t="s">
        <v>8</v>
      </c>
      <c r="H163" s="1" t="s">
        <v>29</v>
      </c>
    </row>
    <row r="164" spans="1:16" x14ac:dyDescent="0.3">
      <c r="A164" s="152" t="s">
        <v>0</v>
      </c>
      <c r="B164" s="51" t="s">
        <v>74</v>
      </c>
      <c r="C164" s="50">
        <v>1</v>
      </c>
      <c r="D164" s="50">
        <v>2</v>
      </c>
      <c r="E164" s="50">
        <v>3</v>
      </c>
      <c r="F164" s="50">
        <v>4</v>
      </c>
      <c r="G164" s="50">
        <v>5</v>
      </c>
      <c r="H164" s="50">
        <v>6</v>
      </c>
      <c r="I164" s="50">
        <v>7</v>
      </c>
      <c r="J164" s="50">
        <v>8</v>
      </c>
      <c r="K164" s="50">
        <v>9</v>
      </c>
      <c r="L164" s="50">
        <v>10</v>
      </c>
      <c r="M164" s="50">
        <v>11</v>
      </c>
      <c r="N164" s="50">
        <v>12</v>
      </c>
      <c r="O164" s="50">
        <v>13</v>
      </c>
      <c r="P164" s="154" t="s">
        <v>2</v>
      </c>
    </row>
    <row r="165" spans="1:16" x14ac:dyDescent="0.3">
      <c r="A165" s="153"/>
      <c r="B165" s="52" t="s">
        <v>1</v>
      </c>
      <c r="C165" s="53" t="s">
        <v>75</v>
      </c>
      <c r="D165" s="53" t="s">
        <v>76</v>
      </c>
      <c r="E165" s="53" t="s">
        <v>77</v>
      </c>
      <c r="F165" s="53" t="s">
        <v>78</v>
      </c>
      <c r="G165" s="53" t="s">
        <v>79</v>
      </c>
      <c r="H165" s="53" t="s">
        <v>80</v>
      </c>
      <c r="I165" s="53" t="s">
        <v>81</v>
      </c>
      <c r="J165" s="53" t="s">
        <v>82</v>
      </c>
      <c r="K165" s="53" t="s">
        <v>83</v>
      </c>
      <c r="L165" s="53" t="s">
        <v>84</v>
      </c>
      <c r="M165" s="53" t="s">
        <v>85</v>
      </c>
      <c r="N165" s="53" t="s">
        <v>86</v>
      </c>
      <c r="O165" s="53" t="s">
        <v>87</v>
      </c>
      <c r="P165" s="155"/>
    </row>
    <row r="166" spans="1:16" x14ac:dyDescent="0.3">
      <c r="A166" s="156" t="s">
        <v>24</v>
      </c>
      <c r="B166" s="157"/>
      <c r="C166" s="45"/>
      <c r="D166" s="45"/>
      <c r="E166" s="92"/>
      <c r="F166" s="92"/>
      <c r="G166" s="92"/>
      <c r="H166" s="57"/>
      <c r="I166" s="92"/>
      <c r="J166" s="92"/>
      <c r="K166" s="92"/>
      <c r="L166" s="45"/>
      <c r="M166" s="92"/>
      <c r="N166" s="92"/>
      <c r="O166" s="92"/>
      <c r="P166" s="127">
        <f t="shared" ref="P166:P170" si="15">SUM(C166:O166)</f>
        <v>0</v>
      </c>
    </row>
    <row r="167" spans="1:16" x14ac:dyDescent="0.3">
      <c r="A167" s="158" t="s">
        <v>25</v>
      </c>
      <c r="B167" s="159"/>
      <c r="C167" s="46"/>
      <c r="D167" s="163">
        <v>11</v>
      </c>
      <c r="E167" s="164"/>
      <c r="F167" s="164"/>
      <c r="G167" s="165"/>
      <c r="H167" s="58"/>
      <c r="I167" s="47"/>
      <c r="J167" s="47"/>
      <c r="K167" s="47"/>
      <c r="L167" s="47"/>
      <c r="M167" s="46"/>
      <c r="N167" s="46"/>
      <c r="O167" s="46"/>
      <c r="P167" s="128">
        <f t="shared" si="15"/>
        <v>11</v>
      </c>
    </row>
    <row r="168" spans="1:16" x14ac:dyDescent="0.3">
      <c r="A168" s="158" t="s">
        <v>26</v>
      </c>
      <c r="B168" s="159"/>
      <c r="C168" s="46"/>
      <c r="D168" s="46"/>
      <c r="E168" s="47"/>
      <c r="F168" s="47"/>
      <c r="G168" s="47"/>
      <c r="H168" s="59"/>
      <c r="I168" s="46"/>
      <c r="J168" s="46"/>
      <c r="K168" s="46"/>
      <c r="L168" s="47"/>
      <c r="M168" s="47"/>
      <c r="N168" s="47"/>
      <c r="O168" s="46"/>
      <c r="P168" s="128">
        <f t="shared" si="15"/>
        <v>0</v>
      </c>
    </row>
    <row r="169" spans="1:16" x14ac:dyDescent="0.3">
      <c r="A169" s="158" t="s">
        <v>27</v>
      </c>
      <c r="B169" s="159"/>
      <c r="C169" s="46"/>
      <c r="D169" s="46"/>
      <c r="E169" s="47"/>
      <c r="F169" s="47"/>
      <c r="G169" s="47"/>
      <c r="H169" s="59"/>
      <c r="I169" s="47"/>
      <c r="J169" s="47"/>
      <c r="K169" s="47"/>
      <c r="L169" s="47"/>
      <c r="M169" s="46"/>
      <c r="N169" s="46"/>
      <c r="O169" s="46"/>
      <c r="P169" s="128">
        <f t="shared" si="15"/>
        <v>0</v>
      </c>
    </row>
    <row r="170" spans="1:16" x14ac:dyDescent="0.3">
      <c r="A170" s="150" t="s">
        <v>28</v>
      </c>
      <c r="B170" s="151"/>
      <c r="C170" s="48"/>
      <c r="D170" s="48"/>
      <c r="E170" s="49"/>
      <c r="F170" s="49"/>
      <c r="G170" s="49"/>
      <c r="H170" s="60"/>
      <c r="I170" s="49"/>
      <c r="J170" s="49"/>
      <c r="K170" s="49"/>
      <c r="L170" s="49"/>
      <c r="M170" s="48"/>
      <c r="N170" s="48"/>
      <c r="O170" s="48"/>
      <c r="P170" s="129">
        <f t="shared" si="15"/>
        <v>0</v>
      </c>
    </row>
    <row r="171" spans="1:16" x14ac:dyDescent="0.3">
      <c r="A171" s="61" t="s">
        <v>3</v>
      </c>
      <c r="B171" s="62"/>
      <c r="C171" s="63">
        <v>0</v>
      </c>
      <c r="D171" s="63">
        <f>D167</f>
        <v>11</v>
      </c>
      <c r="E171" s="63">
        <f>D167</f>
        <v>11</v>
      </c>
      <c r="F171" s="63">
        <f>D167</f>
        <v>11</v>
      </c>
      <c r="G171" s="63">
        <f>D167</f>
        <v>11</v>
      </c>
      <c r="H171" s="65"/>
      <c r="I171" s="63">
        <f>SUM(I166,I167,I168,I169,I170)</f>
        <v>0</v>
      </c>
      <c r="J171" s="63">
        <f>SUM(I166,I167,I168,I169,I170)</f>
        <v>0</v>
      </c>
      <c r="K171" s="63">
        <f>SUM(I166,I168,I169)</f>
        <v>0</v>
      </c>
      <c r="L171" s="63">
        <f>I169</f>
        <v>0</v>
      </c>
      <c r="M171" s="63">
        <v>0</v>
      </c>
      <c r="N171" s="63">
        <v>0</v>
      </c>
      <c r="O171" s="63">
        <v>0</v>
      </c>
      <c r="P171" s="63">
        <f>SUM(C171:O171)</f>
        <v>44</v>
      </c>
    </row>
    <row r="172" spans="1:16" x14ac:dyDescent="0.3">
      <c r="A172" s="201" t="s">
        <v>4</v>
      </c>
      <c r="B172" s="202"/>
      <c r="C172" s="203">
        <v>0</v>
      </c>
      <c r="D172" s="203">
        <v>1</v>
      </c>
      <c r="E172" s="203">
        <v>1</v>
      </c>
      <c r="F172" s="68">
        <v>1</v>
      </c>
      <c r="G172" s="68">
        <v>1</v>
      </c>
      <c r="H172" s="65"/>
      <c r="I172" s="68">
        <f>COUNTA(I166:L170)</f>
        <v>0</v>
      </c>
      <c r="J172" s="68">
        <f>COUNTA(I166,I167,I168,I169,I170)</f>
        <v>0</v>
      </c>
      <c r="K172" s="68">
        <f>COUNTA(I166,I168,I169)</f>
        <v>0</v>
      </c>
      <c r="L172" s="68">
        <v>0</v>
      </c>
      <c r="M172" s="68">
        <v>0</v>
      </c>
      <c r="N172" s="68">
        <v>0</v>
      </c>
      <c r="O172" s="68">
        <v>0</v>
      </c>
      <c r="P172" s="68">
        <f>IF(SUM(C172:O172)&gt;35,35,SUM(C172:O172))</f>
        <v>4</v>
      </c>
    </row>
    <row r="173" spans="1:16" ht="21" x14ac:dyDescent="0.35">
      <c r="A173" s="56" t="s">
        <v>88</v>
      </c>
      <c r="B173" s="204"/>
      <c r="C173" s="56">
        <v>14111</v>
      </c>
      <c r="D173" s="56"/>
      <c r="E173" s="56"/>
      <c r="F173" s="8"/>
      <c r="G173" s="8"/>
      <c r="H173" s="39"/>
      <c r="I173" s="9"/>
      <c r="J173" s="9"/>
      <c r="K173" s="9"/>
      <c r="L173" s="9"/>
      <c r="M173" s="9"/>
      <c r="N173" s="8"/>
      <c r="O173" s="8"/>
      <c r="P173" s="126"/>
    </row>
    <row r="174" spans="1:16" x14ac:dyDescent="0.3">
      <c r="A174" s="40" t="s">
        <v>7</v>
      </c>
      <c r="C174" s="69" t="s">
        <v>33</v>
      </c>
      <c r="D174" s="16" t="s">
        <v>9</v>
      </c>
      <c r="E174" s="41" t="s">
        <v>8</v>
      </c>
      <c r="F174" s="1" t="s">
        <v>10</v>
      </c>
      <c r="G174" s="41" t="s">
        <v>8</v>
      </c>
      <c r="H174" s="1" t="s">
        <v>29</v>
      </c>
    </row>
    <row r="175" spans="1:16" x14ac:dyDescent="0.3">
      <c r="A175" s="152" t="s">
        <v>0</v>
      </c>
      <c r="B175" s="51" t="s">
        <v>74</v>
      </c>
      <c r="C175" s="50">
        <v>1</v>
      </c>
      <c r="D175" s="50">
        <v>2</v>
      </c>
      <c r="E175" s="50">
        <v>3</v>
      </c>
      <c r="F175" s="50">
        <v>4</v>
      </c>
      <c r="G175" s="50">
        <v>5</v>
      </c>
      <c r="H175" s="50">
        <v>6</v>
      </c>
      <c r="I175" s="50">
        <v>7</v>
      </c>
      <c r="J175" s="50">
        <v>8</v>
      </c>
      <c r="K175" s="50">
        <v>9</v>
      </c>
      <c r="L175" s="50">
        <v>10</v>
      </c>
      <c r="M175" s="50">
        <v>11</v>
      </c>
      <c r="N175" s="50">
        <v>12</v>
      </c>
      <c r="O175" s="50">
        <v>13</v>
      </c>
      <c r="P175" s="154" t="s">
        <v>2</v>
      </c>
    </row>
    <row r="176" spans="1:16" x14ac:dyDescent="0.3">
      <c r="A176" s="153"/>
      <c r="B176" s="52" t="s">
        <v>1</v>
      </c>
      <c r="C176" s="53" t="s">
        <v>75</v>
      </c>
      <c r="D176" s="53" t="s">
        <v>76</v>
      </c>
      <c r="E176" s="53" t="s">
        <v>77</v>
      </c>
      <c r="F176" s="53" t="s">
        <v>78</v>
      </c>
      <c r="G176" s="53" t="s">
        <v>79</v>
      </c>
      <c r="H176" s="53" t="s">
        <v>80</v>
      </c>
      <c r="I176" s="53" t="s">
        <v>81</v>
      </c>
      <c r="J176" s="53" t="s">
        <v>82</v>
      </c>
      <c r="K176" s="53" t="s">
        <v>83</v>
      </c>
      <c r="L176" s="53" t="s">
        <v>84</v>
      </c>
      <c r="M176" s="53" t="s">
        <v>85</v>
      </c>
      <c r="N176" s="53" t="s">
        <v>86</v>
      </c>
      <c r="O176" s="53" t="s">
        <v>87</v>
      </c>
      <c r="P176" s="155"/>
    </row>
    <row r="177" spans="1:16" x14ac:dyDescent="0.3">
      <c r="A177" s="156" t="s">
        <v>24</v>
      </c>
      <c r="B177" s="157"/>
      <c r="C177" s="45"/>
      <c r="D177" s="45"/>
      <c r="E177" s="92"/>
      <c r="F177" s="92"/>
      <c r="G177" s="92"/>
      <c r="H177" s="57"/>
      <c r="I177" s="160">
        <v>43</v>
      </c>
      <c r="J177" s="161"/>
      <c r="K177" s="162"/>
      <c r="L177" s="45"/>
      <c r="M177" s="92"/>
      <c r="N177" s="92"/>
      <c r="O177" s="92"/>
      <c r="P177" s="127">
        <f>SUM(C177:O177)</f>
        <v>43</v>
      </c>
    </row>
    <row r="178" spans="1:16" x14ac:dyDescent="0.3">
      <c r="A178" s="158" t="s">
        <v>25</v>
      </c>
      <c r="B178" s="159"/>
      <c r="C178" s="46"/>
      <c r="D178" s="46"/>
      <c r="E178" s="47"/>
      <c r="F178" s="47"/>
      <c r="G178" s="47"/>
      <c r="H178" s="58"/>
      <c r="I178" s="163">
        <v>33</v>
      </c>
      <c r="J178" s="164"/>
      <c r="K178" s="164"/>
      <c r="L178" s="165"/>
      <c r="M178" s="46"/>
      <c r="N178" s="46"/>
      <c r="O178" s="46"/>
      <c r="P178" s="128">
        <f t="shared" ref="P178:P182" si="16">SUM(C178:O178)</f>
        <v>33</v>
      </c>
    </row>
    <row r="179" spans="1:16" x14ac:dyDescent="0.3">
      <c r="A179" s="158" t="s">
        <v>26</v>
      </c>
      <c r="B179" s="159"/>
      <c r="C179" s="46"/>
      <c r="D179" s="46"/>
      <c r="E179" s="47"/>
      <c r="F179" s="47"/>
      <c r="G179" s="47"/>
      <c r="H179" s="59"/>
      <c r="I179" s="46"/>
      <c r="J179" s="46"/>
      <c r="K179" s="46"/>
      <c r="L179" s="166">
        <v>42</v>
      </c>
      <c r="M179" s="167"/>
      <c r="N179" s="168"/>
      <c r="O179" s="46"/>
      <c r="P179" s="128">
        <f t="shared" si="16"/>
        <v>42</v>
      </c>
    </row>
    <row r="180" spans="1:16" x14ac:dyDescent="0.3">
      <c r="A180" s="158" t="s">
        <v>27</v>
      </c>
      <c r="B180" s="159"/>
      <c r="C180" s="46"/>
      <c r="D180" s="46"/>
      <c r="E180" s="47"/>
      <c r="F180" s="47"/>
      <c r="G180" s="47"/>
      <c r="H180" s="59"/>
      <c r="I180" s="47"/>
      <c r="J180" s="47"/>
      <c r="K180" s="47"/>
      <c r="L180" s="47"/>
      <c r="M180" s="46"/>
      <c r="N180" s="46"/>
      <c r="O180" s="46"/>
      <c r="P180" s="128">
        <f t="shared" si="16"/>
        <v>0</v>
      </c>
    </row>
    <row r="181" spans="1:16" x14ac:dyDescent="0.3">
      <c r="A181" s="150" t="s">
        <v>28</v>
      </c>
      <c r="B181" s="151"/>
      <c r="C181" s="48"/>
      <c r="D181" s="48"/>
      <c r="E181" s="172">
        <v>18</v>
      </c>
      <c r="F181" s="173"/>
      <c r="G181" s="174"/>
      <c r="H181" s="60"/>
      <c r="I181" s="49"/>
      <c r="J181" s="49"/>
      <c r="K181" s="49"/>
      <c r="L181" s="49"/>
      <c r="M181" s="48"/>
      <c r="N181" s="48"/>
      <c r="O181" s="48"/>
      <c r="P181" s="129">
        <f t="shared" si="16"/>
        <v>18</v>
      </c>
    </row>
    <row r="182" spans="1:16" x14ac:dyDescent="0.3">
      <c r="A182" s="61" t="s">
        <v>3</v>
      </c>
      <c r="B182" s="62"/>
      <c r="C182" s="63">
        <v>0</v>
      </c>
      <c r="D182" s="63">
        <v>0</v>
      </c>
      <c r="E182" s="63">
        <f>SUM(E177:G181)</f>
        <v>18</v>
      </c>
      <c r="F182" s="63">
        <f>SUM(E177:G181)</f>
        <v>18</v>
      </c>
      <c r="G182" s="63">
        <f>SUM(E177:G181)</f>
        <v>18</v>
      </c>
      <c r="H182" s="65"/>
      <c r="I182" s="63">
        <f>SUM(I177,I178)</f>
        <v>76</v>
      </c>
      <c r="J182" s="63">
        <f>SUM(I177,I178)</f>
        <v>76</v>
      </c>
      <c r="K182" s="63">
        <f>SUM(I177,I178)</f>
        <v>76</v>
      </c>
      <c r="L182" s="63">
        <f>SUM(I178,L179)</f>
        <v>75</v>
      </c>
      <c r="M182" s="63">
        <f>L179</f>
        <v>42</v>
      </c>
      <c r="N182" s="63">
        <f>L179</f>
        <v>42</v>
      </c>
      <c r="O182" s="63">
        <v>0</v>
      </c>
      <c r="P182" s="63">
        <f t="shared" si="16"/>
        <v>441</v>
      </c>
    </row>
    <row r="183" spans="1:16" x14ac:dyDescent="0.3">
      <c r="A183" s="66" t="s">
        <v>4</v>
      </c>
      <c r="B183" s="67"/>
      <c r="C183" s="68">
        <v>0</v>
      </c>
      <c r="D183" s="68">
        <v>0</v>
      </c>
      <c r="E183" s="68">
        <f>COUNTA(E177:G181)</f>
        <v>1</v>
      </c>
      <c r="F183" s="68">
        <f>COUNTA(E177:G181)</f>
        <v>1</v>
      </c>
      <c r="G183" s="68">
        <f>COUNTA(E177:G181)</f>
        <v>1</v>
      </c>
      <c r="H183" s="65"/>
      <c r="I183" s="68">
        <v>2</v>
      </c>
      <c r="J183" s="68">
        <v>2</v>
      </c>
      <c r="K183" s="68">
        <v>2</v>
      </c>
      <c r="L183" s="68">
        <v>2</v>
      </c>
      <c r="M183" s="68">
        <v>1</v>
      </c>
      <c r="N183" s="68">
        <v>1</v>
      </c>
      <c r="O183" s="68">
        <v>0</v>
      </c>
      <c r="P183" s="68">
        <f>IF(SUM(C183:O183)&gt;35,35,SUM(C183:O183))</f>
        <v>13</v>
      </c>
    </row>
    <row r="184" spans="1:16" x14ac:dyDescent="0.3">
      <c r="A184" s="40" t="s">
        <v>7</v>
      </c>
      <c r="C184" s="41" t="s">
        <v>45</v>
      </c>
      <c r="D184" s="1" t="s">
        <v>9</v>
      </c>
      <c r="E184" s="69" t="s">
        <v>33</v>
      </c>
      <c r="F184" s="16" t="s">
        <v>10</v>
      </c>
      <c r="G184" s="41" t="s">
        <v>8</v>
      </c>
      <c r="H184" s="1" t="s">
        <v>29</v>
      </c>
    </row>
    <row r="185" spans="1:16" x14ac:dyDescent="0.3">
      <c r="A185" s="152" t="s">
        <v>0</v>
      </c>
      <c r="B185" s="51" t="s">
        <v>74</v>
      </c>
      <c r="C185" s="50">
        <v>1</v>
      </c>
      <c r="D185" s="50">
        <v>2</v>
      </c>
      <c r="E185" s="50">
        <v>3</v>
      </c>
      <c r="F185" s="50">
        <v>4</v>
      </c>
      <c r="G185" s="50">
        <v>5</v>
      </c>
      <c r="H185" s="50">
        <v>6</v>
      </c>
      <c r="I185" s="50">
        <v>7</v>
      </c>
      <c r="J185" s="50">
        <v>8</v>
      </c>
      <c r="K185" s="50">
        <v>9</v>
      </c>
      <c r="L185" s="50">
        <v>10</v>
      </c>
      <c r="M185" s="50">
        <v>11</v>
      </c>
      <c r="N185" s="50">
        <v>12</v>
      </c>
      <c r="O185" s="50">
        <v>13</v>
      </c>
      <c r="P185" s="154" t="s">
        <v>2</v>
      </c>
    </row>
    <row r="186" spans="1:16" x14ac:dyDescent="0.3">
      <c r="A186" s="153"/>
      <c r="B186" s="52" t="s">
        <v>1</v>
      </c>
      <c r="C186" s="53" t="s">
        <v>75</v>
      </c>
      <c r="D186" s="53" t="s">
        <v>76</v>
      </c>
      <c r="E186" s="53" t="s">
        <v>77</v>
      </c>
      <c r="F186" s="53" t="s">
        <v>78</v>
      </c>
      <c r="G186" s="53" t="s">
        <v>79</v>
      </c>
      <c r="H186" s="53" t="s">
        <v>80</v>
      </c>
      <c r="I186" s="53" t="s">
        <v>81</v>
      </c>
      <c r="J186" s="53" t="s">
        <v>82</v>
      </c>
      <c r="K186" s="53" t="s">
        <v>83</v>
      </c>
      <c r="L186" s="53" t="s">
        <v>84</v>
      </c>
      <c r="M186" s="53" t="s">
        <v>85</v>
      </c>
      <c r="N186" s="53" t="s">
        <v>86</v>
      </c>
      <c r="O186" s="53" t="s">
        <v>87</v>
      </c>
      <c r="P186" s="155"/>
    </row>
    <row r="187" spans="1:16" x14ac:dyDescent="0.3">
      <c r="A187" s="156" t="s">
        <v>24</v>
      </c>
      <c r="B187" s="157"/>
      <c r="C187" s="45"/>
      <c r="D187" s="45"/>
      <c r="E187" s="160">
        <v>17</v>
      </c>
      <c r="F187" s="161"/>
      <c r="G187" s="162"/>
      <c r="H187" s="57"/>
      <c r="I187" s="160">
        <v>16</v>
      </c>
      <c r="J187" s="161"/>
      <c r="K187" s="161"/>
      <c r="L187" s="162"/>
      <c r="M187" s="92"/>
      <c r="N187" s="92"/>
      <c r="O187" s="92"/>
      <c r="P187" s="127">
        <f>SUM(C187:O187)</f>
        <v>33</v>
      </c>
    </row>
    <row r="188" spans="1:16" x14ac:dyDescent="0.3">
      <c r="A188" s="158" t="s">
        <v>25</v>
      </c>
      <c r="B188" s="159"/>
      <c r="C188" s="46"/>
      <c r="D188" s="163">
        <v>32</v>
      </c>
      <c r="E188" s="164"/>
      <c r="F188" s="164"/>
      <c r="G188" s="165"/>
      <c r="H188" s="58"/>
      <c r="I188" s="47"/>
      <c r="J188" s="47"/>
      <c r="K188" s="47"/>
      <c r="L188" s="47"/>
      <c r="M188" s="46"/>
      <c r="N188" s="46"/>
      <c r="O188" s="46"/>
      <c r="P188" s="128">
        <f t="shared" ref="P188:P191" si="17">SUM(C188:O188)</f>
        <v>32</v>
      </c>
    </row>
    <row r="189" spans="1:16" x14ac:dyDescent="0.3">
      <c r="A189" s="158" t="s">
        <v>26</v>
      </c>
      <c r="B189" s="159"/>
      <c r="C189" s="46"/>
      <c r="D189" s="46"/>
      <c r="E189" s="47"/>
      <c r="F189" s="47"/>
      <c r="G189" s="47"/>
      <c r="H189" s="59"/>
      <c r="I189" s="46"/>
      <c r="J189" s="46"/>
      <c r="K189" s="46"/>
      <c r="L189" s="47"/>
      <c r="M189" s="47"/>
      <c r="N189" s="47"/>
      <c r="O189" s="46"/>
      <c r="P189" s="128">
        <f t="shared" si="17"/>
        <v>0</v>
      </c>
    </row>
    <row r="190" spans="1:16" x14ac:dyDescent="0.3">
      <c r="A190" s="158" t="s">
        <v>27</v>
      </c>
      <c r="B190" s="159"/>
      <c r="C190" s="46"/>
      <c r="D190" s="46"/>
      <c r="E190" s="47"/>
      <c r="F190" s="47"/>
      <c r="G190" s="47"/>
      <c r="H190" s="59"/>
      <c r="I190" s="169">
        <v>31</v>
      </c>
      <c r="J190" s="170"/>
      <c r="K190" s="170"/>
      <c r="L190" s="170"/>
      <c r="M190" s="171"/>
      <c r="N190" s="46"/>
      <c r="O190" s="46"/>
      <c r="P190" s="128">
        <f t="shared" si="17"/>
        <v>31</v>
      </c>
    </row>
    <row r="191" spans="1:16" x14ac:dyDescent="0.3">
      <c r="A191" s="150" t="s">
        <v>28</v>
      </c>
      <c r="B191" s="151"/>
      <c r="C191" s="48"/>
      <c r="D191" s="48"/>
      <c r="E191" s="172">
        <v>31</v>
      </c>
      <c r="F191" s="173"/>
      <c r="G191" s="174"/>
      <c r="H191" s="60"/>
      <c r="I191" s="172">
        <v>33</v>
      </c>
      <c r="J191" s="173"/>
      <c r="K191" s="173"/>
      <c r="L191" s="174"/>
      <c r="M191" s="48"/>
      <c r="N191" s="48"/>
      <c r="O191" s="48"/>
      <c r="P191" s="129">
        <f t="shared" si="17"/>
        <v>64</v>
      </c>
    </row>
    <row r="192" spans="1:16" x14ac:dyDescent="0.3">
      <c r="A192" s="61" t="s">
        <v>3</v>
      </c>
      <c r="B192" s="62"/>
      <c r="C192" s="63">
        <v>0</v>
      </c>
      <c r="D192" s="63">
        <f>D188</f>
        <v>32</v>
      </c>
      <c r="E192" s="63">
        <f>SUM(E187,D188,E191)</f>
        <v>80</v>
      </c>
      <c r="F192" s="63">
        <f>SUM(E187,D188,E191)</f>
        <v>80</v>
      </c>
      <c r="G192" s="63">
        <f>SUM(E187,D188,E191)</f>
        <v>80</v>
      </c>
      <c r="H192" s="65"/>
      <c r="I192" s="63">
        <f>SUM(I187,I190,I191)</f>
        <v>80</v>
      </c>
      <c r="J192" s="63">
        <f>SUM(I187,I190,I191)</f>
        <v>80</v>
      </c>
      <c r="K192" s="63">
        <f>SUM(I187,I190,I191)</f>
        <v>80</v>
      </c>
      <c r="L192" s="63">
        <f>SUM(I187,I190,I191)</f>
        <v>80</v>
      </c>
      <c r="M192" s="63">
        <f>I190</f>
        <v>31</v>
      </c>
      <c r="N192" s="63">
        <v>0</v>
      </c>
      <c r="O192" s="63">
        <v>0</v>
      </c>
      <c r="P192" s="63">
        <f>SUM(C192:O192)</f>
        <v>623</v>
      </c>
    </row>
    <row r="193" spans="1:16" x14ac:dyDescent="0.3">
      <c r="A193" s="201" t="s">
        <v>4</v>
      </c>
      <c r="B193" s="202"/>
      <c r="C193" s="203">
        <v>0</v>
      </c>
      <c r="D193" s="203">
        <v>1</v>
      </c>
      <c r="E193" s="203">
        <v>3</v>
      </c>
      <c r="F193" s="68">
        <v>3</v>
      </c>
      <c r="G193" s="68">
        <v>3</v>
      </c>
      <c r="H193" s="65"/>
      <c r="I193" s="68">
        <v>3</v>
      </c>
      <c r="J193" s="68">
        <v>3</v>
      </c>
      <c r="K193" s="68">
        <v>3</v>
      </c>
      <c r="L193" s="68">
        <v>3</v>
      </c>
      <c r="M193" s="68">
        <v>1</v>
      </c>
      <c r="N193" s="68">
        <v>0</v>
      </c>
      <c r="O193" s="68">
        <v>0</v>
      </c>
      <c r="P193" s="68">
        <f>IF(SUM(C193:O193)&gt;35,35,SUM(C193:O193))</f>
        <v>23</v>
      </c>
    </row>
    <row r="194" spans="1:16" ht="21" x14ac:dyDescent="0.35">
      <c r="A194" s="56" t="s">
        <v>88</v>
      </c>
      <c r="B194" s="204"/>
      <c r="C194" s="56">
        <v>14112</v>
      </c>
      <c r="D194" s="56"/>
      <c r="E194" s="56"/>
      <c r="F194" s="8"/>
      <c r="G194" s="8"/>
      <c r="H194" s="39"/>
      <c r="I194" s="9"/>
      <c r="J194" s="9"/>
      <c r="K194" s="9"/>
      <c r="L194" s="9"/>
      <c r="M194" s="9"/>
      <c r="N194" s="8"/>
      <c r="O194" s="8"/>
      <c r="P194" s="126"/>
    </row>
    <row r="195" spans="1:16" x14ac:dyDescent="0.3">
      <c r="A195" s="40" t="s">
        <v>7</v>
      </c>
      <c r="C195" s="69" t="s">
        <v>33</v>
      </c>
      <c r="D195" s="16" t="s">
        <v>9</v>
      </c>
      <c r="E195" s="41" t="s">
        <v>8</v>
      </c>
      <c r="F195" s="1" t="s">
        <v>10</v>
      </c>
      <c r="G195" s="41" t="s">
        <v>8</v>
      </c>
      <c r="H195" s="1" t="s">
        <v>29</v>
      </c>
    </row>
    <row r="196" spans="1:16" x14ac:dyDescent="0.3">
      <c r="A196" s="152" t="s">
        <v>0</v>
      </c>
      <c r="B196" s="51" t="s">
        <v>74</v>
      </c>
      <c r="C196" s="50">
        <v>1</v>
      </c>
      <c r="D196" s="50">
        <v>2</v>
      </c>
      <c r="E196" s="50">
        <v>3</v>
      </c>
      <c r="F196" s="50">
        <v>4</v>
      </c>
      <c r="G196" s="50">
        <v>5</v>
      </c>
      <c r="H196" s="50">
        <v>6</v>
      </c>
      <c r="I196" s="50">
        <v>7</v>
      </c>
      <c r="J196" s="50">
        <v>8</v>
      </c>
      <c r="K196" s="50">
        <v>9</v>
      </c>
      <c r="L196" s="50">
        <v>10</v>
      </c>
      <c r="M196" s="50">
        <v>11</v>
      </c>
      <c r="N196" s="50">
        <v>12</v>
      </c>
      <c r="O196" s="50">
        <v>13</v>
      </c>
      <c r="P196" s="154" t="s">
        <v>2</v>
      </c>
    </row>
    <row r="197" spans="1:16" x14ac:dyDescent="0.3">
      <c r="A197" s="153"/>
      <c r="B197" s="52" t="s">
        <v>1</v>
      </c>
      <c r="C197" s="53" t="s">
        <v>75</v>
      </c>
      <c r="D197" s="53" t="s">
        <v>76</v>
      </c>
      <c r="E197" s="53" t="s">
        <v>77</v>
      </c>
      <c r="F197" s="53" t="s">
        <v>78</v>
      </c>
      <c r="G197" s="53" t="s">
        <v>79</v>
      </c>
      <c r="H197" s="53" t="s">
        <v>80</v>
      </c>
      <c r="I197" s="53" t="s">
        <v>81</v>
      </c>
      <c r="J197" s="53" t="s">
        <v>82</v>
      </c>
      <c r="K197" s="53" t="s">
        <v>83</v>
      </c>
      <c r="L197" s="53" t="s">
        <v>84</v>
      </c>
      <c r="M197" s="53" t="s">
        <v>85</v>
      </c>
      <c r="N197" s="53" t="s">
        <v>86</v>
      </c>
      <c r="O197" s="53" t="s">
        <v>87</v>
      </c>
      <c r="P197" s="155"/>
    </row>
    <row r="198" spans="1:16" x14ac:dyDescent="0.3">
      <c r="A198" s="156" t="s">
        <v>24</v>
      </c>
      <c r="B198" s="157"/>
      <c r="C198" s="45"/>
      <c r="D198" s="160">
        <v>32</v>
      </c>
      <c r="E198" s="161"/>
      <c r="F198" s="161"/>
      <c r="G198" s="162"/>
      <c r="H198" s="57"/>
      <c r="I198" s="160">
        <v>59</v>
      </c>
      <c r="J198" s="161"/>
      <c r="K198" s="162"/>
      <c r="L198" s="45"/>
      <c r="M198" s="92"/>
      <c r="N198" s="92"/>
      <c r="O198" s="92"/>
      <c r="P198" s="127">
        <f>SUM(C198:O198)</f>
        <v>91</v>
      </c>
    </row>
    <row r="199" spans="1:16" x14ac:dyDescent="0.3">
      <c r="A199" s="158" t="s">
        <v>25</v>
      </c>
      <c r="B199" s="159"/>
      <c r="C199" s="46"/>
      <c r="D199" s="46"/>
      <c r="E199" s="47"/>
      <c r="F199" s="47"/>
      <c r="G199" s="47"/>
      <c r="H199" s="58"/>
      <c r="I199" s="163">
        <v>33</v>
      </c>
      <c r="J199" s="164"/>
      <c r="K199" s="164"/>
      <c r="L199" s="164"/>
      <c r="M199" s="165"/>
      <c r="N199" s="46"/>
      <c r="O199" s="46"/>
      <c r="P199" s="128">
        <f t="shared" ref="P199:P203" si="18">SUM(C199:O199)</f>
        <v>33</v>
      </c>
    </row>
    <row r="200" spans="1:16" x14ac:dyDescent="0.3">
      <c r="A200" s="158" t="s">
        <v>26</v>
      </c>
      <c r="B200" s="159"/>
      <c r="C200" s="46"/>
      <c r="D200" s="166">
        <v>25</v>
      </c>
      <c r="E200" s="167"/>
      <c r="F200" s="167"/>
      <c r="G200" s="168"/>
      <c r="H200" s="59"/>
      <c r="I200" s="166">
        <v>32</v>
      </c>
      <c r="J200" s="167"/>
      <c r="K200" s="167"/>
      <c r="L200" s="168"/>
      <c r="M200" s="47"/>
      <c r="N200" s="47"/>
      <c r="O200" s="46"/>
      <c r="P200" s="128">
        <f t="shared" si="18"/>
        <v>57</v>
      </c>
    </row>
    <row r="201" spans="1:16" x14ac:dyDescent="0.3">
      <c r="A201" s="158" t="s">
        <v>27</v>
      </c>
      <c r="B201" s="159"/>
      <c r="C201" s="46"/>
      <c r="D201" s="46"/>
      <c r="E201" s="47"/>
      <c r="F201" s="47"/>
      <c r="G201" s="47"/>
      <c r="H201" s="59"/>
      <c r="I201" s="169">
        <v>25</v>
      </c>
      <c r="J201" s="170"/>
      <c r="K201" s="171"/>
      <c r="L201" s="47"/>
      <c r="M201" s="46"/>
      <c r="N201" s="46"/>
      <c r="O201" s="46"/>
      <c r="P201" s="128">
        <f t="shared" si="18"/>
        <v>25</v>
      </c>
    </row>
    <row r="202" spans="1:16" x14ac:dyDescent="0.3">
      <c r="A202" s="150" t="s">
        <v>28</v>
      </c>
      <c r="B202" s="151"/>
      <c r="C202" s="48"/>
      <c r="D202" s="172">
        <v>50</v>
      </c>
      <c r="E202" s="173"/>
      <c r="F202" s="173"/>
      <c r="G202" s="174"/>
      <c r="H202" s="60"/>
      <c r="I202" s="49"/>
      <c r="J202" s="49"/>
      <c r="K202" s="49"/>
      <c r="L202" s="49"/>
      <c r="M202" s="48"/>
      <c r="N202" s="48"/>
      <c r="O202" s="48"/>
      <c r="P202" s="129">
        <f t="shared" si="18"/>
        <v>50</v>
      </c>
    </row>
    <row r="203" spans="1:16" x14ac:dyDescent="0.3">
      <c r="A203" s="61" t="s">
        <v>3</v>
      </c>
      <c r="B203" s="62"/>
      <c r="C203" s="63">
        <v>0</v>
      </c>
      <c r="D203" s="63">
        <f>SUM(D198,D200,D202)</f>
        <v>107</v>
      </c>
      <c r="E203" s="63">
        <f>SUM(D198,D200,D202)</f>
        <v>107</v>
      </c>
      <c r="F203" s="63">
        <f>SUM(D198,D200,D202)</f>
        <v>107</v>
      </c>
      <c r="G203" s="63">
        <f>SUM(D198,D200,D202)</f>
        <v>107</v>
      </c>
      <c r="H203" s="65"/>
      <c r="I203" s="63">
        <f>SUM(I198,I199,I200,I201)</f>
        <v>149</v>
      </c>
      <c r="J203" s="63">
        <f>SUM(I198,I199,I200,I201)</f>
        <v>149</v>
      </c>
      <c r="K203" s="63">
        <f>SUM(I198,I199,I200,I201)</f>
        <v>149</v>
      </c>
      <c r="L203" s="63">
        <f>SUM(I199,I200)</f>
        <v>65</v>
      </c>
      <c r="M203" s="63">
        <f>I199</f>
        <v>33</v>
      </c>
      <c r="N203" s="63">
        <v>0</v>
      </c>
      <c r="O203" s="63">
        <v>0</v>
      </c>
      <c r="P203" s="63">
        <f t="shared" si="18"/>
        <v>973</v>
      </c>
    </row>
    <row r="204" spans="1:16" x14ac:dyDescent="0.3">
      <c r="A204" s="66" t="s">
        <v>4</v>
      </c>
      <c r="B204" s="67"/>
      <c r="C204" s="68">
        <v>0</v>
      </c>
      <c r="D204" s="68">
        <v>3</v>
      </c>
      <c r="E204" s="68">
        <v>3</v>
      </c>
      <c r="F204" s="68">
        <v>3</v>
      </c>
      <c r="G204" s="68">
        <v>3</v>
      </c>
      <c r="H204" s="65"/>
      <c r="I204" s="68">
        <v>4</v>
      </c>
      <c r="J204" s="68">
        <v>4</v>
      </c>
      <c r="K204" s="68">
        <v>4</v>
      </c>
      <c r="L204" s="68">
        <v>2</v>
      </c>
      <c r="M204" s="68">
        <v>1</v>
      </c>
      <c r="N204" s="68">
        <v>0</v>
      </c>
      <c r="O204" s="68">
        <v>0</v>
      </c>
      <c r="P204" s="68">
        <f>IF(SUM(C204:O204)&gt;35,35,SUM(C204:O204))</f>
        <v>27</v>
      </c>
    </row>
    <row r="205" spans="1:16" x14ac:dyDescent="0.3">
      <c r="A205" s="40" t="s">
        <v>7</v>
      </c>
      <c r="C205" s="41" t="s">
        <v>45</v>
      </c>
      <c r="D205" s="1" t="s">
        <v>9</v>
      </c>
      <c r="E205" s="69" t="s">
        <v>33</v>
      </c>
      <c r="F205" s="16" t="s">
        <v>10</v>
      </c>
      <c r="G205" s="41" t="s">
        <v>8</v>
      </c>
      <c r="H205" s="1" t="s">
        <v>29</v>
      </c>
    </row>
    <row r="206" spans="1:16" x14ac:dyDescent="0.3">
      <c r="A206" s="152" t="s">
        <v>0</v>
      </c>
      <c r="B206" s="51" t="s">
        <v>74</v>
      </c>
      <c r="C206" s="50">
        <v>1</v>
      </c>
      <c r="D206" s="50">
        <v>2</v>
      </c>
      <c r="E206" s="50">
        <v>3</v>
      </c>
      <c r="F206" s="50">
        <v>4</v>
      </c>
      <c r="G206" s="50">
        <v>5</v>
      </c>
      <c r="H206" s="50">
        <v>6</v>
      </c>
      <c r="I206" s="50">
        <v>7</v>
      </c>
      <c r="J206" s="50">
        <v>8</v>
      </c>
      <c r="K206" s="50">
        <v>9</v>
      </c>
      <c r="L206" s="50">
        <v>10</v>
      </c>
      <c r="M206" s="50">
        <v>11</v>
      </c>
      <c r="N206" s="50">
        <v>12</v>
      </c>
      <c r="O206" s="50">
        <v>13</v>
      </c>
      <c r="P206" s="154" t="s">
        <v>2</v>
      </c>
    </row>
    <row r="207" spans="1:16" x14ac:dyDescent="0.3">
      <c r="A207" s="153"/>
      <c r="B207" s="52" t="s">
        <v>1</v>
      </c>
      <c r="C207" s="53" t="s">
        <v>75</v>
      </c>
      <c r="D207" s="53" t="s">
        <v>76</v>
      </c>
      <c r="E207" s="53" t="s">
        <v>77</v>
      </c>
      <c r="F207" s="53" t="s">
        <v>78</v>
      </c>
      <c r="G207" s="53" t="s">
        <v>79</v>
      </c>
      <c r="H207" s="53" t="s">
        <v>80</v>
      </c>
      <c r="I207" s="53" t="s">
        <v>81</v>
      </c>
      <c r="J207" s="53" t="s">
        <v>82</v>
      </c>
      <c r="K207" s="53" t="s">
        <v>83</v>
      </c>
      <c r="L207" s="53" t="s">
        <v>84</v>
      </c>
      <c r="M207" s="53" t="s">
        <v>85</v>
      </c>
      <c r="N207" s="53" t="s">
        <v>86</v>
      </c>
      <c r="O207" s="53" t="s">
        <v>87</v>
      </c>
      <c r="P207" s="155"/>
    </row>
    <row r="208" spans="1:16" x14ac:dyDescent="0.3">
      <c r="A208" s="156" t="s">
        <v>24</v>
      </c>
      <c r="B208" s="157"/>
      <c r="C208" s="45"/>
      <c r="D208" s="160">
        <v>10</v>
      </c>
      <c r="E208" s="161"/>
      <c r="F208" s="161"/>
      <c r="G208" s="162"/>
      <c r="H208" s="57"/>
      <c r="I208" s="92"/>
      <c r="J208" s="92"/>
      <c r="K208" s="92"/>
      <c r="L208" s="160">
        <v>32</v>
      </c>
      <c r="M208" s="161"/>
      <c r="N208" s="162"/>
      <c r="O208" s="92"/>
      <c r="P208" s="127">
        <f>SUM(C208:O208)</f>
        <v>42</v>
      </c>
    </row>
    <row r="209" spans="1:16" x14ac:dyDescent="0.3">
      <c r="A209" s="158" t="s">
        <v>25</v>
      </c>
      <c r="B209" s="159"/>
      <c r="C209" s="46"/>
      <c r="D209" s="46"/>
      <c r="E209" s="47"/>
      <c r="F209" s="47"/>
      <c r="G209" s="47"/>
      <c r="H209" s="58"/>
      <c r="I209" s="163">
        <v>33</v>
      </c>
      <c r="J209" s="164"/>
      <c r="K209" s="165"/>
      <c r="L209" s="47"/>
      <c r="M209" s="46"/>
      <c r="N209" s="46"/>
      <c r="O209" s="46"/>
      <c r="P209" s="128">
        <f t="shared" ref="P209:P213" si="19">SUM(C209:O209)</f>
        <v>33</v>
      </c>
    </row>
    <row r="210" spans="1:16" x14ac:dyDescent="0.3">
      <c r="A210" s="158" t="s">
        <v>26</v>
      </c>
      <c r="B210" s="159"/>
      <c r="C210" s="46"/>
      <c r="D210" s="166">
        <v>10</v>
      </c>
      <c r="E210" s="167"/>
      <c r="F210" s="167"/>
      <c r="G210" s="168"/>
      <c r="H210" s="59"/>
      <c r="I210" s="46"/>
      <c r="J210" s="46"/>
      <c r="K210" s="46"/>
      <c r="L210" s="47"/>
      <c r="M210" s="47"/>
      <c r="N210" s="47"/>
      <c r="O210" s="46"/>
      <c r="P210" s="128">
        <f t="shared" si="19"/>
        <v>10</v>
      </c>
    </row>
    <row r="211" spans="1:16" x14ac:dyDescent="0.3">
      <c r="A211" s="158" t="s">
        <v>27</v>
      </c>
      <c r="B211" s="159"/>
      <c r="C211" s="46"/>
      <c r="D211" s="46"/>
      <c r="E211" s="47"/>
      <c r="F211" s="47"/>
      <c r="G211" s="47"/>
      <c r="H211" s="59"/>
      <c r="I211" s="47"/>
      <c r="J211" s="47"/>
      <c r="K211" s="47"/>
      <c r="L211" s="47"/>
      <c r="M211" s="46"/>
      <c r="N211" s="46"/>
      <c r="O211" s="46"/>
      <c r="P211" s="128">
        <f t="shared" si="19"/>
        <v>0</v>
      </c>
    </row>
    <row r="212" spans="1:16" x14ac:dyDescent="0.3">
      <c r="A212" s="150" t="s">
        <v>28</v>
      </c>
      <c r="B212" s="151"/>
      <c r="C212" s="48"/>
      <c r="D212" s="48"/>
      <c r="E212" s="49"/>
      <c r="F212" s="49"/>
      <c r="G212" s="49"/>
      <c r="H212" s="60"/>
      <c r="I212" s="172">
        <v>31</v>
      </c>
      <c r="J212" s="173"/>
      <c r="K212" s="174"/>
      <c r="L212" s="49"/>
      <c r="M212" s="48"/>
      <c r="N212" s="48"/>
      <c r="O212" s="48"/>
      <c r="P212" s="129">
        <f t="shared" si="19"/>
        <v>31</v>
      </c>
    </row>
    <row r="213" spans="1:16" x14ac:dyDescent="0.3">
      <c r="A213" s="61" t="s">
        <v>3</v>
      </c>
      <c r="B213" s="62"/>
      <c r="C213" s="63">
        <v>0</v>
      </c>
      <c r="D213" s="63">
        <f>SUM(D208,D210)</f>
        <v>20</v>
      </c>
      <c r="E213" s="63">
        <f>SUM(D208,D210)</f>
        <v>20</v>
      </c>
      <c r="F213" s="63">
        <f>SUM(D208,D210)</f>
        <v>20</v>
      </c>
      <c r="G213" s="63">
        <f>SUM(D208,D210)</f>
        <v>20</v>
      </c>
      <c r="H213" s="65"/>
      <c r="I213" s="63">
        <f>SUM(I209,I212)</f>
        <v>64</v>
      </c>
      <c r="J213" s="63">
        <f>SUM(I209,I212)</f>
        <v>64</v>
      </c>
      <c r="K213" s="63">
        <f>SUM(I209,I212)</f>
        <v>64</v>
      </c>
      <c r="L213" s="63">
        <f>L208</f>
        <v>32</v>
      </c>
      <c r="M213" s="63">
        <f>L208</f>
        <v>32</v>
      </c>
      <c r="N213" s="63">
        <f>L208</f>
        <v>32</v>
      </c>
      <c r="O213" s="63">
        <v>0</v>
      </c>
      <c r="P213" s="63">
        <f t="shared" si="19"/>
        <v>368</v>
      </c>
    </row>
    <row r="214" spans="1:16" x14ac:dyDescent="0.3">
      <c r="A214" s="201" t="s">
        <v>4</v>
      </c>
      <c r="B214" s="202"/>
      <c r="C214" s="203">
        <v>0</v>
      </c>
      <c r="D214" s="203">
        <v>2</v>
      </c>
      <c r="E214" s="203">
        <v>2</v>
      </c>
      <c r="F214" s="68">
        <v>2</v>
      </c>
      <c r="G214" s="68">
        <v>2</v>
      </c>
      <c r="H214" s="65"/>
      <c r="I214" s="68">
        <v>2</v>
      </c>
      <c r="J214" s="68">
        <v>2</v>
      </c>
      <c r="K214" s="68">
        <v>2</v>
      </c>
      <c r="L214" s="68">
        <v>1</v>
      </c>
      <c r="M214" s="68">
        <v>1</v>
      </c>
      <c r="N214" s="68">
        <v>1</v>
      </c>
      <c r="O214" s="68">
        <v>0</v>
      </c>
      <c r="P214" s="68">
        <f>IF(SUM(C214:O214)&gt;35,35,SUM(C214:O214))</f>
        <v>17</v>
      </c>
    </row>
    <row r="215" spans="1:16" ht="21" x14ac:dyDescent="0.35">
      <c r="A215" s="56" t="s">
        <v>88</v>
      </c>
      <c r="B215" s="204"/>
      <c r="C215" s="56">
        <v>14113</v>
      </c>
      <c r="D215" s="56"/>
      <c r="E215" s="56"/>
      <c r="F215" s="8"/>
      <c r="G215" s="8"/>
      <c r="H215" s="39"/>
      <c r="I215" s="9"/>
      <c r="J215" s="9"/>
      <c r="K215" s="9"/>
      <c r="L215" s="9"/>
      <c r="M215" s="9"/>
      <c r="N215" s="8"/>
      <c r="O215" s="8"/>
      <c r="P215" s="126"/>
    </row>
    <row r="216" spans="1:16" x14ac:dyDescent="0.3">
      <c r="A216" s="205" t="s">
        <v>7</v>
      </c>
      <c r="B216" s="206"/>
      <c r="C216" s="207" t="s">
        <v>33</v>
      </c>
      <c r="D216" s="208" t="s">
        <v>9</v>
      </c>
      <c r="E216" s="209" t="s">
        <v>8</v>
      </c>
      <c r="F216" s="1" t="s">
        <v>10</v>
      </c>
      <c r="G216" s="41" t="s">
        <v>8</v>
      </c>
      <c r="H216" s="1" t="s">
        <v>29</v>
      </c>
    </row>
    <row r="217" spans="1:16" x14ac:dyDescent="0.3">
      <c r="A217" s="152" t="s">
        <v>0</v>
      </c>
      <c r="B217" s="51" t="s">
        <v>74</v>
      </c>
      <c r="C217" s="50">
        <v>1</v>
      </c>
      <c r="D217" s="50">
        <v>2</v>
      </c>
      <c r="E217" s="50">
        <v>3</v>
      </c>
      <c r="F217" s="50">
        <v>4</v>
      </c>
      <c r="G217" s="50">
        <v>5</v>
      </c>
      <c r="H217" s="50">
        <v>6</v>
      </c>
      <c r="I217" s="50">
        <v>7</v>
      </c>
      <c r="J217" s="50">
        <v>8</v>
      </c>
      <c r="K217" s="50">
        <v>9</v>
      </c>
      <c r="L217" s="50">
        <v>10</v>
      </c>
      <c r="M217" s="50">
        <v>11</v>
      </c>
      <c r="N217" s="50">
        <v>12</v>
      </c>
      <c r="O217" s="50">
        <v>13</v>
      </c>
      <c r="P217" s="154" t="s">
        <v>2</v>
      </c>
    </row>
    <row r="218" spans="1:16" x14ac:dyDescent="0.3">
      <c r="A218" s="153"/>
      <c r="B218" s="52" t="s">
        <v>1</v>
      </c>
      <c r="C218" s="53" t="s">
        <v>75</v>
      </c>
      <c r="D218" s="53" t="s">
        <v>76</v>
      </c>
      <c r="E218" s="53" t="s">
        <v>77</v>
      </c>
      <c r="F218" s="53" t="s">
        <v>78</v>
      </c>
      <c r="G218" s="53" t="s">
        <v>79</v>
      </c>
      <c r="H218" s="53" t="s">
        <v>80</v>
      </c>
      <c r="I218" s="53" t="s">
        <v>81</v>
      </c>
      <c r="J218" s="53" t="s">
        <v>82</v>
      </c>
      <c r="K218" s="53" t="s">
        <v>83</v>
      </c>
      <c r="L218" s="53" t="s">
        <v>84</v>
      </c>
      <c r="M218" s="53" t="s">
        <v>85</v>
      </c>
      <c r="N218" s="53" t="s">
        <v>86</v>
      </c>
      <c r="O218" s="53" t="s">
        <v>87</v>
      </c>
      <c r="P218" s="155"/>
    </row>
    <row r="219" spans="1:16" x14ac:dyDescent="0.3">
      <c r="A219" s="156" t="s">
        <v>24</v>
      </c>
      <c r="B219" s="157"/>
      <c r="C219" s="45"/>
      <c r="D219" s="160">
        <v>33</v>
      </c>
      <c r="E219" s="161"/>
      <c r="F219" s="161"/>
      <c r="G219" s="162"/>
      <c r="H219" s="57"/>
      <c r="I219" s="160">
        <v>25</v>
      </c>
      <c r="J219" s="161"/>
      <c r="K219" s="161"/>
      <c r="L219" s="161"/>
      <c r="M219" s="162"/>
      <c r="N219" s="92"/>
      <c r="O219" s="92"/>
      <c r="P219" s="127">
        <f t="shared" ref="P219:P224" si="20">SUM(C219:O219)</f>
        <v>58</v>
      </c>
    </row>
    <row r="220" spans="1:16" x14ac:dyDescent="0.3">
      <c r="A220" s="158" t="s">
        <v>25</v>
      </c>
      <c r="B220" s="159"/>
      <c r="C220" s="46"/>
      <c r="D220" s="163">
        <v>10</v>
      </c>
      <c r="E220" s="164"/>
      <c r="F220" s="164"/>
      <c r="G220" s="165"/>
      <c r="H220" s="58"/>
      <c r="I220" s="163">
        <f>21+33</f>
        <v>54</v>
      </c>
      <c r="J220" s="164"/>
      <c r="K220" s="164"/>
      <c r="L220" s="164"/>
      <c r="M220" s="165"/>
      <c r="N220" s="46"/>
      <c r="O220" s="46"/>
      <c r="P220" s="128">
        <f t="shared" si="20"/>
        <v>64</v>
      </c>
    </row>
    <row r="221" spans="1:16" x14ac:dyDescent="0.3">
      <c r="A221" s="158" t="s">
        <v>26</v>
      </c>
      <c r="B221" s="159"/>
      <c r="C221" s="46"/>
      <c r="D221" s="46"/>
      <c r="E221" s="166">
        <v>28</v>
      </c>
      <c r="F221" s="167"/>
      <c r="G221" s="168"/>
      <c r="H221" s="59"/>
      <c r="I221" s="166">
        <v>31</v>
      </c>
      <c r="J221" s="167"/>
      <c r="K221" s="167"/>
      <c r="L221" s="167"/>
      <c r="M221" s="168"/>
      <c r="N221" s="47"/>
      <c r="O221" s="46"/>
      <c r="P221" s="128">
        <f t="shared" si="20"/>
        <v>59</v>
      </c>
    </row>
    <row r="222" spans="1:16" x14ac:dyDescent="0.3">
      <c r="A222" s="158" t="s">
        <v>27</v>
      </c>
      <c r="B222" s="159"/>
      <c r="C222" s="46"/>
      <c r="D222" s="46"/>
      <c r="E222" s="47"/>
      <c r="F222" s="47"/>
      <c r="G222" s="47"/>
      <c r="H222" s="59"/>
      <c r="I222" s="47"/>
      <c r="J222" s="47"/>
      <c r="K222" s="47"/>
      <c r="L222" s="47"/>
      <c r="M222" s="46"/>
      <c r="N222" s="46"/>
      <c r="O222" s="46"/>
      <c r="P222" s="128">
        <f t="shared" si="20"/>
        <v>0</v>
      </c>
    </row>
    <row r="223" spans="1:16" x14ac:dyDescent="0.3">
      <c r="A223" s="150" t="s">
        <v>28</v>
      </c>
      <c r="B223" s="151"/>
      <c r="C223" s="48"/>
      <c r="D223" s="48"/>
      <c r="E223" s="49"/>
      <c r="F223" s="49"/>
      <c r="G223" s="49"/>
      <c r="H223" s="60"/>
      <c r="I223" s="172">
        <v>6</v>
      </c>
      <c r="J223" s="173"/>
      <c r="K223" s="174"/>
      <c r="L223" s="49"/>
      <c r="M223" s="48"/>
      <c r="N223" s="48"/>
      <c r="O223" s="48"/>
      <c r="P223" s="129">
        <f t="shared" si="20"/>
        <v>6</v>
      </c>
    </row>
    <row r="224" spans="1:16" x14ac:dyDescent="0.3">
      <c r="A224" s="61" t="s">
        <v>3</v>
      </c>
      <c r="B224" s="62"/>
      <c r="C224" s="63">
        <v>0</v>
      </c>
      <c r="D224" s="63">
        <f>SUM(D219,D220)</f>
        <v>43</v>
      </c>
      <c r="E224" s="63">
        <f>SUM(D219,D220,E221)</f>
        <v>71</v>
      </c>
      <c r="F224" s="63">
        <f>SUM(D219,D220,E221)</f>
        <v>71</v>
      </c>
      <c r="G224" s="63">
        <f>SUM(D219,D220,E221)</f>
        <v>71</v>
      </c>
      <c r="H224" s="65"/>
      <c r="I224" s="63">
        <f>SUM(I219,I220,I221,I223)</f>
        <v>116</v>
      </c>
      <c r="J224" s="63">
        <f>SUM(I219,I220,I221,I223)</f>
        <v>116</v>
      </c>
      <c r="K224" s="63">
        <f>SUM(I219,I220,I221,I223)</f>
        <v>116</v>
      </c>
      <c r="L224" s="63">
        <f>SUM(I219,I220,I221)</f>
        <v>110</v>
      </c>
      <c r="M224" s="63">
        <f>SUM(I219,I220,I221)</f>
        <v>110</v>
      </c>
      <c r="N224" s="63">
        <v>0</v>
      </c>
      <c r="O224" s="63">
        <v>0</v>
      </c>
      <c r="P224" s="63">
        <f t="shared" si="20"/>
        <v>824</v>
      </c>
    </row>
    <row r="225" spans="1:16" x14ac:dyDescent="0.3">
      <c r="A225" s="66" t="s">
        <v>4</v>
      </c>
      <c r="B225" s="67"/>
      <c r="C225" s="68">
        <v>0</v>
      </c>
      <c r="D225" s="68">
        <v>2</v>
      </c>
      <c r="E225" s="68">
        <v>3</v>
      </c>
      <c r="F225" s="68">
        <v>3</v>
      </c>
      <c r="G225" s="68">
        <v>3</v>
      </c>
      <c r="H225" s="65"/>
      <c r="I225" s="68">
        <v>4</v>
      </c>
      <c r="J225" s="68">
        <v>4</v>
      </c>
      <c r="K225" s="68">
        <v>4</v>
      </c>
      <c r="L225" s="68">
        <v>3</v>
      </c>
      <c r="M225" s="68">
        <v>3</v>
      </c>
      <c r="N225" s="68">
        <v>0</v>
      </c>
      <c r="O225" s="68">
        <v>0</v>
      </c>
      <c r="P225" s="68">
        <f>IF(SUM(C225:O225)&gt;35,35,SUM(C225:O225))</f>
        <v>29</v>
      </c>
    </row>
    <row r="226" spans="1:16" x14ac:dyDescent="0.3">
      <c r="A226" s="40" t="s">
        <v>7</v>
      </c>
      <c r="C226" s="41" t="s">
        <v>45</v>
      </c>
      <c r="D226" s="1" t="s">
        <v>9</v>
      </c>
      <c r="E226" s="69" t="s">
        <v>33</v>
      </c>
      <c r="F226" s="16" t="s">
        <v>10</v>
      </c>
      <c r="G226" s="41" t="s">
        <v>8</v>
      </c>
      <c r="H226" s="1" t="s">
        <v>29</v>
      </c>
    </row>
    <row r="227" spans="1:16" x14ac:dyDescent="0.3">
      <c r="A227" s="152" t="s">
        <v>0</v>
      </c>
      <c r="B227" s="51" t="s">
        <v>74</v>
      </c>
      <c r="C227" s="50">
        <v>1</v>
      </c>
      <c r="D227" s="50">
        <v>2</v>
      </c>
      <c r="E227" s="50">
        <v>3</v>
      </c>
      <c r="F227" s="50">
        <v>4</v>
      </c>
      <c r="G227" s="50">
        <v>5</v>
      </c>
      <c r="H227" s="50">
        <v>6</v>
      </c>
      <c r="I227" s="50">
        <v>7</v>
      </c>
      <c r="J227" s="50">
        <v>8</v>
      </c>
      <c r="K227" s="50">
        <v>9</v>
      </c>
      <c r="L227" s="50">
        <v>10</v>
      </c>
      <c r="M227" s="50">
        <v>11</v>
      </c>
      <c r="N227" s="50">
        <v>12</v>
      </c>
      <c r="O227" s="50">
        <v>13</v>
      </c>
      <c r="P227" s="154" t="s">
        <v>2</v>
      </c>
    </row>
    <row r="228" spans="1:16" x14ac:dyDescent="0.3">
      <c r="A228" s="153"/>
      <c r="B228" s="52" t="s">
        <v>1</v>
      </c>
      <c r="C228" s="53" t="s">
        <v>75</v>
      </c>
      <c r="D228" s="53" t="s">
        <v>76</v>
      </c>
      <c r="E228" s="53" t="s">
        <v>77</v>
      </c>
      <c r="F228" s="53" t="s">
        <v>78</v>
      </c>
      <c r="G228" s="53" t="s">
        <v>79</v>
      </c>
      <c r="H228" s="53" t="s">
        <v>80</v>
      </c>
      <c r="I228" s="53" t="s">
        <v>81</v>
      </c>
      <c r="J228" s="53" t="s">
        <v>82</v>
      </c>
      <c r="K228" s="53" t="s">
        <v>83</v>
      </c>
      <c r="L228" s="53" t="s">
        <v>84</v>
      </c>
      <c r="M228" s="53" t="s">
        <v>85</v>
      </c>
      <c r="N228" s="53" t="s">
        <v>86</v>
      </c>
      <c r="O228" s="53" t="s">
        <v>87</v>
      </c>
      <c r="P228" s="155"/>
    </row>
    <row r="229" spans="1:16" x14ac:dyDescent="0.3">
      <c r="A229" s="156" t="s">
        <v>24</v>
      </c>
      <c r="B229" s="157"/>
      <c r="C229" s="45"/>
      <c r="D229" s="45"/>
      <c r="E229" s="92"/>
      <c r="F229" s="92"/>
      <c r="G229" s="92"/>
      <c r="H229" s="57"/>
      <c r="I229" s="92"/>
      <c r="J229" s="92"/>
      <c r="K229" s="92"/>
      <c r="L229" s="45"/>
      <c r="M229" s="92"/>
      <c r="N229" s="92"/>
      <c r="O229" s="92"/>
      <c r="P229" s="127">
        <f>SUM(C229:O229)</f>
        <v>0</v>
      </c>
    </row>
    <row r="230" spans="1:16" x14ac:dyDescent="0.3">
      <c r="A230" s="158" t="s">
        <v>25</v>
      </c>
      <c r="B230" s="159"/>
      <c r="C230" s="46"/>
      <c r="D230" s="46"/>
      <c r="E230" s="47"/>
      <c r="F230" s="47"/>
      <c r="G230" s="47"/>
      <c r="H230" s="58"/>
      <c r="I230" s="47"/>
      <c r="J230" s="47"/>
      <c r="K230" s="47"/>
      <c r="L230" s="47"/>
      <c r="M230" s="46"/>
      <c r="N230" s="46"/>
      <c r="O230" s="46"/>
      <c r="P230" s="128">
        <f t="shared" ref="P230:P233" si="21">SUM(C230:O230)</f>
        <v>0</v>
      </c>
    </row>
    <row r="231" spans="1:16" x14ac:dyDescent="0.3">
      <c r="A231" s="158" t="s">
        <v>26</v>
      </c>
      <c r="B231" s="159"/>
      <c r="C231" s="46"/>
      <c r="D231" s="46"/>
      <c r="E231" s="47"/>
      <c r="F231" s="47"/>
      <c r="G231" s="47"/>
      <c r="H231" s="59"/>
      <c r="I231" s="46"/>
      <c r="J231" s="46"/>
      <c r="K231" s="46"/>
      <c r="L231" s="47"/>
      <c r="M231" s="47"/>
      <c r="N231" s="47"/>
      <c r="O231" s="46"/>
      <c r="P231" s="128">
        <f t="shared" si="21"/>
        <v>0</v>
      </c>
    </row>
    <row r="232" spans="1:16" x14ac:dyDescent="0.3">
      <c r="A232" s="158" t="s">
        <v>27</v>
      </c>
      <c r="B232" s="159"/>
      <c r="C232" s="46"/>
      <c r="D232" s="46"/>
      <c r="E232" s="47"/>
      <c r="F232" s="47"/>
      <c r="G232" s="47"/>
      <c r="H232" s="59"/>
      <c r="I232" s="47"/>
      <c r="J232" s="47"/>
      <c r="K232" s="47"/>
      <c r="L232" s="47"/>
      <c r="M232" s="46"/>
      <c r="N232" s="46"/>
      <c r="O232" s="46"/>
      <c r="P232" s="128">
        <f t="shared" si="21"/>
        <v>0</v>
      </c>
    </row>
    <row r="233" spans="1:16" x14ac:dyDescent="0.3">
      <c r="A233" s="150" t="s">
        <v>28</v>
      </c>
      <c r="B233" s="151"/>
      <c r="C233" s="48"/>
      <c r="D233" s="48"/>
      <c r="E233" s="49"/>
      <c r="F233" s="49"/>
      <c r="G233" s="49"/>
      <c r="H233" s="60"/>
      <c r="I233" s="49"/>
      <c r="J233" s="49"/>
      <c r="K233" s="49"/>
      <c r="L233" s="49"/>
      <c r="M233" s="48"/>
      <c r="N233" s="48"/>
      <c r="O233" s="48"/>
      <c r="P233" s="129">
        <f t="shared" si="21"/>
        <v>0</v>
      </c>
    </row>
    <row r="234" spans="1:16" x14ac:dyDescent="0.3">
      <c r="A234" s="61" t="s">
        <v>3</v>
      </c>
      <c r="B234" s="62"/>
      <c r="C234" s="63">
        <v>0</v>
      </c>
      <c r="D234" s="63">
        <v>0</v>
      </c>
      <c r="E234" s="63">
        <f>SUM(E229:G233)</f>
        <v>0</v>
      </c>
      <c r="F234" s="63">
        <f>SUM(E229:G233)</f>
        <v>0</v>
      </c>
      <c r="G234" s="63">
        <f>SUM(E229:G233)</f>
        <v>0</v>
      </c>
      <c r="H234" s="65"/>
      <c r="I234" s="63">
        <f>SUM(I229:L233)</f>
        <v>0</v>
      </c>
      <c r="J234" s="63">
        <f>SUM(I229:L233)</f>
        <v>0</v>
      </c>
      <c r="K234" s="63">
        <f>SUM(I229,I230,I231,I232,I233)</f>
        <v>0</v>
      </c>
      <c r="L234" s="63">
        <f>SUM(I230,I233)</f>
        <v>0</v>
      </c>
      <c r="M234" s="63">
        <v>0</v>
      </c>
      <c r="N234" s="63">
        <v>0</v>
      </c>
      <c r="O234" s="63">
        <v>0</v>
      </c>
      <c r="P234" s="63">
        <f>SUM(C234:O234)</f>
        <v>0</v>
      </c>
    </row>
    <row r="235" spans="1:16" x14ac:dyDescent="0.3">
      <c r="A235" s="201" t="s">
        <v>4</v>
      </c>
      <c r="B235" s="202"/>
      <c r="C235" s="203">
        <v>0</v>
      </c>
      <c r="D235" s="203">
        <v>0</v>
      </c>
      <c r="E235" s="203">
        <v>0</v>
      </c>
      <c r="F235" s="68">
        <v>0</v>
      </c>
      <c r="G235" s="68">
        <v>0</v>
      </c>
      <c r="H235" s="65"/>
      <c r="I235" s="68">
        <v>0</v>
      </c>
      <c r="J235" s="68">
        <v>0</v>
      </c>
      <c r="K235" s="68">
        <v>0</v>
      </c>
      <c r="L235" s="68">
        <v>0</v>
      </c>
      <c r="M235" s="68">
        <v>0</v>
      </c>
      <c r="N235" s="68">
        <v>0</v>
      </c>
      <c r="O235" s="68">
        <v>0</v>
      </c>
      <c r="P235" s="68">
        <f>IF(SUM(C235:O235)&gt;35,35,SUM(C235:O235))</f>
        <v>0</v>
      </c>
    </row>
    <row r="236" spans="1:16" ht="21" x14ac:dyDescent="0.35">
      <c r="A236" s="56" t="s">
        <v>88</v>
      </c>
      <c r="B236" s="204"/>
      <c r="C236" s="56">
        <v>14114</v>
      </c>
      <c r="D236" s="56"/>
      <c r="E236" s="56"/>
      <c r="F236" s="8"/>
      <c r="G236" s="8"/>
      <c r="H236" s="39"/>
      <c r="I236" s="9"/>
      <c r="J236" s="9"/>
      <c r="K236" s="9"/>
      <c r="L236" s="9"/>
      <c r="M236" s="9"/>
      <c r="N236" s="8"/>
      <c r="O236" s="8"/>
      <c r="P236" s="126"/>
    </row>
    <row r="237" spans="1:16" x14ac:dyDescent="0.3">
      <c r="A237" s="40" t="s">
        <v>7</v>
      </c>
      <c r="C237" s="69" t="s">
        <v>33</v>
      </c>
      <c r="D237" s="16" t="s">
        <v>9</v>
      </c>
      <c r="E237" s="41" t="s">
        <v>8</v>
      </c>
      <c r="F237" s="1" t="s">
        <v>10</v>
      </c>
      <c r="G237" s="41" t="s">
        <v>8</v>
      </c>
      <c r="H237" s="1" t="s">
        <v>29</v>
      </c>
    </row>
    <row r="238" spans="1:16" x14ac:dyDescent="0.3">
      <c r="A238" s="152" t="s">
        <v>0</v>
      </c>
      <c r="B238" s="51" t="s">
        <v>74</v>
      </c>
      <c r="C238" s="50">
        <v>1</v>
      </c>
      <c r="D238" s="50">
        <v>2</v>
      </c>
      <c r="E238" s="50">
        <v>3</v>
      </c>
      <c r="F238" s="50">
        <v>4</v>
      </c>
      <c r="G238" s="50">
        <v>5</v>
      </c>
      <c r="H238" s="50">
        <v>6</v>
      </c>
      <c r="I238" s="50">
        <v>7</v>
      </c>
      <c r="J238" s="50">
        <v>8</v>
      </c>
      <c r="K238" s="50">
        <v>9</v>
      </c>
      <c r="L238" s="50">
        <v>10</v>
      </c>
      <c r="M238" s="50">
        <v>11</v>
      </c>
      <c r="N238" s="50">
        <v>12</v>
      </c>
      <c r="O238" s="50">
        <v>13</v>
      </c>
      <c r="P238" s="154" t="s">
        <v>2</v>
      </c>
    </row>
    <row r="239" spans="1:16" x14ac:dyDescent="0.3">
      <c r="A239" s="153"/>
      <c r="B239" s="52" t="s">
        <v>1</v>
      </c>
      <c r="C239" s="53" t="s">
        <v>75</v>
      </c>
      <c r="D239" s="53" t="s">
        <v>76</v>
      </c>
      <c r="E239" s="53" t="s">
        <v>77</v>
      </c>
      <c r="F239" s="53" t="s">
        <v>78</v>
      </c>
      <c r="G239" s="53" t="s">
        <v>79</v>
      </c>
      <c r="H239" s="53" t="s">
        <v>80</v>
      </c>
      <c r="I239" s="53" t="s">
        <v>81</v>
      </c>
      <c r="J239" s="53" t="s">
        <v>82</v>
      </c>
      <c r="K239" s="53" t="s">
        <v>83</v>
      </c>
      <c r="L239" s="53" t="s">
        <v>84</v>
      </c>
      <c r="M239" s="53" t="s">
        <v>85</v>
      </c>
      <c r="N239" s="53" t="s">
        <v>86</v>
      </c>
      <c r="O239" s="53" t="s">
        <v>87</v>
      </c>
      <c r="P239" s="155"/>
    </row>
    <row r="240" spans="1:16" x14ac:dyDescent="0.3">
      <c r="A240" s="156" t="s">
        <v>24</v>
      </c>
      <c r="B240" s="157"/>
      <c r="C240" s="45"/>
      <c r="D240" s="160">
        <v>25</v>
      </c>
      <c r="E240" s="161"/>
      <c r="F240" s="161"/>
      <c r="G240" s="162"/>
      <c r="H240" s="57"/>
      <c r="I240" s="160">
        <v>21</v>
      </c>
      <c r="J240" s="161"/>
      <c r="K240" s="161"/>
      <c r="L240" s="162"/>
      <c r="M240" s="92"/>
      <c r="N240" s="92"/>
      <c r="O240" s="92"/>
      <c r="P240" s="127">
        <f>SUM(C240:O240)</f>
        <v>46</v>
      </c>
    </row>
    <row r="241" spans="1:16" x14ac:dyDescent="0.3">
      <c r="A241" s="158" t="s">
        <v>25</v>
      </c>
      <c r="B241" s="159"/>
      <c r="C241" s="46"/>
      <c r="D241" s="163">
        <v>16</v>
      </c>
      <c r="E241" s="164"/>
      <c r="F241" s="164"/>
      <c r="G241" s="165"/>
      <c r="H241" s="58"/>
      <c r="I241" s="163">
        <v>16</v>
      </c>
      <c r="J241" s="165"/>
      <c r="K241" s="47"/>
      <c r="L241" s="47"/>
      <c r="M241" s="46"/>
      <c r="N241" s="46"/>
      <c r="O241" s="46"/>
      <c r="P241" s="128">
        <f t="shared" ref="P241:P245" si="22">SUM(C241:O241)</f>
        <v>32</v>
      </c>
    </row>
    <row r="242" spans="1:16" x14ac:dyDescent="0.3">
      <c r="A242" s="158" t="s">
        <v>26</v>
      </c>
      <c r="B242" s="159"/>
      <c r="C242" s="46"/>
      <c r="D242" s="46"/>
      <c r="E242" s="166">
        <v>11</v>
      </c>
      <c r="F242" s="167"/>
      <c r="G242" s="168"/>
      <c r="H242" s="59"/>
      <c r="I242" s="46"/>
      <c r="J242" s="46"/>
      <c r="K242" s="46"/>
      <c r="L242" s="47"/>
      <c r="M242" s="47"/>
      <c r="N242" s="47"/>
      <c r="O242" s="46"/>
      <c r="P242" s="128">
        <f t="shared" si="22"/>
        <v>11</v>
      </c>
    </row>
    <row r="243" spans="1:16" x14ac:dyDescent="0.3">
      <c r="A243" s="158" t="s">
        <v>27</v>
      </c>
      <c r="B243" s="159"/>
      <c r="C243" s="46"/>
      <c r="D243" s="169">
        <v>16</v>
      </c>
      <c r="E243" s="170"/>
      <c r="F243" s="170"/>
      <c r="G243" s="171"/>
      <c r="H243" s="59"/>
      <c r="I243" s="169">
        <v>11</v>
      </c>
      <c r="J243" s="170"/>
      <c r="K243" s="170"/>
      <c r="L243" s="171"/>
      <c r="M243" s="46"/>
      <c r="N243" s="46"/>
      <c r="O243" s="46"/>
      <c r="P243" s="128">
        <f t="shared" si="22"/>
        <v>27</v>
      </c>
    </row>
    <row r="244" spans="1:16" x14ac:dyDescent="0.3">
      <c r="A244" s="150" t="s">
        <v>28</v>
      </c>
      <c r="B244" s="151"/>
      <c r="C244" s="48"/>
      <c r="D244" s="48"/>
      <c r="E244" s="172">
        <v>40</v>
      </c>
      <c r="F244" s="173"/>
      <c r="G244" s="174"/>
      <c r="H244" s="60"/>
      <c r="I244" s="172">
        <v>22</v>
      </c>
      <c r="J244" s="173"/>
      <c r="K244" s="174"/>
      <c r="L244" s="49"/>
      <c r="M244" s="48"/>
      <c r="N244" s="48"/>
      <c r="O244" s="48"/>
      <c r="P244" s="129">
        <f t="shared" si="22"/>
        <v>62</v>
      </c>
    </row>
    <row r="245" spans="1:16" x14ac:dyDescent="0.3">
      <c r="A245" s="61" t="s">
        <v>3</v>
      </c>
      <c r="B245" s="62"/>
      <c r="C245" s="63">
        <v>0</v>
      </c>
      <c r="D245" s="63">
        <f>SUM(D240,D241,D243)</f>
        <v>57</v>
      </c>
      <c r="E245" s="63">
        <f>SUM(D240,D241,E242,D243,E244)</f>
        <v>108</v>
      </c>
      <c r="F245" s="63">
        <f>SUM(D240,D241,E242,D243,E244)</f>
        <v>108</v>
      </c>
      <c r="G245" s="63">
        <f>SUM(D240,D241,E242,D243,E244)</f>
        <v>108</v>
      </c>
      <c r="H245" s="65"/>
      <c r="I245" s="63">
        <f>SUM(I240,I241,I243,I244)</f>
        <v>70</v>
      </c>
      <c r="J245" s="63">
        <f>SUM(I240,I241,I243,I244)</f>
        <v>70</v>
      </c>
      <c r="K245" s="63">
        <f>SUM(I240,I243,I244)</f>
        <v>54</v>
      </c>
      <c r="L245" s="63">
        <f>SUM(I240,I243)</f>
        <v>32</v>
      </c>
      <c r="M245" s="63">
        <f>M243</f>
        <v>0</v>
      </c>
      <c r="N245" s="63">
        <f>M243</f>
        <v>0</v>
      </c>
      <c r="O245" s="63">
        <f>M243</f>
        <v>0</v>
      </c>
      <c r="P245" s="63">
        <f t="shared" si="22"/>
        <v>607</v>
      </c>
    </row>
    <row r="246" spans="1:16" x14ac:dyDescent="0.3">
      <c r="A246" s="66" t="s">
        <v>4</v>
      </c>
      <c r="B246" s="67"/>
      <c r="C246" s="68">
        <v>0</v>
      </c>
      <c r="D246" s="68">
        <v>3</v>
      </c>
      <c r="E246" s="68">
        <v>5</v>
      </c>
      <c r="F246" s="68">
        <v>5</v>
      </c>
      <c r="G246" s="68">
        <v>5</v>
      </c>
      <c r="H246" s="65"/>
      <c r="I246" s="68">
        <v>4</v>
      </c>
      <c r="J246" s="68">
        <v>4</v>
      </c>
      <c r="K246" s="68">
        <v>3</v>
      </c>
      <c r="L246" s="68">
        <v>2</v>
      </c>
      <c r="M246" s="68">
        <v>0</v>
      </c>
      <c r="N246" s="68">
        <v>0</v>
      </c>
      <c r="O246" s="68">
        <v>0</v>
      </c>
      <c r="P246" s="68">
        <f>IF(SUM(C246:O246)&gt;35,35,SUM(C246:O246))</f>
        <v>31</v>
      </c>
    </row>
    <row r="247" spans="1:16" x14ac:dyDescent="0.3">
      <c r="A247" s="40" t="s">
        <v>7</v>
      </c>
      <c r="C247" s="41" t="s">
        <v>45</v>
      </c>
      <c r="D247" s="1" t="s">
        <v>9</v>
      </c>
      <c r="E247" s="69" t="s">
        <v>33</v>
      </c>
      <c r="F247" s="16" t="s">
        <v>10</v>
      </c>
      <c r="G247" s="41" t="s">
        <v>8</v>
      </c>
      <c r="H247" s="1" t="s">
        <v>29</v>
      </c>
    </row>
    <row r="248" spans="1:16" x14ac:dyDescent="0.3">
      <c r="A248" s="152" t="s">
        <v>0</v>
      </c>
      <c r="B248" s="51" t="s">
        <v>74</v>
      </c>
      <c r="C248" s="50">
        <v>1</v>
      </c>
      <c r="D248" s="50">
        <v>2</v>
      </c>
      <c r="E248" s="50">
        <v>3</v>
      </c>
      <c r="F248" s="50">
        <v>4</v>
      </c>
      <c r="G248" s="50">
        <v>5</v>
      </c>
      <c r="H248" s="50">
        <v>6</v>
      </c>
      <c r="I248" s="50">
        <v>7</v>
      </c>
      <c r="J248" s="50">
        <v>8</v>
      </c>
      <c r="K248" s="50">
        <v>9</v>
      </c>
      <c r="L248" s="50">
        <v>10</v>
      </c>
      <c r="M248" s="50">
        <v>11</v>
      </c>
      <c r="N248" s="50">
        <v>12</v>
      </c>
      <c r="O248" s="50">
        <v>13</v>
      </c>
      <c r="P248" s="154" t="s">
        <v>2</v>
      </c>
    </row>
    <row r="249" spans="1:16" x14ac:dyDescent="0.3">
      <c r="A249" s="153"/>
      <c r="B249" s="52" t="s">
        <v>1</v>
      </c>
      <c r="C249" s="53" t="s">
        <v>75</v>
      </c>
      <c r="D249" s="53" t="s">
        <v>76</v>
      </c>
      <c r="E249" s="53" t="s">
        <v>77</v>
      </c>
      <c r="F249" s="53" t="s">
        <v>78</v>
      </c>
      <c r="G249" s="53" t="s">
        <v>79</v>
      </c>
      <c r="H249" s="53" t="s">
        <v>80</v>
      </c>
      <c r="I249" s="53" t="s">
        <v>81</v>
      </c>
      <c r="J249" s="53" t="s">
        <v>82</v>
      </c>
      <c r="K249" s="53" t="s">
        <v>83</v>
      </c>
      <c r="L249" s="53" t="s">
        <v>84</v>
      </c>
      <c r="M249" s="53" t="s">
        <v>85</v>
      </c>
      <c r="N249" s="53" t="s">
        <v>86</v>
      </c>
      <c r="O249" s="53" t="s">
        <v>87</v>
      </c>
      <c r="P249" s="155"/>
    </row>
    <row r="250" spans="1:16" x14ac:dyDescent="0.3">
      <c r="A250" s="156" t="s">
        <v>24</v>
      </c>
      <c r="B250" s="157"/>
      <c r="C250" s="45"/>
      <c r="D250" s="160">
        <v>16</v>
      </c>
      <c r="E250" s="161"/>
      <c r="F250" s="161"/>
      <c r="G250" s="162"/>
      <c r="H250" s="57"/>
      <c r="I250" s="160">
        <v>8</v>
      </c>
      <c r="J250" s="161"/>
      <c r="K250" s="161"/>
      <c r="L250" s="162"/>
      <c r="M250" s="92"/>
      <c r="N250" s="92"/>
      <c r="O250" s="92"/>
      <c r="P250" s="127">
        <f t="shared" ref="P250:P255" si="23">SUM(C250:O250)</f>
        <v>24</v>
      </c>
    </row>
    <row r="251" spans="1:16" x14ac:dyDescent="0.3">
      <c r="A251" s="158" t="s">
        <v>25</v>
      </c>
      <c r="B251" s="159"/>
      <c r="C251" s="46"/>
      <c r="D251" s="46"/>
      <c r="E251" s="47"/>
      <c r="F251" s="47"/>
      <c r="G251" s="47"/>
      <c r="H251" s="58"/>
      <c r="I251" s="163">
        <v>30</v>
      </c>
      <c r="J251" s="164"/>
      <c r="K251" s="164"/>
      <c r="L251" s="165"/>
      <c r="M251" s="46"/>
      <c r="N251" s="46"/>
      <c r="O251" s="46"/>
      <c r="P251" s="128">
        <f t="shared" si="23"/>
        <v>30</v>
      </c>
    </row>
    <row r="252" spans="1:16" x14ac:dyDescent="0.3">
      <c r="A252" s="158" t="s">
        <v>26</v>
      </c>
      <c r="B252" s="159"/>
      <c r="C252" s="46"/>
      <c r="D252" s="166">
        <v>16</v>
      </c>
      <c r="E252" s="167"/>
      <c r="F252" s="167"/>
      <c r="G252" s="168"/>
      <c r="H252" s="59"/>
      <c r="I252" s="166">
        <v>43</v>
      </c>
      <c r="J252" s="167"/>
      <c r="K252" s="168"/>
      <c r="L252" s="166">
        <v>42</v>
      </c>
      <c r="M252" s="167"/>
      <c r="N252" s="167"/>
      <c r="O252" s="168"/>
      <c r="P252" s="128">
        <f t="shared" si="23"/>
        <v>101</v>
      </c>
    </row>
    <row r="253" spans="1:16" x14ac:dyDescent="0.3">
      <c r="A253" s="158" t="s">
        <v>27</v>
      </c>
      <c r="B253" s="159"/>
      <c r="C253" s="46"/>
      <c r="D253" s="46"/>
      <c r="E253" s="169">
        <v>17</v>
      </c>
      <c r="F253" s="170"/>
      <c r="G253" s="171"/>
      <c r="H253" s="59"/>
      <c r="I253" s="169">
        <v>11</v>
      </c>
      <c r="J253" s="170"/>
      <c r="K253" s="170"/>
      <c r="L253" s="171"/>
      <c r="M253" s="46"/>
      <c r="N253" s="46"/>
      <c r="O253" s="46"/>
      <c r="P253" s="128">
        <f t="shared" si="23"/>
        <v>28</v>
      </c>
    </row>
    <row r="254" spans="1:16" x14ac:dyDescent="0.3">
      <c r="A254" s="150" t="s">
        <v>28</v>
      </c>
      <c r="B254" s="151"/>
      <c r="C254" s="48"/>
      <c r="D254" s="172">
        <v>50</v>
      </c>
      <c r="E254" s="173"/>
      <c r="F254" s="173"/>
      <c r="G254" s="174"/>
      <c r="H254" s="60"/>
      <c r="I254" s="49"/>
      <c r="J254" s="49"/>
      <c r="K254" s="49"/>
      <c r="L254" s="49"/>
      <c r="M254" s="48"/>
      <c r="N254" s="48"/>
      <c r="O254" s="48"/>
      <c r="P254" s="129">
        <f t="shared" si="23"/>
        <v>50</v>
      </c>
    </row>
    <row r="255" spans="1:16" x14ac:dyDescent="0.3">
      <c r="A255" s="61" t="s">
        <v>3</v>
      </c>
      <c r="B255" s="62"/>
      <c r="C255" s="63">
        <v>0</v>
      </c>
      <c r="D255" s="63">
        <f>SUM(D250,D252,D254)</f>
        <v>82</v>
      </c>
      <c r="E255" s="63">
        <f>SUM(D250,D252,E253,D254)</f>
        <v>99</v>
      </c>
      <c r="F255" s="63">
        <f>SUM(D250,D252,E253,D254)</f>
        <v>99</v>
      </c>
      <c r="G255" s="63">
        <f>SUM(D250,D252,E253,D254)</f>
        <v>99</v>
      </c>
      <c r="H255" s="65"/>
      <c r="I255" s="63">
        <f>SUM(I250,I251,I252,I253)</f>
        <v>92</v>
      </c>
      <c r="J255" s="63">
        <f>SUM(I250,I251,I252,I253)</f>
        <v>92</v>
      </c>
      <c r="K255" s="63">
        <f>SUM(I250,I251,I252,I253)</f>
        <v>92</v>
      </c>
      <c r="L255" s="63">
        <f>SUM(I250,I251,L252,I253)</f>
        <v>91</v>
      </c>
      <c r="M255" s="63">
        <f>L252</f>
        <v>42</v>
      </c>
      <c r="N255" s="63">
        <f>L252</f>
        <v>42</v>
      </c>
      <c r="O255" s="63">
        <f>L252</f>
        <v>42</v>
      </c>
      <c r="P255" s="63">
        <f t="shared" si="23"/>
        <v>872</v>
      </c>
    </row>
    <row r="256" spans="1:16" x14ac:dyDescent="0.3">
      <c r="A256" s="201" t="s">
        <v>4</v>
      </c>
      <c r="B256" s="202"/>
      <c r="C256" s="203">
        <v>0</v>
      </c>
      <c r="D256" s="203">
        <v>3</v>
      </c>
      <c r="E256" s="203">
        <v>4</v>
      </c>
      <c r="F256" s="68">
        <v>4</v>
      </c>
      <c r="G256" s="68">
        <v>4</v>
      </c>
      <c r="H256" s="65"/>
      <c r="I256" s="68">
        <v>4</v>
      </c>
      <c r="J256" s="68">
        <v>4</v>
      </c>
      <c r="K256" s="68">
        <v>4</v>
      </c>
      <c r="L256" s="68">
        <v>4</v>
      </c>
      <c r="M256" s="68">
        <v>1</v>
      </c>
      <c r="N256" s="68">
        <v>1</v>
      </c>
      <c r="O256" s="68">
        <v>1</v>
      </c>
      <c r="P256" s="68">
        <f>IF(SUM(C256:O256)&gt;35,35,SUM(C256:O256))</f>
        <v>34</v>
      </c>
    </row>
    <row r="257" spans="1:16" ht="21" x14ac:dyDescent="0.35">
      <c r="A257" s="56" t="s">
        <v>88</v>
      </c>
      <c r="B257" s="204"/>
      <c r="C257" s="56">
        <v>14117</v>
      </c>
      <c r="D257" s="56"/>
      <c r="E257" s="56"/>
      <c r="F257" s="8"/>
      <c r="G257" s="8"/>
      <c r="H257" s="39"/>
      <c r="I257" s="9"/>
      <c r="J257" s="9"/>
      <c r="K257" s="9"/>
      <c r="L257" s="9"/>
      <c r="M257" s="9"/>
      <c r="N257" s="8"/>
      <c r="O257" s="8"/>
      <c r="P257" s="126"/>
    </row>
    <row r="258" spans="1:16" x14ac:dyDescent="0.3">
      <c r="A258" s="40" t="s">
        <v>7</v>
      </c>
      <c r="C258" s="69" t="s">
        <v>33</v>
      </c>
      <c r="D258" s="16" t="s">
        <v>9</v>
      </c>
      <c r="E258" s="41" t="s">
        <v>8</v>
      </c>
      <c r="F258" s="1" t="s">
        <v>10</v>
      </c>
      <c r="G258" s="41" t="s">
        <v>8</v>
      </c>
      <c r="H258" s="1" t="s">
        <v>29</v>
      </c>
    </row>
    <row r="259" spans="1:16" x14ac:dyDescent="0.3">
      <c r="A259" s="152" t="s">
        <v>0</v>
      </c>
      <c r="B259" s="51" t="s">
        <v>74</v>
      </c>
      <c r="C259" s="50">
        <v>1</v>
      </c>
      <c r="D259" s="50">
        <v>2</v>
      </c>
      <c r="E259" s="50">
        <v>3</v>
      </c>
      <c r="F259" s="50">
        <v>4</v>
      </c>
      <c r="G259" s="50">
        <v>5</v>
      </c>
      <c r="H259" s="50">
        <v>6</v>
      </c>
      <c r="I259" s="50">
        <v>7</v>
      </c>
      <c r="J259" s="50">
        <v>8</v>
      </c>
      <c r="K259" s="50">
        <v>9</v>
      </c>
      <c r="L259" s="50">
        <v>10</v>
      </c>
      <c r="M259" s="50">
        <v>11</v>
      </c>
      <c r="N259" s="50">
        <v>12</v>
      </c>
      <c r="O259" s="50">
        <v>13</v>
      </c>
      <c r="P259" s="154" t="s">
        <v>2</v>
      </c>
    </row>
    <row r="260" spans="1:16" x14ac:dyDescent="0.3">
      <c r="A260" s="153"/>
      <c r="B260" s="52" t="s">
        <v>1</v>
      </c>
      <c r="C260" s="53" t="s">
        <v>75</v>
      </c>
      <c r="D260" s="53" t="s">
        <v>76</v>
      </c>
      <c r="E260" s="53" t="s">
        <v>77</v>
      </c>
      <c r="F260" s="53" t="s">
        <v>78</v>
      </c>
      <c r="G260" s="53" t="s">
        <v>79</v>
      </c>
      <c r="H260" s="53" t="s">
        <v>80</v>
      </c>
      <c r="I260" s="53" t="s">
        <v>81</v>
      </c>
      <c r="J260" s="53" t="s">
        <v>82</v>
      </c>
      <c r="K260" s="53" t="s">
        <v>83</v>
      </c>
      <c r="L260" s="53" t="s">
        <v>84</v>
      </c>
      <c r="M260" s="53" t="s">
        <v>85</v>
      </c>
      <c r="N260" s="53" t="s">
        <v>86</v>
      </c>
      <c r="O260" s="53" t="s">
        <v>87</v>
      </c>
      <c r="P260" s="155"/>
    </row>
    <row r="261" spans="1:16" x14ac:dyDescent="0.3">
      <c r="A261" s="156" t="s">
        <v>24</v>
      </c>
      <c r="B261" s="157"/>
      <c r="C261" s="45"/>
      <c r="D261" s="160">
        <v>27</v>
      </c>
      <c r="E261" s="161"/>
      <c r="F261" s="161"/>
      <c r="G261" s="162"/>
      <c r="H261" s="57"/>
      <c r="I261" s="160">
        <v>51</v>
      </c>
      <c r="J261" s="161"/>
      <c r="K261" s="161"/>
      <c r="L261" s="162"/>
      <c r="M261" s="92"/>
      <c r="N261" s="92"/>
      <c r="O261" s="92"/>
      <c r="P261" s="127">
        <f t="shared" ref="P261:P266" si="24">SUM(C261:O261)</f>
        <v>78</v>
      </c>
    </row>
    <row r="262" spans="1:16" x14ac:dyDescent="0.3">
      <c r="A262" s="158" t="s">
        <v>25</v>
      </c>
      <c r="B262" s="159"/>
      <c r="C262" s="46"/>
      <c r="D262" s="46"/>
      <c r="E262" s="163">
        <v>21</v>
      </c>
      <c r="F262" s="164"/>
      <c r="G262" s="165"/>
      <c r="H262" s="58"/>
      <c r="I262" s="163">
        <v>18</v>
      </c>
      <c r="J262" s="164"/>
      <c r="K262" s="165"/>
      <c r="L262" s="47"/>
      <c r="M262" s="46"/>
      <c r="N262" s="46"/>
      <c r="O262" s="46"/>
      <c r="P262" s="128">
        <f t="shared" si="24"/>
        <v>39</v>
      </c>
    </row>
    <row r="263" spans="1:16" x14ac:dyDescent="0.3">
      <c r="A263" s="158" t="s">
        <v>26</v>
      </c>
      <c r="B263" s="159"/>
      <c r="C263" s="46"/>
      <c r="D263" s="166">
        <v>33</v>
      </c>
      <c r="E263" s="167"/>
      <c r="F263" s="167"/>
      <c r="G263" s="168"/>
      <c r="H263" s="59"/>
      <c r="I263" s="166">
        <v>33</v>
      </c>
      <c r="J263" s="167"/>
      <c r="K263" s="167"/>
      <c r="L263" s="168"/>
      <c r="M263" s="47"/>
      <c r="N263" s="47"/>
      <c r="O263" s="46"/>
      <c r="P263" s="128">
        <f t="shared" si="24"/>
        <v>66</v>
      </c>
    </row>
    <row r="264" spans="1:16" x14ac:dyDescent="0.3">
      <c r="A264" s="158" t="s">
        <v>27</v>
      </c>
      <c r="B264" s="159"/>
      <c r="C264" s="46"/>
      <c r="D264" s="46"/>
      <c r="E264" s="47"/>
      <c r="F264" s="47"/>
      <c r="G264" s="47"/>
      <c r="H264" s="59"/>
      <c r="I264" s="169">
        <v>27</v>
      </c>
      <c r="J264" s="170"/>
      <c r="K264" s="170"/>
      <c r="L264" s="170"/>
      <c r="M264" s="171"/>
      <c r="N264" s="46"/>
      <c r="O264" s="46"/>
      <c r="P264" s="128">
        <f t="shared" si="24"/>
        <v>27</v>
      </c>
    </row>
    <row r="265" spans="1:16" x14ac:dyDescent="0.3">
      <c r="A265" s="150" t="s">
        <v>28</v>
      </c>
      <c r="B265" s="151"/>
      <c r="C265" s="48"/>
      <c r="D265" s="172">
        <v>28</v>
      </c>
      <c r="E265" s="173"/>
      <c r="F265" s="173"/>
      <c r="G265" s="174"/>
      <c r="H265" s="60"/>
      <c r="I265" s="172">
        <v>42</v>
      </c>
      <c r="J265" s="173"/>
      <c r="K265" s="173"/>
      <c r="L265" s="174"/>
      <c r="M265" s="48"/>
      <c r="N265" s="48"/>
      <c r="O265" s="48"/>
      <c r="P265" s="129">
        <f t="shared" si="24"/>
        <v>70</v>
      </c>
    </row>
    <row r="266" spans="1:16" x14ac:dyDescent="0.3">
      <c r="A266" s="61" t="s">
        <v>3</v>
      </c>
      <c r="B266" s="62"/>
      <c r="C266" s="63">
        <v>0</v>
      </c>
      <c r="D266" s="63">
        <f>SUM(D261,D263,D265)</f>
        <v>88</v>
      </c>
      <c r="E266" s="63">
        <f>SUM(D261,E262,D263,D265)</f>
        <v>109</v>
      </c>
      <c r="F266" s="63">
        <f>SUM(D261,E262,D263,D265)</f>
        <v>109</v>
      </c>
      <c r="G266" s="63">
        <f>SUM(D261,E262,D263,D265)</f>
        <v>109</v>
      </c>
      <c r="H266" s="65"/>
      <c r="I266" s="63">
        <f>SUM(I261,I262,I263,I264,I265)</f>
        <v>171</v>
      </c>
      <c r="J266" s="63">
        <f>SUM(I261,I262,I263,I264,I265)</f>
        <v>171</v>
      </c>
      <c r="K266" s="63">
        <f>SUM(I261,I262,I263,I264,I265)</f>
        <v>171</v>
      </c>
      <c r="L266" s="63">
        <f>SUM(I261,I263,I264,I265)</f>
        <v>153</v>
      </c>
      <c r="M266" s="63">
        <f>I264</f>
        <v>27</v>
      </c>
      <c r="N266" s="63">
        <v>0</v>
      </c>
      <c r="O266" s="63">
        <v>0</v>
      </c>
      <c r="P266" s="63">
        <f t="shared" si="24"/>
        <v>1108</v>
      </c>
    </row>
    <row r="267" spans="1:16" x14ac:dyDescent="0.3">
      <c r="A267" s="66" t="s">
        <v>4</v>
      </c>
      <c r="B267" s="67"/>
      <c r="C267" s="68">
        <v>0</v>
      </c>
      <c r="D267" s="68">
        <v>3</v>
      </c>
      <c r="E267" s="68">
        <v>4</v>
      </c>
      <c r="F267" s="68">
        <v>4</v>
      </c>
      <c r="G267" s="68">
        <v>4</v>
      </c>
      <c r="H267" s="65"/>
      <c r="I267" s="68">
        <v>5</v>
      </c>
      <c r="J267" s="68">
        <v>5</v>
      </c>
      <c r="K267" s="68">
        <v>5</v>
      </c>
      <c r="L267" s="68">
        <v>4</v>
      </c>
      <c r="M267" s="68">
        <v>1</v>
      </c>
      <c r="N267" s="68">
        <v>0</v>
      </c>
      <c r="O267" s="68">
        <v>0</v>
      </c>
      <c r="P267" s="68">
        <f>IF(SUM(C267:O267)&gt;35,35,SUM(C267:O267))</f>
        <v>35</v>
      </c>
    </row>
    <row r="268" spans="1:16" x14ac:dyDescent="0.3">
      <c r="A268" s="40" t="s">
        <v>7</v>
      </c>
      <c r="C268" s="41" t="s">
        <v>45</v>
      </c>
      <c r="D268" s="1" t="s">
        <v>9</v>
      </c>
      <c r="E268" s="69" t="s">
        <v>33</v>
      </c>
      <c r="F268" s="16" t="s">
        <v>10</v>
      </c>
      <c r="G268" s="41" t="s">
        <v>8</v>
      </c>
      <c r="H268" s="1" t="s">
        <v>29</v>
      </c>
    </row>
    <row r="269" spans="1:16" x14ac:dyDescent="0.3">
      <c r="A269" s="152" t="s">
        <v>0</v>
      </c>
      <c r="B269" s="51" t="s">
        <v>74</v>
      </c>
      <c r="C269" s="50">
        <v>1</v>
      </c>
      <c r="D269" s="50">
        <v>2</v>
      </c>
      <c r="E269" s="50">
        <v>3</v>
      </c>
      <c r="F269" s="50">
        <v>4</v>
      </c>
      <c r="G269" s="50">
        <v>5</v>
      </c>
      <c r="H269" s="50">
        <v>6</v>
      </c>
      <c r="I269" s="50">
        <v>7</v>
      </c>
      <c r="J269" s="50">
        <v>8</v>
      </c>
      <c r="K269" s="50">
        <v>9</v>
      </c>
      <c r="L269" s="50">
        <v>10</v>
      </c>
      <c r="M269" s="50">
        <v>11</v>
      </c>
      <c r="N269" s="50">
        <v>12</v>
      </c>
      <c r="O269" s="50">
        <v>13</v>
      </c>
      <c r="P269" s="154" t="s">
        <v>2</v>
      </c>
    </row>
    <row r="270" spans="1:16" x14ac:dyDescent="0.3">
      <c r="A270" s="153"/>
      <c r="B270" s="52" t="s">
        <v>1</v>
      </c>
      <c r="C270" s="53" t="s">
        <v>75</v>
      </c>
      <c r="D270" s="53" t="s">
        <v>76</v>
      </c>
      <c r="E270" s="53" t="s">
        <v>77</v>
      </c>
      <c r="F270" s="53" t="s">
        <v>78</v>
      </c>
      <c r="G270" s="53" t="s">
        <v>79</v>
      </c>
      <c r="H270" s="53" t="s">
        <v>80</v>
      </c>
      <c r="I270" s="53" t="s">
        <v>81</v>
      </c>
      <c r="J270" s="53" t="s">
        <v>82</v>
      </c>
      <c r="K270" s="53" t="s">
        <v>83</v>
      </c>
      <c r="L270" s="53" t="s">
        <v>84</v>
      </c>
      <c r="M270" s="53" t="s">
        <v>85</v>
      </c>
      <c r="N270" s="53" t="s">
        <v>86</v>
      </c>
      <c r="O270" s="53" t="s">
        <v>87</v>
      </c>
      <c r="P270" s="155"/>
    </row>
    <row r="271" spans="1:16" x14ac:dyDescent="0.3">
      <c r="A271" s="156" t="s">
        <v>24</v>
      </c>
      <c r="B271" s="157"/>
      <c r="C271" s="45"/>
      <c r="D271" s="45"/>
      <c r="E271" s="92"/>
      <c r="F271" s="92"/>
      <c r="G271" s="92"/>
      <c r="H271" s="57"/>
      <c r="I271" s="160">
        <v>25</v>
      </c>
      <c r="J271" s="161"/>
      <c r="K271" s="161"/>
      <c r="L271" s="162"/>
      <c r="M271" s="92"/>
      <c r="N271" s="92"/>
      <c r="O271" s="92"/>
      <c r="P271" s="127">
        <f>SUM(C271:O271)</f>
        <v>25</v>
      </c>
    </row>
    <row r="272" spans="1:16" x14ac:dyDescent="0.3">
      <c r="A272" s="158" t="s">
        <v>25</v>
      </c>
      <c r="B272" s="159"/>
      <c r="C272" s="46"/>
      <c r="D272" s="163">
        <v>18</v>
      </c>
      <c r="E272" s="164"/>
      <c r="F272" s="164"/>
      <c r="G272" s="165"/>
      <c r="H272" s="58"/>
      <c r="I272" s="163">
        <v>21</v>
      </c>
      <c r="J272" s="164"/>
      <c r="K272" s="164"/>
      <c r="L272" s="164"/>
      <c r="M272" s="165"/>
      <c r="N272" s="46"/>
      <c r="O272" s="46"/>
      <c r="P272" s="128">
        <f t="shared" ref="P272:P276" si="25">SUM(C272:O272)</f>
        <v>39</v>
      </c>
    </row>
    <row r="273" spans="1:16" x14ac:dyDescent="0.3">
      <c r="A273" s="158" t="s">
        <v>26</v>
      </c>
      <c r="B273" s="159"/>
      <c r="C273" s="46"/>
      <c r="D273" s="46"/>
      <c r="E273" s="47"/>
      <c r="F273" s="47"/>
      <c r="G273" s="47"/>
      <c r="H273" s="59"/>
      <c r="I273" s="46"/>
      <c r="J273" s="46"/>
      <c r="K273" s="46"/>
      <c r="L273" s="47"/>
      <c r="M273" s="47"/>
      <c r="N273" s="47"/>
      <c r="O273" s="46"/>
      <c r="P273" s="128">
        <f t="shared" si="25"/>
        <v>0</v>
      </c>
    </row>
    <row r="274" spans="1:16" x14ac:dyDescent="0.3">
      <c r="A274" s="158" t="s">
        <v>27</v>
      </c>
      <c r="B274" s="159"/>
      <c r="C274" s="46"/>
      <c r="D274" s="169">
        <v>42</v>
      </c>
      <c r="E274" s="170"/>
      <c r="F274" s="170"/>
      <c r="G274" s="171"/>
      <c r="H274" s="59"/>
      <c r="I274" s="47"/>
      <c r="J274" s="47"/>
      <c r="K274" s="47"/>
      <c r="L274" s="47"/>
      <c r="M274" s="46"/>
      <c r="N274" s="46"/>
      <c r="O274" s="46"/>
      <c r="P274" s="128">
        <f t="shared" si="25"/>
        <v>42</v>
      </c>
    </row>
    <row r="275" spans="1:16" x14ac:dyDescent="0.3">
      <c r="A275" s="150" t="s">
        <v>28</v>
      </c>
      <c r="B275" s="151"/>
      <c r="C275" s="48"/>
      <c r="D275" s="172">
        <v>50</v>
      </c>
      <c r="E275" s="173"/>
      <c r="F275" s="173"/>
      <c r="G275" s="174"/>
      <c r="H275" s="60"/>
      <c r="I275" s="49"/>
      <c r="J275" s="49"/>
      <c r="K275" s="49"/>
      <c r="L275" s="49"/>
      <c r="M275" s="48"/>
      <c r="N275" s="48"/>
      <c r="O275" s="48"/>
      <c r="P275" s="129">
        <f t="shared" si="25"/>
        <v>50</v>
      </c>
    </row>
    <row r="276" spans="1:16" x14ac:dyDescent="0.3">
      <c r="A276" s="61" t="s">
        <v>3</v>
      </c>
      <c r="B276" s="62"/>
      <c r="C276" s="63">
        <v>0</v>
      </c>
      <c r="D276" s="63">
        <f>SUM(D272,D274,D275)</f>
        <v>110</v>
      </c>
      <c r="E276" s="63">
        <f>SUM(D272,D274,D275)</f>
        <v>110</v>
      </c>
      <c r="F276" s="63">
        <f>SUM(D272,D274,D275)</f>
        <v>110</v>
      </c>
      <c r="G276" s="63">
        <f>SUM(D272,D274,D275)</f>
        <v>110</v>
      </c>
      <c r="H276" s="65"/>
      <c r="I276" s="63">
        <f>SUM(I271,I272)</f>
        <v>46</v>
      </c>
      <c r="J276" s="63">
        <f>SUM(I271,I272)</f>
        <v>46</v>
      </c>
      <c r="K276" s="63">
        <f>SUM(I271,I272)</f>
        <v>46</v>
      </c>
      <c r="L276" s="63">
        <f>SUM(I271,I272)</f>
        <v>46</v>
      </c>
      <c r="M276" s="63">
        <f>I272</f>
        <v>21</v>
      </c>
      <c r="N276" s="63">
        <v>0</v>
      </c>
      <c r="O276" s="63">
        <v>0</v>
      </c>
      <c r="P276" s="63">
        <f t="shared" si="25"/>
        <v>645</v>
      </c>
    </row>
    <row r="277" spans="1:16" x14ac:dyDescent="0.3">
      <c r="A277" s="201" t="s">
        <v>4</v>
      </c>
      <c r="B277" s="202"/>
      <c r="C277" s="203">
        <v>0</v>
      </c>
      <c r="D277" s="203">
        <v>3</v>
      </c>
      <c r="E277" s="203">
        <v>3</v>
      </c>
      <c r="F277" s="68">
        <v>3</v>
      </c>
      <c r="G277" s="68">
        <v>3</v>
      </c>
      <c r="H277" s="65"/>
      <c r="I277" s="68">
        <v>2</v>
      </c>
      <c r="J277" s="68">
        <v>2</v>
      </c>
      <c r="K277" s="68">
        <v>2</v>
      </c>
      <c r="L277" s="68">
        <v>2</v>
      </c>
      <c r="M277" s="68">
        <v>1</v>
      </c>
      <c r="N277" s="68">
        <v>0</v>
      </c>
      <c r="O277" s="68">
        <v>0</v>
      </c>
      <c r="P277" s="68">
        <f>IF(SUM(C277:O277)&gt;35,35,SUM(C277:O277))</f>
        <v>21</v>
      </c>
    </row>
    <row r="278" spans="1:16" ht="21" x14ac:dyDescent="0.35">
      <c r="A278" s="56" t="s">
        <v>88</v>
      </c>
      <c r="B278" s="204"/>
      <c r="C278" s="56">
        <v>14122</v>
      </c>
      <c r="D278" s="56"/>
      <c r="E278" s="56"/>
      <c r="F278" s="8"/>
      <c r="G278" s="8"/>
      <c r="H278" s="39"/>
      <c r="I278" s="9"/>
      <c r="J278" s="9"/>
      <c r="K278" s="9"/>
      <c r="L278" s="9"/>
      <c r="M278" s="9"/>
      <c r="N278" s="8"/>
      <c r="O278" s="8"/>
      <c r="P278" s="126"/>
    </row>
    <row r="279" spans="1:16" x14ac:dyDescent="0.3">
      <c r="A279" s="40" t="s">
        <v>7</v>
      </c>
      <c r="C279" s="69" t="s">
        <v>33</v>
      </c>
      <c r="D279" s="16" t="s">
        <v>9</v>
      </c>
      <c r="E279" s="41" t="s">
        <v>8</v>
      </c>
      <c r="F279" s="1" t="s">
        <v>10</v>
      </c>
      <c r="G279" s="41" t="s">
        <v>8</v>
      </c>
      <c r="H279" s="1" t="s">
        <v>29</v>
      </c>
    </row>
    <row r="280" spans="1:16" x14ac:dyDescent="0.3">
      <c r="A280" s="152" t="s">
        <v>0</v>
      </c>
      <c r="B280" s="51" t="s">
        <v>74</v>
      </c>
      <c r="C280" s="50">
        <v>1</v>
      </c>
      <c r="D280" s="50">
        <v>2</v>
      </c>
      <c r="E280" s="50">
        <v>3</v>
      </c>
      <c r="F280" s="50">
        <v>4</v>
      </c>
      <c r="G280" s="50">
        <v>5</v>
      </c>
      <c r="H280" s="50">
        <v>6</v>
      </c>
      <c r="I280" s="50">
        <v>7</v>
      </c>
      <c r="J280" s="50">
        <v>8</v>
      </c>
      <c r="K280" s="50">
        <v>9</v>
      </c>
      <c r="L280" s="50">
        <v>10</v>
      </c>
      <c r="M280" s="50">
        <v>11</v>
      </c>
      <c r="N280" s="50">
        <v>12</v>
      </c>
      <c r="O280" s="50">
        <v>13</v>
      </c>
      <c r="P280" s="154" t="s">
        <v>2</v>
      </c>
    </row>
    <row r="281" spans="1:16" x14ac:dyDescent="0.3">
      <c r="A281" s="153"/>
      <c r="B281" s="52" t="s">
        <v>1</v>
      </c>
      <c r="C281" s="53" t="s">
        <v>75</v>
      </c>
      <c r="D281" s="53" t="s">
        <v>76</v>
      </c>
      <c r="E281" s="53" t="s">
        <v>77</v>
      </c>
      <c r="F281" s="53" t="s">
        <v>78</v>
      </c>
      <c r="G281" s="53" t="s">
        <v>79</v>
      </c>
      <c r="H281" s="53" t="s">
        <v>80</v>
      </c>
      <c r="I281" s="53" t="s">
        <v>81</v>
      </c>
      <c r="J281" s="53" t="s">
        <v>82</v>
      </c>
      <c r="K281" s="53" t="s">
        <v>83</v>
      </c>
      <c r="L281" s="53" t="s">
        <v>84</v>
      </c>
      <c r="M281" s="53" t="s">
        <v>85</v>
      </c>
      <c r="N281" s="53" t="s">
        <v>86</v>
      </c>
      <c r="O281" s="53" t="s">
        <v>87</v>
      </c>
      <c r="P281" s="155"/>
    </row>
    <row r="282" spans="1:16" x14ac:dyDescent="0.3">
      <c r="A282" s="156" t="s">
        <v>24</v>
      </c>
      <c r="B282" s="157"/>
      <c r="C282" s="45"/>
      <c r="D282" s="45"/>
      <c r="E282" s="92"/>
      <c r="F282" s="92"/>
      <c r="G282" s="92"/>
      <c r="H282" s="57"/>
      <c r="I282" s="92"/>
      <c r="J282" s="92"/>
      <c r="K282" s="92"/>
      <c r="L282" s="45"/>
      <c r="M282" s="92"/>
      <c r="N282" s="92"/>
      <c r="O282" s="92"/>
      <c r="P282" s="127">
        <f t="shared" ref="P282:P287" si="26">SUM(C282:O282)</f>
        <v>0</v>
      </c>
    </row>
    <row r="283" spans="1:16" x14ac:dyDescent="0.3">
      <c r="A283" s="158" t="s">
        <v>25</v>
      </c>
      <c r="B283" s="159"/>
      <c r="C283" s="46"/>
      <c r="D283" s="46"/>
      <c r="E283" s="47"/>
      <c r="F283" s="47"/>
      <c r="G283" s="47"/>
      <c r="H283" s="58"/>
      <c r="I283" s="47"/>
      <c r="J283" s="47"/>
      <c r="K283" s="47"/>
      <c r="L283" s="47"/>
      <c r="M283" s="46"/>
      <c r="N283" s="46"/>
      <c r="O283" s="46"/>
      <c r="P283" s="128">
        <f t="shared" si="26"/>
        <v>0</v>
      </c>
    </row>
    <row r="284" spans="1:16" x14ac:dyDescent="0.3">
      <c r="A284" s="158" t="s">
        <v>26</v>
      </c>
      <c r="B284" s="159"/>
      <c r="C284" s="46"/>
      <c r="D284" s="46"/>
      <c r="E284" s="47"/>
      <c r="F284" s="47"/>
      <c r="G284" s="47"/>
      <c r="H284" s="59"/>
      <c r="I284" s="46"/>
      <c r="J284" s="46"/>
      <c r="K284" s="46"/>
      <c r="L284" s="47"/>
      <c r="M284" s="47"/>
      <c r="N284" s="47"/>
      <c r="O284" s="46"/>
      <c r="P284" s="128">
        <f t="shared" si="26"/>
        <v>0</v>
      </c>
    </row>
    <row r="285" spans="1:16" x14ac:dyDescent="0.3">
      <c r="A285" s="158" t="s">
        <v>27</v>
      </c>
      <c r="B285" s="159"/>
      <c r="C285" s="46"/>
      <c r="D285" s="46"/>
      <c r="E285" s="47"/>
      <c r="F285" s="47"/>
      <c r="G285" s="47"/>
      <c r="H285" s="59"/>
      <c r="I285" s="47"/>
      <c r="J285" s="47"/>
      <c r="K285" s="47"/>
      <c r="L285" s="47"/>
      <c r="M285" s="46"/>
      <c r="N285" s="46"/>
      <c r="O285" s="46"/>
      <c r="P285" s="128">
        <f t="shared" si="26"/>
        <v>0</v>
      </c>
    </row>
    <row r="286" spans="1:16" x14ac:dyDescent="0.3">
      <c r="A286" s="150" t="s">
        <v>28</v>
      </c>
      <c r="B286" s="151"/>
      <c r="C286" s="48"/>
      <c r="D286" s="48"/>
      <c r="E286" s="49"/>
      <c r="F286" s="49"/>
      <c r="G286" s="49"/>
      <c r="H286" s="60"/>
      <c r="I286" s="49"/>
      <c r="J286" s="49"/>
      <c r="K286" s="49"/>
      <c r="L286" s="49"/>
      <c r="M286" s="48"/>
      <c r="N286" s="48"/>
      <c r="O286" s="48"/>
      <c r="P286" s="129">
        <f t="shared" si="26"/>
        <v>0</v>
      </c>
    </row>
    <row r="287" spans="1:16" x14ac:dyDescent="0.3">
      <c r="A287" s="61" t="s">
        <v>3</v>
      </c>
      <c r="B287" s="62"/>
      <c r="C287" s="63">
        <v>0</v>
      </c>
      <c r="D287" s="63">
        <v>0</v>
      </c>
      <c r="E287" s="63">
        <f>SUM(E282:G286)</f>
        <v>0</v>
      </c>
      <c r="F287" s="63">
        <f>SUM(E282:G286)</f>
        <v>0</v>
      </c>
      <c r="G287" s="63">
        <f>SUM(E282:G286)</f>
        <v>0</v>
      </c>
      <c r="H287" s="65"/>
      <c r="I287" s="63">
        <f>SUM(I282,I284,I285,I286)</f>
        <v>0</v>
      </c>
      <c r="J287" s="63">
        <f>SUM(I282,I284,I285,I286)</f>
        <v>0</v>
      </c>
      <c r="K287" s="63">
        <f>SUM(I282,I284,I285,I286)</f>
        <v>0</v>
      </c>
      <c r="L287" s="63">
        <f>SUM(I284,I286)</f>
        <v>0</v>
      </c>
      <c r="M287" s="63">
        <v>0</v>
      </c>
      <c r="N287" s="63">
        <v>0</v>
      </c>
      <c r="O287" s="63">
        <v>0</v>
      </c>
      <c r="P287" s="63">
        <f t="shared" si="26"/>
        <v>0</v>
      </c>
    </row>
    <row r="288" spans="1:16" x14ac:dyDescent="0.3">
      <c r="A288" s="66" t="s">
        <v>4</v>
      </c>
      <c r="B288" s="67"/>
      <c r="C288" s="68">
        <v>0</v>
      </c>
      <c r="D288" s="68">
        <v>0</v>
      </c>
      <c r="E288" s="68">
        <f>COUNTA(E282:G286)</f>
        <v>0</v>
      </c>
      <c r="F288" s="68">
        <f>COUNTA(E282:G286)</f>
        <v>0</v>
      </c>
      <c r="G288" s="68">
        <f>COUNTA(E282:G286)</f>
        <v>0</v>
      </c>
      <c r="H288" s="65"/>
      <c r="I288" s="68">
        <f>COUNTA(I282,I284,I285,I286)</f>
        <v>0</v>
      </c>
      <c r="J288" s="68">
        <f>COUNTA(I282,I284,I285,I286)</f>
        <v>0</v>
      </c>
      <c r="K288" s="68">
        <f>COUNTA(I282,I284,I285,I286)</f>
        <v>0</v>
      </c>
      <c r="L288" s="68">
        <f>COUNTA(I284,I286)</f>
        <v>0</v>
      </c>
      <c r="M288" s="68">
        <v>0</v>
      </c>
      <c r="N288" s="68">
        <v>0</v>
      </c>
      <c r="O288" s="68">
        <v>0</v>
      </c>
      <c r="P288" s="68">
        <f>IF(SUM(C288:O288)&gt;35,35,SUM(C288:O288))</f>
        <v>0</v>
      </c>
    </row>
    <row r="289" spans="1:16" x14ac:dyDescent="0.3">
      <c r="A289" s="40" t="s">
        <v>7</v>
      </c>
      <c r="C289" s="41" t="s">
        <v>45</v>
      </c>
      <c r="D289" s="1" t="s">
        <v>9</v>
      </c>
      <c r="E289" s="69" t="s">
        <v>33</v>
      </c>
      <c r="F289" s="16" t="s">
        <v>10</v>
      </c>
      <c r="G289" s="41" t="s">
        <v>8</v>
      </c>
      <c r="H289" s="1" t="s">
        <v>29</v>
      </c>
    </row>
    <row r="290" spans="1:16" x14ac:dyDescent="0.3">
      <c r="A290" s="152" t="s">
        <v>0</v>
      </c>
      <c r="B290" s="51" t="s">
        <v>74</v>
      </c>
      <c r="C290" s="50">
        <v>1</v>
      </c>
      <c r="D290" s="50">
        <v>2</v>
      </c>
      <c r="E290" s="50">
        <v>3</v>
      </c>
      <c r="F290" s="50">
        <v>4</v>
      </c>
      <c r="G290" s="50">
        <v>5</v>
      </c>
      <c r="H290" s="50">
        <v>6</v>
      </c>
      <c r="I290" s="50">
        <v>7</v>
      </c>
      <c r="J290" s="50">
        <v>8</v>
      </c>
      <c r="K290" s="50">
        <v>9</v>
      </c>
      <c r="L290" s="50">
        <v>10</v>
      </c>
      <c r="M290" s="50">
        <v>11</v>
      </c>
      <c r="N290" s="50">
        <v>12</v>
      </c>
      <c r="O290" s="50">
        <v>13</v>
      </c>
      <c r="P290" s="154" t="s">
        <v>2</v>
      </c>
    </row>
    <row r="291" spans="1:16" x14ac:dyDescent="0.3">
      <c r="A291" s="153"/>
      <c r="B291" s="52" t="s">
        <v>1</v>
      </c>
      <c r="C291" s="53" t="s">
        <v>75</v>
      </c>
      <c r="D291" s="53" t="s">
        <v>76</v>
      </c>
      <c r="E291" s="53" t="s">
        <v>77</v>
      </c>
      <c r="F291" s="53" t="s">
        <v>78</v>
      </c>
      <c r="G291" s="53" t="s">
        <v>79</v>
      </c>
      <c r="H291" s="53" t="s">
        <v>80</v>
      </c>
      <c r="I291" s="53" t="s">
        <v>81</v>
      </c>
      <c r="J291" s="53" t="s">
        <v>82</v>
      </c>
      <c r="K291" s="53" t="s">
        <v>83</v>
      </c>
      <c r="L291" s="53" t="s">
        <v>84</v>
      </c>
      <c r="M291" s="53" t="s">
        <v>85</v>
      </c>
      <c r="N291" s="53" t="s">
        <v>86</v>
      </c>
      <c r="O291" s="53" t="s">
        <v>87</v>
      </c>
      <c r="P291" s="155"/>
    </row>
    <row r="292" spans="1:16" x14ac:dyDescent="0.3">
      <c r="A292" s="156" t="s">
        <v>24</v>
      </c>
      <c r="B292" s="157"/>
      <c r="C292" s="45"/>
      <c r="D292" s="45"/>
      <c r="E292" s="92"/>
      <c r="F292" s="92"/>
      <c r="G292" s="92"/>
      <c r="H292" s="57"/>
      <c r="I292" s="92"/>
      <c r="J292" s="92"/>
      <c r="K292" s="92"/>
      <c r="L292" s="45"/>
      <c r="M292" s="92"/>
      <c r="N292" s="92"/>
      <c r="O292" s="92"/>
      <c r="P292" s="127">
        <f>SUM(C292:O292)</f>
        <v>0</v>
      </c>
    </row>
    <row r="293" spans="1:16" x14ac:dyDescent="0.3">
      <c r="A293" s="158" t="s">
        <v>25</v>
      </c>
      <c r="B293" s="159"/>
      <c r="C293" s="46"/>
      <c r="D293" s="46"/>
      <c r="E293" s="163">
        <v>41</v>
      </c>
      <c r="F293" s="164"/>
      <c r="G293" s="165"/>
      <c r="H293" s="58"/>
      <c r="I293" s="47"/>
      <c r="J293" s="47"/>
      <c r="K293" s="47"/>
      <c r="L293" s="47"/>
      <c r="M293" s="46"/>
      <c r="N293" s="46"/>
      <c r="O293" s="46"/>
      <c r="P293" s="128">
        <f t="shared" ref="P293:P297" si="27">SUM(C293:O293)</f>
        <v>41</v>
      </c>
    </row>
    <row r="294" spans="1:16" x14ac:dyDescent="0.3">
      <c r="A294" s="158" t="s">
        <v>26</v>
      </c>
      <c r="B294" s="159"/>
      <c r="C294" s="46"/>
      <c r="D294" s="46"/>
      <c r="E294" s="47"/>
      <c r="F294" s="47"/>
      <c r="G294" s="47"/>
      <c r="H294" s="59"/>
      <c r="I294" s="46"/>
      <c r="J294" s="46"/>
      <c r="K294" s="46"/>
      <c r="L294" s="47"/>
      <c r="M294" s="47"/>
      <c r="N294" s="47"/>
      <c r="O294" s="46"/>
      <c r="P294" s="128">
        <f t="shared" si="27"/>
        <v>0</v>
      </c>
    </row>
    <row r="295" spans="1:16" x14ac:dyDescent="0.3">
      <c r="A295" s="158" t="s">
        <v>27</v>
      </c>
      <c r="B295" s="159"/>
      <c r="C295" s="46"/>
      <c r="D295" s="46"/>
      <c r="E295" s="47"/>
      <c r="F295" s="47"/>
      <c r="G295" s="47"/>
      <c r="H295" s="59"/>
      <c r="I295" s="47"/>
      <c r="J295" s="47"/>
      <c r="K295" s="47"/>
      <c r="L295" s="47"/>
      <c r="M295" s="46"/>
      <c r="N295" s="46"/>
      <c r="O295" s="46"/>
      <c r="P295" s="128">
        <f t="shared" si="27"/>
        <v>0</v>
      </c>
    </row>
    <row r="296" spans="1:16" x14ac:dyDescent="0.3">
      <c r="A296" s="150" t="s">
        <v>28</v>
      </c>
      <c r="B296" s="151"/>
      <c r="C296" s="48"/>
      <c r="D296" s="48"/>
      <c r="E296" s="49"/>
      <c r="F296" s="49"/>
      <c r="G296" s="49"/>
      <c r="H296" s="60"/>
      <c r="I296" s="49"/>
      <c r="J296" s="49"/>
      <c r="K296" s="49"/>
      <c r="L296" s="49"/>
      <c r="M296" s="48"/>
      <c r="N296" s="48"/>
      <c r="O296" s="48"/>
      <c r="P296" s="129">
        <f t="shared" si="27"/>
        <v>0</v>
      </c>
    </row>
    <row r="297" spans="1:16" x14ac:dyDescent="0.3">
      <c r="A297" s="61" t="s">
        <v>3</v>
      </c>
      <c r="B297" s="62"/>
      <c r="C297" s="63">
        <f>SUM(C292:C296)</f>
        <v>0</v>
      </c>
      <c r="D297" s="63">
        <f t="shared" ref="D297" si="28">SUM(D292:D296)</f>
        <v>0</v>
      </c>
      <c r="E297" s="63">
        <f>SUM(E292:G296)</f>
        <v>41</v>
      </c>
      <c r="F297" s="63">
        <f>SUM(E292,E293,E294,E295,E296)</f>
        <v>41</v>
      </c>
      <c r="G297" s="63">
        <f>SUM(E292:G295)</f>
        <v>41</v>
      </c>
      <c r="H297" s="65"/>
      <c r="I297" s="63">
        <f>SUM(I292:L295)</f>
        <v>0</v>
      </c>
      <c r="J297" s="63">
        <f>SUM(I292,I293,I294,I295)</f>
        <v>0</v>
      </c>
      <c r="K297" s="63">
        <f>SUM(I292,I293,I294,I295)</f>
        <v>0</v>
      </c>
      <c r="L297" s="63">
        <f>SUM(I292,I295)</f>
        <v>0</v>
      </c>
      <c r="M297" s="63">
        <f>SUM(M292:M296)</f>
        <v>0</v>
      </c>
      <c r="N297" s="63">
        <f t="shared" ref="N297:O297" si="29">SUM(N292:N296)</f>
        <v>0</v>
      </c>
      <c r="O297" s="63">
        <f t="shared" si="29"/>
        <v>0</v>
      </c>
      <c r="P297" s="63">
        <f t="shared" si="27"/>
        <v>123</v>
      </c>
    </row>
    <row r="298" spans="1:16" x14ac:dyDescent="0.3">
      <c r="A298" s="201" t="s">
        <v>4</v>
      </c>
      <c r="B298" s="202"/>
      <c r="C298" s="203">
        <f>COUNTA(C292:C296)</f>
        <v>0</v>
      </c>
      <c r="D298" s="203">
        <f t="shared" ref="D298" si="30">COUNTA(D292:D296)</f>
        <v>0</v>
      </c>
      <c r="E298" s="203">
        <f>COUNTA(E292:E296)</f>
        <v>1</v>
      </c>
      <c r="F298" s="68">
        <f>COUNTA(E292:G295,E296)</f>
        <v>1</v>
      </c>
      <c r="G298" s="68">
        <f>COUNTA(E292:G295)</f>
        <v>1</v>
      </c>
      <c r="H298" s="65"/>
      <c r="I298" s="68">
        <f>COUNTA(I292:L295)</f>
        <v>0</v>
      </c>
      <c r="J298" s="68">
        <f>COUNTA(I292,I293,I294,I295)</f>
        <v>0</v>
      </c>
      <c r="K298" s="68">
        <f>COUNTA(I292,I293,I294,I295)</f>
        <v>0</v>
      </c>
      <c r="L298" s="68">
        <v>0</v>
      </c>
      <c r="M298" s="68">
        <f t="shared" ref="M298:O298" si="31">COUNTA(M292:M296)</f>
        <v>0</v>
      </c>
      <c r="N298" s="68">
        <f t="shared" si="31"/>
        <v>0</v>
      </c>
      <c r="O298" s="68">
        <f t="shared" si="31"/>
        <v>0</v>
      </c>
      <c r="P298" s="68">
        <f>IF(SUM(C298:O298)&gt;35,35,SUM(C298:O298))</f>
        <v>3</v>
      </c>
    </row>
    <row r="299" spans="1:16" ht="21" x14ac:dyDescent="0.35">
      <c r="A299" s="56" t="s">
        <v>88</v>
      </c>
      <c r="B299" s="204"/>
      <c r="C299" s="56">
        <v>14202</v>
      </c>
      <c r="D299" s="56"/>
      <c r="E299" s="56"/>
      <c r="F299" s="8"/>
      <c r="G299" s="8"/>
      <c r="H299" s="39"/>
      <c r="I299" s="9"/>
      <c r="J299" s="9"/>
      <c r="K299" s="9"/>
      <c r="L299" s="9"/>
      <c r="M299" s="9"/>
      <c r="N299" s="8"/>
      <c r="O299" s="8"/>
      <c r="P299" s="126"/>
    </row>
    <row r="300" spans="1:16" x14ac:dyDescent="0.3">
      <c r="A300" s="40" t="s">
        <v>7</v>
      </c>
      <c r="C300" s="69" t="s">
        <v>33</v>
      </c>
      <c r="D300" s="16" t="s">
        <v>9</v>
      </c>
      <c r="E300" s="41" t="s">
        <v>8</v>
      </c>
      <c r="F300" s="1" t="s">
        <v>10</v>
      </c>
      <c r="G300" s="41" t="s">
        <v>8</v>
      </c>
      <c r="H300" s="1" t="s">
        <v>29</v>
      </c>
    </row>
    <row r="301" spans="1:16" x14ac:dyDescent="0.3">
      <c r="A301" s="152" t="s">
        <v>0</v>
      </c>
      <c r="B301" s="51" t="s">
        <v>74</v>
      </c>
      <c r="C301" s="50">
        <v>1</v>
      </c>
      <c r="D301" s="50">
        <v>2</v>
      </c>
      <c r="E301" s="50">
        <v>3</v>
      </c>
      <c r="F301" s="50">
        <v>4</v>
      </c>
      <c r="G301" s="50">
        <v>5</v>
      </c>
      <c r="H301" s="50">
        <v>6</v>
      </c>
      <c r="I301" s="50">
        <v>7</v>
      </c>
      <c r="J301" s="50">
        <v>8</v>
      </c>
      <c r="K301" s="50">
        <v>9</v>
      </c>
      <c r="L301" s="50">
        <v>10</v>
      </c>
      <c r="M301" s="50">
        <v>11</v>
      </c>
      <c r="N301" s="50">
        <v>12</v>
      </c>
      <c r="O301" s="50">
        <v>13</v>
      </c>
      <c r="P301" s="154" t="s">
        <v>2</v>
      </c>
    </row>
    <row r="302" spans="1:16" x14ac:dyDescent="0.3">
      <c r="A302" s="153"/>
      <c r="B302" s="52" t="s">
        <v>1</v>
      </c>
      <c r="C302" s="53" t="s">
        <v>75</v>
      </c>
      <c r="D302" s="53" t="s">
        <v>76</v>
      </c>
      <c r="E302" s="53" t="s">
        <v>77</v>
      </c>
      <c r="F302" s="53" t="s">
        <v>78</v>
      </c>
      <c r="G302" s="53" t="s">
        <v>79</v>
      </c>
      <c r="H302" s="53" t="s">
        <v>80</v>
      </c>
      <c r="I302" s="53" t="s">
        <v>81</v>
      </c>
      <c r="J302" s="53" t="s">
        <v>82</v>
      </c>
      <c r="K302" s="53" t="s">
        <v>83</v>
      </c>
      <c r="L302" s="53" t="s">
        <v>84</v>
      </c>
      <c r="M302" s="53" t="s">
        <v>85</v>
      </c>
      <c r="N302" s="53" t="s">
        <v>86</v>
      </c>
      <c r="O302" s="53" t="s">
        <v>87</v>
      </c>
      <c r="P302" s="155"/>
    </row>
    <row r="303" spans="1:16" x14ac:dyDescent="0.3">
      <c r="A303" s="156" t="s">
        <v>24</v>
      </c>
      <c r="B303" s="157"/>
      <c r="C303" s="45"/>
      <c r="D303" s="45"/>
      <c r="E303" s="92"/>
      <c r="F303" s="92"/>
      <c r="G303" s="92"/>
      <c r="H303" s="57"/>
      <c r="I303" s="160">
        <v>10</v>
      </c>
      <c r="J303" s="161"/>
      <c r="K303" s="161"/>
      <c r="L303" s="162"/>
      <c r="M303" s="92"/>
      <c r="N303" s="92"/>
      <c r="O303" s="92"/>
      <c r="P303" s="127">
        <f>SUM(C303:O303)</f>
        <v>10</v>
      </c>
    </row>
    <row r="304" spans="1:16" x14ac:dyDescent="0.3">
      <c r="A304" s="158" t="s">
        <v>25</v>
      </c>
      <c r="B304" s="159"/>
      <c r="C304" s="46"/>
      <c r="D304" s="46"/>
      <c r="E304" s="163">
        <v>20</v>
      </c>
      <c r="F304" s="164"/>
      <c r="G304" s="165"/>
      <c r="H304" s="58"/>
      <c r="I304" s="163">
        <f>51+35</f>
        <v>86</v>
      </c>
      <c r="J304" s="164"/>
      <c r="K304" s="164"/>
      <c r="L304" s="164"/>
      <c r="M304" s="165"/>
      <c r="N304" s="46"/>
      <c r="O304" s="46"/>
      <c r="P304" s="128">
        <f t="shared" ref="P304:P307" si="32">SUM(C304:O304)</f>
        <v>106</v>
      </c>
    </row>
    <row r="305" spans="1:16" x14ac:dyDescent="0.3">
      <c r="A305" s="158" t="s">
        <v>26</v>
      </c>
      <c r="B305" s="159"/>
      <c r="C305" s="166">
        <f>27+13</f>
        <v>40</v>
      </c>
      <c r="D305" s="167"/>
      <c r="E305" s="167"/>
      <c r="F305" s="167"/>
      <c r="G305" s="168"/>
      <c r="H305" s="59"/>
      <c r="I305" s="46"/>
      <c r="J305" s="46"/>
      <c r="K305" s="46"/>
      <c r="L305" s="47"/>
      <c r="M305" s="47"/>
      <c r="N305" s="47"/>
      <c r="O305" s="46"/>
      <c r="P305" s="128">
        <f t="shared" si="32"/>
        <v>40</v>
      </c>
    </row>
    <row r="306" spans="1:16" x14ac:dyDescent="0.3">
      <c r="A306" s="158" t="s">
        <v>27</v>
      </c>
      <c r="B306" s="159"/>
      <c r="C306" s="46"/>
      <c r="D306" s="169">
        <v>28</v>
      </c>
      <c r="E306" s="170"/>
      <c r="F306" s="170"/>
      <c r="G306" s="171"/>
      <c r="H306" s="59"/>
      <c r="I306" s="47"/>
      <c r="J306" s="47"/>
      <c r="K306" s="47"/>
      <c r="L306" s="47"/>
      <c r="M306" s="46"/>
      <c r="N306" s="46"/>
      <c r="O306" s="46"/>
      <c r="P306" s="128">
        <f t="shared" si="32"/>
        <v>28</v>
      </c>
    </row>
    <row r="307" spans="1:16" x14ac:dyDescent="0.3">
      <c r="A307" s="150" t="s">
        <v>28</v>
      </c>
      <c r="B307" s="151"/>
      <c r="C307" s="48"/>
      <c r="D307" s="48"/>
      <c r="E307" s="172">
        <f>50+50</f>
        <v>100</v>
      </c>
      <c r="F307" s="173"/>
      <c r="G307" s="174"/>
      <c r="H307" s="60"/>
      <c r="I307" s="49"/>
      <c r="J307" s="49"/>
      <c r="K307" s="49"/>
      <c r="L307" s="49"/>
      <c r="M307" s="48"/>
      <c r="N307" s="48"/>
      <c r="O307" s="48"/>
      <c r="P307" s="129">
        <f t="shared" si="32"/>
        <v>100</v>
      </c>
    </row>
    <row r="308" spans="1:16" x14ac:dyDescent="0.3">
      <c r="A308" s="61" t="s">
        <v>3</v>
      </c>
      <c r="B308" s="62"/>
      <c r="C308" s="63">
        <f>C305</f>
        <v>40</v>
      </c>
      <c r="D308" s="63">
        <f>SUM(C305,D306)</f>
        <v>68</v>
      </c>
      <c r="E308" s="63">
        <f>SUM(E304,C305,D306,E307)</f>
        <v>188</v>
      </c>
      <c r="F308" s="63">
        <f>SUM(E304,C305,D306,E307)</f>
        <v>188</v>
      </c>
      <c r="G308" s="63">
        <f>SUM(E304,C305,D306,E307)</f>
        <v>188</v>
      </c>
      <c r="H308" s="65"/>
      <c r="I308" s="63">
        <f>SUM(I303,I304)</f>
        <v>96</v>
      </c>
      <c r="J308" s="63">
        <f>SUM(I303,I304)</f>
        <v>96</v>
      </c>
      <c r="K308" s="63">
        <f>SUM(I303,I304)</f>
        <v>96</v>
      </c>
      <c r="L308" s="63">
        <f>SUM(I303,I304)</f>
        <v>96</v>
      </c>
      <c r="M308" s="63">
        <f>I304</f>
        <v>86</v>
      </c>
      <c r="N308" s="63">
        <v>0</v>
      </c>
      <c r="O308" s="63">
        <v>0</v>
      </c>
      <c r="P308" s="63">
        <f>SUM(C308:O308)</f>
        <v>1142</v>
      </c>
    </row>
    <row r="309" spans="1:16" x14ac:dyDescent="0.3">
      <c r="A309" s="66" t="s">
        <v>4</v>
      </c>
      <c r="B309" s="67"/>
      <c r="C309" s="68">
        <v>1</v>
      </c>
      <c r="D309" s="68">
        <v>2</v>
      </c>
      <c r="E309" s="68">
        <v>4</v>
      </c>
      <c r="F309" s="68">
        <v>4</v>
      </c>
      <c r="G309" s="68">
        <v>4</v>
      </c>
      <c r="H309" s="65"/>
      <c r="I309" s="68">
        <v>2</v>
      </c>
      <c r="J309" s="68">
        <v>2</v>
      </c>
      <c r="K309" s="68">
        <v>2</v>
      </c>
      <c r="L309" s="68">
        <v>2</v>
      </c>
      <c r="M309" s="68">
        <v>1</v>
      </c>
      <c r="N309" s="68">
        <v>0</v>
      </c>
      <c r="O309" s="68">
        <v>0</v>
      </c>
      <c r="P309" s="68">
        <f>IF(SUM(C309:O309)&gt;35,35,SUM(C309:O309))</f>
        <v>24</v>
      </c>
    </row>
    <row r="310" spans="1:16" ht="21" x14ac:dyDescent="0.35">
      <c r="A310" s="40" t="s">
        <v>7</v>
      </c>
      <c r="B310" s="56"/>
      <c r="C310" s="41" t="s">
        <v>45</v>
      </c>
      <c r="D310" s="1" t="s">
        <v>9</v>
      </c>
      <c r="E310" s="69" t="s">
        <v>33</v>
      </c>
      <c r="F310" s="16" t="s">
        <v>10</v>
      </c>
      <c r="G310" s="41" t="s">
        <v>8</v>
      </c>
      <c r="H310" s="1" t="s">
        <v>29</v>
      </c>
    </row>
    <row r="311" spans="1:16" x14ac:dyDescent="0.3">
      <c r="A311" s="152" t="s">
        <v>0</v>
      </c>
      <c r="B311" s="51" t="s">
        <v>74</v>
      </c>
      <c r="C311" s="50">
        <v>1</v>
      </c>
      <c r="D311" s="50">
        <v>2</v>
      </c>
      <c r="E311" s="50">
        <v>3</v>
      </c>
      <c r="F311" s="50">
        <v>4</v>
      </c>
      <c r="G311" s="50">
        <v>5</v>
      </c>
      <c r="H311" s="50">
        <v>6</v>
      </c>
      <c r="I311" s="50">
        <v>7</v>
      </c>
      <c r="J311" s="50">
        <v>8</v>
      </c>
      <c r="K311" s="50">
        <v>9</v>
      </c>
      <c r="L311" s="50">
        <v>10</v>
      </c>
      <c r="M311" s="50">
        <v>11</v>
      </c>
      <c r="N311" s="50">
        <v>12</v>
      </c>
      <c r="O311" s="50">
        <v>13</v>
      </c>
      <c r="P311" s="154" t="s">
        <v>2</v>
      </c>
    </row>
    <row r="312" spans="1:16" x14ac:dyDescent="0.3">
      <c r="A312" s="153"/>
      <c r="B312" s="52" t="s">
        <v>1</v>
      </c>
      <c r="C312" s="53" t="s">
        <v>75</v>
      </c>
      <c r="D312" s="53" t="s">
        <v>76</v>
      </c>
      <c r="E312" s="53" t="s">
        <v>77</v>
      </c>
      <c r="F312" s="53" t="s">
        <v>78</v>
      </c>
      <c r="G312" s="53" t="s">
        <v>79</v>
      </c>
      <c r="H312" s="53" t="s">
        <v>80</v>
      </c>
      <c r="I312" s="53" t="s">
        <v>81</v>
      </c>
      <c r="J312" s="53" t="s">
        <v>82</v>
      </c>
      <c r="K312" s="53" t="s">
        <v>83</v>
      </c>
      <c r="L312" s="53" t="s">
        <v>84</v>
      </c>
      <c r="M312" s="53" t="s">
        <v>85</v>
      </c>
      <c r="N312" s="53" t="s">
        <v>86</v>
      </c>
      <c r="O312" s="53" t="s">
        <v>87</v>
      </c>
      <c r="P312" s="155"/>
    </row>
    <row r="313" spans="1:16" x14ac:dyDescent="0.3">
      <c r="A313" s="156" t="s">
        <v>24</v>
      </c>
      <c r="B313" s="157"/>
      <c r="C313" s="45"/>
      <c r="D313" s="45"/>
      <c r="E313" s="160">
        <v>29</v>
      </c>
      <c r="F313" s="161"/>
      <c r="G313" s="162"/>
      <c r="H313" s="57"/>
      <c r="I313" s="160">
        <v>35</v>
      </c>
      <c r="J313" s="161"/>
      <c r="K313" s="161"/>
      <c r="L313" s="162"/>
      <c r="M313" s="92"/>
      <c r="N313" s="92"/>
      <c r="O313" s="92"/>
      <c r="P313" s="127">
        <f>SUM(C313:O313)</f>
        <v>64</v>
      </c>
    </row>
    <row r="314" spans="1:16" x14ac:dyDescent="0.3">
      <c r="A314" s="158" t="s">
        <v>25</v>
      </c>
      <c r="B314" s="159"/>
      <c r="C314" s="46"/>
      <c r="D314" s="46"/>
      <c r="E314" s="163">
        <v>35</v>
      </c>
      <c r="F314" s="164"/>
      <c r="G314" s="165"/>
      <c r="H314" s="58"/>
      <c r="I314" s="47"/>
      <c r="J314" s="47"/>
      <c r="K314" s="47"/>
      <c r="L314" s="47"/>
      <c r="M314" s="46"/>
      <c r="N314" s="46"/>
      <c r="O314" s="46"/>
      <c r="P314" s="128">
        <f t="shared" ref="P314:P317" si="33">SUM(C314:O314)</f>
        <v>35</v>
      </c>
    </row>
    <row r="315" spans="1:16" x14ac:dyDescent="0.3">
      <c r="A315" s="158" t="s">
        <v>26</v>
      </c>
      <c r="B315" s="159"/>
      <c r="C315" s="46"/>
      <c r="D315" s="166">
        <v>19</v>
      </c>
      <c r="E315" s="167"/>
      <c r="F315" s="167"/>
      <c r="G315" s="168"/>
      <c r="H315" s="59"/>
      <c r="I315" s="166">
        <v>20</v>
      </c>
      <c r="J315" s="167"/>
      <c r="K315" s="168"/>
      <c r="L315" s="47"/>
      <c r="M315" s="47"/>
      <c r="N315" s="47"/>
      <c r="O315" s="104">
        <v>32</v>
      </c>
      <c r="P315" s="128">
        <f t="shared" si="33"/>
        <v>71</v>
      </c>
    </row>
    <row r="316" spans="1:16" x14ac:dyDescent="0.3">
      <c r="A316" s="158" t="s">
        <v>27</v>
      </c>
      <c r="B316" s="159"/>
      <c r="C316" s="46"/>
      <c r="D316" s="46"/>
      <c r="E316" s="169">
        <v>10</v>
      </c>
      <c r="F316" s="170"/>
      <c r="G316" s="171"/>
      <c r="H316" s="59"/>
      <c r="I316" s="47"/>
      <c r="J316" s="47"/>
      <c r="K316" s="47"/>
      <c r="L316" s="47"/>
      <c r="M316" s="46"/>
      <c r="N316" s="46"/>
      <c r="O316" s="46"/>
      <c r="P316" s="128">
        <f t="shared" si="33"/>
        <v>10</v>
      </c>
    </row>
    <row r="317" spans="1:16" x14ac:dyDescent="0.3">
      <c r="A317" s="150" t="s">
        <v>28</v>
      </c>
      <c r="B317" s="151"/>
      <c r="C317" s="48"/>
      <c r="D317" s="48"/>
      <c r="E317" s="49"/>
      <c r="F317" s="49"/>
      <c r="G317" s="49"/>
      <c r="H317" s="60"/>
      <c r="I317" s="172">
        <v>51</v>
      </c>
      <c r="J317" s="173"/>
      <c r="K317" s="173"/>
      <c r="L317" s="174"/>
      <c r="M317" s="48"/>
      <c r="N317" s="48"/>
      <c r="O317" s="48"/>
      <c r="P317" s="129">
        <f t="shared" si="33"/>
        <v>51</v>
      </c>
    </row>
    <row r="318" spans="1:16" x14ac:dyDescent="0.3">
      <c r="A318" s="61" t="s">
        <v>3</v>
      </c>
      <c r="B318" s="62"/>
      <c r="C318" s="63">
        <v>0</v>
      </c>
      <c r="D318" s="63">
        <f>D315</f>
        <v>19</v>
      </c>
      <c r="E318" s="63">
        <f>SUM(E313,E314,D315,E316)</f>
        <v>93</v>
      </c>
      <c r="F318" s="63">
        <f>SUM(E313,E314,D315,E316)</f>
        <v>93</v>
      </c>
      <c r="G318" s="63">
        <f>SUM(E313,E314,D315,E316)</f>
        <v>93</v>
      </c>
      <c r="H318" s="65"/>
      <c r="I318" s="63">
        <f>SUM(I313,I315,I317)</f>
        <v>106</v>
      </c>
      <c r="J318" s="63">
        <f>SUM(I313,I315,I317)</f>
        <v>106</v>
      </c>
      <c r="K318" s="63">
        <f>SUM(I313,I315,I317)</f>
        <v>106</v>
      </c>
      <c r="L318" s="63">
        <f>SUM(I313,I317)</f>
        <v>86</v>
      </c>
      <c r="M318" s="63">
        <v>0</v>
      </c>
      <c r="N318" s="63">
        <v>0</v>
      </c>
      <c r="O318" s="63">
        <f>O315</f>
        <v>32</v>
      </c>
      <c r="P318" s="63">
        <f>SUM(C318:O318)</f>
        <v>734</v>
      </c>
    </row>
    <row r="319" spans="1:16" x14ac:dyDescent="0.3">
      <c r="A319" s="201" t="s">
        <v>4</v>
      </c>
      <c r="B319" s="202"/>
      <c r="C319" s="203">
        <v>0</v>
      </c>
      <c r="D319" s="203">
        <v>1</v>
      </c>
      <c r="E319" s="203">
        <v>4</v>
      </c>
      <c r="F319" s="68">
        <v>4</v>
      </c>
      <c r="G319" s="68">
        <v>4</v>
      </c>
      <c r="H319" s="65"/>
      <c r="I319" s="68">
        <v>3</v>
      </c>
      <c r="J319" s="68">
        <v>3</v>
      </c>
      <c r="K319" s="68">
        <v>3</v>
      </c>
      <c r="L319" s="68">
        <v>2</v>
      </c>
      <c r="M319" s="68">
        <v>0</v>
      </c>
      <c r="N319" s="68">
        <v>0</v>
      </c>
      <c r="O319" s="68">
        <v>1</v>
      </c>
      <c r="P319" s="68">
        <f>IF(SUM(C319:O319)&gt;35,35,SUM(C319:O319))</f>
        <v>25</v>
      </c>
    </row>
    <row r="320" spans="1:16" ht="21" x14ac:dyDescent="0.35">
      <c r="A320" s="56" t="s">
        <v>88</v>
      </c>
      <c r="B320" s="204"/>
      <c r="C320" s="56">
        <v>14203</v>
      </c>
      <c r="D320" s="56"/>
      <c r="E320" s="56"/>
      <c r="F320" s="8"/>
      <c r="G320" s="8"/>
      <c r="H320" s="39"/>
      <c r="I320" s="9"/>
      <c r="J320" s="9"/>
      <c r="K320" s="9"/>
      <c r="L320" s="9"/>
      <c r="M320" s="9"/>
      <c r="N320" s="8"/>
      <c r="O320" s="8"/>
      <c r="P320" s="126"/>
    </row>
    <row r="321" spans="1:16" x14ac:dyDescent="0.3">
      <c r="A321" s="40" t="s">
        <v>7</v>
      </c>
      <c r="C321" s="69" t="s">
        <v>33</v>
      </c>
      <c r="D321" s="16" t="s">
        <v>9</v>
      </c>
      <c r="E321" s="41" t="s">
        <v>8</v>
      </c>
      <c r="F321" s="1" t="s">
        <v>10</v>
      </c>
      <c r="G321" s="41" t="s">
        <v>8</v>
      </c>
      <c r="H321" s="1" t="s">
        <v>29</v>
      </c>
    </row>
    <row r="322" spans="1:16" x14ac:dyDescent="0.3">
      <c r="A322" s="152" t="s">
        <v>0</v>
      </c>
      <c r="B322" s="51" t="s">
        <v>74</v>
      </c>
      <c r="C322" s="50">
        <v>1</v>
      </c>
      <c r="D322" s="50">
        <v>2</v>
      </c>
      <c r="E322" s="50">
        <v>3</v>
      </c>
      <c r="F322" s="50">
        <v>4</v>
      </c>
      <c r="G322" s="50">
        <v>5</v>
      </c>
      <c r="H322" s="50">
        <v>6</v>
      </c>
      <c r="I322" s="50">
        <v>7</v>
      </c>
      <c r="J322" s="50">
        <v>8</v>
      </c>
      <c r="K322" s="50">
        <v>9</v>
      </c>
      <c r="L322" s="50">
        <v>10</v>
      </c>
      <c r="M322" s="50">
        <v>11</v>
      </c>
      <c r="N322" s="50">
        <v>12</v>
      </c>
      <c r="O322" s="50">
        <v>13</v>
      </c>
      <c r="P322" s="154" t="s">
        <v>2</v>
      </c>
    </row>
    <row r="323" spans="1:16" x14ac:dyDescent="0.3">
      <c r="A323" s="153"/>
      <c r="B323" s="52" t="s">
        <v>1</v>
      </c>
      <c r="C323" s="53" t="s">
        <v>75</v>
      </c>
      <c r="D323" s="53" t="s">
        <v>76</v>
      </c>
      <c r="E323" s="53" t="s">
        <v>77</v>
      </c>
      <c r="F323" s="53" t="s">
        <v>78</v>
      </c>
      <c r="G323" s="53" t="s">
        <v>79</v>
      </c>
      <c r="H323" s="53" t="s">
        <v>80</v>
      </c>
      <c r="I323" s="53" t="s">
        <v>81</v>
      </c>
      <c r="J323" s="53" t="s">
        <v>82</v>
      </c>
      <c r="K323" s="53" t="s">
        <v>83</v>
      </c>
      <c r="L323" s="53" t="s">
        <v>84</v>
      </c>
      <c r="M323" s="53" t="s">
        <v>85</v>
      </c>
      <c r="N323" s="53" t="s">
        <v>86</v>
      </c>
      <c r="O323" s="53" t="s">
        <v>87</v>
      </c>
      <c r="P323" s="155"/>
    </row>
    <row r="324" spans="1:16" x14ac:dyDescent="0.3">
      <c r="A324" s="156" t="s">
        <v>24</v>
      </c>
      <c r="B324" s="157"/>
      <c r="C324" s="45"/>
      <c r="D324" s="45"/>
      <c r="E324" s="160">
        <v>13</v>
      </c>
      <c r="F324" s="161"/>
      <c r="G324" s="162"/>
      <c r="H324" s="57"/>
      <c r="I324" s="160">
        <v>32</v>
      </c>
      <c r="J324" s="161"/>
      <c r="K324" s="162"/>
      <c r="L324" s="45"/>
      <c r="M324" s="92"/>
      <c r="N324" s="92"/>
      <c r="O324" s="92"/>
      <c r="P324" s="127">
        <f t="shared" ref="P324:P329" si="34">SUM(C324:O324)</f>
        <v>45</v>
      </c>
    </row>
    <row r="325" spans="1:16" x14ac:dyDescent="0.3">
      <c r="A325" s="158" t="s">
        <v>25</v>
      </c>
      <c r="B325" s="159"/>
      <c r="C325" s="163">
        <v>20</v>
      </c>
      <c r="D325" s="164"/>
      <c r="E325" s="164"/>
      <c r="F325" s="164"/>
      <c r="G325" s="165"/>
      <c r="H325" s="58"/>
      <c r="I325" s="163">
        <v>17</v>
      </c>
      <c r="J325" s="164"/>
      <c r="K325" s="165"/>
      <c r="L325" s="163">
        <v>19</v>
      </c>
      <c r="M325" s="164"/>
      <c r="N325" s="164"/>
      <c r="O325" s="165"/>
      <c r="P325" s="128">
        <f t="shared" si="34"/>
        <v>56</v>
      </c>
    </row>
    <row r="326" spans="1:16" x14ac:dyDescent="0.3">
      <c r="A326" s="158" t="s">
        <v>26</v>
      </c>
      <c r="B326" s="159"/>
      <c r="C326" s="166">
        <v>31</v>
      </c>
      <c r="D326" s="167"/>
      <c r="E326" s="167"/>
      <c r="F326" s="167"/>
      <c r="G326" s="168"/>
      <c r="H326" s="59"/>
      <c r="I326" s="46"/>
      <c r="J326" s="46"/>
      <c r="K326" s="46"/>
      <c r="L326" s="47"/>
      <c r="M326" s="47"/>
      <c r="N326" s="47"/>
      <c r="O326" s="46"/>
      <c r="P326" s="128">
        <f t="shared" si="34"/>
        <v>31</v>
      </c>
    </row>
    <row r="327" spans="1:16" x14ac:dyDescent="0.3">
      <c r="A327" s="158" t="s">
        <v>27</v>
      </c>
      <c r="B327" s="159"/>
      <c r="C327" s="46"/>
      <c r="D327" s="46"/>
      <c r="E327" s="47"/>
      <c r="F327" s="47"/>
      <c r="G327" s="47"/>
      <c r="H327" s="59"/>
      <c r="I327" s="169">
        <v>20</v>
      </c>
      <c r="J327" s="170"/>
      <c r="K327" s="170"/>
      <c r="L327" s="171"/>
      <c r="M327" s="46"/>
      <c r="N327" s="46"/>
      <c r="O327" s="46"/>
      <c r="P327" s="128">
        <f t="shared" si="34"/>
        <v>20</v>
      </c>
    </row>
    <row r="328" spans="1:16" x14ac:dyDescent="0.3">
      <c r="A328" s="150" t="s">
        <v>28</v>
      </c>
      <c r="B328" s="151"/>
      <c r="C328" s="48"/>
      <c r="D328" s="48"/>
      <c r="E328" s="49"/>
      <c r="F328" s="49"/>
      <c r="G328" s="49"/>
      <c r="H328" s="60"/>
      <c r="I328" s="49"/>
      <c r="J328" s="49"/>
      <c r="K328" s="49"/>
      <c r="L328" s="172">
        <v>42</v>
      </c>
      <c r="M328" s="173"/>
      <c r="N328" s="173"/>
      <c r="O328" s="174"/>
      <c r="P328" s="129">
        <f t="shared" si="34"/>
        <v>42</v>
      </c>
    </row>
    <row r="329" spans="1:16" x14ac:dyDescent="0.3">
      <c r="A329" s="61" t="s">
        <v>3</v>
      </c>
      <c r="B329" s="62"/>
      <c r="C329" s="63">
        <f>SUM(C325,C326)</f>
        <v>51</v>
      </c>
      <c r="D329" s="63">
        <f>SUM(C325,C326)</f>
        <v>51</v>
      </c>
      <c r="E329" s="63">
        <f>SUM(E324,C325,C326)</f>
        <v>64</v>
      </c>
      <c r="F329" s="63">
        <f>SUM(E324,C325,C326)</f>
        <v>64</v>
      </c>
      <c r="G329" s="63">
        <f>SUM(E324,C325,C326)</f>
        <v>64</v>
      </c>
      <c r="H329" s="65"/>
      <c r="I329" s="63">
        <f>SUM(I324,I325,I327)</f>
        <v>69</v>
      </c>
      <c r="J329" s="63">
        <f>SUM(I324,I325,I327)</f>
        <v>69</v>
      </c>
      <c r="K329" s="63">
        <f>SUM(I324,I325,I327)</f>
        <v>69</v>
      </c>
      <c r="L329" s="63">
        <f>SUM(L325,I327,L328)</f>
        <v>81</v>
      </c>
      <c r="M329" s="63">
        <f>SUM(L325,L328)</f>
        <v>61</v>
      </c>
      <c r="N329" s="63">
        <f>SUM(L325,L328)</f>
        <v>61</v>
      </c>
      <c r="O329" s="63">
        <f>SUM(L325,L328)</f>
        <v>61</v>
      </c>
      <c r="P329" s="63">
        <f t="shared" si="34"/>
        <v>765</v>
      </c>
    </row>
    <row r="330" spans="1:16" x14ac:dyDescent="0.3">
      <c r="A330" s="66" t="s">
        <v>4</v>
      </c>
      <c r="B330" s="67"/>
      <c r="C330" s="68">
        <v>2</v>
      </c>
      <c r="D330" s="68">
        <v>2</v>
      </c>
      <c r="E330" s="68">
        <v>3</v>
      </c>
      <c r="F330" s="68">
        <v>3</v>
      </c>
      <c r="G330" s="68">
        <v>3</v>
      </c>
      <c r="H330" s="65"/>
      <c r="I330" s="68">
        <v>3</v>
      </c>
      <c r="J330" s="68">
        <v>3</v>
      </c>
      <c r="K330" s="68">
        <v>3</v>
      </c>
      <c r="L330" s="68">
        <v>3</v>
      </c>
      <c r="M330" s="68">
        <v>2</v>
      </c>
      <c r="N330" s="68">
        <v>2</v>
      </c>
      <c r="O330" s="68">
        <v>2</v>
      </c>
      <c r="P330" s="68">
        <f>IF(SUM(C330:O330)&gt;35,35,SUM(C330:O330))</f>
        <v>31</v>
      </c>
    </row>
    <row r="331" spans="1:16" x14ac:dyDescent="0.3">
      <c r="A331" s="40" t="s">
        <v>7</v>
      </c>
      <c r="C331" s="41" t="s">
        <v>45</v>
      </c>
      <c r="D331" s="1" t="s">
        <v>9</v>
      </c>
      <c r="E331" s="69" t="s">
        <v>33</v>
      </c>
      <c r="F331" s="16" t="s">
        <v>10</v>
      </c>
      <c r="G331" s="41" t="s">
        <v>8</v>
      </c>
      <c r="H331" s="1" t="s">
        <v>29</v>
      </c>
    </row>
    <row r="332" spans="1:16" x14ac:dyDescent="0.3">
      <c r="A332" s="152" t="s">
        <v>0</v>
      </c>
      <c r="B332" s="51" t="s">
        <v>74</v>
      </c>
      <c r="C332" s="50">
        <v>1</v>
      </c>
      <c r="D332" s="50">
        <v>2</v>
      </c>
      <c r="E332" s="50">
        <v>3</v>
      </c>
      <c r="F332" s="50">
        <v>4</v>
      </c>
      <c r="G332" s="50">
        <v>5</v>
      </c>
      <c r="H332" s="50">
        <v>6</v>
      </c>
      <c r="I332" s="50">
        <v>7</v>
      </c>
      <c r="J332" s="50">
        <v>8</v>
      </c>
      <c r="K332" s="50">
        <v>9</v>
      </c>
      <c r="L332" s="50">
        <v>10</v>
      </c>
      <c r="M332" s="50">
        <v>11</v>
      </c>
      <c r="N332" s="50">
        <v>12</v>
      </c>
      <c r="O332" s="50">
        <v>13</v>
      </c>
      <c r="P332" s="154" t="s">
        <v>2</v>
      </c>
    </row>
    <row r="333" spans="1:16" x14ac:dyDescent="0.3">
      <c r="A333" s="153"/>
      <c r="B333" s="52" t="s">
        <v>1</v>
      </c>
      <c r="C333" s="53" t="s">
        <v>75</v>
      </c>
      <c r="D333" s="53" t="s">
        <v>76</v>
      </c>
      <c r="E333" s="53" t="s">
        <v>77</v>
      </c>
      <c r="F333" s="53" t="s">
        <v>78</v>
      </c>
      <c r="G333" s="53" t="s">
        <v>79</v>
      </c>
      <c r="H333" s="53" t="s">
        <v>80</v>
      </c>
      <c r="I333" s="53" t="s">
        <v>81</v>
      </c>
      <c r="J333" s="53" t="s">
        <v>82</v>
      </c>
      <c r="K333" s="53" t="s">
        <v>83</v>
      </c>
      <c r="L333" s="53" t="s">
        <v>84</v>
      </c>
      <c r="M333" s="53" t="s">
        <v>85</v>
      </c>
      <c r="N333" s="53" t="s">
        <v>86</v>
      </c>
      <c r="O333" s="53" t="s">
        <v>87</v>
      </c>
      <c r="P333" s="155"/>
    </row>
    <row r="334" spans="1:16" x14ac:dyDescent="0.3">
      <c r="A334" s="156" t="s">
        <v>24</v>
      </c>
      <c r="B334" s="157"/>
      <c r="C334" s="45"/>
      <c r="D334" s="45"/>
      <c r="E334" s="92"/>
      <c r="F334" s="92"/>
      <c r="G334" s="92"/>
      <c r="H334" s="57"/>
      <c r="I334" s="160">
        <v>27</v>
      </c>
      <c r="J334" s="161"/>
      <c r="K334" s="162"/>
      <c r="L334" s="45"/>
      <c r="M334" s="92"/>
      <c r="N334" s="92"/>
      <c r="O334" s="92"/>
      <c r="P334" s="127">
        <f>SUM(C334:O334)</f>
        <v>27</v>
      </c>
    </row>
    <row r="335" spans="1:16" x14ac:dyDescent="0.3">
      <c r="A335" s="158" t="s">
        <v>25</v>
      </c>
      <c r="B335" s="159"/>
      <c r="C335" s="46"/>
      <c r="D335" s="46"/>
      <c r="E335" s="47"/>
      <c r="F335" s="47"/>
      <c r="G335" s="47"/>
      <c r="H335" s="58"/>
      <c r="I335" s="47"/>
      <c r="J335" s="47"/>
      <c r="K335" s="47"/>
      <c r="L335" s="47"/>
      <c r="M335" s="46"/>
      <c r="N335" s="46"/>
      <c r="O335" s="46"/>
      <c r="P335" s="128">
        <f t="shared" ref="P335:P338" si="35">SUM(C335:O335)</f>
        <v>0</v>
      </c>
    </row>
    <row r="336" spans="1:16" x14ac:dyDescent="0.3">
      <c r="A336" s="158" t="s">
        <v>26</v>
      </c>
      <c r="B336" s="159"/>
      <c r="C336" s="46"/>
      <c r="D336" s="46"/>
      <c r="E336" s="47"/>
      <c r="F336" s="47"/>
      <c r="G336" s="47"/>
      <c r="H336" s="59"/>
      <c r="I336" s="46"/>
      <c r="J336" s="46"/>
      <c r="K336" s="46"/>
      <c r="L336" s="47"/>
      <c r="M336" s="47"/>
      <c r="N336" s="47"/>
      <c r="O336" s="46"/>
      <c r="P336" s="128">
        <f t="shared" si="35"/>
        <v>0</v>
      </c>
    </row>
    <row r="337" spans="1:16" x14ac:dyDescent="0.3">
      <c r="A337" s="158" t="s">
        <v>27</v>
      </c>
      <c r="B337" s="159"/>
      <c r="C337" s="46"/>
      <c r="D337" s="46"/>
      <c r="E337" s="47"/>
      <c r="F337" s="47"/>
      <c r="G337" s="47"/>
      <c r="H337" s="59"/>
      <c r="I337" s="47"/>
      <c r="J337" s="47"/>
      <c r="K337" s="47"/>
      <c r="L337" s="47"/>
      <c r="M337" s="46"/>
      <c r="N337" s="46"/>
      <c r="O337" s="46"/>
      <c r="P337" s="128">
        <f t="shared" si="35"/>
        <v>0</v>
      </c>
    </row>
    <row r="338" spans="1:16" x14ac:dyDescent="0.3">
      <c r="A338" s="150" t="s">
        <v>28</v>
      </c>
      <c r="B338" s="151"/>
      <c r="C338" s="48"/>
      <c r="D338" s="48"/>
      <c r="E338" s="49"/>
      <c r="F338" s="49"/>
      <c r="G338" s="49"/>
      <c r="H338" s="60"/>
      <c r="I338" s="49"/>
      <c r="J338" s="49"/>
      <c r="K338" s="49"/>
      <c r="L338" s="49"/>
      <c r="M338" s="48"/>
      <c r="N338" s="48"/>
      <c r="O338" s="48"/>
      <c r="P338" s="129">
        <f t="shared" si="35"/>
        <v>0</v>
      </c>
    </row>
    <row r="339" spans="1:16" x14ac:dyDescent="0.3">
      <c r="A339" s="61" t="s">
        <v>3</v>
      </c>
      <c r="B339" s="62"/>
      <c r="C339" s="63">
        <v>0</v>
      </c>
      <c r="D339" s="63">
        <v>0</v>
      </c>
      <c r="E339" s="63">
        <f>SUM(E334:G338)</f>
        <v>0</v>
      </c>
      <c r="F339" s="63">
        <f>SUM(E334:G338)</f>
        <v>0</v>
      </c>
      <c r="G339" s="63">
        <f>SUM(E334:G338)</f>
        <v>0</v>
      </c>
      <c r="H339" s="65"/>
      <c r="I339" s="63">
        <f>SUM(I334,I335,I336,I337)</f>
        <v>27</v>
      </c>
      <c r="J339" s="63">
        <f>SUM(I334,I335,I336,I337)</f>
        <v>27</v>
      </c>
      <c r="K339" s="63">
        <f>SUM(I334,I335,I336,I337)</f>
        <v>27</v>
      </c>
      <c r="L339" s="63">
        <f>I337</f>
        <v>0</v>
      </c>
      <c r="M339" s="63">
        <v>0</v>
      </c>
      <c r="N339" s="63">
        <v>0</v>
      </c>
      <c r="O339" s="63">
        <v>0</v>
      </c>
      <c r="P339" s="63">
        <f>SUM(C339:O339)</f>
        <v>81</v>
      </c>
    </row>
    <row r="340" spans="1:16" x14ac:dyDescent="0.3">
      <c r="A340" s="201" t="s">
        <v>4</v>
      </c>
      <c r="B340" s="202"/>
      <c r="C340" s="203">
        <v>0</v>
      </c>
      <c r="D340" s="203">
        <v>0</v>
      </c>
      <c r="E340" s="203">
        <f>COUNTA(E334:G338)</f>
        <v>0</v>
      </c>
      <c r="F340" s="68">
        <f>COUNTA(E334:G338)</f>
        <v>0</v>
      </c>
      <c r="G340" s="68">
        <f>COUNTA(E334:G338)</f>
        <v>0</v>
      </c>
      <c r="H340" s="65"/>
      <c r="I340" s="68">
        <f>COUNTA(I334:K336,I337)</f>
        <v>1</v>
      </c>
      <c r="J340" s="68">
        <f>COUNTA(I334,I335,I336,I337)</f>
        <v>1</v>
      </c>
      <c r="K340" s="68">
        <f>COUNTA(I334,I335,I336,I337)</f>
        <v>1</v>
      </c>
      <c r="L340" s="68">
        <v>0</v>
      </c>
      <c r="M340" s="68">
        <v>0</v>
      </c>
      <c r="N340" s="68">
        <v>0</v>
      </c>
      <c r="O340" s="68">
        <v>0</v>
      </c>
      <c r="P340" s="68">
        <f>IF(SUM(C340:O340)&gt;35,35,SUM(C340:O340))</f>
        <v>3</v>
      </c>
    </row>
    <row r="341" spans="1:16" ht="21" x14ac:dyDescent="0.35">
      <c r="A341" s="56" t="s">
        <v>88</v>
      </c>
      <c r="B341" s="204"/>
      <c r="C341" s="56">
        <v>14204</v>
      </c>
      <c r="D341" s="56"/>
      <c r="E341" s="56"/>
      <c r="F341" s="8"/>
      <c r="G341" s="8"/>
      <c r="H341" s="39"/>
      <c r="I341" s="9"/>
      <c r="J341" s="9"/>
      <c r="K341" s="9"/>
      <c r="L341" s="9"/>
      <c r="M341" s="9"/>
      <c r="N341" s="8"/>
      <c r="O341" s="8"/>
      <c r="P341" s="126"/>
    </row>
    <row r="342" spans="1:16" x14ac:dyDescent="0.3">
      <c r="A342" s="40" t="s">
        <v>7</v>
      </c>
      <c r="C342" s="69" t="s">
        <v>33</v>
      </c>
      <c r="D342" s="16" t="s">
        <v>9</v>
      </c>
      <c r="E342" s="41" t="s">
        <v>8</v>
      </c>
      <c r="F342" s="1" t="s">
        <v>10</v>
      </c>
      <c r="G342" s="41" t="s">
        <v>8</v>
      </c>
      <c r="H342" s="1" t="s">
        <v>29</v>
      </c>
    </row>
    <row r="343" spans="1:16" x14ac:dyDescent="0.3">
      <c r="A343" s="152" t="s">
        <v>0</v>
      </c>
      <c r="B343" s="51" t="s">
        <v>74</v>
      </c>
      <c r="C343" s="50">
        <v>1</v>
      </c>
      <c r="D343" s="50">
        <v>2</v>
      </c>
      <c r="E343" s="50">
        <v>3</v>
      </c>
      <c r="F343" s="50">
        <v>4</v>
      </c>
      <c r="G343" s="50">
        <v>5</v>
      </c>
      <c r="H343" s="50">
        <v>6</v>
      </c>
      <c r="I343" s="50">
        <v>7</v>
      </c>
      <c r="J343" s="50">
        <v>8</v>
      </c>
      <c r="K343" s="50">
        <v>9</v>
      </c>
      <c r="L343" s="50">
        <v>10</v>
      </c>
      <c r="M343" s="50">
        <v>11</v>
      </c>
      <c r="N343" s="50">
        <v>12</v>
      </c>
      <c r="O343" s="50">
        <v>13</v>
      </c>
      <c r="P343" s="154" t="s">
        <v>2</v>
      </c>
    </row>
    <row r="344" spans="1:16" x14ac:dyDescent="0.3">
      <c r="A344" s="153"/>
      <c r="B344" s="52" t="s">
        <v>1</v>
      </c>
      <c r="C344" s="53" t="s">
        <v>75</v>
      </c>
      <c r="D344" s="53" t="s">
        <v>76</v>
      </c>
      <c r="E344" s="53" t="s">
        <v>77</v>
      </c>
      <c r="F344" s="53" t="s">
        <v>78</v>
      </c>
      <c r="G344" s="53" t="s">
        <v>79</v>
      </c>
      <c r="H344" s="53" t="s">
        <v>80</v>
      </c>
      <c r="I344" s="53" t="s">
        <v>81</v>
      </c>
      <c r="J344" s="53" t="s">
        <v>82</v>
      </c>
      <c r="K344" s="53" t="s">
        <v>83</v>
      </c>
      <c r="L344" s="53" t="s">
        <v>84</v>
      </c>
      <c r="M344" s="53" t="s">
        <v>85</v>
      </c>
      <c r="N344" s="53" t="s">
        <v>86</v>
      </c>
      <c r="O344" s="53" t="s">
        <v>87</v>
      </c>
      <c r="P344" s="155"/>
    </row>
    <row r="345" spans="1:16" x14ac:dyDescent="0.3">
      <c r="A345" s="156" t="s">
        <v>24</v>
      </c>
      <c r="B345" s="157"/>
      <c r="C345" s="45"/>
      <c r="D345" s="160">
        <v>32</v>
      </c>
      <c r="E345" s="161"/>
      <c r="F345" s="161"/>
      <c r="G345" s="162"/>
      <c r="H345" s="57"/>
      <c r="I345" s="160">
        <v>34</v>
      </c>
      <c r="J345" s="161"/>
      <c r="K345" s="161"/>
      <c r="L345" s="162"/>
      <c r="M345" s="92"/>
      <c r="N345" s="92"/>
      <c r="O345" s="92"/>
      <c r="P345" s="127">
        <f>SUM(C345:O345)</f>
        <v>66</v>
      </c>
    </row>
    <row r="346" spans="1:16" x14ac:dyDescent="0.3">
      <c r="A346" s="158" t="s">
        <v>25</v>
      </c>
      <c r="B346" s="159"/>
      <c r="C346" s="46"/>
      <c r="D346" s="163">
        <v>45</v>
      </c>
      <c r="E346" s="164"/>
      <c r="F346" s="164"/>
      <c r="G346" s="165"/>
      <c r="H346" s="58"/>
      <c r="I346" s="163">
        <v>43</v>
      </c>
      <c r="J346" s="164"/>
      <c r="K346" s="164"/>
      <c r="L346" s="165"/>
      <c r="M346" s="46"/>
      <c r="N346" s="46"/>
      <c r="O346" s="46"/>
      <c r="P346" s="128">
        <f t="shared" ref="P346:P349" si="36">SUM(C346:O346)</f>
        <v>88</v>
      </c>
    </row>
    <row r="347" spans="1:16" x14ac:dyDescent="0.3">
      <c r="A347" s="158" t="s">
        <v>26</v>
      </c>
      <c r="B347" s="159"/>
      <c r="C347" s="46"/>
      <c r="D347" s="46"/>
      <c r="E347" s="166">
        <v>32</v>
      </c>
      <c r="F347" s="167"/>
      <c r="G347" s="168"/>
      <c r="H347" s="59"/>
      <c r="I347" s="166">
        <v>47</v>
      </c>
      <c r="J347" s="168"/>
      <c r="K347" s="46"/>
      <c r="L347" s="47"/>
      <c r="M347" s="47"/>
      <c r="N347" s="47"/>
      <c r="O347" s="46"/>
      <c r="P347" s="128">
        <f t="shared" si="36"/>
        <v>79</v>
      </c>
    </row>
    <row r="348" spans="1:16" x14ac:dyDescent="0.3">
      <c r="A348" s="158" t="s">
        <v>27</v>
      </c>
      <c r="B348" s="159"/>
      <c r="C348" s="46"/>
      <c r="D348" s="169">
        <v>12</v>
      </c>
      <c r="E348" s="170"/>
      <c r="F348" s="170"/>
      <c r="G348" s="171"/>
      <c r="H348" s="59"/>
      <c r="I348" s="169">
        <v>56</v>
      </c>
      <c r="J348" s="170"/>
      <c r="K348" s="171"/>
      <c r="L348" s="47"/>
      <c r="M348" s="46"/>
      <c r="N348" s="46"/>
      <c r="O348" s="46"/>
      <c r="P348" s="128">
        <f t="shared" si="36"/>
        <v>68</v>
      </c>
    </row>
    <row r="349" spans="1:16" x14ac:dyDescent="0.3">
      <c r="A349" s="150" t="s">
        <v>28</v>
      </c>
      <c r="B349" s="151"/>
      <c r="C349" s="48"/>
      <c r="D349" s="172">
        <v>22</v>
      </c>
      <c r="E349" s="173"/>
      <c r="F349" s="173"/>
      <c r="G349" s="174"/>
      <c r="H349" s="60"/>
      <c r="I349" s="49"/>
      <c r="J349" s="49"/>
      <c r="K349" s="49"/>
      <c r="L349" s="49"/>
      <c r="M349" s="48"/>
      <c r="N349" s="48"/>
      <c r="O349" s="48"/>
      <c r="P349" s="129">
        <f t="shared" si="36"/>
        <v>22</v>
      </c>
    </row>
    <row r="350" spans="1:16" x14ac:dyDescent="0.3">
      <c r="A350" s="61" t="s">
        <v>3</v>
      </c>
      <c r="B350" s="62"/>
      <c r="C350" s="63">
        <v>0</v>
      </c>
      <c r="D350" s="63">
        <f>SUM(D345,D346,D348,D349)</f>
        <v>111</v>
      </c>
      <c r="E350" s="63">
        <f>SUM(D345,D346,E347,D348,D349)</f>
        <v>143</v>
      </c>
      <c r="F350" s="63">
        <f>SUM(D345,D346,E347,D348,D349)</f>
        <v>143</v>
      </c>
      <c r="G350" s="63">
        <f>SUM(D345,D346,E347,D348,D349)</f>
        <v>143</v>
      </c>
      <c r="H350" s="65"/>
      <c r="I350" s="63">
        <f>SUM(I345,I346,I347,I348)</f>
        <v>180</v>
      </c>
      <c r="J350" s="63">
        <f>SUM(I345,I346,I347,I348)</f>
        <v>180</v>
      </c>
      <c r="K350" s="63">
        <f>SUM(I345,I346,I348)</f>
        <v>133</v>
      </c>
      <c r="L350" s="63">
        <f>SUM(I345,I346)</f>
        <v>77</v>
      </c>
      <c r="M350" s="63">
        <v>0</v>
      </c>
      <c r="N350" s="63">
        <v>0</v>
      </c>
      <c r="O350" s="63">
        <v>0</v>
      </c>
      <c r="P350" s="63">
        <f>SUM(C350:O350)</f>
        <v>1110</v>
      </c>
    </row>
    <row r="351" spans="1:16" x14ac:dyDescent="0.3">
      <c r="A351" s="66" t="s">
        <v>4</v>
      </c>
      <c r="B351" s="67"/>
      <c r="C351" s="68">
        <v>0</v>
      </c>
      <c r="D351" s="68">
        <v>4</v>
      </c>
      <c r="E351" s="68">
        <v>5</v>
      </c>
      <c r="F351" s="68">
        <v>5</v>
      </c>
      <c r="G351" s="68">
        <v>5</v>
      </c>
      <c r="H351" s="65"/>
      <c r="I351" s="68">
        <v>4</v>
      </c>
      <c r="J351" s="68">
        <v>4</v>
      </c>
      <c r="K351" s="68">
        <v>3</v>
      </c>
      <c r="L351" s="68">
        <v>2</v>
      </c>
      <c r="M351" s="68">
        <v>0</v>
      </c>
      <c r="N351" s="68">
        <v>0</v>
      </c>
      <c r="O351" s="68">
        <v>0</v>
      </c>
      <c r="P351" s="68">
        <f>IF(SUM(C351:O351)&gt;35,35,SUM(C351:O351))</f>
        <v>32</v>
      </c>
    </row>
    <row r="352" spans="1:16" x14ac:dyDescent="0.3">
      <c r="A352" s="40" t="s">
        <v>7</v>
      </c>
      <c r="C352" s="41" t="s">
        <v>45</v>
      </c>
      <c r="D352" s="1" t="s">
        <v>9</v>
      </c>
      <c r="E352" s="69" t="s">
        <v>33</v>
      </c>
      <c r="F352" s="16" t="s">
        <v>10</v>
      </c>
      <c r="G352" s="41" t="s">
        <v>8</v>
      </c>
      <c r="H352" s="1" t="s">
        <v>29</v>
      </c>
    </row>
    <row r="353" spans="1:16" x14ac:dyDescent="0.3">
      <c r="A353" s="152" t="s">
        <v>0</v>
      </c>
      <c r="B353" s="51" t="s">
        <v>74</v>
      </c>
      <c r="C353" s="50">
        <v>1</v>
      </c>
      <c r="D353" s="50">
        <v>2</v>
      </c>
      <c r="E353" s="50">
        <v>3</v>
      </c>
      <c r="F353" s="50">
        <v>4</v>
      </c>
      <c r="G353" s="50">
        <v>5</v>
      </c>
      <c r="H353" s="50">
        <v>6</v>
      </c>
      <c r="I353" s="50">
        <v>7</v>
      </c>
      <c r="J353" s="50">
        <v>8</v>
      </c>
      <c r="K353" s="50">
        <v>9</v>
      </c>
      <c r="L353" s="50">
        <v>10</v>
      </c>
      <c r="M353" s="50">
        <v>11</v>
      </c>
      <c r="N353" s="50">
        <v>12</v>
      </c>
      <c r="O353" s="50">
        <v>13</v>
      </c>
      <c r="P353" s="154" t="s">
        <v>2</v>
      </c>
    </row>
    <row r="354" spans="1:16" x14ac:dyDescent="0.3">
      <c r="A354" s="153"/>
      <c r="B354" s="52" t="s">
        <v>1</v>
      </c>
      <c r="C354" s="53" t="s">
        <v>75</v>
      </c>
      <c r="D354" s="53" t="s">
        <v>76</v>
      </c>
      <c r="E354" s="53" t="s">
        <v>77</v>
      </c>
      <c r="F354" s="53" t="s">
        <v>78</v>
      </c>
      <c r="G354" s="53" t="s">
        <v>79</v>
      </c>
      <c r="H354" s="53" t="s">
        <v>80</v>
      </c>
      <c r="I354" s="53" t="s">
        <v>81</v>
      </c>
      <c r="J354" s="53" t="s">
        <v>82</v>
      </c>
      <c r="K354" s="53" t="s">
        <v>83</v>
      </c>
      <c r="L354" s="53" t="s">
        <v>84</v>
      </c>
      <c r="M354" s="53" t="s">
        <v>85</v>
      </c>
      <c r="N354" s="53" t="s">
        <v>86</v>
      </c>
      <c r="O354" s="53" t="s">
        <v>87</v>
      </c>
      <c r="P354" s="155"/>
    </row>
    <row r="355" spans="1:16" x14ac:dyDescent="0.3">
      <c r="A355" s="156" t="s">
        <v>24</v>
      </c>
      <c r="B355" s="157"/>
      <c r="C355" s="45"/>
      <c r="D355" s="45"/>
      <c r="E355" s="92"/>
      <c r="F355" s="92"/>
      <c r="G355" s="92"/>
      <c r="H355" s="57"/>
      <c r="I355" s="160">
        <v>19</v>
      </c>
      <c r="J355" s="161"/>
      <c r="K355" s="162"/>
      <c r="L355" s="45"/>
      <c r="M355" s="92"/>
      <c r="N355" s="92"/>
      <c r="O355" s="92"/>
      <c r="P355" s="127">
        <f>SUM(C355:O355)</f>
        <v>19</v>
      </c>
    </row>
    <row r="356" spans="1:16" x14ac:dyDescent="0.3">
      <c r="A356" s="158" t="s">
        <v>25</v>
      </c>
      <c r="B356" s="159"/>
      <c r="C356" s="163">
        <v>19</v>
      </c>
      <c r="D356" s="164"/>
      <c r="E356" s="164"/>
      <c r="F356" s="164"/>
      <c r="G356" s="165"/>
      <c r="H356" s="58"/>
      <c r="I356" s="163">
        <v>53</v>
      </c>
      <c r="J356" s="165"/>
      <c r="K356" s="47"/>
      <c r="L356" s="47"/>
      <c r="M356" s="46"/>
      <c r="N356" s="46"/>
      <c r="O356" s="46"/>
      <c r="P356" s="128">
        <f t="shared" ref="P356:P359" si="37">SUM(C356:O356)</f>
        <v>72</v>
      </c>
    </row>
    <row r="357" spans="1:16" x14ac:dyDescent="0.3">
      <c r="A357" s="158" t="s">
        <v>26</v>
      </c>
      <c r="B357" s="159"/>
      <c r="C357" s="46"/>
      <c r="D357" s="46"/>
      <c r="E357" s="47"/>
      <c r="F357" s="47"/>
      <c r="G357" s="47"/>
      <c r="H357" s="59"/>
      <c r="I357" s="46"/>
      <c r="J357" s="46"/>
      <c r="K357" s="46"/>
      <c r="L357" s="47"/>
      <c r="M357" s="47"/>
      <c r="N357" s="47"/>
      <c r="O357" s="46"/>
      <c r="P357" s="128">
        <f t="shared" si="37"/>
        <v>0</v>
      </c>
    </row>
    <row r="358" spans="1:16" x14ac:dyDescent="0.3">
      <c r="A358" s="158" t="s">
        <v>27</v>
      </c>
      <c r="B358" s="159"/>
      <c r="C358" s="169">
        <v>18</v>
      </c>
      <c r="D358" s="170"/>
      <c r="E358" s="170"/>
      <c r="F358" s="170"/>
      <c r="G358" s="171"/>
      <c r="H358" s="59"/>
      <c r="I358" s="169">
        <v>53</v>
      </c>
      <c r="J358" s="170"/>
      <c r="K358" s="171"/>
      <c r="L358" s="47"/>
      <c r="M358" s="46"/>
      <c r="N358" s="46"/>
      <c r="O358" s="46"/>
      <c r="P358" s="128">
        <f t="shared" si="37"/>
        <v>71</v>
      </c>
    </row>
    <row r="359" spans="1:16" x14ac:dyDescent="0.3">
      <c r="A359" s="150" t="s">
        <v>28</v>
      </c>
      <c r="B359" s="151"/>
      <c r="C359" s="48"/>
      <c r="D359" s="48"/>
      <c r="E359" s="49"/>
      <c r="F359" s="49"/>
      <c r="G359" s="49"/>
      <c r="H359" s="60"/>
      <c r="I359" s="172">
        <v>10</v>
      </c>
      <c r="J359" s="173"/>
      <c r="K359" s="173"/>
      <c r="L359" s="173"/>
      <c r="M359" s="174"/>
      <c r="N359" s="48"/>
      <c r="O359" s="48"/>
      <c r="P359" s="129">
        <f t="shared" si="37"/>
        <v>10</v>
      </c>
    </row>
    <row r="360" spans="1:16" x14ac:dyDescent="0.3">
      <c r="A360" s="61" t="s">
        <v>3</v>
      </c>
      <c r="B360" s="62"/>
      <c r="C360" s="63">
        <f>SUM(C356,C358)</f>
        <v>37</v>
      </c>
      <c r="D360" s="63">
        <f>SUM(C356,C358)</f>
        <v>37</v>
      </c>
      <c r="E360" s="63">
        <f>SUM(C356,C358)</f>
        <v>37</v>
      </c>
      <c r="F360" s="63">
        <f>SUM(C356,C358)</f>
        <v>37</v>
      </c>
      <c r="G360" s="63">
        <f>SUM(C356,C358)</f>
        <v>37</v>
      </c>
      <c r="H360" s="65"/>
      <c r="I360" s="63">
        <f>SUM(I355,I356,I358,I359)</f>
        <v>135</v>
      </c>
      <c r="J360" s="63">
        <f>SUM(I355,I356,I358,I359)</f>
        <v>135</v>
      </c>
      <c r="K360" s="63">
        <f>SUM(I355,I358,I359)</f>
        <v>82</v>
      </c>
      <c r="L360" s="63">
        <f>I359</f>
        <v>10</v>
      </c>
      <c r="M360" s="63">
        <f>I359</f>
        <v>10</v>
      </c>
      <c r="N360" s="63">
        <f>M355</f>
        <v>0</v>
      </c>
      <c r="O360" s="63">
        <f>M355</f>
        <v>0</v>
      </c>
      <c r="P360" s="63">
        <f>SUM(C360:O360)</f>
        <v>557</v>
      </c>
    </row>
    <row r="361" spans="1:16" x14ac:dyDescent="0.3">
      <c r="A361" s="201" t="s">
        <v>4</v>
      </c>
      <c r="B361" s="202"/>
      <c r="C361" s="203">
        <v>2</v>
      </c>
      <c r="D361" s="203">
        <v>2</v>
      </c>
      <c r="E361" s="203">
        <v>2</v>
      </c>
      <c r="F361" s="68">
        <v>2</v>
      </c>
      <c r="G361" s="68">
        <v>2</v>
      </c>
      <c r="H361" s="65"/>
      <c r="I361" s="68">
        <v>4</v>
      </c>
      <c r="J361" s="68">
        <v>4</v>
      </c>
      <c r="K361" s="68">
        <v>3</v>
      </c>
      <c r="L361" s="68">
        <v>1</v>
      </c>
      <c r="M361" s="68">
        <v>1</v>
      </c>
      <c r="N361" s="68">
        <v>0</v>
      </c>
      <c r="O361" s="68">
        <v>0</v>
      </c>
      <c r="P361" s="68">
        <f>IF(SUM(C361:O361)&gt;35,35,SUM(C361:O361))</f>
        <v>23</v>
      </c>
    </row>
    <row r="362" spans="1:16" ht="21" x14ac:dyDescent="0.35">
      <c r="A362" s="56" t="s">
        <v>88</v>
      </c>
      <c r="B362" s="204"/>
      <c r="C362" s="56">
        <v>14205</v>
      </c>
      <c r="D362" s="56"/>
      <c r="E362" s="56"/>
      <c r="F362" s="8"/>
      <c r="G362" s="8"/>
      <c r="H362" s="39"/>
      <c r="I362" s="9"/>
      <c r="J362" s="9"/>
      <c r="K362" s="9"/>
      <c r="L362" s="9"/>
      <c r="M362" s="9"/>
      <c r="N362" s="8"/>
      <c r="O362" s="8"/>
      <c r="P362" s="126"/>
    </row>
    <row r="363" spans="1:16" x14ac:dyDescent="0.3">
      <c r="A363" s="40" t="s">
        <v>7</v>
      </c>
      <c r="C363" s="69" t="s">
        <v>33</v>
      </c>
      <c r="D363" s="16" t="s">
        <v>9</v>
      </c>
      <c r="E363" s="41" t="s">
        <v>8</v>
      </c>
      <c r="F363" s="1" t="s">
        <v>10</v>
      </c>
      <c r="G363" s="41" t="s">
        <v>8</v>
      </c>
      <c r="H363" s="1" t="s">
        <v>29</v>
      </c>
    </row>
    <row r="364" spans="1:16" x14ac:dyDescent="0.3">
      <c r="A364" s="152" t="s">
        <v>0</v>
      </c>
      <c r="B364" s="51" t="s">
        <v>74</v>
      </c>
      <c r="C364" s="50">
        <v>1</v>
      </c>
      <c r="D364" s="50">
        <v>2</v>
      </c>
      <c r="E364" s="50">
        <v>3</v>
      </c>
      <c r="F364" s="50">
        <v>4</v>
      </c>
      <c r="G364" s="50">
        <v>5</v>
      </c>
      <c r="H364" s="50">
        <v>6</v>
      </c>
      <c r="I364" s="50">
        <v>7</v>
      </c>
      <c r="J364" s="50">
        <v>8</v>
      </c>
      <c r="K364" s="50">
        <v>9</v>
      </c>
      <c r="L364" s="50">
        <v>10</v>
      </c>
      <c r="M364" s="50">
        <v>11</v>
      </c>
      <c r="N364" s="50">
        <v>12</v>
      </c>
      <c r="O364" s="50">
        <v>13</v>
      </c>
      <c r="P364" s="154" t="s">
        <v>2</v>
      </c>
    </row>
    <row r="365" spans="1:16" x14ac:dyDescent="0.3">
      <c r="A365" s="153"/>
      <c r="B365" s="52" t="s">
        <v>1</v>
      </c>
      <c r="C365" s="53" t="s">
        <v>75</v>
      </c>
      <c r="D365" s="53" t="s">
        <v>76</v>
      </c>
      <c r="E365" s="53" t="s">
        <v>77</v>
      </c>
      <c r="F365" s="53" t="s">
        <v>78</v>
      </c>
      <c r="G365" s="53" t="s">
        <v>79</v>
      </c>
      <c r="H365" s="53" t="s">
        <v>80</v>
      </c>
      <c r="I365" s="53" t="s">
        <v>81</v>
      </c>
      <c r="J365" s="53" t="s">
        <v>82</v>
      </c>
      <c r="K365" s="53" t="s">
        <v>83</v>
      </c>
      <c r="L365" s="53" t="s">
        <v>84</v>
      </c>
      <c r="M365" s="53" t="s">
        <v>85</v>
      </c>
      <c r="N365" s="53" t="s">
        <v>86</v>
      </c>
      <c r="O365" s="53" t="s">
        <v>87</v>
      </c>
      <c r="P365" s="155"/>
    </row>
    <row r="366" spans="1:16" x14ac:dyDescent="0.3">
      <c r="A366" s="156" t="s">
        <v>24</v>
      </c>
      <c r="B366" s="157"/>
      <c r="C366" s="45"/>
      <c r="D366" s="160">
        <v>17</v>
      </c>
      <c r="E366" s="161"/>
      <c r="F366" s="161"/>
      <c r="G366" s="162"/>
      <c r="H366" s="57"/>
      <c r="I366" s="160">
        <v>12</v>
      </c>
      <c r="J366" s="161"/>
      <c r="K366" s="162"/>
      <c r="L366" s="160">
        <v>42</v>
      </c>
      <c r="M366" s="161"/>
      <c r="N366" s="161"/>
      <c r="O366" s="162"/>
      <c r="P366" s="127">
        <f>SUM(C366:O366)</f>
        <v>71</v>
      </c>
    </row>
    <row r="367" spans="1:16" x14ac:dyDescent="0.3">
      <c r="A367" s="158" t="s">
        <v>25</v>
      </c>
      <c r="B367" s="159"/>
      <c r="C367" s="46"/>
      <c r="D367" s="46"/>
      <c r="E367" s="163">
        <v>17</v>
      </c>
      <c r="F367" s="164"/>
      <c r="G367" s="165"/>
      <c r="H367" s="58"/>
      <c r="I367" s="163">
        <v>43</v>
      </c>
      <c r="J367" s="164"/>
      <c r="K367" s="164"/>
      <c r="L367" s="165"/>
      <c r="M367" s="46"/>
      <c r="N367" s="46"/>
      <c r="O367" s="46"/>
      <c r="P367" s="128">
        <f t="shared" ref="P367:P371" si="38">SUM(C367:O367)</f>
        <v>60</v>
      </c>
    </row>
    <row r="368" spans="1:16" x14ac:dyDescent="0.3">
      <c r="A368" s="158" t="s">
        <v>26</v>
      </c>
      <c r="B368" s="159"/>
      <c r="C368" s="46"/>
      <c r="D368" s="166">
        <v>12</v>
      </c>
      <c r="E368" s="167"/>
      <c r="F368" s="167"/>
      <c r="G368" s="168"/>
      <c r="H368" s="59"/>
      <c r="I368" s="166">
        <v>43</v>
      </c>
      <c r="J368" s="167"/>
      <c r="K368" s="168"/>
      <c r="L368" s="47"/>
      <c r="M368" s="47"/>
      <c r="N368" s="47"/>
      <c r="O368" s="46"/>
      <c r="P368" s="128">
        <f t="shared" si="38"/>
        <v>55</v>
      </c>
    </row>
    <row r="369" spans="1:16" x14ac:dyDescent="0.3">
      <c r="A369" s="158" t="s">
        <v>27</v>
      </c>
      <c r="B369" s="159"/>
      <c r="C369" s="46"/>
      <c r="D369" s="169">
        <v>34</v>
      </c>
      <c r="E369" s="170"/>
      <c r="F369" s="170"/>
      <c r="G369" s="171"/>
      <c r="H369" s="59"/>
      <c r="I369" s="169">
        <v>56</v>
      </c>
      <c r="J369" s="170"/>
      <c r="K369" s="170"/>
      <c r="L369" s="171"/>
      <c r="M369" s="46"/>
      <c r="N369" s="46"/>
      <c r="O369" s="46"/>
      <c r="P369" s="128">
        <f t="shared" si="38"/>
        <v>90</v>
      </c>
    </row>
    <row r="370" spans="1:16" x14ac:dyDescent="0.3">
      <c r="A370" s="150" t="s">
        <v>28</v>
      </c>
      <c r="B370" s="151"/>
      <c r="C370" s="48"/>
      <c r="D370" s="48"/>
      <c r="E370" s="172">
        <v>34</v>
      </c>
      <c r="F370" s="173"/>
      <c r="G370" s="174"/>
      <c r="H370" s="60"/>
      <c r="I370" s="49"/>
      <c r="J370" s="49"/>
      <c r="K370" s="49"/>
      <c r="L370" s="49"/>
      <c r="M370" s="48"/>
      <c r="N370" s="48"/>
      <c r="O370" s="48"/>
      <c r="P370" s="129">
        <f t="shared" si="38"/>
        <v>34</v>
      </c>
    </row>
    <row r="371" spans="1:16" x14ac:dyDescent="0.3">
      <c r="A371" s="61" t="s">
        <v>3</v>
      </c>
      <c r="B371" s="62"/>
      <c r="C371" s="63">
        <v>0</v>
      </c>
      <c r="D371" s="63">
        <f>SUM(D366,D368,D369)</f>
        <v>63</v>
      </c>
      <c r="E371" s="63">
        <f>SUM(D366,E367,D368,D369,E370)</f>
        <v>114</v>
      </c>
      <c r="F371" s="63">
        <f>SUM(D366,E367,D368,D369,E370)</f>
        <v>114</v>
      </c>
      <c r="G371" s="63">
        <f>SUM(D366,E367,D368,D369,E370)</f>
        <v>114</v>
      </c>
      <c r="H371" s="65"/>
      <c r="I371" s="63">
        <f>SUM(I366,I367,I368,I369)</f>
        <v>154</v>
      </c>
      <c r="J371" s="63">
        <f>SUM(I366,I367,I368,I369)</f>
        <v>154</v>
      </c>
      <c r="K371" s="63">
        <f>SUM(I366,I367,I368,I369)</f>
        <v>154</v>
      </c>
      <c r="L371" s="63">
        <f>SUM(L366,I367,I369)</f>
        <v>141</v>
      </c>
      <c r="M371" s="63">
        <f>L366</f>
        <v>42</v>
      </c>
      <c r="N371" s="63">
        <f>L366</f>
        <v>42</v>
      </c>
      <c r="O371" s="63">
        <f>L366</f>
        <v>42</v>
      </c>
      <c r="P371" s="63">
        <f t="shared" si="38"/>
        <v>1134</v>
      </c>
    </row>
    <row r="372" spans="1:16" x14ac:dyDescent="0.3">
      <c r="A372" s="66" t="s">
        <v>4</v>
      </c>
      <c r="B372" s="67"/>
      <c r="C372" s="68">
        <v>0</v>
      </c>
      <c r="D372" s="68">
        <v>3</v>
      </c>
      <c r="E372" s="68">
        <v>5</v>
      </c>
      <c r="F372" s="68">
        <v>5</v>
      </c>
      <c r="G372" s="68">
        <v>5</v>
      </c>
      <c r="H372" s="65"/>
      <c r="I372" s="68">
        <v>4</v>
      </c>
      <c r="J372" s="68">
        <v>4</v>
      </c>
      <c r="K372" s="68">
        <v>4</v>
      </c>
      <c r="L372" s="68">
        <v>3</v>
      </c>
      <c r="M372" s="68">
        <v>1</v>
      </c>
      <c r="N372" s="68">
        <v>1</v>
      </c>
      <c r="O372" s="68">
        <v>1</v>
      </c>
      <c r="P372" s="68">
        <f>IF(SUM(C372:O372)&gt;35,35,SUM(C372:O372))</f>
        <v>35</v>
      </c>
    </row>
    <row r="373" spans="1:16" x14ac:dyDescent="0.3">
      <c r="A373" s="40" t="s">
        <v>7</v>
      </c>
      <c r="C373" s="41" t="s">
        <v>45</v>
      </c>
      <c r="D373" s="1" t="s">
        <v>9</v>
      </c>
      <c r="E373" s="69" t="s">
        <v>33</v>
      </c>
      <c r="F373" s="16" t="s">
        <v>10</v>
      </c>
      <c r="G373" s="41" t="s">
        <v>8</v>
      </c>
      <c r="H373" s="1" t="s">
        <v>29</v>
      </c>
    </row>
    <row r="374" spans="1:16" x14ac:dyDescent="0.3">
      <c r="A374" s="152" t="s">
        <v>0</v>
      </c>
      <c r="B374" s="51" t="s">
        <v>74</v>
      </c>
      <c r="C374" s="50">
        <v>1</v>
      </c>
      <c r="D374" s="50">
        <v>2</v>
      </c>
      <c r="E374" s="50">
        <v>3</v>
      </c>
      <c r="F374" s="50">
        <v>4</v>
      </c>
      <c r="G374" s="50">
        <v>5</v>
      </c>
      <c r="H374" s="50">
        <v>6</v>
      </c>
      <c r="I374" s="50">
        <v>7</v>
      </c>
      <c r="J374" s="50">
        <v>8</v>
      </c>
      <c r="K374" s="50">
        <v>9</v>
      </c>
      <c r="L374" s="50">
        <v>10</v>
      </c>
      <c r="M374" s="50">
        <v>11</v>
      </c>
      <c r="N374" s="50">
        <v>12</v>
      </c>
      <c r="O374" s="50">
        <v>13</v>
      </c>
      <c r="P374" s="154" t="s">
        <v>2</v>
      </c>
    </row>
    <row r="375" spans="1:16" x14ac:dyDescent="0.3">
      <c r="A375" s="153"/>
      <c r="B375" s="52" t="s">
        <v>1</v>
      </c>
      <c r="C375" s="53" t="s">
        <v>75</v>
      </c>
      <c r="D375" s="53" t="s">
        <v>76</v>
      </c>
      <c r="E375" s="53" t="s">
        <v>77</v>
      </c>
      <c r="F375" s="53" t="s">
        <v>78</v>
      </c>
      <c r="G375" s="53" t="s">
        <v>79</v>
      </c>
      <c r="H375" s="53" t="s">
        <v>80</v>
      </c>
      <c r="I375" s="53" t="s">
        <v>81</v>
      </c>
      <c r="J375" s="53" t="s">
        <v>82</v>
      </c>
      <c r="K375" s="53" t="s">
        <v>83</v>
      </c>
      <c r="L375" s="53" t="s">
        <v>84</v>
      </c>
      <c r="M375" s="53" t="s">
        <v>85</v>
      </c>
      <c r="N375" s="53" t="s">
        <v>86</v>
      </c>
      <c r="O375" s="53" t="s">
        <v>87</v>
      </c>
      <c r="P375" s="155"/>
    </row>
    <row r="376" spans="1:16" x14ac:dyDescent="0.3">
      <c r="A376" s="156" t="s">
        <v>24</v>
      </c>
      <c r="B376" s="157"/>
      <c r="C376" s="45"/>
      <c r="D376" s="45"/>
      <c r="E376" s="92"/>
      <c r="F376" s="92"/>
      <c r="G376" s="92"/>
      <c r="H376" s="57"/>
      <c r="I376" s="160">
        <v>13</v>
      </c>
      <c r="J376" s="161"/>
      <c r="K376" s="162"/>
      <c r="L376" s="45"/>
      <c r="M376" s="92"/>
      <c r="N376" s="92"/>
      <c r="O376" s="92"/>
      <c r="P376" s="127">
        <f>SUM(C376:O376)</f>
        <v>13</v>
      </c>
    </row>
    <row r="377" spans="1:16" x14ac:dyDescent="0.3">
      <c r="A377" s="158" t="s">
        <v>25</v>
      </c>
      <c r="B377" s="159"/>
      <c r="C377" s="46"/>
      <c r="D377" s="46"/>
      <c r="E377" s="163">
        <v>47</v>
      </c>
      <c r="F377" s="164"/>
      <c r="G377" s="165"/>
      <c r="H377" s="58"/>
      <c r="I377" s="163">
        <v>42</v>
      </c>
      <c r="J377" s="164"/>
      <c r="K377" s="165"/>
      <c r="L377" s="47"/>
      <c r="M377" s="46"/>
      <c r="N377" s="46"/>
      <c r="O377" s="46"/>
      <c r="P377" s="128">
        <f t="shared" ref="P377:P381" si="39">SUM(C377:O377)</f>
        <v>89</v>
      </c>
    </row>
    <row r="378" spans="1:16" x14ac:dyDescent="0.3">
      <c r="A378" s="158" t="s">
        <v>26</v>
      </c>
      <c r="B378" s="159"/>
      <c r="C378" s="46"/>
      <c r="D378" s="46"/>
      <c r="E378" s="47"/>
      <c r="F378" s="47"/>
      <c r="G378" s="47"/>
      <c r="H378" s="59"/>
      <c r="I378" s="46"/>
      <c r="J378" s="46"/>
      <c r="K378" s="46"/>
      <c r="L378" s="47"/>
      <c r="M378" s="47"/>
      <c r="N378" s="47"/>
      <c r="O378" s="46"/>
      <c r="P378" s="128">
        <f t="shared" si="39"/>
        <v>0</v>
      </c>
    </row>
    <row r="379" spans="1:16" x14ac:dyDescent="0.3">
      <c r="A379" s="158" t="s">
        <v>27</v>
      </c>
      <c r="B379" s="159"/>
      <c r="C379" s="46"/>
      <c r="D379" s="46"/>
      <c r="E379" s="47"/>
      <c r="F379" s="47"/>
      <c r="G379" s="47"/>
      <c r="H379" s="59"/>
      <c r="I379" s="169">
        <v>20</v>
      </c>
      <c r="J379" s="170"/>
      <c r="K379" s="170"/>
      <c r="L379" s="170"/>
      <c r="M379" s="171"/>
      <c r="N379" s="46"/>
      <c r="O379" s="46"/>
      <c r="P379" s="128">
        <f t="shared" si="39"/>
        <v>20</v>
      </c>
    </row>
    <row r="380" spans="1:16" x14ac:dyDescent="0.3">
      <c r="A380" s="150" t="s">
        <v>28</v>
      </c>
      <c r="B380" s="151"/>
      <c r="C380" s="48"/>
      <c r="D380" s="48"/>
      <c r="E380" s="172">
        <v>50</v>
      </c>
      <c r="F380" s="173"/>
      <c r="G380" s="174"/>
      <c r="H380" s="60"/>
      <c r="I380" s="172">
        <v>44</v>
      </c>
      <c r="J380" s="173"/>
      <c r="K380" s="173"/>
      <c r="L380" s="174"/>
      <c r="M380" s="48"/>
      <c r="N380" s="48"/>
      <c r="O380" s="48"/>
      <c r="P380" s="129">
        <f t="shared" si="39"/>
        <v>94</v>
      </c>
    </row>
    <row r="381" spans="1:16" x14ac:dyDescent="0.3">
      <c r="A381" s="61" t="s">
        <v>3</v>
      </c>
      <c r="B381" s="62"/>
      <c r="C381" s="63">
        <v>0</v>
      </c>
      <c r="D381" s="63">
        <v>0</v>
      </c>
      <c r="E381" s="63">
        <f>SUM(E377,E380)</f>
        <v>97</v>
      </c>
      <c r="F381" s="63">
        <f>SUM(E377,E380)</f>
        <v>97</v>
      </c>
      <c r="G381" s="63">
        <f>SUM(E377,E380)</f>
        <v>97</v>
      </c>
      <c r="H381" s="65"/>
      <c r="I381" s="63">
        <f>SUM(I376,I377,I379,I380)</f>
        <v>119</v>
      </c>
      <c r="J381" s="63">
        <f>SUM(I376,I377,I379,I380)</f>
        <v>119</v>
      </c>
      <c r="K381" s="63">
        <f>SUM(I376,I377,I379,I380)</f>
        <v>119</v>
      </c>
      <c r="L381" s="63">
        <f>SUM(I379,I380)</f>
        <v>64</v>
      </c>
      <c r="M381" s="63">
        <f>I379</f>
        <v>20</v>
      </c>
      <c r="N381" s="63">
        <v>0</v>
      </c>
      <c r="O381" s="63">
        <v>0</v>
      </c>
      <c r="P381" s="63">
        <f t="shared" si="39"/>
        <v>732</v>
      </c>
    </row>
    <row r="382" spans="1:16" x14ac:dyDescent="0.3">
      <c r="A382" s="201" t="s">
        <v>4</v>
      </c>
      <c r="B382" s="202"/>
      <c r="C382" s="203">
        <v>0</v>
      </c>
      <c r="D382" s="203">
        <v>0</v>
      </c>
      <c r="E382" s="203">
        <v>2</v>
      </c>
      <c r="F382" s="68">
        <v>2</v>
      </c>
      <c r="G382" s="68">
        <v>2</v>
      </c>
      <c r="H382" s="65"/>
      <c r="I382" s="68">
        <v>4</v>
      </c>
      <c r="J382" s="68">
        <v>4</v>
      </c>
      <c r="K382" s="68">
        <v>4</v>
      </c>
      <c r="L382" s="68">
        <v>2</v>
      </c>
      <c r="M382" s="68">
        <v>1</v>
      </c>
      <c r="N382" s="68">
        <v>0</v>
      </c>
      <c r="O382" s="68">
        <v>0</v>
      </c>
      <c r="P382" s="68">
        <f>IF(SUM(C382:O382)&gt;35,35,SUM(C382:O382))</f>
        <v>21</v>
      </c>
    </row>
    <row r="383" spans="1:16" ht="21" x14ac:dyDescent="0.35">
      <c r="A383" s="56" t="s">
        <v>88</v>
      </c>
      <c r="B383" s="204"/>
      <c r="C383" s="56">
        <v>14206</v>
      </c>
      <c r="D383" s="56"/>
      <c r="E383" s="56"/>
      <c r="F383" s="8"/>
      <c r="G383" s="8"/>
      <c r="H383" s="39"/>
      <c r="I383" s="9"/>
      <c r="J383" s="9"/>
      <c r="K383" s="9"/>
      <c r="L383" s="9"/>
      <c r="M383" s="9"/>
      <c r="N383" s="8"/>
      <c r="O383" s="8"/>
      <c r="P383" s="126"/>
    </row>
    <row r="384" spans="1:16" x14ac:dyDescent="0.3">
      <c r="A384" s="40" t="s">
        <v>7</v>
      </c>
      <c r="C384" s="69" t="s">
        <v>33</v>
      </c>
      <c r="D384" s="16" t="s">
        <v>9</v>
      </c>
      <c r="E384" s="41" t="s">
        <v>8</v>
      </c>
      <c r="F384" s="1" t="s">
        <v>10</v>
      </c>
      <c r="G384" s="41" t="s">
        <v>8</v>
      </c>
      <c r="H384" s="1" t="s">
        <v>29</v>
      </c>
    </row>
    <row r="385" spans="1:16" x14ac:dyDescent="0.3">
      <c r="A385" s="152" t="s">
        <v>0</v>
      </c>
      <c r="B385" s="51" t="s">
        <v>74</v>
      </c>
      <c r="C385" s="50">
        <v>1</v>
      </c>
      <c r="D385" s="50">
        <v>2</v>
      </c>
      <c r="E385" s="50">
        <v>3</v>
      </c>
      <c r="F385" s="50">
        <v>4</v>
      </c>
      <c r="G385" s="50">
        <v>5</v>
      </c>
      <c r="H385" s="50">
        <v>6</v>
      </c>
      <c r="I385" s="50">
        <v>7</v>
      </c>
      <c r="J385" s="50">
        <v>8</v>
      </c>
      <c r="K385" s="50">
        <v>9</v>
      </c>
      <c r="L385" s="50">
        <v>10</v>
      </c>
      <c r="M385" s="50">
        <v>11</v>
      </c>
      <c r="N385" s="50">
        <v>12</v>
      </c>
      <c r="O385" s="50">
        <v>13</v>
      </c>
      <c r="P385" s="154" t="s">
        <v>2</v>
      </c>
    </row>
    <row r="386" spans="1:16" x14ac:dyDescent="0.3">
      <c r="A386" s="153"/>
      <c r="B386" s="52" t="s">
        <v>1</v>
      </c>
      <c r="C386" s="53" t="s">
        <v>75</v>
      </c>
      <c r="D386" s="53" t="s">
        <v>76</v>
      </c>
      <c r="E386" s="53" t="s">
        <v>77</v>
      </c>
      <c r="F386" s="53" t="s">
        <v>78</v>
      </c>
      <c r="G386" s="53" t="s">
        <v>79</v>
      </c>
      <c r="H386" s="53" t="s">
        <v>80</v>
      </c>
      <c r="I386" s="53" t="s">
        <v>81</v>
      </c>
      <c r="J386" s="53" t="s">
        <v>82</v>
      </c>
      <c r="K386" s="53" t="s">
        <v>83</v>
      </c>
      <c r="L386" s="53" t="s">
        <v>84</v>
      </c>
      <c r="M386" s="53" t="s">
        <v>85</v>
      </c>
      <c r="N386" s="53" t="s">
        <v>86</v>
      </c>
      <c r="O386" s="53" t="s">
        <v>87</v>
      </c>
      <c r="P386" s="155"/>
    </row>
    <row r="387" spans="1:16" x14ac:dyDescent="0.3">
      <c r="A387" s="156" t="s">
        <v>24</v>
      </c>
      <c r="B387" s="157"/>
      <c r="C387" s="45"/>
      <c r="D387" s="45"/>
      <c r="E387" s="160">
        <v>43</v>
      </c>
      <c r="F387" s="161"/>
      <c r="G387" s="162"/>
      <c r="H387" s="57"/>
      <c r="I387" s="92"/>
      <c r="J387" s="92"/>
      <c r="K387" s="92"/>
      <c r="L387" s="45"/>
      <c r="M387" s="92"/>
      <c r="N387" s="92"/>
      <c r="O387" s="92"/>
      <c r="P387" s="127">
        <f t="shared" ref="P387:P392" si="40">SUM(C387:O387)</f>
        <v>43</v>
      </c>
    </row>
    <row r="388" spans="1:16" x14ac:dyDescent="0.3">
      <c r="A388" s="158" t="s">
        <v>25</v>
      </c>
      <c r="B388" s="159"/>
      <c r="C388" s="46"/>
      <c r="D388" s="46"/>
      <c r="E388" s="47"/>
      <c r="F388" s="47"/>
      <c r="G388" s="47"/>
      <c r="H388" s="58"/>
      <c r="I388" s="47"/>
      <c r="J388" s="47"/>
      <c r="K388" s="47"/>
      <c r="L388" s="47"/>
      <c r="M388" s="46"/>
      <c r="N388" s="46"/>
      <c r="O388" s="46"/>
      <c r="P388" s="128">
        <f t="shared" si="40"/>
        <v>0</v>
      </c>
    </row>
    <row r="389" spans="1:16" x14ac:dyDescent="0.3">
      <c r="A389" s="158" t="s">
        <v>26</v>
      </c>
      <c r="B389" s="159"/>
      <c r="C389" s="166">
        <v>42</v>
      </c>
      <c r="D389" s="167"/>
      <c r="E389" s="167"/>
      <c r="F389" s="167"/>
      <c r="G389" s="168"/>
      <c r="H389" s="59"/>
      <c r="I389" s="166">
        <v>7</v>
      </c>
      <c r="J389" s="167"/>
      <c r="K389" s="167"/>
      <c r="L389" s="167"/>
      <c r="M389" s="168"/>
      <c r="N389" s="47"/>
      <c r="O389" s="46"/>
      <c r="P389" s="128">
        <f>SUM(C389:O389)</f>
        <v>49</v>
      </c>
    </row>
    <row r="390" spans="1:16" x14ac:dyDescent="0.3">
      <c r="A390" s="158" t="s">
        <v>27</v>
      </c>
      <c r="B390" s="159"/>
      <c r="C390" s="46"/>
      <c r="D390" s="169">
        <v>31</v>
      </c>
      <c r="E390" s="170"/>
      <c r="F390" s="170"/>
      <c r="G390" s="171"/>
      <c r="H390" s="59"/>
      <c r="I390" s="47"/>
      <c r="J390" s="47"/>
      <c r="K390" s="47"/>
      <c r="L390" s="47"/>
      <c r="M390" s="46"/>
      <c r="N390" s="46"/>
      <c r="O390" s="46"/>
      <c r="P390" s="128">
        <f t="shared" si="40"/>
        <v>31</v>
      </c>
    </row>
    <row r="391" spans="1:16" x14ac:dyDescent="0.3">
      <c r="A391" s="150" t="s">
        <v>28</v>
      </c>
      <c r="B391" s="151"/>
      <c r="C391" s="48"/>
      <c r="D391" s="48"/>
      <c r="E391" s="49"/>
      <c r="F391" s="49"/>
      <c r="G391" s="49"/>
      <c r="H391" s="60"/>
      <c r="I391" s="49"/>
      <c r="J391" s="49"/>
      <c r="K391" s="49"/>
      <c r="L391" s="49"/>
      <c r="M391" s="48"/>
      <c r="N391" s="48"/>
      <c r="O391" s="48"/>
      <c r="P391" s="129">
        <f t="shared" si="40"/>
        <v>0</v>
      </c>
    </row>
    <row r="392" spans="1:16" x14ac:dyDescent="0.3">
      <c r="A392" s="61" t="s">
        <v>3</v>
      </c>
      <c r="B392" s="62"/>
      <c r="C392" s="63">
        <f>C389</f>
        <v>42</v>
      </c>
      <c r="D392" s="63">
        <f>SUM(C389,D390)</f>
        <v>73</v>
      </c>
      <c r="E392" s="63">
        <f>SUM(E387,C389,D390)</f>
        <v>116</v>
      </c>
      <c r="F392" s="63">
        <f>SUM(E387,C389,D390)</f>
        <v>116</v>
      </c>
      <c r="G392" s="63">
        <f>SUM(E387,C389,D390)</f>
        <v>116</v>
      </c>
      <c r="H392" s="65"/>
      <c r="I392" s="63">
        <f>SUM(I389)</f>
        <v>7</v>
      </c>
      <c r="J392" s="63">
        <f>I389</f>
        <v>7</v>
      </c>
      <c r="K392" s="63">
        <f>I389</f>
        <v>7</v>
      </c>
      <c r="L392" s="63">
        <f>I389</f>
        <v>7</v>
      </c>
      <c r="M392" s="63">
        <f>I389</f>
        <v>7</v>
      </c>
      <c r="N392" s="63">
        <v>0</v>
      </c>
      <c r="O392" s="63">
        <v>0</v>
      </c>
      <c r="P392" s="63">
        <f t="shared" si="40"/>
        <v>498</v>
      </c>
    </row>
    <row r="393" spans="1:16" x14ac:dyDescent="0.3">
      <c r="A393" s="66" t="s">
        <v>4</v>
      </c>
      <c r="B393" s="67"/>
      <c r="C393" s="68">
        <v>1</v>
      </c>
      <c r="D393" s="68">
        <v>2</v>
      </c>
      <c r="E393" s="68">
        <v>3</v>
      </c>
      <c r="F393" s="68">
        <v>3</v>
      </c>
      <c r="G393" s="68">
        <v>3</v>
      </c>
      <c r="H393" s="65"/>
      <c r="I393" s="68">
        <v>1</v>
      </c>
      <c r="J393" s="68">
        <v>1</v>
      </c>
      <c r="K393" s="68">
        <v>1</v>
      </c>
      <c r="L393" s="68">
        <v>1</v>
      </c>
      <c r="M393" s="68">
        <v>1</v>
      </c>
      <c r="N393" s="68">
        <v>0</v>
      </c>
      <c r="O393" s="68">
        <v>0</v>
      </c>
      <c r="P393" s="68">
        <f>IF(SUM(C393:O393)&gt;35,35,SUM(C393:O393))</f>
        <v>17</v>
      </c>
    </row>
    <row r="394" spans="1:16" x14ac:dyDescent="0.3">
      <c r="A394" s="40" t="s">
        <v>7</v>
      </c>
      <c r="C394" s="41" t="s">
        <v>45</v>
      </c>
      <c r="D394" s="1" t="s">
        <v>9</v>
      </c>
      <c r="E394" s="69" t="s">
        <v>33</v>
      </c>
      <c r="F394" s="16" t="s">
        <v>10</v>
      </c>
      <c r="G394" s="41" t="s">
        <v>8</v>
      </c>
      <c r="H394" s="1" t="s">
        <v>29</v>
      </c>
    </row>
    <row r="395" spans="1:16" x14ac:dyDescent="0.3">
      <c r="A395" s="152" t="s">
        <v>0</v>
      </c>
      <c r="B395" s="51" t="s">
        <v>74</v>
      </c>
      <c r="C395" s="50">
        <v>1</v>
      </c>
      <c r="D395" s="50">
        <v>2</v>
      </c>
      <c r="E395" s="50">
        <v>3</v>
      </c>
      <c r="F395" s="50">
        <v>4</v>
      </c>
      <c r="G395" s="50">
        <v>5</v>
      </c>
      <c r="H395" s="50">
        <v>6</v>
      </c>
      <c r="I395" s="50">
        <v>7</v>
      </c>
      <c r="J395" s="50">
        <v>8</v>
      </c>
      <c r="K395" s="50">
        <v>9</v>
      </c>
      <c r="L395" s="50">
        <v>10</v>
      </c>
      <c r="M395" s="50">
        <v>11</v>
      </c>
      <c r="N395" s="50">
        <v>12</v>
      </c>
      <c r="O395" s="50">
        <v>13</v>
      </c>
      <c r="P395" s="154" t="s">
        <v>2</v>
      </c>
    </row>
    <row r="396" spans="1:16" x14ac:dyDescent="0.3">
      <c r="A396" s="153"/>
      <c r="B396" s="52" t="s">
        <v>1</v>
      </c>
      <c r="C396" s="53" t="s">
        <v>75</v>
      </c>
      <c r="D396" s="53" t="s">
        <v>76</v>
      </c>
      <c r="E396" s="53" t="s">
        <v>77</v>
      </c>
      <c r="F396" s="53" t="s">
        <v>78</v>
      </c>
      <c r="G396" s="53" t="s">
        <v>79</v>
      </c>
      <c r="H396" s="53" t="s">
        <v>80</v>
      </c>
      <c r="I396" s="53" t="s">
        <v>81</v>
      </c>
      <c r="J396" s="53" t="s">
        <v>82</v>
      </c>
      <c r="K396" s="53" t="s">
        <v>83</v>
      </c>
      <c r="L396" s="53" t="s">
        <v>84</v>
      </c>
      <c r="M396" s="53" t="s">
        <v>85</v>
      </c>
      <c r="N396" s="53" t="s">
        <v>86</v>
      </c>
      <c r="O396" s="53" t="s">
        <v>87</v>
      </c>
      <c r="P396" s="155"/>
    </row>
    <row r="397" spans="1:16" x14ac:dyDescent="0.3">
      <c r="A397" s="156" t="s">
        <v>24</v>
      </c>
      <c r="B397" s="157"/>
      <c r="C397" s="45"/>
      <c r="D397" s="45"/>
      <c r="E397" s="92"/>
      <c r="F397" s="92"/>
      <c r="G397" s="92"/>
      <c r="H397" s="57"/>
      <c r="I397" s="92"/>
      <c r="J397" s="92"/>
      <c r="K397" s="92"/>
      <c r="L397" s="45"/>
      <c r="M397" s="92"/>
      <c r="N397" s="92"/>
      <c r="O397" s="92"/>
      <c r="P397" s="127">
        <f t="shared" ref="P397:P402" si="41">SUM(C397:O397)</f>
        <v>0</v>
      </c>
    </row>
    <row r="398" spans="1:16" x14ac:dyDescent="0.3">
      <c r="A398" s="158" t="s">
        <v>25</v>
      </c>
      <c r="B398" s="159"/>
      <c r="C398" s="46"/>
      <c r="D398" s="46"/>
      <c r="E398" s="47"/>
      <c r="F398" s="47"/>
      <c r="G398" s="47"/>
      <c r="H398" s="58"/>
      <c r="I398" s="163">
        <v>18</v>
      </c>
      <c r="J398" s="164"/>
      <c r="K398" s="164"/>
      <c r="L398" s="165"/>
      <c r="M398" s="46"/>
      <c r="N398" s="46"/>
      <c r="O398" s="46"/>
      <c r="P398" s="128">
        <f t="shared" si="41"/>
        <v>18</v>
      </c>
    </row>
    <row r="399" spans="1:16" x14ac:dyDescent="0.3">
      <c r="A399" s="158" t="s">
        <v>26</v>
      </c>
      <c r="B399" s="159"/>
      <c r="C399" s="46"/>
      <c r="D399" s="46"/>
      <c r="E399" s="166">
        <v>10</v>
      </c>
      <c r="F399" s="167"/>
      <c r="G399" s="168"/>
      <c r="H399" s="59"/>
      <c r="I399" s="46"/>
      <c r="J399" s="46"/>
      <c r="K399" s="46"/>
      <c r="L399" s="47"/>
      <c r="M399" s="47"/>
      <c r="N399" s="47"/>
      <c r="O399" s="104">
        <v>7</v>
      </c>
      <c r="P399" s="128">
        <f t="shared" si="41"/>
        <v>17</v>
      </c>
    </row>
    <row r="400" spans="1:16" x14ac:dyDescent="0.3">
      <c r="A400" s="158" t="s">
        <v>27</v>
      </c>
      <c r="B400" s="159"/>
      <c r="C400" s="46"/>
      <c r="D400" s="46"/>
      <c r="E400" s="169">
        <v>10</v>
      </c>
      <c r="F400" s="170"/>
      <c r="G400" s="171"/>
      <c r="H400" s="59"/>
      <c r="I400" s="47"/>
      <c r="J400" s="47"/>
      <c r="K400" s="47"/>
      <c r="L400" s="47"/>
      <c r="M400" s="46"/>
      <c r="N400" s="46"/>
      <c r="O400" s="46"/>
      <c r="P400" s="128">
        <f t="shared" si="41"/>
        <v>10</v>
      </c>
    </row>
    <row r="401" spans="1:16" x14ac:dyDescent="0.3">
      <c r="A401" s="150" t="s">
        <v>28</v>
      </c>
      <c r="B401" s="151"/>
      <c r="C401" s="48"/>
      <c r="D401" s="48"/>
      <c r="E401" s="172">
        <v>20</v>
      </c>
      <c r="F401" s="173"/>
      <c r="G401" s="174"/>
      <c r="H401" s="60"/>
      <c r="I401" s="49"/>
      <c r="J401" s="49"/>
      <c r="K401" s="49"/>
      <c r="L401" s="49"/>
      <c r="M401" s="48"/>
      <c r="N401" s="48"/>
      <c r="O401" s="48"/>
      <c r="P401" s="129">
        <f t="shared" si="41"/>
        <v>20</v>
      </c>
    </row>
    <row r="402" spans="1:16" x14ac:dyDescent="0.3">
      <c r="A402" s="61" t="s">
        <v>3</v>
      </c>
      <c r="B402" s="62"/>
      <c r="C402" s="63">
        <v>0</v>
      </c>
      <c r="D402" s="63">
        <v>0</v>
      </c>
      <c r="E402" s="63">
        <f>SUM(E399:G401)</f>
        <v>40</v>
      </c>
      <c r="F402" s="63">
        <f>SUM(E399:G401)</f>
        <v>40</v>
      </c>
      <c r="G402" s="63">
        <f>SUM(E399:G401)</f>
        <v>40</v>
      </c>
      <c r="H402" s="65"/>
      <c r="I402" s="63">
        <f>I398</f>
        <v>18</v>
      </c>
      <c r="J402" s="63">
        <f>I398</f>
        <v>18</v>
      </c>
      <c r="K402" s="63">
        <f>I398</f>
        <v>18</v>
      </c>
      <c r="L402" s="63">
        <f>I398</f>
        <v>18</v>
      </c>
      <c r="M402" s="63">
        <v>0</v>
      </c>
      <c r="N402" s="63">
        <v>0</v>
      </c>
      <c r="O402" s="63">
        <f>O399</f>
        <v>7</v>
      </c>
      <c r="P402" s="63">
        <f t="shared" si="41"/>
        <v>199</v>
      </c>
    </row>
    <row r="403" spans="1:16" x14ac:dyDescent="0.3">
      <c r="A403" s="201" t="s">
        <v>4</v>
      </c>
      <c r="B403" s="202"/>
      <c r="C403" s="203">
        <v>0</v>
      </c>
      <c r="D403" s="203">
        <v>0</v>
      </c>
      <c r="E403" s="203">
        <v>3</v>
      </c>
      <c r="F403" s="68">
        <v>3</v>
      </c>
      <c r="G403" s="68">
        <v>3</v>
      </c>
      <c r="H403" s="65"/>
      <c r="I403" s="68">
        <v>1</v>
      </c>
      <c r="J403" s="68">
        <v>1</v>
      </c>
      <c r="K403" s="68">
        <v>1</v>
      </c>
      <c r="L403" s="68">
        <v>1</v>
      </c>
      <c r="M403" s="68">
        <v>0</v>
      </c>
      <c r="N403" s="68">
        <v>0</v>
      </c>
      <c r="O403" s="68">
        <v>1</v>
      </c>
      <c r="P403" s="68">
        <f>IF(SUM(C403:O403)&gt;35,35,SUM(C403:O403))</f>
        <v>14</v>
      </c>
    </row>
    <row r="404" spans="1:16" ht="21" x14ac:dyDescent="0.35">
      <c r="A404" s="56" t="s">
        <v>88</v>
      </c>
      <c r="B404" s="204"/>
      <c r="C404" s="56">
        <v>14207</v>
      </c>
      <c r="D404" s="56"/>
      <c r="E404" s="56"/>
      <c r="F404" s="8"/>
      <c r="G404" s="8"/>
      <c r="H404" s="39"/>
      <c r="I404" s="9"/>
      <c r="J404" s="9"/>
      <c r="K404" s="9"/>
      <c r="L404" s="9"/>
      <c r="M404" s="9"/>
      <c r="N404" s="8"/>
      <c r="O404" s="8"/>
      <c r="P404" s="126"/>
    </row>
    <row r="405" spans="1:16" x14ac:dyDescent="0.3">
      <c r="A405" s="40" t="s">
        <v>7</v>
      </c>
      <c r="C405" s="69" t="s">
        <v>33</v>
      </c>
      <c r="D405" s="16" t="s">
        <v>9</v>
      </c>
      <c r="E405" s="41" t="s">
        <v>8</v>
      </c>
      <c r="F405" s="1" t="s">
        <v>10</v>
      </c>
      <c r="G405" s="41" t="s">
        <v>8</v>
      </c>
      <c r="H405" s="1" t="s">
        <v>29</v>
      </c>
    </row>
    <row r="406" spans="1:16" x14ac:dyDescent="0.3">
      <c r="A406" s="152" t="s">
        <v>0</v>
      </c>
      <c r="B406" s="51" t="s">
        <v>74</v>
      </c>
      <c r="C406" s="50">
        <v>1</v>
      </c>
      <c r="D406" s="50">
        <v>2</v>
      </c>
      <c r="E406" s="50">
        <v>3</v>
      </c>
      <c r="F406" s="50">
        <v>4</v>
      </c>
      <c r="G406" s="50">
        <v>5</v>
      </c>
      <c r="H406" s="50">
        <v>6</v>
      </c>
      <c r="I406" s="50">
        <v>7</v>
      </c>
      <c r="J406" s="50">
        <v>8</v>
      </c>
      <c r="K406" s="50">
        <v>9</v>
      </c>
      <c r="L406" s="50">
        <v>10</v>
      </c>
      <c r="M406" s="50">
        <v>11</v>
      </c>
      <c r="N406" s="50">
        <v>12</v>
      </c>
      <c r="O406" s="50">
        <v>13</v>
      </c>
      <c r="P406" s="154" t="s">
        <v>2</v>
      </c>
    </row>
    <row r="407" spans="1:16" x14ac:dyDescent="0.3">
      <c r="A407" s="153"/>
      <c r="B407" s="52" t="s">
        <v>1</v>
      </c>
      <c r="C407" s="53" t="s">
        <v>75</v>
      </c>
      <c r="D407" s="53" t="s">
        <v>76</v>
      </c>
      <c r="E407" s="53" t="s">
        <v>77</v>
      </c>
      <c r="F407" s="53" t="s">
        <v>78</v>
      </c>
      <c r="G407" s="53" t="s">
        <v>79</v>
      </c>
      <c r="H407" s="53" t="s">
        <v>80</v>
      </c>
      <c r="I407" s="53" t="s">
        <v>81</v>
      </c>
      <c r="J407" s="53" t="s">
        <v>82</v>
      </c>
      <c r="K407" s="53" t="s">
        <v>83</v>
      </c>
      <c r="L407" s="53" t="s">
        <v>84</v>
      </c>
      <c r="M407" s="53" t="s">
        <v>85</v>
      </c>
      <c r="N407" s="53" t="s">
        <v>86</v>
      </c>
      <c r="O407" s="53" t="s">
        <v>87</v>
      </c>
      <c r="P407" s="155"/>
    </row>
    <row r="408" spans="1:16" x14ac:dyDescent="0.3">
      <c r="A408" s="156" t="s">
        <v>24</v>
      </c>
      <c r="B408" s="157"/>
      <c r="C408" s="45"/>
      <c r="D408" s="45"/>
      <c r="E408" s="160">
        <v>19</v>
      </c>
      <c r="F408" s="161"/>
      <c r="G408" s="162"/>
      <c r="H408" s="57"/>
      <c r="I408" s="160">
        <v>35</v>
      </c>
      <c r="J408" s="161"/>
      <c r="K408" s="162"/>
      <c r="L408" s="45"/>
      <c r="M408" s="92"/>
      <c r="N408" s="92"/>
      <c r="O408" s="92"/>
      <c r="P408" s="127">
        <f>SUM(C408:O408)</f>
        <v>54</v>
      </c>
    </row>
    <row r="409" spans="1:16" x14ac:dyDescent="0.3">
      <c r="A409" s="158" t="s">
        <v>25</v>
      </c>
      <c r="B409" s="159"/>
      <c r="C409" s="163">
        <v>42</v>
      </c>
      <c r="D409" s="164"/>
      <c r="E409" s="164"/>
      <c r="F409" s="164"/>
      <c r="G409" s="165"/>
      <c r="H409" s="58"/>
      <c r="I409" s="163">
        <v>27</v>
      </c>
      <c r="J409" s="164"/>
      <c r="K409" s="165"/>
      <c r="L409" s="47"/>
      <c r="M409" s="46"/>
      <c r="N409" s="46"/>
      <c r="O409" s="46"/>
      <c r="P409" s="128">
        <f t="shared" ref="P409:P413" si="42">SUM(C409:O409)</f>
        <v>69</v>
      </c>
    </row>
    <row r="410" spans="1:16" x14ac:dyDescent="0.3">
      <c r="A410" s="158" t="s">
        <v>26</v>
      </c>
      <c r="B410" s="159"/>
      <c r="C410" s="46"/>
      <c r="D410" s="46"/>
      <c r="E410" s="47"/>
      <c r="F410" s="47"/>
      <c r="G410" s="47"/>
      <c r="H410" s="59"/>
      <c r="I410" s="166">
        <v>20</v>
      </c>
      <c r="J410" s="167"/>
      <c r="K410" s="168"/>
      <c r="L410" s="47"/>
      <c r="M410" s="47"/>
      <c r="N410" s="47"/>
      <c r="O410" s="46"/>
      <c r="P410" s="128">
        <f t="shared" si="42"/>
        <v>20</v>
      </c>
    </row>
    <row r="411" spans="1:16" x14ac:dyDescent="0.3">
      <c r="A411" s="158" t="s">
        <v>27</v>
      </c>
      <c r="B411" s="159"/>
      <c r="C411" s="46"/>
      <c r="D411" s="46"/>
      <c r="E411" s="47"/>
      <c r="F411" s="47"/>
      <c r="G411" s="47"/>
      <c r="H411" s="59"/>
      <c r="I411" s="47"/>
      <c r="J411" s="47"/>
      <c r="K411" s="47"/>
      <c r="L411" s="47"/>
      <c r="M411" s="46"/>
      <c r="N411" s="46"/>
      <c r="O411" s="46"/>
      <c r="P411" s="128">
        <f t="shared" si="42"/>
        <v>0</v>
      </c>
    </row>
    <row r="412" spans="1:16" x14ac:dyDescent="0.3">
      <c r="A412" s="150" t="s">
        <v>28</v>
      </c>
      <c r="B412" s="151"/>
      <c r="C412" s="48"/>
      <c r="D412" s="172">
        <v>50</v>
      </c>
      <c r="E412" s="173"/>
      <c r="F412" s="173"/>
      <c r="G412" s="174"/>
      <c r="H412" s="60"/>
      <c r="I412" s="49"/>
      <c r="J412" s="49"/>
      <c r="K412" s="49"/>
      <c r="L412" s="49"/>
      <c r="M412" s="48"/>
      <c r="N412" s="48"/>
      <c r="O412" s="48"/>
      <c r="P412" s="129">
        <f t="shared" si="42"/>
        <v>50</v>
      </c>
    </row>
    <row r="413" spans="1:16" x14ac:dyDescent="0.3">
      <c r="A413" s="61" t="s">
        <v>3</v>
      </c>
      <c r="B413" s="62"/>
      <c r="C413" s="63">
        <f>C409</f>
        <v>42</v>
      </c>
      <c r="D413" s="63">
        <f>SUM(C409,D412)</f>
        <v>92</v>
      </c>
      <c r="E413" s="63">
        <f>SUM(E408,C409,D412)</f>
        <v>111</v>
      </c>
      <c r="F413" s="63">
        <f>SUM(E408,C409,D412)</f>
        <v>111</v>
      </c>
      <c r="G413" s="63">
        <f>SUM(E408,C409,D412)</f>
        <v>111</v>
      </c>
      <c r="H413" s="65"/>
      <c r="I413" s="63">
        <f>SUM(I408,I409,I410)</f>
        <v>82</v>
      </c>
      <c r="J413" s="63">
        <f>SUM(I408,I409,I410)</f>
        <v>82</v>
      </c>
      <c r="K413" s="63">
        <f>SUM(I408,I409,I410)</f>
        <v>82</v>
      </c>
      <c r="L413" s="63">
        <v>0</v>
      </c>
      <c r="M413" s="63">
        <v>0</v>
      </c>
      <c r="N413" s="63">
        <v>0</v>
      </c>
      <c r="O413" s="63">
        <v>0</v>
      </c>
      <c r="P413" s="63">
        <f t="shared" si="42"/>
        <v>713</v>
      </c>
    </row>
    <row r="414" spans="1:16" x14ac:dyDescent="0.3">
      <c r="A414" s="66" t="s">
        <v>4</v>
      </c>
      <c r="B414" s="67"/>
      <c r="C414" s="68">
        <v>1</v>
      </c>
      <c r="D414" s="68">
        <v>2</v>
      </c>
      <c r="E414" s="68">
        <v>3</v>
      </c>
      <c r="F414" s="68">
        <v>3</v>
      </c>
      <c r="G414" s="68">
        <v>3</v>
      </c>
      <c r="H414" s="65"/>
      <c r="I414" s="68">
        <v>3</v>
      </c>
      <c r="J414" s="68">
        <v>3</v>
      </c>
      <c r="K414" s="68">
        <v>3</v>
      </c>
      <c r="L414" s="68">
        <v>0</v>
      </c>
      <c r="M414" s="68">
        <v>0</v>
      </c>
      <c r="N414" s="68">
        <v>0</v>
      </c>
      <c r="O414" s="68">
        <v>0</v>
      </c>
      <c r="P414" s="68">
        <f>IF(SUM(C414:O414)&gt;35,35,SUM(C414:O414))</f>
        <v>21</v>
      </c>
    </row>
    <row r="415" spans="1:16" x14ac:dyDescent="0.3">
      <c r="A415" s="40" t="s">
        <v>7</v>
      </c>
      <c r="C415" s="41" t="s">
        <v>45</v>
      </c>
      <c r="D415" s="1" t="s">
        <v>9</v>
      </c>
      <c r="E415" s="69" t="s">
        <v>33</v>
      </c>
      <c r="F415" s="16" t="s">
        <v>10</v>
      </c>
      <c r="G415" s="41" t="s">
        <v>8</v>
      </c>
      <c r="H415" s="1" t="s">
        <v>29</v>
      </c>
    </row>
    <row r="416" spans="1:16" x14ac:dyDescent="0.3">
      <c r="A416" s="152" t="s">
        <v>0</v>
      </c>
      <c r="B416" s="51" t="s">
        <v>74</v>
      </c>
      <c r="C416" s="50">
        <v>1</v>
      </c>
      <c r="D416" s="50">
        <v>2</v>
      </c>
      <c r="E416" s="50">
        <v>3</v>
      </c>
      <c r="F416" s="50">
        <v>4</v>
      </c>
      <c r="G416" s="50">
        <v>5</v>
      </c>
      <c r="H416" s="50">
        <v>6</v>
      </c>
      <c r="I416" s="50">
        <v>7</v>
      </c>
      <c r="J416" s="50">
        <v>8</v>
      </c>
      <c r="K416" s="50">
        <v>9</v>
      </c>
      <c r="L416" s="50">
        <v>10</v>
      </c>
      <c r="M416" s="50">
        <v>11</v>
      </c>
      <c r="N416" s="50">
        <v>12</v>
      </c>
      <c r="O416" s="50">
        <v>13</v>
      </c>
      <c r="P416" s="154" t="s">
        <v>2</v>
      </c>
    </row>
    <row r="417" spans="1:16" x14ac:dyDescent="0.3">
      <c r="A417" s="153"/>
      <c r="B417" s="52" t="s">
        <v>1</v>
      </c>
      <c r="C417" s="53" t="s">
        <v>75</v>
      </c>
      <c r="D417" s="53" t="s">
        <v>76</v>
      </c>
      <c r="E417" s="53" t="s">
        <v>77</v>
      </c>
      <c r="F417" s="53" t="s">
        <v>78</v>
      </c>
      <c r="G417" s="53" t="s">
        <v>79</v>
      </c>
      <c r="H417" s="53" t="s">
        <v>80</v>
      </c>
      <c r="I417" s="53" t="s">
        <v>81</v>
      </c>
      <c r="J417" s="53" t="s">
        <v>82</v>
      </c>
      <c r="K417" s="53" t="s">
        <v>83</v>
      </c>
      <c r="L417" s="53" t="s">
        <v>84</v>
      </c>
      <c r="M417" s="53" t="s">
        <v>85</v>
      </c>
      <c r="N417" s="53" t="s">
        <v>86</v>
      </c>
      <c r="O417" s="53" t="s">
        <v>87</v>
      </c>
      <c r="P417" s="155"/>
    </row>
    <row r="418" spans="1:16" x14ac:dyDescent="0.3">
      <c r="A418" s="156" t="s">
        <v>24</v>
      </c>
      <c r="B418" s="157"/>
      <c r="C418" s="45"/>
      <c r="D418" s="45"/>
      <c r="E418" s="92"/>
      <c r="F418" s="92"/>
      <c r="G418" s="92"/>
      <c r="H418" s="57"/>
      <c r="I418" s="92"/>
      <c r="J418" s="92"/>
      <c r="K418" s="92"/>
      <c r="L418" s="45"/>
      <c r="M418" s="92"/>
      <c r="N418" s="92"/>
      <c r="O418" s="92"/>
      <c r="P418" s="127">
        <f t="shared" ref="P418:P423" si="43">SUM(C418:O418)</f>
        <v>0</v>
      </c>
    </row>
    <row r="419" spans="1:16" x14ac:dyDescent="0.3">
      <c r="A419" s="158" t="s">
        <v>25</v>
      </c>
      <c r="B419" s="159"/>
      <c r="C419" s="46"/>
      <c r="D419" s="46"/>
      <c r="E419" s="163">
        <v>19</v>
      </c>
      <c r="F419" s="164"/>
      <c r="G419" s="165"/>
      <c r="H419" s="58"/>
      <c r="I419" s="163">
        <v>25</v>
      </c>
      <c r="J419" s="164"/>
      <c r="K419" s="164"/>
      <c r="L419" s="164"/>
      <c r="M419" s="165"/>
      <c r="N419" s="46"/>
      <c r="O419" s="46"/>
      <c r="P419" s="128">
        <f t="shared" si="43"/>
        <v>44</v>
      </c>
    </row>
    <row r="420" spans="1:16" x14ac:dyDescent="0.3">
      <c r="A420" s="158" t="s">
        <v>26</v>
      </c>
      <c r="B420" s="159"/>
      <c r="C420" s="46"/>
      <c r="D420" s="46"/>
      <c r="E420" s="166">
        <v>51</v>
      </c>
      <c r="F420" s="167"/>
      <c r="G420" s="168"/>
      <c r="H420" s="59"/>
      <c r="I420" s="166">
        <v>26</v>
      </c>
      <c r="J420" s="167"/>
      <c r="K420" s="168"/>
      <c r="L420" s="47"/>
      <c r="M420" s="47"/>
      <c r="N420" s="47"/>
      <c r="O420" s="46"/>
      <c r="P420" s="128">
        <f t="shared" si="43"/>
        <v>77</v>
      </c>
    </row>
    <row r="421" spans="1:16" x14ac:dyDescent="0.3">
      <c r="A421" s="158" t="s">
        <v>27</v>
      </c>
      <c r="B421" s="159"/>
      <c r="C421" s="46"/>
      <c r="D421" s="46"/>
      <c r="E421" s="47"/>
      <c r="F421" s="47"/>
      <c r="G421" s="47"/>
      <c r="H421" s="59"/>
      <c r="I421" s="47"/>
      <c r="J421" s="47"/>
      <c r="K421" s="47"/>
      <c r="L421" s="47"/>
      <c r="M421" s="46"/>
      <c r="N421" s="46"/>
      <c r="O421" s="46"/>
      <c r="P421" s="128">
        <f t="shared" si="43"/>
        <v>0</v>
      </c>
    </row>
    <row r="422" spans="1:16" x14ac:dyDescent="0.3">
      <c r="A422" s="150" t="s">
        <v>28</v>
      </c>
      <c r="B422" s="151"/>
      <c r="C422" s="48"/>
      <c r="D422" s="48"/>
      <c r="E422" s="49"/>
      <c r="F422" s="49"/>
      <c r="G422" s="49"/>
      <c r="H422" s="60"/>
      <c r="I422" s="172">
        <v>27</v>
      </c>
      <c r="J422" s="173"/>
      <c r="K422" s="174"/>
      <c r="L422" s="49"/>
      <c r="M422" s="48"/>
      <c r="N422" s="48"/>
      <c r="O422" s="48"/>
      <c r="P422" s="129">
        <f t="shared" si="43"/>
        <v>27</v>
      </c>
    </row>
    <row r="423" spans="1:16" x14ac:dyDescent="0.3">
      <c r="A423" s="61" t="s">
        <v>3</v>
      </c>
      <c r="B423" s="62"/>
      <c r="C423" s="63">
        <v>0</v>
      </c>
      <c r="D423" s="63">
        <v>0</v>
      </c>
      <c r="E423" s="63">
        <f>SUM(E419,E420)</f>
        <v>70</v>
      </c>
      <c r="F423" s="63">
        <f>SUM(E419,E420)</f>
        <v>70</v>
      </c>
      <c r="G423" s="63">
        <f>SUM(E419,E420)</f>
        <v>70</v>
      </c>
      <c r="H423" s="65"/>
      <c r="I423" s="63">
        <f>SUM(I419,I420,I422)</f>
        <v>78</v>
      </c>
      <c r="J423" s="63">
        <f>SUM(I419,I420,I422)</f>
        <v>78</v>
      </c>
      <c r="K423" s="63">
        <f>SUM(I419,I420,I422)</f>
        <v>78</v>
      </c>
      <c r="L423" s="63">
        <f>I419</f>
        <v>25</v>
      </c>
      <c r="M423" s="63">
        <f>I419</f>
        <v>25</v>
      </c>
      <c r="N423" s="63">
        <v>0</v>
      </c>
      <c r="O423" s="63">
        <v>0</v>
      </c>
      <c r="P423" s="63">
        <f t="shared" si="43"/>
        <v>494</v>
      </c>
    </row>
    <row r="424" spans="1:16" x14ac:dyDescent="0.3">
      <c r="A424" s="201" t="s">
        <v>4</v>
      </c>
      <c r="B424" s="202"/>
      <c r="C424" s="203">
        <v>0</v>
      </c>
      <c r="D424" s="203">
        <v>0</v>
      </c>
      <c r="E424" s="203">
        <v>2</v>
      </c>
      <c r="F424" s="68">
        <v>2</v>
      </c>
      <c r="G424" s="68">
        <v>2</v>
      </c>
      <c r="H424" s="65"/>
      <c r="I424" s="68">
        <v>3</v>
      </c>
      <c r="J424" s="68">
        <v>3</v>
      </c>
      <c r="K424" s="68">
        <v>3</v>
      </c>
      <c r="L424" s="68">
        <v>1</v>
      </c>
      <c r="M424" s="68">
        <v>1</v>
      </c>
      <c r="N424" s="68">
        <v>0</v>
      </c>
      <c r="O424" s="68">
        <v>0</v>
      </c>
      <c r="P424" s="68">
        <f>IF(SUM(C424:O424)&gt;35,35,SUM(C424:O424))</f>
        <v>17</v>
      </c>
    </row>
    <row r="425" spans="1:16" ht="21" x14ac:dyDescent="0.35">
      <c r="A425" s="56" t="s">
        <v>88</v>
      </c>
      <c r="B425" s="204"/>
      <c r="C425" s="56">
        <v>14208</v>
      </c>
      <c r="D425" s="56"/>
      <c r="E425" s="56"/>
      <c r="F425" s="8"/>
      <c r="G425" s="8"/>
      <c r="H425" s="39"/>
      <c r="I425" s="9"/>
      <c r="J425" s="9"/>
      <c r="K425" s="9"/>
      <c r="L425" s="9"/>
      <c r="M425" s="9"/>
      <c r="N425" s="8"/>
      <c r="O425" s="8"/>
      <c r="P425" s="126"/>
    </row>
    <row r="426" spans="1:16" x14ac:dyDescent="0.3">
      <c r="A426" s="40" t="s">
        <v>7</v>
      </c>
      <c r="C426" s="69" t="s">
        <v>33</v>
      </c>
      <c r="D426" s="16" t="s">
        <v>9</v>
      </c>
      <c r="E426" s="41" t="s">
        <v>8</v>
      </c>
      <c r="F426" s="1" t="s">
        <v>10</v>
      </c>
      <c r="G426" s="41" t="s">
        <v>8</v>
      </c>
      <c r="H426" s="1" t="s">
        <v>29</v>
      </c>
    </row>
    <row r="427" spans="1:16" x14ac:dyDescent="0.3">
      <c r="A427" s="152" t="s">
        <v>0</v>
      </c>
      <c r="B427" s="51" t="s">
        <v>74</v>
      </c>
      <c r="C427" s="50">
        <v>1</v>
      </c>
      <c r="D427" s="50">
        <v>2</v>
      </c>
      <c r="E427" s="50">
        <v>3</v>
      </c>
      <c r="F427" s="50">
        <v>4</v>
      </c>
      <c r="G427" s="50">
        <v>5</v>
      </c>
      <c r="H427" s="50">
        <v>6</v>
      </c>
      <c r="I427" s="50">
        <v>7</v>
      </c>
      <c r="J427" s="50">
        <v>8</v>
      </c>
      <c r="K427" s="50">
        <v>9</v>
      </c>
      <c r="L427" s="50">
        <v>10</v>
      </c>
      <c r="M427" s="50">
        <v>11</v>
      </c>
      <c r="N427" s="50">
        <v>12</v>
      </c>
      <c r="O427" s="50">
        <v>13</v>
      </c>
      <c r="P427" s="154" t="s">
        <v>2</v>
      </c>
    </row>
    <row r="428" spans="1:16" x14ac:dyDescent="0.3">
      <c r="A428" s="153"/>
      <c r="B428" s="52" t="s">
        <v>1</v>
      </c>
      <c r="C428" s="53" t="s">
        <v>75</v>
      </c>
      <c r="D428" s="53" t="s">
        <v>76</v>
      </c>
      <c r="E428" s="53" t="s">
        <v>77</v>
      </c>
      <c r="F428" s="53" t="s">
        <v>78</v>
      </c>
      <c r="G428" s="53" t="s">
        <v>79</v>
      </c>
      <c r="H428" s="53" t="s">
        <v>80</v>
      </c>
      <c r="I428" s="53" t="s">
        <v>81</v>
      </c>
      <c r="J428" s="53" t="s">
        <v>82</v>
      </c>
      <c r="K428" s="53" t="s">
        <v>83</v>
      </c>
      <c r="L428" s="53" t="s">
        <v>84</v>
      </c>
      <c r="M428" s="53" t="s">
        <v>85</v>
      </c>
      <c r="N428" s="53" t="s">
        <v>86</v>
      </c>
      <c r="O428" s="53" t="s">
        <v>87</v>
      </c>
      <c r="P428" s="155"/>
    </row>
    <row r="429" spans="1:16" x14ac:dyDescent="0.3">
      <c r="A429" s="156" t="s">
        <v>24</v>
      </c>
      <c r="B429" s="157"/>
      <c r="C429" s="45"/>
      <c r="D429" s="160">
        <v>30</v>
      </c>
      <c r="E429" s="161"/>
      <c r="F429" s="161"/>
      <c r="G429" s="162"/>
      <c r="H429" s="57"/>
      <c r="I429" s="160">
        <v>25</v>
      </c>
      <c r="J429" s="161"/>
      <c r="K429" s="161"/>
      <c r="L429" s="161"/>
      <c r="M429" s="161"/>
      <c r="N429" s="162"/>
      <c r="O429" s="92"/>
      <c r="P429" s="127">
        <f>SUM(C429:O429)</f>
        <v>55</v>
      </c>
    </row>
    <row r="430" spans="1:16" x14ac:dyDescent="0.3">
      <c r="A430" s="158" t="s">
        <v>25</v>
      </c>
      <c r="B430" s="159"/>
      <c r="C430" s="46"/>
      <c r="D430" s="46"/>
      <c r="E430" s="163">
        <v>10</v>
      </c>
      <c r="F430" s="164"/>
      <c r="G430" s="165"/>
      <c r="H430" s="58"/>
      <c r="I430" s="163">
        <v>30</v>
      </c>
      <c r="J430" s="164"/>
      <c r="K430" s="164"/>
      <c r="L430" s="164"/>
      <c r="M430" s="164"/>
      <c r="N430" s="165"/>
      <c r="O430" s="46"/>
      <c r="P430" s="128">
        <f t="shared" ref="P430:P434" si="44">SUM(C430:O430)</f>
        <v>40</v>
      </c>
    </row>
    <row r="431" spans="1:16" x14ac:dyDescent="0.3">
      <c r="A431" s="158" t="s">
        <v>26</v>
      </c>
      <c r="B431" s="159"/>
      <c r="C431" s="46"/>
      <c r="D431" s="46"/>
      <c r="E431" s="47"/>
      <c r="F431" s="47"/>
      <c r="G431" s="47"/>
      <c r="H431" s="59"/>
      <c r="I431" s="46"/>
      <c r="J431" s="46"/>
      <c r="K431" s="46"/>
      <c r="L431" s="47"/>
      <c r="M431" s="47"/>
      <c r="N431" s="47"/>
      <c r="O431" s="46"/>
      <c r="P431" s="128">
        <f t="shared" si="44"/>
        <v>0</v>
      </c>
    </row>
    <row r="432" spans="1:16" x14ac:dyDescent="0.3">
      <c r="A432" s="158" t="s">
        <v>27</v>
      </c>
      <c r="B432" s="159"/>
      <c r="C432" s="46"/>
      <c r="D432" s="46"/>
      <c r="E432" s="47"/>
      <c r="F432" s="47"/>
      <c r="G432" s="47"/>
      <c r="H432" s="59"/>
      <c r="I432" s="47"/>
      <c r="J432" s="47"/>
      <c r="K432" s="47"/>
      <c r="L432" s="47"/>
      <c r="M432" s="46"/>
      <c r="N432" s="46"/>
      <c r="O432" s="46"/>
      <c r="P432" s="128">
        <f t="shared" si="44"/>
        <v>0</v>
      </c>
    </row>
    <row r="433" spans="1:16" x14ac:dyDescent="0.3">
      <c r="A433" s="150" t="s">
        <v>28</v>
      </c>
      <c r="B433" s="151"/>
      <c r="C433" s="48"/>
      <c r="D433" s="48"/>
      <c r="E433" s="49"/>
      <c r="F433" s="49"/>
      <c r="G433" s="49"/>
      <c r="H433" s="60"/>
      <c r="I433" s="49"/>
      <c r="J433" s="49"/>
      <c r="K433" s="49"/>
      <c r="L433" s="49"/>
      <c r="M433" s="48"/>
      <c r="N433" s="48"/>
      <c r="O433" s="48"/>
      <c r="P433" s="129">
        <f t="shared" si="44"/>
        <v>0</v>
      </c>
    </row>
    <row r="434" spans="1:16" x14ac:dyDescent="0.3">
      <c r="A434" s="61" t="s">
        <v>3</v>
      </c>
      <c r="B434" s="62"/>
      <c r="C434" s="63">
        <v>0</v>
      </c>
      <c r="D434" s="63">
        <f>D429</f>
        <v>30</v>
      </c>
      <c r="E434" s="63">
        <f>SUM(D429,E430)</f>
        <v>40</v>
      </c>
      <c r="F434" s="63">
        <f>SUM(D429,E430)</f>
        <v>40</v>
      </c>
      <c r="G434" s="63">
        <f>SUM(D429,E430)</f>
        <v>40</v>
      </c>
      <c r="H434" s="65"/>
      <c r="I434" s="63">
        <f>SUM(I429,I430)</f>
        <v>55</v>
      </c>
      <c r="J434" s="63">
        <f>SUM(I429,I430)</f>
        <v>55</v>
      </c>
      <c r="K434" s="63">
        <f>SUM(I429,I430)</f>
        <v>55</v>
      </c>
      <c r="L434" s="63">
        <f>SUM(I429,I430)</f>
        <v>55</v>
      </c>
      <c r="M434" s="63">
        <f>SUM(I429,I430)</f>
        <v>55</v>
      </c>
      <c r="N434" s="63">
        <f>SUM(I429,I430)</f>
        <v>55</v>
      </c>
      <c r="O434" s="63">
        <v>0</v>
      </c>
      <c r="P434" s="63">
        <f t="shared" si="44"/>
        <v>480</v>
      </c>
    </row>
    <row r="435" spans="1:16" x14ac:dyDescent="0.3">
      <c r="A435" s="66" t="s">
        <v>4</v>
      </c>
      <c r="B435" s="67"/>
      <c r="C435" s="68">
        <v>0</v>
      </c>
      <c r="D435" s="68">
        <v>1</v>
      </c>
      <c r="E435" s="68">
        <v>2</v>
      </c>
      <c r="F435" s="68">
        <v>2</v>
      </c>
      <c r="G435" s="68">
        <v>2</v>
      </c>
      <c r="H435" s="65"/>
      <c r="I435" s="68">
        <v>2</v>
      </c>
      <c r="J435" s="68">
        <v>2</v>
      </c>
      <c r="K435" s="68">
        <v>2</v>
      </c>
      <c r="L435" s="68">
        <v>2</v>
      </c>
      <c r="M435" s="68">
        <v>2</v>
      </c>
      <c r="N435" s="68">
        <v>2</v>
      </c>
      <c r="O435" s="68">
        <v>0</v>
      </c>
      <c r="P435" s="68">
        <f>IF(SUM(C435:O435)&gt;35,35,SUM(C435:O435))</f>
        <v>19</v>
      </c>
    </row>
    <row r="436" spans="1:16" x14ac:dyDescent="0.3">
      <c r="A436" s="40" t="s">
        <v>7</v>
      </c>
      <c r="C436" s="41" t="s">
        <v>45</v>
      </c>
      <c r="D436" s="1" t="s">
        <v>9</v>
      </c>
      <c r="E436" s="69" t="s">
        <v>33</v>
      </c>
      <c r="F436" s="16" t="s">
        <v>10</v>
      </c>
      <c r="G436" s="41" t="s">
        <v>8</v>
      </c>
      <c r="H436" s="1" t="s">
        <v>29</v>
      </c>
    </row>
    <row r="437" spans="1:16" x14ac:dyDescent="0.3">
      <c r="A437" s="152" t="s">
        <v>0</v>
      </c>
      <c r="B437" s="51" t="s">
        <v>74</v>
      </c>
      <c r="C437" s="50">
        <v>1</v>
      </c>
      <c r="D437" s="50">
        <v>2</v>
      </c>
      <c r="E437" s="50">
        <v>3</v>
      </c>
      <c r="F437" s="50">
        <v>4</v>
      </c>
      <c r="G437" s="50">
        <v>5</v>
      </c>
      <c r="H437" s="50">
        <v>6</v>
      </c>
      <c r="I437" s="50">
        <v>7</v>
      </c>
      <c r="J437" s="50">
        <v>8</v>
      </c>
      <c r="K437" s="50">
        <v>9</v>
      </c>
      <c r="L437" s="50">
        <v>10</v>
      </c>
      <c r="M437" s="50">
        <v>11</v>
      </c>
      <c r="N437" s="50">
        <v>12</v>
      </c>
      <c r="O437" s="50">
        <v>13</v>
      </c>
      <c r="P437" s="154" t="s">
        <v>2</v>
      </c>
    </row>
    <row r="438" spans="1:16" x14ac:dyDescent="0.3">
      <c r="A438" s="153"/>
      <c r="B438" s="52" t="s">
        <v>1</v>
      </c>
      <c r="C438" s="53" t="s">
        <v>75</v>
      </c>
      <c r="D438" s="53" t="s">
        <v>76</v>
      </c>
      <c r="E438" s="53" t="s">
        <v>77</v>
      </c>
      <c r="F438" s="53" t="s">
        <v>78</v>
      </c>
      <c r="G438" s="53" t="s">
        <v>79</v>
      </c>
      <c r="H438" s="53" t="s">
        <v>80</v>
      </c>
      <c r="I438" s="53" t="s">
        <v>81</v>
      </c>
      <c r="J438" s="53" t="s">
        <v>82</v>
      </c>
      <c r="K438" s="53" t="s">
        <v>83</v>
      </c>
      <c r="L438" s="53" t="s">
        <v>84</v>
      </c>
      <c r="M438" s="53" t="s">
        <v>85</v>
      </c>
      <c r="N438" s="53" t="s">
        <v>86</v>
      </c>
      <c r="O438" s="53" t="s">
        <v>87</v>
      </c>
      <c r="P438" s="155"/>
    </row>
    <row r="439" spans="1:16" x14ac:dyDescent="0.3">
      <c r="A439" s="156" t="s">
        <v>24</v>
      </c>
      <c r="B439" s="157"/>
      <c r="C439" s="45"/>
      <c r="D439" s="45"/>
      <c r="E439" s="160">
        <v>17</v>
      </c>
      <c r="F439" s="161"/>
      <c r="G439" s="162"/>
      <c r="H439" s="57"/>
      <c r="I439" s="160">
        <v>32</v>
      </c>
      <c r="J439" s="161"/>
      <c r="K439" s="162"/>
      <c r="L439" s="45"/>
      <c r="M439" s="92"/>
      <c r="N439" s="92"/>
      <c r="O439" s="92"/>
      <c r="P439" s="127">
        <f t="shared" ref="P439:P444" si="45">SUM(C439:O439)</f>
        <v>49</v>
      </c>
    </row>
    <row r="440" spans="1:16" x14ac:dyDescent="0.3">
      <c r="A440" s="158" t="s">
        <v>25</v>
      </c>
      <c r="B440" s="159"/>
      <c r="C440" s="46"/>
      <c r="D440" s="46"/>
      <c r="E440" s="163">
        <v>13</v>
      </c>
      <c r="F440" s="164"/>
      <c r="G440" s="165"/>
      <c r="H440" s="58"/>
      <c r="I440" s="163">
        <v>33</v>
      </c>
      <c r="J440" s="164"/>
      <c r="K440" s="164"/>
      <c r="L440" s="164"/>
      <c r="M440" s="165"/>
      <c r="N440" s="46"/>
      <c r="O440" s="46"/>
      <c r="P440" s="128">
        <f t="shared" si="45"/>
        <v>46</v>
      </c>
    </row>
    <row r="441" spans="1:16" x14ac:dyDescent="0.3">
      <c r="A441" s="158" t="s">
        <v>26</v>
      </c>
      <c r="B441" s="159"/>
      <c r="C441" s="46"/>
      <c r="D441" s="46"/>
      <c r="E441" s="166">
        <v>17</v>
      </c>
      <c r="F441" s="167"/>
      <c r="G441" s="168"/>
      <c r="H441" s="59"/>
      <c r="I441" s="46"/>
      <c r="J441" s="46"/>
      <c r="K441" s="46"/>
      <c r="L441" s="47"/>
      <c r="M441" s="47"/>
      <c r="N441" s="47"/>
      <c r="O441" s="104">
        <v>10</v>
      </c>
      <c r="P441" s="128">
        <f t="shared" si="45"/>
        <v>27</v>
      </c>
    </row>
    <row r="442" spans="1:16" x14ac:dyDescent="0.3">
      <c r="A442" s="158" t="s">
        <v>27</v>
      </c>
      <c r="B442" s="159"/>
      <c r="C442" s="46"/>
      <c r="D442" s="46"/>
      <c r="E442" s="47"/>
      <c r="F442" s="47"/>
      <c r="G442" s="47"/>
      <c r="H442" s="59"/>
      <c r="I442" s="169">
        <v>32</v>
      </c>
      <c r="J442" s="170"/>
      <c r="K442" s="171"/>
      <c r="L442" s="47"/>
      <c r="M442" s="46"/>
      <c r="N442" s="46"/>
      <c r="O442" s="46"/>
      <c r="P442" s="128">
        <f t="shared" si="45"/>
        <v>32</v>
      </c>
    </row>
    <row r="443" spans="1:16" x14ac:dyDescent="0.3">
      <c r="A443" s="150" t="s">
        <v>28</v>
      </c>
      <c r="B443" s="151"/>
      <c r="C443" s="48"/>
      <c r="D443" s="48"/>
      <c r="E443" s="172">
        <v>50</v>
      </c>
      <c r="F443" s="173"/>
      <c r="G443" s="174"/>
      <c r="H443" s="60"/>
      <c r="I443" s="49"/>
      <c r="J443" s="49"/>
      <c r="K443" s="49"/>
      <c r="L443" s="49"/>
      <c r="M443" s="48"/>
      <c r="N443" s="48"/>
      <c r="O443" s="48"/>
      <c r="P443" s="129">
        <f t="shared" si="45"/>
        <v>50</v>
      </c>
    </row>
    <row r="444" spans="1:16" x14ac:dyDescent="0.3">
      <c r="A444" s="61" t="s">
        <v>3</v>
      </c>
      <c r="B444" s="62"/>
      <c r="C444" s="63">
        <v>0</v>
      </c>
      <c r="D444" s="63">
        <v>0</v>
      </c>
      <c r="E444" s="63">
        <f>SUM(E439,E440,E441,E443)</f>
        <v>97</v>
      </c>
      <c r="F444" s="63">
        <f>SUM(E439,E440,E441,E443)</f>
        <v>97</v>
      </c>
      <c r="G444" s="63">
        <f>SUM(E439,E440,E441,E443)</f>
        <v>97</v>
      </c>
      <c r="H444" s="65"/>
      <c r="I444" s="63">
        <f>SUM(I439,I440,I442)</f>
        <v>97</v>
      </c>
      <c r="J444" s="63">
        <f>SUM(I439,I440,I442)</f>
        <v>97</v>
      </c>
      <c r="K444" s="63">
        <f>SUM(I439,I440,I442)</f>
        <v>97</v>
      </c>
      <c r="L444" s="63">
        <f>I440</f>
        <v>33</v>
      </c>
      <c r="M444" s="63">
        <f>I440</f>
        <v>33</v>
      </c>
      <c r="N444" s="63">
        <v>0</v>
      </c>
      <c r="O444" s="63">
        <f>O441</f>
        <v>10</v>
      </c>
      <c r="P444" s="63">
        <f t="shared" si="45"/>
        <v>658</v>
      </c>
    </row>
    <row r="445" spans="1:16" x14ac:dyDescent="0.3">
      <c r="A445" s="201" t="s">
        <v>4</v>
      </c>
      <c r="B445" s="202"/>
      <c r="C445" s="203">
        <v>0</v>
      </c>
      <c r="D445" s="203">
        <v>0</v>
      </c>
      <c r="E445" s="203">
        <v>4</v>
      </c>
      <c r="F445" s="68">
        <v>4</v>
      </c>
      <c r="G445" s="68">
        <v>4</v>
      </c>
      <c r="H445" s="65"/>
      <c r="I445" s="68">
        <v>3</v>
      </c>
      <c r="J445" s="68">
        <v>3</v>
      </c>
      <c r="K445" s="68">
        <v>3</v>
      </c>
      <c r="L445" s="68">
        <v>1</v>
      </c>
      <c r="M445" s="68">
        <v>1</v>
      </c>
      <c r="N445" s="68">
        <v>0</v>
      </c>
      <c r="O445" s="68">
        <v>1</v>
      </c>
      <c r="P445" s="68">
        <f>IF(SUM(C445:O445)&gt;35,35,SUM(C445:O445))</f>
        <v>24</v>
      </c>
    </row>
    <row r="446" spans="1:16" ht="21" x14ac:dyDescent="0.35">
      <c r="A446" s="56" t="s">
        <v>88</v>
      </c>
      <c r="B446" s="204"/>
      <c r="C446" s="56">
        <v>14209</v>
      </c>
      <c r="D446" s="56"/>
      <c r="E446" s="56"/>
      <c r="F446" s="8"/>
      <c r="G446" s="8"/>
      <c r="H446" s="39"/>
      <c r="I446" s="9"/>
      <c r="J446" s="9"/>
      <c r="K446" s="9"/>
      <c r="L446" s="9"/>
      <c r="M446" s="9"/>
      <c r="N446" s="8"/>
      <c r="O446" s="8"/>
      <c r="P446" s="126"/>
    </row>
    <row r="447" spans="1:16" x14ac:dyDescent="0.3">
      <c r="A447" s="40" t="s">
        <v>7</v>
      </c>
      <c r="C447" s="69" t="s">
        <v>33</v>
      </c>
      <c r="D447" s="16" t="s">
        <v>9</v>
      </c>
      <c r="E447" s="41" t="s">
        <v>8</v>
      </c>
      <c r="F447" s="1" t="s">
        <v>10</v>
      </c>
      <c r="G447" s="41" t="s">
        <v>8</v>
      </c>
      <c r="H447" s="1" t="s">
        <v>29</v>
      </c>
    </row>
    <row r="448" spans="1:16" x14ac:dyDescent="0.3">
      <c r="A448" s="152" t="s">
        <v>0</v>
      </c>
      <c r="B448" s="51" t="s">
        <v>74</v>
      </c>
      <c r="C448" s="50">
        <v>1</v>
      </c>
      <c r="D448" s="50">
        <v>2</v>
      </c>
      <c r="E448" s="50">
        <v>3</v>
      </c>
      <c r="F448" s="50">
        <v>4</v>
      </c>
      <c r="G448" s="50">
        <v>5</v>
      </c>
      <c r="H448" s="50">
        <v>6</v>
      </c>
      <c r="I448" s="50">
        <v>7</v>
      </c>
      <c r="J448" s="50">
        <v>8</v>
      </c>
      <c r="K448" s="50">
        <v>9</v>
      </c>
      <c r="L448" s="50">
        <v>10</v>
      </c>
      <c r="M448" s="50">
        <v>11</v>
      </c>
      <c r="N448" s="50">
        <v>12</v>
      </c>
      <c r="O448" s="50">
        <v>13</v>
      </c>
      <c r="P448" s="154" t="s">
        <v>2</v>
      </c>
    </row>
    <row r="449" spans="1:16" x14ac:dyDescent="0.3">
      <c r="A449" s="153"/>
      <c r="B449" s="52" t="s">
        <v>1</v>
      </c>
      <c r="C449" s="53" t="s">
        <v>75</v>
      </c>
      <c r="D449" s="53" t="s">
        <v>76</v>
      </c>
      <c r="E449" s="53" t="s">
        <v>77</v>
      </c>
      <c r="F449" s="53" t="s">
        <v>78</v>
      </c>
      <c r="G449" s="53" t="s">
        <v>79</v>
      </c>
      <c r="H449" s="53" t="s">
        <v>80</v>
      </c>
      <c r="I449" s="53" t="s">
        <v>81</v>
      </c>
      <c r="J449" s="53" t="s">
        <v>82</v>
      </c>
      <c r="K449" s="53" t="s">
        <v>83</v>
      </c>
      <c r="L449" s="53" t="s">
        <v>84</v>
      </c>
      <c r="M449" s="53" t="s">
        <v>85</v>
      </c>
      <c r="N449" s="53" t="s">
        <v>86</v>
      </c>
      <c r="O449" s="53" t="s">
        <v>87</v>
      </c>
      <c r="P449" s="155"/>
    </row>
    <row r="450" spans="1:16" x14ac:dyDescent="0.3">
      <c r="A450" s="156" t="s">
        <v>24</v>
      </c>
      <c r="B450" s="157"/>
      <c r="C450" s="45"/>
      <c r="D450" s="45"/>
      <c r="E450" s="160">
        <v>51</v>
      </c>
      <c r="F450" s="161"/>
      <c r="G450" s="162"/>
      <c r="H450" s="57"/>
      <c r="I450" s="160">
        <v>20</v>
      </c>
      <c r="J450" s="161"/>
      <c r="K450" s="161"/>
      <c r="L450" s="162"/>
      <c r="M450" s="92"/>
      <c r="N450" s="92"/>
      <c r="O450" s="92"/>
      <c r="P450" s="127">
        <f>SUM(C450:O450)</f>
        <v>71</v>
      </c>
    </row>
    <row r="451" spans="1:16" x14ac:dyDescent="0.3">
      <c r="A451" s="158" t="s">
        <v>25</v>
      </c>
      <c r="B451" s="159"/>
      <c r="C451" s="46"/>
      <c r="D451" s="46"/>
      <c r="E451" s="163">
        <v>32</v>
      </c>
      <c r="F451" s="164"/>
      <c r="G451" s="165"/>
      <c r="H451" s="58"/>
      <c r="I451" s="163">
        <v>32</v>
      </c>
      <c r="J451" s="164"/>
      <c r="K451" s="164"/>
      <c r="L451" s="165"/>
      <c r="M451" s="46"/>
      <c r="N451" s="46"/>
      <c r="O451" s="46"/>
      <c r="P451" s="128">
        <f t="shared" ref="P451:P454" si="46">SUM(C451:O451)</f>
        <v>64</v>
      </c>
    </row>
    <row r="452" spans="1:16" x14ac:dyDescent="0.3">
      <c r="A452" s="158" t="s">
        <v>26</v>
      </c>
      <c r="B452" s="159"/>
      <c r="C452" s="46"/>
      <c r="D452" s="46"/>
      <c r="E452" s="166">
        <v>35</v>
      </c>
      <c r="F452" s="167"/>
      <c r="G452" s="168"/>
      <c r="H452" s="59"/>
      <c r="I452" s="166">
        <v>32</v>
      </c>
      <c r="J452" s="167"/>
      <c r="K452" s="167"/>
      <c r="L452" s="168"/>
      <c r="M452" s="47"/>
      <c r="N452" s="47"/>
      <c r="O452" s="46"/>
      <c r="P452" s="128">
        <f t="shared" si="46"/>
        <v>67</v>
      </c>
    </row>
    <row r="453" spans="1:16" x14ac:dyDescent="0.3">
      <c r="A453" s="158" t="s">
        <v>27</v>
      </c>
      <c r="B453" s="159"/>
      <c r="C453" s="46"/>
      <c r="D453" s="169">
        <v>20</v>
      </c>
      <c r="E453" s="170"/>
      <c r="F453" s="170"/>
      <c r="G453" s="171"/>
      <c r="H453" s="59"/>
      <c r="I453" s="169">
        <v>13</v>
      </c>
      <c r="J453" s="170"/>
      <c r="K453" s="170"/>
      <c r="L453" s="171"/>
      <c r="M453" s="46"/>
      <c r="N453" s="46"/>
      <c r="O453" s="46"/>
      <c r="P453" s="128">
        <f t="shared" si="46"/>
        <v>33</v>
      </c>
    </row>
    <row r="454" spans="1:16" x14ac:dyDescent="0.3">
      <c r="A454" s="150" t="s">
        <v>28</v>
      </c>
      <c r="B454" s="151"/>
      <c r="C454" s="48"/>
      <c r="D454" s="48"/>
      <c r="E454" s="49"/>
      <c r="F454" s="49"/>
      <c r="G454" s="49"/>
      <c r="H454" s="60"/>
      <c r="I454" s="172">
        <v>13</v>
      </c>
      <c r="J454" s="173"/>
      <c r="K454" s="174"/>
      <c r="L454" s="49"/>
      <c r="M454" s="48"/>
      <c r="N454" s="48"/>
      <c r="O454" s="48"/>
      <c r="P454" s="129">
        <f t="shared" si="46"/>
        <v>13</v>
      </c>
    </row>
    <row r="455" spans="1:16" x14ac:dyDescent="0.3">
      <c r="A455" s="61" t="s">
        <v>3</v>
      </c>
      <c r="B455" s="62"/>
      <c r="C455" s="63">
        <v>0</v>
      </c>
      <c r="D455" s="63">
        <f>D453</f>
        <v>20</v>
      </c>
      <c r="E455" s="63">
        <f>SUM(E450,E451,E452,D453)</f>
        <v>138</v>
      </c>
      <c r="F455" s="63">
        <f>SUM(E450,E451,E452,D453)</f>
        <v>138</v>
      </c>
      <c r="G455" s="63">
        <f>SUM(E450,E451,E452,D453)</f>
        <v>138</v>
      </c>
      <c r="H455" s="65"/>
      <c r="I455" s="63">
        <f>SUM(I450,I451,I452,I453,I454)</f>
        <v>110</v>
      </c>
      <c r="J455" s="63">
        <f>SUM(I450,I451,I452,I453,I454)</f>
        <v>110</v>
      </c>
      <c r="K455" s="63">
        <f>SUM(I450,I451,I452,I453,I454)</f>
        <v>110</v>
      </c>
      <c r="L455" s="63">
        <f>SUM(I450,I451,I452,I453)</f>
        <v>97</v>
      </c>
      <c r="M455" s="63">
        <v>0</v>
      </c>
      <c r="N455" s="63">
        <v>0</v>
      </c>
      <c r="O455" s="63">
        <v>0</v>
      </c>
      <c r="P455" s="63">
        <f>SUM(C455:O455)</f>
        <v>861</v>
      </c>
    </row>
    <row r="456" spans="1:16" x14ac:dyDescent="0.3">
      <c r="A456" s="66" t="s">
        <v>4</v>
      </c>
      <c r="B456" s="67"/>
      <c r="C456" s="68">
        <v>0</v>
      </c>
      <c r="D456" s="68">
        <v>1</v>
      </c>
      <c r="E456" s="68">
        <v>4</v>
      </c>
      <c r="F456" s="68">
        <v>4</v>
      </c>
      <c r="G456" s="68">
        <v>4</v>
      </c>
      <c r="H456" s="65"/>
      <c r="I456" s="68">
        <v>5</v>
      </c>
      <c r="J456" s="68">
        <v>5</v>
      </c>
      <c r="K456" s="68">
        <v>5</v>
      </c>
      <c r="L456" s="68">
        <v>4</v>
      </c>
      <c r="M456" s="68">
        <v>0</v>
      </c>
      <c r="N456" s="68">
        <v>0</v>
      </c>
      <c r="O456" s="68">
        <v>0</v>
      </c>
      <c r="P456" s="68">
        <f>IF(SUM(C456:O456)&gt;35,35,SUM(C456:O456))</f>
        <v>32</v>
      </c>
    </row>
    <row r="457" spans="1:16" x14ac:dyDescent="0.3">
      <c r="A457" s="40" t="s">
        <v>7</v>
      </c>
      <c r="C457" s="41" t="s">
        <v>45</v>
      </c>
      <c r="D457" s="1" t="s">
        <v>9</v>
      </c>
      <c r="E457" s="69" t="s">
        <v>33</v>
      </c>
      <c r="F457" s="16" t="s">
        <v>10</v>
      </c>
      <c r="G457" s="41" t="s">
        <v>8</v>
      </c>
      <c r="H457" s="1" t="s">
        <v>29</v>
      </c>
    </row>
    <row r="458" spans="1:16" x14ac:dyDescent="0.3">
      <c r="A458" s="152" t="s">
        <v>0</v>
      </c>
      <c r="B458" s="51" t="s">
        <v>74</v>
      </c>
      <c r="C458" s="50">
        <v>1</v>
      </c>
      <c r="D458" s="50">
        <v>2</v>
      </c>
      <c r="E458" s="50">
        <v>3</v>
      </c>
      <c r="F458" s="50">
        <v>4</v>
      </c>
      <c r="G458" s="50">
        <v>5</v>
      </c>
      <c r="H458" s="50">
        <v>6</v>
      </c>
      <c r="I458" s="50">
        <v>7</v>
      </c>
      <c r="J458" s="50">
        <v>8</v>
      </c>
      <c r="K458" s="50">
        <v>9</v>
      </c>
      <c r="L458" s="50">
        <v>10</v>
      </c>
      <c r="M458" s="50">
        <v>11</v>
      </c>
      <c r="N458" s="50">
        <v>12</v>
      </c>
      <c r="O458" s="50">
        <v>13</v>
      </c>
      <c r="P458" s="154" t="s">
        <v>2</v>
      </c>
    </row>
    <row r="459" spans="1:16" x14ac:dyDescent="0.3">
      <c r="A459" s="153"/>
      <c r="B459" s="52" t="s">
        <v>1</v>
      </c>
      <c r="C459" s="53" t="s">
        <v>75</v>
      </c>
      <c r="D459" s="53" t="s">
        <v>76</v>
      </c>
      <c r="E459" s="53" t="s">
        <v>77</v>
      </c>
      <c r="F459" s="53" t="s">
        <v>78</v>
      </c>
      <c r="G459" s="53" t="s">
        <v>79</v>
      </c>
      <c r="H459" s="53" t="s">
        <v>80</v>
      </c>
      <c r="I459" s="53" t="s">
        <v>81</v>
      </c>
      <c r="J459" s="53" t="s">
        <v>82</v>
      </c>
      <c r="K459" s="53" t="s">
        <v>83</v>
      </c>
      <c r="L459" s="53" t="s">
        <v>84</v>
      </c>
      <c r="M459" s="53" t="s">
        <v>85</v>
      </c>
      <c r="N459" s="53" t="s">
        <v>86</v>
      </c>
      <c r="O459" s="53" t="s">
        <v>87</v>
      </c>
      <c r="P459" s="155"/>
    </row>
    <row r="460" spans="1:16" x14ac:dyDescent="0.3">
      <c r="A460" s="156" t="s">
        <v>24</v>
      </c>
      <c r="B460" s="157"/>
      <c r="C460" s="45"/>
      <c r="D460" s="160">
        <v>20</v>
      </c>
      <c r="E460" s="161"/>
      <c r="F460" s="161"/>
      <c r="G460" s="162"/>
      <c r="H460" s="57"/>
      <c r="I460" s="160">
        <v>19</v>
      </c>
      <c r="J460" s="161"/>
      <c r="K460" s="161"/>
      <c r="L460" s="162"/>
      <c r="M460" s="92"/>
      <c r="N460" s="92"/>
      <c r="O460" s="92"/>
      <c r="P460" s="127">
        <f>SUM(C460:O460)</f>
        <v>39</v>
      </c>
    </row>
    <row r="461" spans="1:16" x14ac:dyDescent="0.3">
      <c r="A461" s="158" t="s">
        <v>25</v>
      </c>
      <c r="B461" s="159"/>
      <c r="C461" s="46"/>
      <c r="D461" s="163">
        <v>32</v>
      </c>
      <c r="E461" s="164"/>
      <c r="F461" s="164"/>
      <c r="G461" s="165"/>
      <c r="H461" s="58"/>
      <c r="I461" s="163">
        <v>10</v>
      </c>
      <c r="J461" s="164"/>
      <c r="K461" s="165"/>
      <c r="L461" s="47"/>
      <c r="M461" s="46"/>
      <c r="N461" s="46"/>
      <c r="O461" s="46"/>
      <c r="P461" s="128">
        <f t="shared" ref="P461:P464" si="47">SUM(C461:O461)</f>
        <v>42</v>
      </c>
    </row>
    <row r="462" spans="1:16" x14ac:dyDescent="0.3">
      <c r="A462" s="158" t="s">
        <v>26</v>
      </c>
      <c r="B462" s="159"/>
      <c r="C462" s="46"/>
      <c r="D462" s="166">
        <v>13</v>
      </c>
      <c r="E462" s="167"/>
      <c r="F462" s="167"/>
      <c r="G462" s="168"/>
      <c r="H462" s="59"/>
      <c r="I462" s="166">
        <v>10</v>
      </c>
      <c r="J462" s="167"/>
      <c r="K462" s="168"/>
      <c r="L462" s="47"/>
      <c r="M462" s="47"/>
      <c r="N462" s="47"/>
      <c r="O462" s="46"/>
      <c r="P462" s="128">
        <f t="shared" si="47"/>
        <v>23</v>
      </c>
    </row>
    <row r="463" spans="1:16" x14ac:dyDescent="0.3">
      <c r="A463" s="158" t="s">
        <v>27</v>
      </c>
      <c r="B463" s="159"/>
      <c r="C463" s="46"/>
      <c r="D463" s="169">
        <v>19</v>
      </c>
      <c r="E463" s="170"/>
      <c r="F463" s="170"/>
      <c r="G463" s="171"/>
      <c r="H463" s="59"/>
      <c r="I463" s="169">
        <v>25</v>
      </c>
      <c r="J463" s="170"/>
      <c r="K463" s="171"/>
      <c r="L463" s="47"/>
      <c r="M463" s="46"/>
      <c r="N463" s="46"/>
      <c r="O463" s="46"/>
      <c r="P463" s="128">
        <f t="shared" si="47"/>
        <v>44</v>
      </c>
    </row>
    <row r="464" spans="1:16" x14ac:dyDescent="0.3">
      <c r="A464" s="150" t="s">
        <v>28</v>
      </c>
      <c r="B464" s="151"/>
      <c r="C464" s="48"/>
      <c r="D464" s="48"/>
      <c r="E464" s="172">
        <v>50</v>
      </c>
      <c r="F464" s="173"/>
      <c r="G464" s="174"/>
      <c r="H464" s="60"/>
      <c r="I464" s="172">
        <v>20</v>
      </c>
      <c r="J464" s="173"/>
      <c r="K464" s="174"/>
      <c r="L464" s="49"/>
      <c r="M464" s="48"/>
      <c r="N464" s="48"/>
      <c r="O464" s="48"/>
      <c r="P464" s="129">
        <f t="shared" si="47"/>
        <v>70</v>
      </c>
    </row>
    <row r="465" spans="1:16" x14ac:dyDescent="0.3">
      <c r="A465" s="61" t="s">
        <v>3</v>
      </c>
      <c r="B465" s="62"/>
      <c r="C465" s="63">
        <v>0</v>
      </c>
      <c r="D465" s="63">
        <f>SUM(D460,D461,D462,D463)</f>
        <v>84</v>
      </c>
      <c r="E465" s="63">
        <f>SUM(D460,D461,D462,D463,E464)</f>
        <v>134</v>
      </c>
      <c r="F465" s="63">
        <f>SUM(D460,D461,D462,D463,E464)</f>
        <v>134</v>
      </c>
      <c r="G465" s="63">
        <f>SUM(D460,D461,D462,D463,E464)</f>
        <v>134</v>
      </c>
      <c r="H465" s="65"/>
      <c r="I465" s="63">
        <f>SUM(I460,I461,I462,I463,I464)</f>
        <v>84</v>
      </c>
      <c r="J465" s="63">
        <f>SUM(I460,I461,I462,I463,I464)</f>
        <v>84</v>
      </c>
      <c r="K465" s="63">
        <f>SUM(I460,I461,I462,I463,I464)</f>
        <v>84</v>
      </c>
      <c r="L465" s="63">
        <f>I460</f>
        <v>19</v>
      </c>
      <c r="M465" s="63">
        <v>0</v>
      </c>
      <c r="N465" s="63">
        <v>0</v>
      </c>
      <c r="O465" s="63">
        <v>0</v>
      </c>
      <c r="P465" s="63">
        <f>SUM(C465:O465)</f>
        <v>757</v>
      </c>
    </row>
    <row r="466" spans="1:16" x14ac:dyDescent="0.3">
      <c r="A466" s="201" t="s">
        <v>4</v>
      </c>
      <c r="B466" s="202"/>
      <c r="C466" s="203">
        <v>0</v>
      </c>
      <c r="D466" s="203">
        <v>4</v>
      </c>
      <c r="E466" s="203">
        <v>5</v>
      </c>
      <c r="F466" s="68">
        <v>5</v>
      </c>
      <c r="G466" s="68">
        <v>5</v>
      </c>
      <c r="H466" s="65"/>
      <c r="I466" s="68">
        <v>5</v>
      </c>
      <c r="J466" s="68">
        <v>5</v>
      </c>
      <c r="K466" s="68">
        <v>5</v>
      </c>
      <c r="L466" s="68">
        <v>1</v>
      </c>
      <c r="M466" s="68">
        <v>0</v>
      </c>
      <c r="N466" s="68">
        <v>0</v>
      </c>
      <c r="O466" s="68">
        <v>0</v>
      </c>
      <c r="P466" s="68">
        <f>IF(SUM(C466:O466)&gt;35,35,SUM(C466:O466))</f>
        <v>35</v>
      </c>
    </row>
    <row r="467" spans="1:16" ht="21" x14ac:dyDescent="0.35">
      <c r="A467" s="56" t="s">
        <v>88</v>
      </c>
      <c r="B467" s="204"/>
      <c r="C467" s="56">
        <v>14210</v>
      </c>
      <c r="D467" s="56"/>
      <c r="E467" s="56"/>
      <c r="F467" s="8"/>
      <c r="G467" s="8"/>
      <c r="H467" s="39"/>
      <c r="I467" s="9"/>
      <c r="J467" s="9"/>
      <c r="K467" s="9"/>
      <c r="L467" s="9"/>
      <c r="M467" s="9"/>
      <c r="N467" s="8"/>
      <c r="O467" s="8"/>
      <c r="P467" s="126"/>
    </row>
    <row r="468" spans="1:16" x14ac:dyDescent="0.3">
      <c r="A468" s="40" t="s">
        <v>7</v>
      </c>
      <c r="C468" s="69" t="s">
        <v>33</v>
      </c>
      <c r="D468" s="16" t="s">
        <v>9</v>
      </c>
      <c r="E468" s="41" t="s">
        <v>8</v>
      </c>
      <c r="F468" s="1" t="s">
        <v>10</v>
      </c>
      <c r="G468" s="41" t="s">
        <v>8</v>
      </c>
      <c r="H468" s="1" t="s">
        <v>29</v>
      </c>
    </row>
    <row r="469" spans="1:16" x14ac:dyDescent="0.3">
      <c r="A469" s="152" t="s">
        <v>0</v>
      </c>
      <c r="B469" s="51" t="s">
        <v>74</v>
      </c>
      <c r="C469" s="50">
        <v>1</v>
      </c>
      <c r="D469" s="50">
        <v>2</v>
      </c>
      <c r="E469" s="50">
        <v>3</v>
      </c>
      <c r="F469" s="50">
        <v>4</v>
      </c>
      <c r="G469" s="50">
        <v>5</v>
      </c>
      <c r="H469" s="50">
        <v>6</v>
      </c>
      <c r="I469" s="50">
        <v>7</v>
      </c>
      <c r="J469" s="50">
        <v>8</v>
      </c>
      <c r="K469" s="50">
        <v>9</v>
      </c>
      <c r="L469" s="50">
        <v>10</v>
      </c>
      <c r="M469" s="50">
        <v>11</v>
      </c>
      <c r="N469" s="50">
        <v>12</v>
      </c>
      <c r="O469" s="50">
        <v>13</v>
      </c>
      <c r="P469" s="154" t="s">
        <v>2</v>
      </c>
    </row>
    <row r="470" spans="1:16" x14ac:dyDescent="0.3">
      <c r="A470" s="153"/>
      <c r="B470" s="52" t="s">
        <v>1</v>
      </c>
      <c r="C470" s="53" t="s">
        <v>75</v>
      </c>
      <c r="D470" s="53" t="s">
        <v>76</v>
      </c>
      <c r="E470" s="53" t="s">
        <v>77</v>
      </c>
      <c r="F470" s="53" t="s">
        <v>78</v>
      </c>
      <c r="G470" s="53" t="s">
        <v>79</v>
      </c>
      <c r="H470" s="53" t="s">
        <v>80</v>
      </c>
      <c r="I470" s="53" t="s">
        <v>81</v>
      </c>
      <c r="J470" s="53" t="s">
        <v>82</v>
      </c>
      <c r="K470" s="53" t="s">
        <v>83</v>
      </c>
      <c r="L470" s="53" t="s">
        <v>84</v>
      </c>
      <c r="M470" s="53" t="s">
        <v>85</v>
      </c>
      <c r="N470" s="53" t="s">
        <v>86</v>
      </c>
      <c r="O470" s="53" t="s">
        <v>87</v>
      </c>
      <c r="P470" s="155"/>
    </row>
    <row r="471" spans="1:16" x14ac:dyDescent="0.3">
      <c r="A471" s="156" t="s">
        <v>24</v>
      </c>
      <c r="B471" s="157"/>
      <c r="C471" s="45"/>
      <c r="D471" s="45"/>
      <c r="E471" s="92"/>
      <c r="F471" s="92"/>
      <c r="G471" s="92"/>
      <c r="H471" s="57"/>
      <c r="I471" s="92"/>
      <c r="J471" s="92"/>
      <c r="K471" s="92"/>
      <c r="L471" s="45"/>
      <c r="M471" s="92"/>
      <c r="N471" s="92"/>
      <c r="O471" s="92"/>
      <c r="P471" s="127">
        <f t="shared" ref="P471:P476" si="48">SUM(C471:O471)</f>
        <v>0</v>
      </c>
    </row>
    <row r="472" spans="1:16" x14ac:dyDescent="0.3">
      <c r="A472" s="158" t="s">
        <v>25</v>
      </c>
      <c r="B472" s="159"/>
      <c r="C472" s="46"/>
      <c r="D472" s="46"/>
      <c r="E472" s="47"/>
      <c r="F472" s="47"/>
      <c r="G472" s="47"/>
      <c r="H472" s="58"/>
      <c r="I472" s="47"/>
      <c r="J472" s="47"/>
      <c r="K472" s="47"/>
      <c r="L472" s="47"/>
      <c r="M472" s="46"/>
      <c r="N472" s="46"/>
      <c r="O472" s="46"/>
      <c r="P472" s="128">
        <f t="shared" si="48"/>
        <v>0</v>
      </c>
    </row>
    <row r="473" spans="1:16" x14ac:dyDescent="0.3">
      <c r="A473" s="158" t="s">
        <v>26</v>
      </c>
      <c r="B473" s="159"/>
      <c r="C473" s="46"/>
      <c r="D473" s="166">
        <v>20</v>
      </c>
      <c r="E473" s="167"/>
      <c r="F473" s="167"/>
      <c r="G473" s="168"/>
      <c r="H473" s="59"/>
      <c r="I473" s="46"/>
      <c r="J473" s="46"/>
      <c r="K473" s="46"/>
      <c r="L473" s="47"/>
      <c r="M473" s="47"/>
      <c r="N473" s="47"/>
      <c r="O473" s="46"/>
      <c r="P473" s="128">
        <f t="shared" si="48"/>
        <v>20</v>
      </c>
    </row>
    <row r="474" spans="1:16" x14ac:dyDescent="0.3">
      <c r="A474" s="158" t="s">
        <v>27</v>
      </c>
      <c r="B474" s="159"/>
      <c r="C474" s="46"/>
      <c r="D474" s="46"/>
      <c r="E474" s="47"/>
      <c r="F474" s="47"/>
      <c r="G474" s="47"/>
      <c r="H474" s="59"/>
      <c r="I474" s="169">
        <v>7</v>
      </c>
      <c r="J474" s="170"/>
      <c r="K474" s="171"/>
      <c r="L474" s="47"/>
      <c r="M474" s="46"/>
      <c r="N474" s="46"/>
      <c r="O474" s="46"/>
      <c r="P474" s="128">
        <f t="shared" si="48"/>
        <v>7</v>
      </c>
    </row>
    <row r="475" spans="1:16" x14ac:dyDescent="0.3">
      <c r="A475" s="150" t="s">
        <v>28</v>
      </c>
      <c r="B475" s="151"/>
      <c r="C475" s="48"/>
      <c r="D475" s="48"/>
      <c r="E475" s="49"/>
      <c r="F475" s="49"/>
      <c r="G475" s="49"/>
      <c r="H475" s="60"/>
      <c r="I475" s="49"/>
      <c r="J475" s="49"/>
      <c r="K475" s="49"/>
      <c r="L475" s="49"/>
      <c r="M475" s="48"/>
      <c r="N475" s="48"/>
      <c r="O475" s="48"/>
      <c r="P475" s="129">
        <f t="shared" si="48"/>
        <v>0</v>
      </c>
    </row>
    <row r="476" spans="1:16" x14ac:dyDescent="0.3">
      <c r="A476" s="61" t="s">
        <v>3</v>
      </c>
      <c r="B476" s="62"/>
      <c r="C476" s="63">
        <v>0</v>
      </c>
      <c r="D476" s="63">
        <f>D473</f>
        <v>20</v>
      </c>
      <c r="E476" s="63">
        <f>D473</f>
        <v>20</v>
      </c>
      <c r="F476" s="63">
        <f>D473</f>
        <v>20</v>
      </c>
      <c r="G476" s="63">
        <f>D473</f>
        <v>20</v>
      </c>
      <c r="H476" s="65"/>
      <c r="I476" s="63">
        <f>I474</f>
        <v>7</v>
      </c>
      <c r="J476" s="63">
        <f>I474</f>
        <v>7</v>
      </c>
      <c r="K476" s="63">
        <f>I474</f>
        <v>7</v>
      </c>
      <c r="L476" s="63">
        <v>0</v>
      </c>
      <c r="M476" s="63">
        <v>0</v>
      </c>
      <c r="N476" s="63">
        <v>0</v>
      </c>
      <c r="O476" s="63">
        <v>0</v>
      </c>
      <c r="P476" s="63">
        <f t="shared" si="48"/>
        <v>101</v>
      </c>
    </row>
    <row r="477" spans="1:16" x14ac:dyDescent="0.3">
      <c r="A477" s="66" t="s">
        <v>4</v>
      </c>
      <c r="B477" s="67"/>
      <c r="C477" s="68">
        <v>0</v>
      </c>
      <c r="D477" s="68">
        <v>1</v>
      </c>
      <c r="E477" s="68">
        <v>1</v>
      </c>
      <c r="F477" s="68">
        <v>1</v>
      </c>
      <c r="G477" s="68">
        <v>1</v>
      </c>
      <c r="H477" s="65"/>
      <c r="I477" s="68">
        <v>1</v>
      </c>
      <c r="J477" s="68">
        <v>1</v>
      </c>
      <c r="K477" s="68">
        <v>1</v>
      </c>
      <c r="L477" s="68">
        <v>0</v>
      </c>
      <c r="M477" s="68">
        <v>0</v>
      </c>
      <c r="N477" s="68">
        <v>0</v>
      </c>
      <c r="O477" s="68">
        <v>0</v>
      </c>
      <c r="P477" s="68">
        <f>IF(SUM(C477:O477)&gt;35,35,SUM(C477:O477))</f>
        <v>7</v>
      </c>
    </row>
    <row r="478" spans="1:16" x14ac:dyDescent="0.3">
      <c r="A478" s="40" t="s">
        <v>7</v>
      </c>
      <c r="C478" s="41" t="s">
        <v>45</v>
      </c>
      <c r="D478" s="1" t="s">
        <v>9</v>
      </c>
      <c r="E478" s="69" t="s">
        <v>33</v>
      </c>
      <c r="F478" s="16" t="s">
        <v>10</v>
      </c>
      <c r="G478" s="41" t="s">
        <v>8</v>
      </c>
      <c r="H478" s="1" t="s">
        <v>29</v>
      </c>
    </row>
    <row r="479" spans="1:16" x14ac:dyDescent="0.3">
      <c r="A479" s="152" t="s">
        <v>0</v>
      </c>
      <c r="B479" s="51" t="s">
        <v>74</v>
      </c>
      <c r="C479" s="50">
        <v>1</v>
      </c>
      <c r="D479" s="50">
        <v>2</v>
      </c>
      <c r="E479" s="50">
        <v>3</v>
      </c>
      <c r="F479" s="50">
        <v>4</v>
      </c>
      <c r="G479" s="50">
        <v>5</v>
      </c>
      <c r="H479" s="50">
        <v>6</v>
      </c>
      <c r="I479" s="50">
        <v>7</v>
      </c>
      <c r="J479" s="50">
        <v>8</v>
      </c>
      <c r="K479" s="50">
        <v>9</v>
      </c>
      <c r="L479" s="50">
        <v>10</v>
      </c>
      <c r="M479" s="50">
        <v>11</v>
      </c>
      <c r="N479" s="50">
        <v>12</v>
      </c>
      <c r="O479" s="50">
        <v>13</v>
      </c>
      <c r="P479" s="154" t="s">
        <v>2</v>
      </c>
    </row>
    <row r="480" spans="1:16" x14ac:dyDescent="0.3">
      <c r="A480" s="153"/>
      <c r="B480" s="52" t="s">
        <v>1</v>
      </c>
      <c r="C480" s="53" t="s">
        <v>75</v>
      </c>
      <c r="D480" s="53" t="s">
        <v>76</v>
      </c>
      <c r="E480" s="53" t="s">
        <v>77</v>
      </c>
      <c r="F480" s="53" t="s">
        <v>78</v>
      </c>
      <c r="G480" s="53" t="s">
        <v>79</v>
      </c>
      <c r="H480" s="53" t="s">
        <v>80</v>
      </c>
      <c r="I480" s="53" t="s">
        <v>81</v>
      </c>
      <c r="J480" s="53" t="s">
        <v>82</v>
      </c>
      <c r="K480" s="53" t="s">
        <v>83</v>
      </c>
      <c r="L480" s="53" t="s">
        <v>84</v>
      </c>
      <c r="M480" s="53" t="s">
        <v>85</v>
      </c>
      <c r="N480" s="53" t="s">
        <v>86</v>
      </c>
      <c r="O480" s="53" t="s">
        <v>87</v>
      </c>
      <c r="P480" s="155"/>
    </row>
    <row r="481" spans="1:16" x14ac:dyDescent="0.3">
      <c r="A481" s="156" t="s">
        <v>24</v>
      </c>
      <c r="B481" s="157"/>
      <c r="C481" s="45"/>
      <c r="D481" s="45"/>
      <c r="E481" s="92"/>
      <c r="F481" s="92"/>
      <c r="G481" s="92"/>
      <c r="H481" s="57"/>
      <c r="I481" s="92"/>
      <c r="J481" s="92"/>
      <c r="K481" s="92"/>
      <c r="L481" s="45"/>
      <c r="M481" s="92"/>
      <c r="N481" s="92"/>
      <c r="O481" s="92"/>
      <c r="P481" s="127">
        <f t="shared" ref="P481:P486" si="49">SUM(C481:O481)</f>
        <v>0</v>
      </c>
    </row>
    <row r="482" spans="1:16" x14ac:dyDescent="0.3">
      <c r="A482" s="158" t="s">
        <v>25</v>
      </c>
      <c r="B482" s="159"/>
      <c r="C482" s="46"/>
      <c r="D482" s="46"/>
      <c r="E482" s="47"/>
      <c r="F482" s="47"/>
      <c r="G482" s="47"/>
      <c r="H482" s="58"/>
      <c r="I482" s="163">
        <v>27</v>
      </c>
      <c r="J482" s="164"/>
      <c r="K482" s="164"/>
      <c r="L482" s="164"/>
      <c r="M482" s="165"/>
      <c r="N482" s="46"/>
      <c r="O482" s="46"/>
      <c r="P482" s="128">
        <f t="shared" si="49"/>
        <v>27</v>
      </c>
    </row>
    <row r="483" spans="1:16" x14ac:dyDescent="0.3">
      <c r="A483" s="158" t="s">
        <v>26</v>
      </c>
      <c r="B483" s="159"/>
      <c r="C483" s="46"/>
      <c r="D483" s="46"/>
      <c r="E483" s="47"/>
      <c r="F483" s="47"/>
      <c r="G483" s="47"/>
      <c r="H483" s="59"/>
      <c r="I483" s="46"/>
      <c r="J483" s="46"/>
      <c r="K483" s="46"/>
      <c r="L483" s="47"/>
      <c r="M483" s="47"/>
      <c r="N483" s="47"/>
      <c r="O483" s="46"/>
      <c r="P483" s="128">
        <f t="shared" si="49"/>
        <v>0</v>
      </c>
    </row>
    <row r="484" spans="1:16" x14ac:dyDescent="0.3">
      <c r="A484" s="158" t="s">
        <v>27</v>
      </c>
      <c r="B484" s="159"/>
      <c r="C484" s="46"/>
      <c r="D484" s="46"/>
      <c r="E484" s="169">
        <v>51</v>
      </c>
      <c r="F484" s="170"/>
      <c r="G484" s="171"/>
      <c r="H484" s="59"/>
      <c r="I484" s="47"/>
      <c r="J484" s="47"/>
      <c r="K484" s="47"/>
      <c r="L484" s="47"/>
      <c r="M484" s="46"/>
      <c r="N484" s="46"/>
      <c r="O484" s="46"/>
      <c r="P484" s="128">
        <f t="shared" si="49"/>
        <v>51</v>
      </c>
    </row>
    <row r="485" spans="1:16" x14ac:dyDescent="0.3">
      <c r="A485" s="150" t="s">
        <v>28</v>
      </c>
      <c r="B485" s="151"/>
      <c r="C485" s="48"/>
      <c r="D485" s="48"/>
      <c r="E485" s="49"/>
      <c r="F485" s="49"/>
      <c r="G485" s="49"/>
      <c r="H485" s="60"/>
      <c r="I485" s="49"/>
      <c r="J485" s="49"/>
      <c r="K485" s="49"/>
      <c r="L485" s="49"/>
      <c r="M485" s="48"/>
      <c r="N485" s="48"/>
      <c r="O485" s="48"/>
      <c r="P485" s="129">
        <f t="shared" si="49"/>
        <v>0</v>
      </c>
    </row>
    <row r="486" spans="1:16" x14ac:dyDescent="0.3">
      <c r="A486" s="61" t="s">
        <v>3</v>
      </c>
      <c r="B486" s="62"/>
      <c r="C486" s="63">
        <v>0</v>
      </c>
      <c r="D486" s="63">
        <v>0</v>
      </c>
      <c r="E486" s="63">
        <f>E484</f>
        <v>51</v>
      </c>
      <c r="F486" s="63">
        <f>E484</f>
        <v>51</v>
      </c>
      <c r="G486" s="63">
        <f>E484</f>
        <v>51</v>
      </c>
      <c r="H486" s="65"/>
      <c r="I486" s="63">
        <f>I482</f>
        <v>27</v>
      </c>
      <c r="J486" s="63">
        <f>I482</f>
        <v>27</v>
      </c>
      <c r="K486" s="63">
        <f>I482</f>
        <v>27</v>
      </c>
      <c r="L486" s="63">
        <f>I482</f>
        <v>27</v>
      </c>
      <c r="M486" s="63">
        <f>I482</f>
        <v>27</v>
      </c>
      <c r="N486" s="63">
        <v>0</v>
      </c>
      <c r="O486" s="63">
        <v>0</v>
      </c>
      <c r="P486" s="63">
        <f t="shared" si="49"/>
        <v>288</v>
      </c>
    </row>
    <row r="487" spans="1:16" x14ac:dyDescent="0.3">
      <c r="A487" s="201" t="s">
        <v>4</v>
      </c>
      <c r="B487" s="202"/>
      <c r="C487" s="203">
        <v>0</v>
      </c>
      <c r="D487" s="203">
        <v>0</v>
      </c>
      <c r="E487" s="203">
        <v>1</v>
      </c>
      <c r="F487" s="68">
        <v>1</v>
      </c>
      <c r="G487" s="68">
        <v>1</v>
      </c>
      <c r="H487" s="65"/>
      <c r="I487" s="68">
        <v>1</v>
      </c>
      <c r="J487" s="68">
        <v>1</v>
      </c>
      <c r="K487" s="68">
        <v>1</v>
      </c>
      <c r="L487" s="68">
        <v>1</v>
      </c>
      <c r="M487" s="68">
        <v>1</v>
      </c>
      <c r="N487" s="68">
        <v>0</v>
      </c>
      <c r="O487" s="68">
        <v>0</v>
      </c>
      <c r="P487" s="68">
        <f>IF(SUM(C487:O487)&gt;35,35,SUM(C487:O487))</f>
        <v>8</v>
      </c>
    </row>
    <row r="488" spans="1:16" ht="21" x14ac:dyDescent="0.35">
      <c r="A488" s="56" t="s">
        <v>88</v>
      </c>
      <c r="B488" s="204"/>
      <c r="C488" s="56">
        <v>14217</v>
      </c>
      <c r="D488" s="56"/>
      <c r="E488" s="56"/>
      <c r="F488" s="8"/>
      <c r="G488" s="8"/>
      <c r="H488" s="39"/>
      <c r="I488" s="9"/>
      <c r="J488" s="9"/>
      <c r="K488" s="9"/>
      <c r="L488" s="9"/>
      <c r="M488" s="9"/>
      <c r="N488" s="8"/>
      <c r="O488" s="8"/>
      <c r="P488" s="126"/>
    </row>
    <row r="489" spans="1:16" x14ac:dyDescent="0.3">
      <c r="A489" s="40" t="s">
        <v>7</v>
      </c>
      <c r="C489" s="69" t="s">
        <v>33</v>
      </c>
      <c r="D489" s="16" t="s">
        <v>9</v>
      </c>
      <c r="E489" s="41" t="s">
        <v>8</v>
      </c>
      <c r="F489" s="1" t="s">
        <v>10</v>
      </c>
      <c r="G489" s="41" t="s">
        <v>8</v>
      </c>
      <c r="H489" s="1" t="s">
        <v>29</v>
      </c>
    </row>
    <row r="490" spans="1:16" x14ac:dyDescent="0.3">
      <c r="A490" s="152" t="s">
        <v>0</v>
      </c>
      <c r="B490" s="51" t="s">
        <v>74</v>
      </c>
      <c r="C490" s="50">
        <v>1</v>
      </c>
      <c r="D490" s="50">
        <v>2</v>
      </c>
      <c r="E490" s="50">
        <v>3</v>
      </c>
      <c r="F490" s="50">
        <v>4</v>
      </c>
      <c r="G490" s="50">
        <v>5</v>
      </c>
      <c r="H490" s="50">
        <v>6</v>
      </c>
      <c r="I490" s="50">
        <v>7</v>
      </c>
      <c r="J490" s="50">
        <v>8</v>
      </c>
      <c r="K490" s="50">
        <v>9</v>
      </c>
      <c r="L490" s="50">
        <v>10</v>
      </c>
      <c r="M490" s="50">
        <v>11</v>
      </c>
      <c r="N490" s="50">
        <v>12</v>
      </c>
      <c r="O490" s="50">
        <v>13</v>
      </c>
      <c r="P490" s="154" t="s">
        <v>2</v>
      </c>
    </row>
    <row r="491" spans="1:16" x14ac:dyDescent="0.3">
      <c r="A491" s="153"/>
      <c r="B491" s="52" t="s">
        <v>1</v>
      </c>
      <c r="C491" s="53" t="s">
        <v>75</v>
      </c>
      <c r="D491" s="53" t="s">
        <v>76</v>
      </c>
      <c r="E491" s="53" t="s">
        <v>77</v>
      </c>
      <c r="F491" s="53" t="s">
        <v>78</v>
      </c>
      <c r="G491" s="53" t="s">
        <v>79</v>
      </c>
      <c r="H491" s="53" t="s">
        <v>80</v>
      </c>
      <c r="I491" s="53" t="s">
        <v>81</v>
      </c>
      <c r="J491" s="53" t="s">
        <v>82</v>
      </c>
      <c r="K491" s="53" t="s">
        <v>83</v>
      </c>
      <c r="L491" s="53" t="s">
        <v>84</v>
      </c>
      <c r="M491" s="53" t="s">
        <v>85</v>
      </c>
      <c r="N491" s="53" t="s">
        <v>86</v>
      </c>
      <c r="O491" s="53" t="s">
        <v>87</v>
      </c>
      <c r="P491" s="155"/>
    </row>
    <row r="492" spans="1:16" x14ac:dyDescent="0.3">
      <c r="A492" s="156" t="s">
        <v>24</v>
      </c>
      <c r="B492" s="157"/>
      <c r="C492" s="45"/>
      <c r="D492" s="45"/>
      <c r="E492" s="160">
        <v>35</v>
      </c>
      <c r="F492" s="161"/>
      <c r="G492" s="162"/>
      <c r="H492" s="57"/>
      <c r="I492" s="160">
        <v>13</v>
      </c>
      <c r="J492" s="161"/>
      <c r="K492" s="162"/>
      <c r="L492" s="45"/>
      <c r="M492" s="92"/>
      <c r="N492" s="92"/>
      <c r="O492" s="92"/>
      <c r="P492" s="127">
        <f>SUM(C492:O492)</f>
        <v>48</v>
      </c>
    </row>
    <row r="493" spans="1:16" x14ac:dyDescent="0.3">
      <c r="A493" s="158" t="s">
        <v>25</v>
      </c>
      <c r="B493" s="159"/>
      <c r="C493" s="46"/>
      <c r="D493" s="163">
        <v>13</v>
      </c>
      <c r="E493" s="164"/>
      <c r="F493" s="164"/>
      <c r="G493" s="165"/>
      <c r="H493" s="58"/>
      <c r="I493" s="163">
        <v>44</v>
      </c>
      <c r="J493" s="164"/>
      <c r="K493" s="164"/>
      <c r="L493" s="165"/>
      <c r="M493" s="46"/>
      <c r="N493" s="46"/>
      <c r="O493" s="46"/>
      <c r="P493" s="128">
        <f t="shared" ref="P493:P496" si="50">SUM(C493:O493)</f>
        <v>57</v>
      </c>
    </row>
    <row r="494" spans="1:16" x14ac:dyDescent="0.3">
      <c r="A494" s="158" t="s">
        <v>26</v>
      </c>
      <c r="B494" s="159"/>
      <c r="C494" s="46"/>
      <c r="D494" s="46"/>
      <c r="E494" s="166">
        <v>19</v>
      </c>
      <c r="F494" s="167"/>
      <c r="G494" s="168"/>
      <c r="H494" s="59"/>
      <c r="I494" s="166">
        <v>21</v>
      </c>
      <c r="J494" s="167"/>
      <c r="K494" s="167"/>
      <c r="L494" s="168"/>
      <c r="M494" s="166">
        <v>51</v>
      </c>
      <c r="N494" s="167"/>
      <c r="O494" s="168"/>
      <c r="P494" s="128">
        <f>SUM(C494:O494)</f>
        <v>91</v>
      </c>
    </row>
    <row r="495" spans="1:16" x14ac:dyDescent="0.3">
      <c r="A495" s="158" t="s">
        <v>27</v>
      </c>
      <c r="B495" s="159"/>
      <c r="C495" s="46"/>
      <c r="D495" s="169">
        <v>9</v>
      </c>
      <c r="E495" s="170"/>
      <c r="F495" s="170"/>
      <c r="G495" s="171"/>
      <c r="H495" s="59"/>
      <c r="I495" s="169">
        <v>28</v>
      </c>
      <c r="J495" s="170"/>
      <c r="K495" s="170"/>
      <c r="L495" s="171"/>
      <c r="M495" s="46"/>
      <c r="N495" s="46"/>
      <c r="O495" s="46"/>
      <c r="P495" s="128">
        <f t="shared" si="50"/>
        <v>37</v>
      </c>
    </row>
    <row r="496" spans="1:16" x14ac:dyDescent="0.3">
      <c r="A496" s="150" t="s">
        <v>28</v>
      </c>
      <c r="B496" s="151"/>
      <c r="C496" s="48"/>
      <c r="D496" s="172">
        <v>50</v>
      </c>
      <c r="E496" s="173"/>
      <c r="F496" s="173"/>
      <c r="G496" s="174"/>
      <c r="H496" s="60"/>
      <c r="I496" s="172">
        <v>31</v>
      </c>
      <c r="J496" s="173"/>
      <c r="K496" s="173"/>
      <c r="L496" s="174"/>
      <c r="M496" s="48"/>
      <c r="N496" s="48"/>
      <c r="O496" s="48"/>
      <c r="P496" s="129">
        <f t="shared" si="50"/>
        <v>81</v>
      </c>
    </row>
    <row r="497" spans="1:16" x14ac:dyDescent="0.3">
      <c r="A497" s="61" t="s">
        <v>3</v>
      </c>
      <c r="B497" s="62"/>
      <c r="C497" s="63">
        <v>0</v>
      </c>
      <c r="D497" s="63">
        <f>SUM(D493,D495,D496)</f>
        <v>72</v>
      </c>
      <c r="E497" s="63">
        <f>SUM(E492,D493,E494,D495,D496)</f>
        <v>126</v>
      </c>
      <c r="F497" s="63">
        <f>SUM(E492,D493,E494,D495,D496)</f>
        <v>126</v>
      </c>
      <c r="G497" s="63">
        <f>SUM(E492,D493,E494,D495,D496)</f>
        <v>126</v>
      </c>
      <c r="H497" s="65"/>
      <c r="I497" s="63">
        <f>SUM(I492,I493,I494,I495,I496)</f>
        <v>137</v>
      </c>
      <c r="J497" s="63">
        <f>SUM(I492,I493,I494,I495,I496)</f>
        <v>137</v>
      </c>
      <c r="K497" s="63">
        <f>SUM(I492,I493,I494,I495,I496)</f>
        <v>137</v>
      </c>
      <c r="L497" s="63">
        <f>SUM(I493,I494,I495,I496)</f>
        <v>124</v>
      </c>
      <c r="M497" s="63">
        <f>M494</f>
        <v>51</v>
      </c>
      <c r="N497" s="63">
        <f>M494</f>
        <v>51</v>
      </c>
      <c r="O497" s="63">
        <f>M494</f>
        <v>51</v>
      </c>
      <c r="P497" s="63">
        <f>SUM(C497:O497)</f>
        <v>1138</v>
      </c>
    </row>
    <row r="498" spans="1:16" x14ac:dyDescent="0.3">
      <c r="A498" s="66" t="s">
        <v>4</v>
      </c>
      <c r="B498" s="67"/>
      <c r="C498" s="68">
        <v>0</v>
      </c>
      <c r="D498" s="68">
        <v>3</v>
      </c>
      <c r="E498" s="68">
        <v>5</v>
      </c>
      <c r="F498" s="68">
        <v>5</v>
      </c>
      <c r="G498" s="68">
        <v>5</v>
      </c>
      <c r="H498" s="65"/>
      <c r="I498" s="68">
        <v>5</v>
      </c>
      <c r="J498" s="68">
        <v>5</v>
      </c>
      <c r="K498" s="68">
        <v>5</v>
      </c>
      <c r="L498" s="68">
        <v>4</v>
      </c>
      <c r="M498" s="68">
        <v>1</v>
      </c>
      <c r="N498" s="68">
        <v>1</v>
      </c>
      <c r="O498" s="68">
        <v>1</v>
      </c>
      <c r="P498" s="68">
        <f>IF(SUM(C498:O498)&gt;35,35,SUM(C498:O498))</f>
        <v>35</v>
      </c>
    </row>
    <row r="499" spans="1:16" x14ac:dyDescent="0.3">
      <c r="A499" s="40" t="s">
        <v>7</v>
      </c>
      <c r="C499" s="41" t="s">
        <v>45</v>
      </c>
      <c r="D499" s="1" t="s">
        <v>9</v>
      </c>
      <c r="E499" s="69" t="s">
        <v>33</v>
      </c>
      <c r="F499" s="16" t="s">
        <v>10</v>
      </c>
      <c r="G499" s="41" t="s">
        <v>8</v>
      </c>
      <c r="H499" s="1" t="s">
        <v>29</v>
      </c>
    </row>
    <row r="500" spans="1:16" x14ac:dyDescent="0.3">
      <c r="A500" s="152" t="s">
        <v>0</v>
      </c>
      <c r="B500" s="51" t="s">
        <v>74</v>
      </c>
      <c r="C500" s="50">
        <v>1</v>
      </c>
      <c r="D500" s="50">
        <v>2</v>
      </c>
      <c r="E500" s="50">
        <v>3</v>
      </c>
      <c r="F500" s="50">
        <v>4</v>
      </c>
      <c r="G500" s="50">
        <v>5</v>
      </c>
      <c r="H500" s="50">
        <v>6</v>
      </c>
      <c r="I500" s="50">
        <v>7</v>
      </c>
      <c r="J500" s="50">
        <v>8</v>
      </c>
      <c r="K500" s="50">
        <v>9</v>
      </c>
      <c r="L500" s="50">
        <v>10</v>
      </c>
      <c r="M500" s="50">
        <v>11</v>
      </c>
      <c r="N500" s="50">
        <v>12</v>
      </c>
      <c r="O500" s="50">
        <v>13</v>
      </c>
      <c r="P500" s="154" t="s">
        <v>2</v>
      </c>
    </row>
    <row r="501" spans="1:16" x14ac:dyDescent="0.3">
      <c r="A501" s="153"/>
      <c r="B501" s="52" t="s">
        <v>1</v>
      </c>
      <c r="C501" s="53" t="s">
        <v>75</v>
      </c>
      <c r="D501" s="53" t="s">
        <v>76</v>
      </c>
      <c r="E501" s="53" t="s">
        <v>77</v>
      </c>
      <c r="F501" s="53" t="s">
        <v>78</v>
      </c>
      <c r="G501" s="53" t="s">
        <v>79</v>
      </c>
      <c r="H501" s="53" t="s">
        <v>80</v>
      </c>
      <c r="I501" s="53" t="s">
        <v>81</v>
      </c>
      <c r="J501" s="53" t="s">
        <v>82</v>
      </c>
      <c r="K501" s="53" t="s">
        <v>83</v>
      </c>
      <c r="L501" s="53" t="s">
        <v>84</v>
      </c>
      <c r="M501" s="53" t="s">
        <v>85</v>
      </c>
      <c r="N501" s="53" t="s">
        <v>86</v>
      </c>
      <c r="O501" s="53" t="s">
        <v>87</v>
      </c>
      <c r="P501" s="155"/>
    </row>
    <row r="502" spans="1:16" x14ac:dyDescent="0.3">
      <c r="A502" s="156" t="s">
        <v>24</v>
      </c>
      <c r="B502" s="157"/>
      <c r="C502" s="45"/>
      <c r="D502" s="160">
        <v>27</v>
      </c>
      <c r="E502" s="161"/>
      <c r="F502" s="161"/>
      <c r="G502" s="162"/>
      <c r="H502" s="57"/>
      <c r="I502" s="160">
        <v>17</v>
      </c>
      <c r="J502" s="161"/>
      <c r="K502" s="161"/>
      <c r="L502" s="162"/>
      <c r="M502" s="92"/>
      <c r="N502" s="92"/>
      <c r="O502" s="92"/>
      <c r="P502" s="127">
        <f>SUM(C502:O502)</f>
        <v>44</v>
      </c>
    </row>
    <row r="503" spans="1:16" x14ac:dyDescent="0.3">
      <c r="A503" s="158" t="s">
        <v>25</v>
      </c>
      <c r="B503" s="159"/>
      <c r="C503" s="46"/>
      <c r="D503" s="46"/>
      <c r="E503" s="47"/>
      <c r="F503" s="47"/>
      <c r="G503" s="47"/>
      <c r="H503" s="58"/>
      <c r="I503" s="163">
        <v>20</v>
      </c>
      <c r="J503" s="164"/>
      <c r="K503" s="164"/>
      <c r="L503" s="165"/>
      <c r="M503" s="46"/>
      <c r="N503" s="46"/>
      <c r="O503" s="46"/>
      <c r="P503" s="128">
        <f t="shared" ref="P503:P507" si="51">SUM(C503:O503)</f>
        <v>20</v>
      </c>
    </row>
    <row r="504" spans="1:16" x14ac:dyDescent="0.3">
      <c r="A504" s="158" t="s">
        <v>26</v>
      </c>
      <c r="B504" s="159"/>
      <c r="C504" s="46"/>
      <c r="D504" s="166">
        <v>32</v>
      </c>
      <c r="E504" s="167"/>
      <c r="F504" s="167"/>
      <c r="G504" s="168"/>
      <c r="H504" s="59"/>
      <c r="I504" s="166">
        <v>7</v>
      </c>
      <c r="J504" s="167"/>
      <c r="K504" s="167"/>
      <c r="L504" s="168"/>
      <c r="M504" s="47"/>
      <c r="N504" s="47"/>
      <c r="O504" s="46"/>
      <c r="P504" s="128">
        <f t="shared" si="51"/>
        <v>39</v>
      </c>
    </row>
    <row r="505" spans="1:16" x14ac:dyDescent="0.3">
      <c r="A505" s="158" t="s">
        <v>27</v>
      </c>
      <c r="B505" s="159"/>
      <c r="C505" s="46"/>
      <c r="D505" s="169">
        <v>13</v>
      </c>
      <c r="E505" s="170"/>
      <c r="F505" s="170"/>
      <c r="G505" s="171"/>
      <c r="H505" s="59"/>
      <c r="I505" s="169">
        <v>18</v>
      </c>
      <c r="J505" s="170"/>
      <c r="K505" s="171"/>
      <c r="L505" s="47"/>
      <c r="M505" s="46"/>
      <c r="N505" s="46"/>
      <c r="O505" s="46"/>
      <c r="P505" s="128">
        <f t="shared" si="51"/>
        <v>31</v>
      </c>
    </row>
    <row r="506" spans="1:16" x14ac:dyDescent="0.3">
      <c r="A506" s="150" t="s">
        <v>28</v>
      </c>
      <c r="B506" s="151"/>
      <c r="C506" s="48"/>
      <c r="D506" s="172">
        <v>50</v>
      </c>
      <c r="E506" s="173"/>
      <c r="F506" s="173"/>
      <c r="G506" s="174"/>
      <c r="H506" s="60"/>
      <c r="I506" s="49"/>
      <c r="J506" s="49"/>
      <c r="K506" s="49"/>
      <c r="L506" s="49"/>
      <c r="M506" s="48"/>
      <c r="N506" s="48"/>
      <c r="O506" s="48"/>
      <c r="P506" s="129">
        <f t="shared" si="51"/>
        <v>50</v>
      </c>
    </row>
    <row r="507" spans="1:16" x14ac:dyDescent="0.3">
      <c r="A507" s="61" t="s">
        <v>3</v>
      </c>
      <c r="B507" s="62"/>
      <c r="C507" s="63">
        <v>0</v>
      </c>
      <c r="D507" s="63">
        <f>SUM(D502,D504,D505,D506)</f>
        <v>122</v>
      </c>
      <c r="E507" s="63">
        <f>SUM(D502,D504,D505,D506)</f>
        <v>122</v>
      </c>
      <c r="F507" s="63">
        <f>SUM(D502,D504,D505,D506)</f>
        <v>122</v>
      </c>
      <c r="G507" s="63">
        <f>SUM(D502,D504,D505,D506)</f>
        <v>122</v>
      </c>
      <c r="H507" s="65"/>
      <c r="I507" s="63">
        <f>SUM(I502,I503,I504,I505)</f>
        <v>62</v>
      </c>
      <c r="J507" s="63">
        <f>SUM(I502,I503,I504,I505)</f>
        <v>62</v>
      </c>
      <c r="K507" s="63">
        <f>SUM(I502,I503,I504,I505)</f>
        <v>62</v>
      </c>
      <c r="L507" s="63">
        <f>SUM(I502,I503,I504)</f>
        <v>44</v>
      </c>
      <c r="M507" s="63">
        <v>0</v>
      </c>
      <c r="N507" s="63">
        <v>0</v>
      </c>
      <c r="O507" s="63">
        <v>0</v>
      </c>
      <c r="P507" s="63">
        <f t="shared" si="51"/>
        <v>718</v>
      </c>
    </row>
    <row r="508" spans="1:16" x14ac:dyDescent="0.3">
      <c r="A508" s="201" t="s">
        <v>4</v>
      </c>
      <c r="B508" s="202"/>
      <c r="C508" s="203">
        <v>0</v>
      </c>
      <c r="D508" s="203">
        <v>4</v>
      </c>
      <c r="E508" s="203">
        <v>4</v>
      </c>
      <c r="F508" s="68">
        <v>4</v>
      </c>
      <c r="G508" s="68">
        <v>4</v>
      </c>
      <c r="H508" s="65"/>
      <c r="I508" s="68">
        <v>4</v>
      </c>
      <c r="J508" s="68">
        <v>4</v>
      </c>
      <c r="K508" s="68">
        <v>4</v>
      </c>
      <c r="L508" s="68">
        <v>3</v>
      </c>
      <c r="M508" s="68">
        <v>0</v>
      </c>
      <c r="N508" s="68">
        <v>0</v>
      </c>
      <c r="O508" s="68">
        <v>0</v>
      </c>
      <c r="P508" s="68">
        <f>IF(SUM(C508:O508)&gt;35,35,SUM(C508:O508))</f>
        <v>31</v>
      </c>
    </row>
    <row r="509" spans="1:16" ht="21" x14ac:dyDescent="0.35">
      <c r="A509" s="56" t="s">
        <v>88</v>
      </c>
      <c r="B509" s="204"/>
      <c r="C509" s="56">
        <v>14218</v>
      </c>
      <c r="D509" s="56"/>
      <c r="E509" s="56"/>
      <c r="F509" s="8"/>
      <c r="G509" s="8"/>
      <c r="H509" s="39"/>
      <c r="I509" s="9"/>
      <c r="J509" s="9"/>
      <c r="K509" s="9"/>
      <c r="L509" s="9"/>
      <c r="M509" s="9"/>
      <c r="N509" s="8"/>
      <c r="O509" s="8"/>
      <c r="P509" s="126"/>
    </row>
    <row r="510" spans="1:16" x14ac:dyDescent="0.3">
      <c r="A510" s="40" t="s">
        <v>7</v>
      </c>
      <c r="C510" s="69" t="s">
        <v>33</v>
      </c>
      <c r="D510" s="16" t="s">
        <v>9</v>
      </c>
      <c r="E510" s="41" t="s">
        <v>8</v>
      </c>
      <c r="F510" s="1" t="s">
        <v>10</v>
      </c>
      <c r="G510" s="41" t="s">
        <v>8</v>
      </c>
      <c r="H510" s="1" t="s">
        <v>29</v>
      </c>
    </row>
    <row r="511" spans="1:16" x14ac:dyDescent="0.3">
      <c r="A511" s="152" t="s">
        <v>0</v>
      </c>
      <c r="B511" s="51" t="s">
        <v>74</v>
      </c>
      <c r="C511" s="50">
        <v>1</v>
      </c>
      <c r="D511" s="50">
        <v>2</v>
      </c>
      <c r="E511" s="50">
        <v>3</v>
      </c>
      <c r="F511" s="50">
        <v>4</v>
      </c>
      <c r="G511" s="50">
        <v>5</v>
      </c>
      <c r="H511" s="50">
        <v>6</v>
      </c>
      <c r="I511" s="50">
        <v>7</v>
      </c>
      <c r="J511" s="50">
        <v>8</v>
      </c>
      <c r="K511" s="50">
        <v>9</v>
      </c>
      <c r="L511" s="50">
        <v>10</v>
      </c>
      <c r="M511" s="50">
        <v>11</v>
      </c>
      <c r="N511" s="50">
        <v>12</v>
      </c>
      <c r="O511" s="50">
        <v>13</v>
      </c>
      <c r="P511" s="154" t="s">
        <v>2</v>
      </c>
    </row>
    <row r="512" spans="1:16" x14ac:dyDescent="0.3">
      <c r="A512" s="153"/>
      <c r="B512" s="52" t="s">
        <v>1</v>
      </c>
      <c r="C512" s="53" t="s">
        <v>75</v>
      </c>
      <c r="D512" s="53" t="s">
        <v>76</v>
      </c>
      <c r="E512" s="53" t="s">
        <v>77</v>
      </c>
      <c r="F512" s="53" t="s">
        <v>78</v>
      </c>
      <c r="G512" s="53" t="s">
        <v>79</v>
      </c>
      <c r="H512" s="53" t="s">
        <v>80</v>
      </c>
      <c r="I512" s="53" t="s">
        <v>81</v>
      </c>
      <c r="J512" s="53" t="s">
        <v>82</v>
      </c>
      <c r="K512" s="53" t="s">
        <v>83</v>
      </c>
      <c r="L512" s="53" t="s">
        <v>84</v>
      </c>
      <c r="M512" s="53" t="s">
        <v>85</v>
      </c>
      <c r="N512" s="53" t="s">
        <v>86</v>
      </c>
      <c r="O512" s="53" t="s">
        <v>87</v>
      </c>
      <c r="P512" s="155"/>
    </row>
    <row r="513" spans="1:16" x14ac:dyDescent="0.3">
      <c r="A513" s="156" t="s">
        <v>24</v>
      </c>
      <c r="B513" s="157"/>
      <c r="C513" s="45"/>
      <c r="D513" s="45"/>
      <c r="E513" s="160">
        <v>18</v>
      </c>
      <c r="F513" s="161"/>
      <c r="G513" s="162"/>
      <c r="H513" s="57"/>
      <c r="I513" s="160">
        <v>33</v>
      </c>
      <c r="J513" s="161"/>
      <c r="K513" s="162"/>
      <c r="L513" s="45"/>
      <c r="M513" s="92"/>
      <c r="N513" s="92"/>
      <c r="O513" s="92"/>
      <c r="P513" s="127">
        <f>SUM(C513:O513)</f>
        <v>51</v>
      </c>
    </row>
    <row r="514" spans="1:16" x14ac:dyDescent="0.3">
      <c r="A514" s="158" t="s">
        <v>25</v>
      </c>
      <c r="B514" s="159"/>
      <c r="C514" s="46"/>
      <c r="D514" s="46"/>
      <c r="E514" s="163">
        <v>32</v>
      </c>
      <c r="F514" s="164"/>
      <c r="G514" s="165"/>
      <c r="H514" s="58"/>
      <c r="I514" s="163">
        <v>19</v>
      </c>
      <c r="J514" s="164"/>
      <c r="K514" s="165"/>
      <c r="L514" s="47"/>
      <c r="M514" s="46"/>
      <c r="N514" s="46"/>
      <c r="O514" s="46"/>
      <c r="P514" s="128">
        <f t="shared" ref="P514:P518" si="52">SUM(C514:O514)</f>
        <v>51</v>
      </c>
    </row>
    <row r="515" spans="1:16" x14ac:dyDescent="0.3">
      <c r="A515" s="158" t="s">
        <v>26</v>
      </c>
      <c r="B515" s="159"/>
      <c r="C515" s="46"/>
      <c r="D515" s="46"/>
      <c r="E515" s="166">
        <v>20</v>
      </c>
      <c r="F515" s="167"/>
      <c r="G515" s="168"/>
      <c r="H515" s="59"/>
      <c r="I515" s="166">
        <v>29</v>
      </c>
      <c r="J515" s="167"/>
      <c r="K515" s="167"/>
      <c r="L515" s="168"/>
      <c r="M515" s="47"/>
      <c r="N515" s="47"/>
      <c r="O515" s="46"/>
      <c r="P515" s="128">
        <f t="shared" si="52"/>
        <v>49</v>
      </c>
    </row>
    <row r="516" spans="1:16" x14ac:dyDescent="0.3">
      <c r="A516" s="158" t="s">
        <v>27</v>
      </c>
      <c r="B516" s="159"/>
      <c r="C516" s="46"/>
      <c r="D516" s="46"/>
      <c r="E516" s="169">
        <v>17</v>
      </c>
      <c r="F516" s="170"/>
      <c r="G516" s="171"/>
      <c r="H516" s="59"/>
      <c r="I516" s="169">
        <v>16</v>
      </c>
      <c r="J516" s="170"/>
      <c r="K516" s="170"/>
      <c r="L516" s="170"/>
      <c r="M516" s="171"/>
      <c r="N516" s="46"/>
      <c r="O516" s="46"/>
      <c r="P516" s="128">
        <f t="shared" si="52"/>
        <v>33</v>
      </c>
    </row>
    <row r="517" spans="1:16" x14ac:dyDescent="0.3">
      <c r="A517" s="150" t="s">
        <v>28</v>
      </c>
      <c r="B517" s="151"/>
      <c r="C517" s="48"/>
      <c r="D517" s="172">
        <v>31</v>
      </c>
      <c r="E517" s="173"/>
      <c r="F517" s="173"/>
      <c r="G517" s="174"/>
      <c r="H517" s="60"/>
      <c r="I517" s="172">
        <v>10</v>
      </c>
      <c r="J517" s="173"/>
      <c r="K517" s="173"/>
      <c r="L517" s="173"/>
      <c r="M517" s="174"/>
      <c r="N517" s="48"/>
      <c r="O517" s="48"/>
      <c r="P517" s="129">
        <f t="shared" si="52"/>
        <v>41</v>
      </c>
    </row>
    <row r="518" spans="1:16" x14ac:dyDescent="0.3">
      <c r="A518" s="61" t="s">
        <v>3</v>
      </c>
      <c r="B518" s="62"/>
      <c r="C518" s="63">
        <v>0</v>
      </c>
      <c r="D518" s="63">
        <f>D517</f>
        <v>31</v>
      </c>
      <c r="E518" s="63">
        <f>SUM(E513,E514,E515,E516,D517)</f>
        <v>118</v>
      </c>
      <c r="F518" s="63">
        <f>SUM(E513,E514,E515,E516,D517)</f>
        <v>118</v>
      </c>
      <c r="G518" s="63">
        <f>SUM(E513,E514,E515,E516,D517)</f>
        <v>118</v>
      </c>
      <c r="H518" s="65"/>
      <c r="I518" s="63">
        <f>SUM(I513,I514,I515,I516,I517)</f>
        <v>107</v>
      </c>
      <c r="J518" s="63">
        <f>SUM(I513,I514,I515,I516,I517)</f>
        <v>107</v>
      </c>
      <c r="K518" s="63">
        <f>SUM(I513,I514,I515,I516,I517)</f>
        <v>107</v>
      </c>
      <c r="L518" s="63">
        <f>SUM(I515,I516,I517)</f>
        <v>55</v>
      </c>
      <c r="M518" s="63">
        <f>SUM(I516,I517)</f>
        <v>26</v>
      </c>
      <c r="N518" s="63">
        <v>0</v>
      </c>
      <c r="O518" s="63">
        <v>0</v>
      </c>
      <c r="P518" s="63">
        <f t="shared" si="52"/>
        <v>787</v>
      </c>
    </row>
    <row r="519" spans="1:16" x14ac:dyDescent="0.3">
      <c r="A519" s="66" t="s">
        <v>4</v>
      </c>
      <c r="B519" s="67"/>
      <c r="C519" s="68">
        <v>0</v>
      </c>
      <c r="D519" s="68">
        <v>1</v>
      </c>
      <c r="E519" s="68">
        <v>5</v>
      </c>
      <c r="F519" s="68">
        <v>5</v>
      </c>
      <c r="G519" s="68">
        <v>5</v>
      </c>
      <c r="H519" s="65"/>
      <c r="I519" s="68">
        <v>5</v>
      </c>
      <c r="J519" s="68">
        <v>5</v>
      </c>
      <c r="K519" s="68">
        <v>5</v>
      </c>
      <c r="L519" s="68">
        <v>3</v>
      </c>
      <c r="M519" s="68">
        <v>2</v>
      </c>
      <c r="N519" s="68">
        <v>0</v>
      </c>
      <c r="O519" s="68">
        <v>0</v>
      </c>
      <c r="P519" s="68">
        <f>IF(SUM(C519:O519)&gt;35,35,SUM(C519:O519))</f>
        <v>35</v>
      </c>
    </row>
    <row r="520" spans="1:16" x14ac:dyDescent="0.3">
      <c r="A520" s="40" t="s">
        <v>7</v>
      </c>
      <c r="C520" s="41" t="s">
        <v>45</v>
      </c>
      <c r="D520" s="1" t="s">
        <v>9</v>
      </c>
      <c r="E520" s="69" t="s">
        <v>33</v>
      </c>
      <c r="F520" s="16" t="s">
        <v>10</v>
      </c>
      <c r="G520" s="41" t="s">
        <v>8</v>
      </c>
      <c r="H520" s="1" t="s">
        <v>29</v>
      </c>
    </row>
    <row r="521" spans="1:16" x14ac:dyDescent="0.3">
      <c r="A521" s="152" t="s">
        <v>0</v>
      </c>
      <c r="B521" s="51" t="s">
        <v>74</v>
      </c>
      <c r="C521" s="50">
        <v>1</v>
      </c>
      <c r="D521" s="50">
        <v>2</v>
      </c>
      <c r="E521" s="50">
        <v>3</v>
      </c>
      <c r="F521" s="50">
        <v>4</v>
      </c>
      <c r="G521" s="50">
        <v>5</v>
      </c>
      <c r="H521" s="50">
        <v>6</v>
      </c>
      <c r="I521" s="50">
        <v>7</v>
      </c>
      <c r="J521" s="50">
        <v>8</v>
      </c>
      <c r="K521" s="50">
        <v>9</v>
      </c>
      <c r="L521" s="50">
        <v>10</v>
      </c>
      <c r="M521" s="50">
        <v>11</v>
      </c>
      <c r="N521" s="50">
        <v>12</v>
      </c>
      <c r="O521" s="50">
        <v>13</v>
      </c>
      <c r="P521" s="154" t="s">
        <v>2</v>
      </c>
    </row>
    <row r="522" spans="1:16" x14ac:dyDescent="0.3">
      <c r="A522" s="153"/>
      <c r="B522" s="52" t="s">
        <v>1</v>
      </c>
      <c r="C522" s="53" t="s">
        <v>75</v>
      </c>
      <c r="D522" s="53" t="s">
        <v>76</v>
      </c>
      <c r="E522" s="53" t="s">
        <v>77</v>
      </c>
      <c r="F522" s="53" t="s">
        <v>78</v>
      </c>
      <c r="G522" s="53" t="s">
        <v>79</v>
      </c>
      <c r="H522" s="53" t="s">
        <v>80</v>
      </c>
      <c r="I522" s="53" t="s">
        <v>81</v>
      </c>
      <c r="J522" s="53" t="s">
        <v>82</v>
      </c>
      <c r="K522" s="53" t="s">
        <v>83</v>
      </c>
      <c r="L522" s="53" t="s">
        <v>84</v>
      </c>
      <c r="M522" s="53" t="s">
        <v>85</v>
      </c>
      <c r="N522" s="53" t="s">
        <v>86</v>
      </c>
      <c r="O522" s="53" t="s">
        <v>87</v>
      </c>
      <c r="P522" s="155"/>
    </row>
    <row r="523" spans="1:16" x14ac:dyDescent="0.3">
      <c r="A523" s="156" t="s">
        <v>24</v>
      </c>
      <c r="B523" s="157"/>
      <c r="C523" s="45"/>
      <c r="D523" s="45"/>
      <c r="E523" s="92"/>
      <c r="F523" s="92"/>
      <c r="G523" s="92"/>
      <c r="H523" s="57"/>
      <c r="I523" s="92"/>
      <c r="J523" s="92"/>
      <c r="K523" s="92"/>
      <c r="L523" s="45"/>
      <c r="M523" s="92"/>
      <c r="N523" s="92"/>
      <c r="O523" s="92"/>
      <c r="P523" s="127">
        <f t="shared" ref="P523:P528" si="53">SUM(C523:O523)</f>
        <v>0</v>
      </c>
    </row>
    <row r="524" spans="1:16" x14ac:dyDescent="0.3">
      <c r="A524" s="158" t="s">
        <v>25</v>
      </c>
      <c r="B524" s="159"/>
      <c r="C524" s="46"/>
      <c r="D524" s="46"/>
      <c r="E524" s="47"/>
      <c r="F524" s="47"/>
      <c r="G524" s="47"/>
      <c r="H524" s="58"/>
      <c r="I524" s="47"/>
      <c r="J524" s="47"/>
      <c r="K524" s="47"/>
      <c r="L524" s="47"/>
      <c r="M524" s="46"/>
      <c r="N524" s="46"/>
      <c r="O524" s="46"/>
      <c r="P524" s="128">
        <f t="shared" si="53"/>
        <v>0</v>
      </c>
    </row>
    <row r="525" spans="1:16" x14ac:dyDescent="0.3">
      <c r="A525" s="158" t="s">
        <v>26</v>
      </c>
      <c r="B525" s="159"/>
      <c r="C525" s="46"/>
      <c r="D525" s="46"/>
      <c r="E525" s="47"/>
      <c r="F525" s="47"/>
      <c r="G525" s="47"/>
      <c r="H525" s="59"/>
      <c r="I525" s="166">
        <v>10</v>
      </c>
      <c r="J525" s="167"/>
      <c r="K525" s="167"/>
      <c r="L525" s="168"/>
      <c r="M525" s="47"/>
      <c r="N525" s="47"/>
      <c r="O525" s="46"/>
      <c r="P525" s="128">
        <f>SUM(C525:O525)</f>
        <v>10</v>
      </c>
    </row>
    <row r="526" spans="1:16" x14ac:dyDescent="0.3">
      <c r="A526" s="158" t="s">
        <v>27</v>
      </c>
      <c r="B526" s="159"/>
      <c r="C526" s="46"/>
      <c r="D526" s="46"/>
      <c r="E526" s="47"/>
      <c r="F526" s="47"/>
      <c r="G526" s="47"/>
      <c r="H526" s="59"/>
      <c r="I526" s="47"/>
      <c r="J526" s="47"/>
      <c r="K526" s="47"/>
      <c r="L526" s="47"/>
      <c r="M526" s="46"/>
      <c r="N526" s="46"/>
      <c r="O526" s="46"/>
      <c r="P526" s="128">
        <f t="shared" si="53"/>
        <v>0</v>
      </c>
    </row>
    <row r="527" spans="1:16" x14ac:dyDescent="0.3">
      <c r="A527" s="150" t="s">
        <v>28</v>
      </c>
      <c r="B527" s="151"/>
      <c r="C527" s="48"/>
      <c r="D527" s="48"/>
      <c r="E527" s="49"/>
      <c r="F527" s="49"/>
      <c r="G527" s="49"/>
      <c r="H527" s="60"/>
      <c r="I527" s="49"/>
      <c r="J527" s="49"/>
      <c r="K527" s="49"/>
      <c r="L527" s="49"/>
      <c r="M527" s="48"/>
      <c r="N527" s="48"/>
      <c r="O527" s="48"/>
      <c r="P527" s="129">
        <f t="shared" si="53"/>
        <v>0</v>
      </c>
    </row>
    <row r="528" spans="1:16" x14ac:dyDescent="0.3">
      <c r="A528" s="61" t="s">
        <v>3</v>
      </c>
      <c r="B528" s="62"/>
      <c r="C528" s="63">
        <v>0</v>
      </c>
      <c r="D528" s="63">
        <v>0</v>
      </c>
      <c r="E528" s="63">
        <f>SUM(E523:G527)</f>
        <v>0</v>
      </c>
      <c r="F528" s="63">
        <f>SUM(E523:G527)</f>
        <v>0</v>
      </c>
      <c r="G528" s="63">
        <f>SUM(E523:G527)</f>
        <v>0</v>
      </c>
      <c r="H528" s="65"/>
      <c r="I528" s="63">
        <f>SUM(I523,I524,I525,I527)</f>
        <v>10</v>
      </c>
      <c r="J528" s="63">
        <f>SUM(I523,I524,I525,I527)</f>
        <v>10</v>
      </c>
      <c r="K528" s="63">
        <f>SUM(I523,I524,I525,I527)</f>
        <v>10</v>
      </c>
      <c r="L528" s="63">
        <f>I525</f>
        <v>10</v>
      </c>
      <c r="M528" s="63">
        <v>0</v>
      </c>
      <c r="N528" s="63">
        <v>0</v>
      </c>
      <c r="O528" s="63">
        <v>0</v>
      </c>
      <c r="P528" s="63">
        <f t="shared" si="53"/>
        <v>40</v>
      </c>
    </row>
    <row r="529" spans="1:16" x14ac:dyDescent="0.3">
      <c r="A529" s="201" t="s">
        <v>4</v>
      </c>
      <c r="B529" s="202"/>
      <c r="C529" s="203">
        <v>0</v>
      </c>
      <c r="D529" s="203">
        <v>0</v>
      </c>
      <c r="E529" s="203">
        <f>COUNTA(E523:G527)</f>
        <v>0</v>
      </c>
      <c r="F529" s="68">
        <f>COUNTA(E523:G527)</f>
        <v>0</v>
      </c>
      <c r="G529" s="68">
        <f>COUNTA(E523:G527)</f>
        <v>0</v>
      </c>
      <c r="H529" s="65"/>
      <c r="I529" s="68">
        <f>COUNTA(I523,I524,I525,I527)</f>
        <v>1</v>
      </c>
      <c r="J529" s="68">
        <f>COUNTA(I523,I524,I525,I527)</f>
        <v>1</v>
      </c>
      <c r="K529" s="68">
        <f>COUNTA(I523,I524,I525,I527)</f>
        <v>1</v>
      </c>
      <c r="L529" s="68">
        <v>1</v>
      </c>
      <c r="M529" s="68">
        <v>0</v>
      </c>
      <c r="N529" s="68">
        <v>0</v>
      </c>
      <c r="O529" s="68">
        <v>0</v>
      </c>
      <c r="P529" s="68">
        <f>IF(SUM(C529:O529)&gt;35,35,SUM(C529:O529))</f>
        <v>4</v>
      </c>
    </row>
    <row r="530" spans="1:16" ht="21" x14ac:dyDescent="0.35">
      <c r="A530" s="56" t="s">
        <v>88</v>
      </c>
      <c r="B530" s="204"/>
      <c r="C530" s="56">
        <v>14219</v>
      </c>
      <c r="D530" s="56"/>
      <c r="E530" s="56"/>
      <c r="F530" s="8"/>
      <c r="G530" s="8"/>
      <c r="H530" s="39"/>
      <c r="I530" s="9"/>
      <c r="J530" s="9"/>
      <c r="K530" s="9"/>
      <c r="L530" s="9"/>
      <c r="M530" s="9"/>
      <c r="N530" s="8"/>
      <c r="O530" s="8"/>
      <c r="P530" s="126"/>
    </row>
    <row r="531" spans="1:16" x14ac:dyDescent="0.3">
      <c r="A531" s="40" t="s">
        <v>7</v>
      </c>
      <c r="C531" s="69" t="s">
        <v>33</v>
      </c>
      <c r="D531" s="16" t="s">
        <v>9</v>
      </c>
      <c r="E531" s="41" t="s">
        <v>8</v>
      </c>
      <c r="F531" s="1" t="s">
        <v>10</v>
      </c>
      <c r="G531" s="41" t="s">
        <v>8</v>
      </c>
      <c r="H531" s="1" t="s">
        <v>29</v>
      </c>
    </row>
    <row r="532" spans="1:16" x14ac:dyDescent="0.3">
      <c r="A532" s="152" t="s">
        <v>0</v>
      </c>
      <c r="B532" s="51" t="s">
        <v>74</v>
      </c>
      <c r="C532" s="50">
        <v>1</v>
      </c>
      <c r="D532" s="50">
        <v>2</v>
      </c>
      <c r="E532" s="50">
        <v>3</v>
      </c>
      <c r="F532" s="50">
        <v>4</v>
      </c>
      <c r="G532" s="50">
        <v>5</v>
      </c>
      <c r="H532" s="50">
        <v>6</v>
      </c>
      <c r="I532" s="50">
        <v>7</v>
      </c>
      <c r="J532" s="50">
        <v>8</v>
      </c>
      <c r="K532" s="50">
        <v>9</v>
      </c>
      <c r="L532" s="50">
        <v>10</v>
      </c>
      <c r="M532" s="50">
        <v>11</v>
      </c>
      <c r="N532" s="50">
        <v>12</v>
      </c>
      <c r="O532" s="50">
        <v>13</v>
      </c>
      <c r="P532" s="154" t="s">
        <v>2</v>
      </c>
    </row>
    <row r="533" spans="1:16" x14ac:dyDescent="0.3">
      <c r="A533" s="153"/>
      <c r="B533" s="52" t="s">
        <v>1</v>
      </c>
      <c r="C533" s="53" t="s">
        <v>75</v>
      </c>
      <c r="D533" s="53" t="s">
        <v>76</v>
      </c>
      <c r="E533" s="53" t="s">
        <v>77</v>
      </c>
      <c r="F533" s="53" t="s">
        <v>78</v>
      </c>
      <c r="G533" s="53" t="s">
        <v>79</v>
      </c>
      <c r="H533" s="53" t="s">
        <v>80</v>
      </c>
      <c r="I533" s="53" t="s">
        <v>81</v>
      </c>
      <c r="J533" s="53" t="s">
        <v>82</v>
      </c>
      <c r="K533" s="53" t="s">
        <v>83</v>
      </c>
      <c r="L533" s="53" t="s">
        <v>84</v>
      </c>
      <c r="M533" s="53" t="s">
        <v>85</v>
      </c>
      <c r="N533" s="53" t="s">
        <v>86</v>
      </c>
      <c r="O533" s="53" t="s">
        <v>87</v>
      </c>
      <c r="P533" s="155"/>
    </row>
    <row r="534" spans="1:16" x14ac:dyDescent="0.3">
      <c r="A534" s="156" t="s">
        <v>24</v>
      </c>
      <c r="B534" s="157"/>
      <c r="C534" s="45"/>
      <c r="D534" s="45"/>
      <c r="E534" s="92"/>
      <c r="F534" s="92"/>
      <c r="G534" s="92"/>
      <c r="H534" s="57"/>
      <c r="I534" s="92"/>
      <c r="J534" s="92"/>
      <c r="K534" s="92"/>
      <c r="L534" s="45"/>
      <c r="M534" s="92"/>
      <c r="N534" s="92"/>
      <c r="O534" s="92"/>
      <c r="P534" s="127">
        <f t="shared" ref="P534:P539" si="54">SUM(C534:O534)</f>
        <v>0</v>
      </c>
    </row>
    <row r="535" spans="1:16" x14ac:dyDescent="0.3">
      <c r="A535" s="158" t="s">
        <v>25</v>
      </c>
      <c r="B535" s="159"/>
      <c r="C535" s="46"/>
      <c r="D535" s="46"/>
      <c r="E535" s="47"/>
      <c r="F535" s="47"/>
      <c r="G535" s="47"/>
      <c r="H535" s="58"/>
      <c r="I535" s="47"/>
      <c r="J535" s="47"/>
      <c r="K535" s="47"/>
      <c r="L535" s="47"/>
      <c r="M535" s="46"/>
      <c r="N535" s="46"/>
      <c r="O535" s="46"/>
      <c r="P535" s="128">
        <f t="shared" si="54"/>
        <v>0</v>
      </c>
    </row>
    <row r="536" spans="1:16" x14ac:dyDescent="0.3">
      <c r="A536" s="158" t="s">
        <v>26</v>
      </c>
      <c r="B536" s="159"/>
      <c r="C536" s="46"/>
      <c r="D536" s="46"/>
      <c r="E536" s="47"/>
      <c r="F536" s="47"/>
      <c r="G536" s="47"/>
      <c r="H536" s="59"/>
      <c r="I536" s="46"/>
      <c r="J536" s="46"/>
      <c r="K536" s="46"/>
      <c r="L536" s="47"/>
      <c r="M536" s="47"/>
      <c r="N536" s="47"/>
      <c r="O536" s="46"/>
      <c r="P536" s="128">
        <f t="shared" si="54"/>
        <v>0</v>
      </c>
    </row>
    <row r="537" spans="1:16" x14ac:dyDescent="0.3">
      <c r="A537" s="158" t="s">
        <v>27</v>
      </c>
      <c r="B537" s="159"/>
      <c r="C537" s="46"/>
      <c r="D537" s="46"/>
      <c r="E537" s="47"/>
      <c r="F537" s="47"/>
      <c r="G537" s="47"/>
      <c r="H537" s="59"/>
      <c r="I537" s="47"/>
      <c r="J537" s="47"/>
      <c r="K537" s="47"/>
      <c r="L537" s="47"/>
      <c r="M537" s="46"/>
      <c r="N537" s="46"/>
      <c r="O537" s="46"/>
      <c r="P537" s="128">
        <f t="shared" si="54"/>
        <v>0</v>
      </c>
    </row>
    <row r="538" spans="1:16" x14ac:dyDescent="0.3">
      <c r="A538" s="150" t="s">
        <v>28</v>
      </c>
      <c r="B538" s="151"/>
      <c r="C538" s="48"/>
      <c r="D538" s="48"/>
      <c r="E538" s="49"/>
      <c r="F538" s="49"/>
      <c r="G538" s="49"/>
      <c r="H538" s="60"/>
      <c r="I538" s="49"/>
      <c r="J538" s="49"/>
      <c r="K538" s="49"/>
      <c r="L538" s="49"/>
      <c r="M538" s="48"/>
      <c r="N538" s="48"/>
      <c r="O538" s="48"/>
      <c r="P538" s="129">
        <f t="shared" si="54"/>
        <v>0</v>
      </c>
    </row>
    <row r="539" spans="1:16" x14ac:dyDescent="0.3">
      <c r="A539" s="61" t="s">
        <v>3</v>
      </c>
      <c r="B539" s="62"/>
      <c r="C539" s="63">
        <v>0</v>
      </c>
      <c r="D539" s="63">
        <v>0</v>
      </c>
      <c r="E539" s="63">
        <f>SUM(E534:G538)</f>
        <v>0</v>
      </c>
      <c r="F539" s="63">
        <f>SUM(E534:G538)</f>
        <v>0</v>
      </c>
      <c r="G539" s="63">
        <f>SUM(E534:G538)</f>
        <v>0</v>
      </c>
      <c r="H539" s="65"/>
      <c r="I539" s="63">
        <f>SUM(I534,I535,I536,I537,I538)</f>
        <v>0</v>
      </c>
      <c r="J539" s="63">
        <f>SUM(I534,I535,I536,I537,I538)</f>
        <v>0</v>
      </c>
      <c r="K539" s="63">
        <f>SUM(I534,I535,I536,I537,I538)</f>
        <v>0</v>
      </c>
      <c r="L539" s="63">
        <f>I534</f>
        <v>0</v>
      </c>
      <c r="M539" s="63">
        <v>0</v>
      </c>
      <c r="N539" s="63">
        <v>0</v>
      </c>
      <c r="O539" s="63">
        <v>0</v>
      </c>
      <c r="P539" s="63">
        <f t="shared" si="54"/>
        <v>0</v>
      </c>
    </row>
    <row r="540" spans="1:16" x14ac:dyDescent="0.3">
      <c r="A540" s="66" t="s">
        <v>4</v>
      </c>
      <c r="B540" s="67"/>
      <c r="C540" s="68">
        <v>0</v>
      </c>
      <c r="D540" s="68">
        <v>0</v>
      </c>
      <c r="E540" s="68">
        <f>COUNTA(E534:G538)</f>
        <v>0</v>
      </c>
      <c r="F540" s="68">
        <f>COUNTA(E534:G538)</f>
        <v>0</v>
      </c>
      <c r="G540" s="68">
        <f>COUNTA(E534:G538)</f>
        <v>0</v>
      </c>
      <c r="H540" s="65"/>
      <c r="I540" s="68">
        <f>COUNTA(I534,I535,I536,I537,I538)</f>
        <v>0</v>
      </c>
      <c r="J540" s="68">
        <f>COUNTA(I534,I535,I536,I537,I538)</f>
        <v>0</v>
      </c>
      <c r="K540" s="68">
        <f>COUNTA(I534,I535,I536,I537,I538)</f>
        <v>0</v>
      </c>
      <c r="L540" s="68">
        <v>0</v>
      </c>
      <c r="M540" s="68">
        <v>0</v>
      </c>
      <c r="N540" s="68">
        <v>0</v>
      </c>
      <c r="O540" s="68">
        <v>0</v>
      </c>
      <c r="P540" s="68">
        <f>IF(SUM(C540:O540)&gt;35,35,SUM(C540:O540))</f>
        <v>0</v>
      </c>
    </row>
    <row r="541" spans="1:16" x14ac:dyDescent="0.3">
      <c r="A541" s="40" t="s">
        <v>7</v>
      </c>
      <c r="C541" s="41" t="s">
        <v>45</v>
      </c>
      <c r="D541" s="1" t="s">
        <v>9</v>
      </c>
      <c r="E541" s="69" t="s">
        <v>33</v>
      </c>
      <c r="F541" s="16" t="s">
        <v>10</v>
      </c>
      <c r="G541" s="41" t="s">
        <v>8</v>
      </c>
      <c r="H541" s="1" t="s">
        <v>29</v>
      </c>
    </row>
    <row r="542" spans="1:16" x14ac:dyDescent="0.3">
      <c r="A542" s="152" t="s">
        <v>0</v>
      </c>
      <c r="B542" s="51" t="s">
        <v>74</v>
      </c>
      <c r="C542" s="50">
        <v>1</v>
      </c>
      <c r="D542" s="50">
        <v>2</v>
      </c>
      <c r="E542" s="50">
        <v>3</v>
      </c>
      <c r="F542" s="50">
        <v>4</v>
      </c>
      <c r="G542" s="50">
        <v>5</v>
      </c>
      <c r="H542" s="50">
        <v>6</v>
      </c>
      <c r="I542" s="50">
        <v>7</v>
      </c>
      <c r="J542" s="50">
        <v>8</v>
      </c>
      <c r="K542" s="50">
        <v>9</v>
      </c>
      <c r="L542" s="50">
        <v>10</v>
      </c>
      <c r="M542" s="50">
        <v>11</v>
      </c>
      <c r="N542" s="50">
        <v>12</v>
      </c>
      <c r="O542" s="50">
        <v>13</v>
      </c>
      <c r="P542" s="154" t="s">
        <v>2</v>
      </c>
    </row>
    <row r="543" spans="1:16" x14ac:dyDescent="0.3">
      <c r="A543" s="153"/>
      <c r="B543" s="52" t="s">
        <v>1</v>
      </c>
      <c r="C543" s="53" t="s">
        <v>75</v>
      </c>
      <c r="D543" s="53" t="s">
        <v>76</v>
      </c>
      <c r="E543" s="53" t="s">
        <v>77</v>
      </c>
      <c r="F543" s="53" t="s">
        <v>78</v>
      </c>
      <c r="G543" s="53" t="s">
        <v>79</v>
      </c>
      <c r="H543" s="53" t="s">
        <v>80</v>
      </c>
      <c r="I543" s="53" t="s">
        <v>81</v>
      </c>
      <c r="J543" s="53" t="s">
        <v>82</v>
      </c>
      <c r="K543" s="53" t="s">
        <v>83</v>
      </c>
      <c r="L543" s="53" t="s">
        <v>84</v>
      </c>
      <c r="M543" s="53" t="s">
        <v>85</v>
      </c>
      <c r="N543" s="53" t="s">
        <v>86</v>
      </c>
      <c r="O543" s="53" t="s">
        <v>87</v>
      </c>
      <c r="P543" s="155"/>
    </row>
    <row r="544" spans="1:16" x14ac:dyDescent="0.3">
      <c r="A544" s="156" t="s">
        <v>24</v>
      </c>
      <c r="B544" s="157"/>
      <c r="C544" s="45"/>
      <c r="D544" s="45"/>
      <c r="E544" s="160">
        <v>32</v>
      </c>
      <c r="F544" s="161"/>
      <c r="G544" s="162"/>
      <c r="H544" s="57"/>
      <c r="I544" s="92"/>
      <c r="J544" s="92"/>
      <c r="K544" s="92"/>
      <c r="L544" s="45"/>
      <c r="M544" s="92"/>
      <c r="N544" s="92"/>
      <c r="O544" s="92"/>
      <c r="P544" s="127">
        <f t="shared" ref="P544:P549" si="55">SUM(C544:O544)</f>
        <v>32</v>
      </c>
    </row>
    <row r="545" spans="1:16" x14ac:dyDescent="0.3">
      <c r="A545" s="158" t="s">
        <v>25</v>
      </c>
      <c r="B545" s="159"/>
      <c r="C545" s="46"/>
      <c r="D545" s="46"/>
      <c r="E545" s="47"/>
      <c r="F545" s="47"/>
      <c r="G545" s="47"/>
      <c r="H545" s="58"/>
      <c r="I545" s="47"/>
      <c r="J545" s="47"/>
      <c r="K545" s="47"/>
      <c r="L545" s="47"/>
      <c r="M545" s="46"/>
      <c r="N545" s="46"/>
      <c r="O545" s="46"/>
      <c r="P545" s="128">
        <f t="shared" si="55"/>
        <v>0</v>
      </c>
    </row>
    <row r="546" spans="1:16" x14ac:dyDescent="0.3">
      <c r="A546" s="158" t="s">
        <v>26</v>
      </c>
      <c r="B546" s="159"/>
      <c r="C546" s="46"/>
      <c r="D546" s="46"/>
      <c r="E546" s="47"/>
      <c r="F546" s="47"/>
      <c r="G546" s="47"/>
      <c r="H546" s="59"/>
      <c r="I546" s="46"/>
      <c r="J546" s="46"/>
      <c r="K546" s="46"/>
      <c r="L546" s="47"/>
      <c r="M546" s="47"/>
      <c r="N546" s="47"/>
      <c r="O546" s="46"/>
      <c r="P546" s="128">
        <f t="shared" si="55"/>
        <v>0</v>
      </c>
    </row>
    <row r="547" spans="1:16" x14ac:dyDescent="0.3">
      <c r="A547" s="158" t="s">
        <v>27</v>
      </c>
      <c r="B547" s="159"/>
      <c r="C547" s="46"/>
      <c r="D547" s="46"/>
      <c r="E547" s="47"/>
      <c r="F547" s="47"/>
      <c r="G547" s="47"/>
      <c r="H547" s="59"/>
      <c r="I547" s="169">
        <v>33</v>
      </c>
      <c r="J547" s="170"/>
      <c r="K547" s="171"/>
      <c r="L547" s="47"/>
      <c r="M547" s="46"/>
      <c r="N547" s="46"/>
      <c r="O547" s="46"/>
      <c r="P547" s="128">
        <f>SUM(C547:O547)</f>
        <v>33</v>
      </c>
    </row>
    <row r="548" spans="1:16" x14ac:dyDescent="0.3">
      <c r="A548" s="150" t="s">
        <v>28</v>
      </c>
      <c r="B548" s="151"/>
      <c r="C548" s="48"/>
      <c r="D548" s="48"/>
      <c r="E548" s="49"/>
      <c r="F548" s="49"/>
      <c r="G548" s="49"/>
      <c r="H548" s="60"/>
      <c r="I548" s="49"/>
      <c r="J548" s="49"/>
      <c r="K548" s="49"/>
      <c r="L548" s="49"/>
      <c r="M548" s="48"/>
      <c r="N548" s="48"/>
      <c r="O548" s="48"/>
      <c r="P548" s="129">
        <f t="shared" si="55"/>
        <v>0</v>
      </c>
    </row>
    <row r="549" spans="1:16" x14ac:dyDescent="0.3">
      <c r="A549" s="61" t="s">
        <v>3</v>
      </c>
      <c r="B549" s="62"/>
      <c r="C549" s="63">
        <v>0</v>
      </c>
      <c r="D549" s="63">
        <v>0</v>
      </c>
      <c r="E549" s="63">
        <f>E544</f>
        <v>32</v>
      </c>
      <c r="F549" s="63">
        <f>E544</f>
        <v>32</v>
      </c>
      <c r="G549" s="63">
        <f>E544</f>
        <v>32</v>
      </c>
      <c r="H549" s="65"/>
      <c r="I549" s="63">
        <f>I547</f>
        <v>33</v>
      </c>
      <c r="J549" s="63">
        <f>I547</f>
        <v>33</v>
      </c>
      <c r="K549" s="63">
        <f>I547</f>
        <v>33</v>
      </c>
      <c r="L549" s="63">
        <f>I544</f>
        <v>0</v>
      </c>
      <c r="M549" s="63">
        <v>0</v>
      </c>
      <c r="N549" s="63">
        <v>0</v>
      </c>
      <c r="O549" s="63">
        <v>0</v>
      </c>
      <c r="P549" s="63">
        <f t="shared" si="55"/>
        <v>195</v>
      </c>
    </row>
    <row r="550" spans="1:16" x14ac:dyDescent="0.3">
      <c r="A550" s="201" t="s">
        <v>4</v>
      </c>
      <c r="B550" s="202"/>
      <c r="C550" s="203">
        <v>0</v>
      </c>
      <c r="D550" s="203">
        <v>0</v>
      </c>
      <c r="E550" s="203">
        <v>1</v>
      </c>
      <c r="F550" s="68">
        <v>1</v>
      </c>
      <c r="G550" s="68">
        <v>1</v>
      </c>
      <c r="H550" s="65"/>
      <c r="I550" s="68">
        <v>1</v>
      </c>
      <c r="J550" s="68">
        <v>1</v>
      </c>
      <c r="K550" s="68">
        <v>1</v>
      </c>
      <c r="L550" s="68">
        <v>0</v>
      </c>
      <c r="M550" s="68">
        <v>0</v>
      </c>
      <c r="N550" s="68">
        <v>0</v>
      </c>
      <c r="O550" s="68">
        <v>0</v>
      </c>
      <c r="P550" s="68">
        <f>IF(SUM(C550:O550)&gt;35,35,SUM(C550:O550))</f>
        <v>6</v>
      </c>
    </row>
    <row r="551" spans="1:16" ht="21" x14ac:dyDescent="0.35">
      <c r="A551" s="56" t="s">
        <v>88</v>
      </c>
      <c r="B551" s="204"/>
      <c r="C551" s="56">
        <v>14303</v>
      </c>
      <c r="D551" s="56"/>
      <c r="E551" s="56"/>
      <c r="F551" s="8"/>
      <c r="G551" s="8"/>
      <c r="H551" s="39"/>
      <c r="I551" s="9"/>
      <c r="J551" s="9"/>
      <c r="K551" s="9"/>
      <c r="L551" s="9"/>
      <c r="M551" s="9"/>
      <c r="N551" s="8"/>
      <c r="O551" s="8"/>
      <c r="P551" s="126"/>
    </row>
    <row r="552" spans="1:16" x14ac:dyDescent="0.3">
      <c r="A552" s="40" t="s">
        <v>7</v>
      </c>
      <c r="C552" s="69" t="s">
        <v>33</v>
      </c>
      <c r="D552" s="16" t="s">
        <v>9</v>
      </c>
      <c r="E552" s="41" t="s">
        <v>8</v>
      </c>
      <c r="F552" s="1" t="s">
        <v>10</v>
      </c>
      <c r="G552" s="41" t="s">
        <v>8</v>
      </c>
      <c r="H552" s="1" t="s">
        <v>29</v>
      </c>
    </row>
    <row r="553" spans="1:16" x14ac:dyDescent="0.3">
      <c r="A553" s="152" t="s">
        <v>0</v>
      </c>
      <c r="B553" s="51" t="s">
        <v>74</v>
      </c>
      <c r="C553" s="50">
        <v>1</v>
      </c>
      <c r="D553" s="50">
        <v>2</v>
      </c>
      <c r="E553" s="50">
        <v>3</v>
      </c>
      <c r="F553" s="50">
        <v>4</v>
      </c>
      <c r="G553" s="50">
        <v>5</v>
      </c>
      <c r="H553" s="50">
        <v>6</v>
      </c>
      <c r="I553" s="50">
        <v>7</v>
      </c>
      <c r="J553" s="50">
        <v>8</v>
      </c>
      <c r="K553" s="50">
        <v>9</v>
      </c>
      <c r="L553" s="50">
        <v>10</v>
      </c>
      <c r="M553" s="50">
        <v>11</v>
      </c>
      <c r="N553" s="50">
        <v>12</v>
      </c>
      <c r="O553" s="50">
        <v>13</v>
      </c>
      <c r="P553" s="154" t="s">
        <v>2</v>
      </c>
    </row>
    <row r="554" spans="1:16" x14ac:dyDescent="0.3">
      <c r="A554" s="153"/>
      <c r="B554" s="52" t="s">
        <v>1</v>
      </c>
      <c r="C554" s="53" t="s">
        <v>75</v>
      </c>
      <c r="D554" s="53" t="s">
        <v>76</v>
      </c>
      <c r="E554" s="53" t="s">
        <v>77</v>
      </c>
      <c r="F554" s="53" t="s">
        <v>78</v>
      </c>
      <c r="G554" s="53" t="s">
        <v>79</v>
      </c>
      <c r="H554" s="53" t="s">
        <v>80</v>
      </c>
      <c r="I554" s="53" t="s">
        <v>81</v>
      </c>
      <c r="J554" s="53" t="s">
        <v>82</v>
      </c>
      <c r="K554" s="53" t="s">
        <v>83</v>
      </c>
      <c r="L554" s="53" t="s">
        <v>84</v>
      </c>
      <c r="M554" s="53" t="s">
        <v>85</v>
      </c>
      <c r="N554" s="53" t="s">
        <v>86</v>
      </c>
      <c r="O554" s="53" t="s">
        <v>87</v>
      </c>
      <c r="P554" s="155"/>
    </row>
    <row r="555" spans="1:16" x14ac:dyDescent="0.3">
      <c r="A555" s="156" t="s">
        <v>24</v>
      </c>
      <c r="B555" s="157"/>
      <c r="C555" s="45"/>
      <c r="D555" s="45"/>
      <c r="E555" s="160">
        <v>20</v>
      </c>
      <c r="F555" s="161"/>
      <c r="G555" s="162"/>
      <c r="H555" s="57"/>
      <c r="I555" s="92"/>
      <c r="J555" s="92"/>
      <c r="K555" s="92"/>
      <c r="L555" s="45"/>
      <c r="M555" s="92"/>
      <c r="N555" s="92"/>
      <c r="O555" s="92"/>
      <c r="P555" s="127">
        <f>SUM(C555:O555)</f>
        <v>20</v>
      </c>
    </row>
    <row r="556" spans="1:16" x14ac:dyDescent="0.3">
      <c r="A556" s="158" t="s">
        <v>25</v>
      </c>
      <c r="B556" s="159"/>
      <c r="C556" s="46"/>
      <c r="D556" s="46"/>
      <c r="E556" s="163">
        <v>28</v>
      </c>
      <c r="F556" s="164"/>
      <c r="G556" s="165"/>
      <c r="H556" s="58"/>
      <c r="I556" s="163">
        <v>9</v>
      </c>
      <c r="J556" s="164"/>
      <c r="K556" s="165"/>
      <c r="L556" s="47"/>
      <c r="M556" s="46"/>
      <c r="N556" s="46"/>
      <c r="O556" s="46"/>
      <c r="P556" s="128">
        <f t="shared" ref="P556:P560" si="56">SUM(C556:O556)</f>
        <v>37</v>
      </c>
    </row>
    <row r="557" spans="1:16" x14ac:dyDescent="0.3">
      <c r="A557" s="158" t="s">
        <v>26</v>
      </c>
      <c r="B557" s="159"/>
      <c r="C557" s="46"/>
      <c r="D557" s="46"/>
      <c r="E557" s="47"/>
      <c r="F557" s="47"/>
      <c r="G557" s="47"/>
      <c r="H557" s="59"/>
      <c r="I557" s="46"/>
      <c r="J557" s="46"/>
      <c r="K557" s="46"/>
      <c r="L557" s="47"/>
      <c r="M557" s="47"/>
      <c r="N557" s="47"/>
      <c r="O557" s="46"/>
      <c r="P557" s="128">
        <f t="shared" si="56"/>
        <v>0</v>
      </c>
    </row>
    <row r="558" spans="1:16" x14ac:dyDescent="0.3">
      <c r="A558" s="158" t="s">
        <v>27</v>
      </c>
      <c r="B558" s="159"/>
      <c r="C558" s="46"/>
      <c r="D558" s="46"/>
      <c r="E558" s="47"/>
      <c r="F558" s="47"/>
      <c r="G558" s="47"/>
      <c r="H558" s="59"/>
      <c r="I558" s="47"/>
      <c r="J558" s="47"/>
      <c r="K558" s="47"/>
      <c r="L558" s="47"/>
      <c r="M558" s="46"/>
      <c r="N558" s="46"/>
      <c r="O558" s="46"/>
      <c r="P558" s="128">
        <f t="shared" si="56"/>
        <v>0</v>
      </c>
    </row>
    <row r="559" spans="1:16" x14ac:dyDescent="0.3">
      <c r="A559" s="150" t="s">
        <v>28</v>
      </c>
      <c r="B559" s="151"/>
      <c r="C559" s="48"/>
      <c r="D559" s="48"/>
      <c r="E559" s="49"/>
      <c r="F559" s="49"/>
      <c r="G559" s="49"/>
      <c r="H559" s="60"/>
      <c r="I559" s="49"/>
      <c r="J559" s="49"/>
      <c r="K559" s="49"/>
      <c r="L559" s="49"/>
      <c r="M559" s="48"/>
      <c r="N559" s="48"/>
      <c r="O559" s="48"/>
      <c r="P559" s="129">
        <f t="shared" si="56"/>
        <v>0</v>
      </c>
    </row>
    <row r="560" spans="1:16" x14ac:dyDescent="0.3">
      <c r="A560" s="61" t="s">
        <v>3</v>
      </c>
      <c r="B560" s="62"/>
      <c r="C560" s="63">
        <v>0</v>
      </c>
      <c r="D560" s="63">
        <v>0</v>
      </c>
      <c r="E560" s="63">
        <f>SUM(E555,E556)</f>
        <v>48</v>
      </c>
      <c r="F560" s="63">
        <f>SUM(E555,E556)</f>
        <v>48</v>
      </c>
      <c r="G560" s="63">
        <f>SUM(E555,E556)</f>
        <v>48</v>
      </c>
      <c r="H560" s="65"/>
      <c r="I560" s="63">
        <f>I556</f>
        <v>9</v>
      </c>
      <c r="J560" s="63">
        <f>I556</f>
        <v>9</v>
      </c>
      <c r="K560" s="63">
        <f>I556</f>
        <v>9</v>
      </c>
      <c r="L560" s="63">
        <f>SUM(I555,I558)</f>
        <v>0</v>
      </c>
      <c r="M560" s="63">
        <v>0</v>
      </c>
      <c r="N560" s="63">
        <v>0</v>
      </c>
      <c r="O560" s="63">
        <v>0</v>
      </c>
      <c r="P560" s="63">
        <f t="shared" si="56"/>
        <v>171</v>
      </c>
    </row>
    <row r="561" spans="1:16" x14ac:dyDescent="0.3">
      <c r="A561" s="66" t="s">
        <v>4</v>
      </c>
      <c r="B561" s="67"/>
      <c r="C561" s="68">
        <v>0</v>
      </c>
      <c r="D561" s="68">
        <v>0</v>
      </c>
      <c r="E561" s="68">
        <v>2</v>
      </c>
      <c r="F561" s="68">
        <v>2</v>
      </c>
      <c r="G561" s="68">
        <v>2</v>
      </c>
      <c r="H561" s="65"/>
      <c r="I561" s="68">
        <v>1</v>
      </c>
      <c r="J561" s="68">
        <v>1</v>
      </c>
      <c r="K561" s="68">
        <v>1</v>
      </c>
      <c r="L561" s="68">
        <f>COUNTA(I555,I558)</f>
        <v>0</v>
      </c>
      <c r="M561" s="68">
        <v>0</v>
      </c>
      <c r="N561" s="68">
        <v>0</v>
      </c>
      <c r="O561" s="68">
        <v>0</v>
      </c>
      <c r="P561" s="68">
        <f>IF(SUM(C561:O561)&gt;35,35,SUM(C561:O561))</f>
        <v>9</v>
      </c>
    </row>
    <row r="562" spans="1:16" x14ac:dyDescent="0.3">
      <c r="A562" s="40" t="s">
        <v>7</v>
      </c>
      <c r="C562" s="41" t="s">
        <v>45</v>
      </c>
      <c r="D562" s="1" t="s">
        <v>9</v>
      </c>
      <c r="E562" s="69" t="s">
        <v>33</v>
      </c>
      <c r="F562" s="16" t="s">
        <v>10</v>
      </c>
      <c r="G562" s="41" t="s">
        <v>8</v>
      </c>
      <c r="H562" s="1" t="s">
        <v>29</v>
      </c>
    </row>
    <row r="563" spans="1:16" x14ac:dyDescent="0.3">
      <c r="A563" s="152" t="s">
        <v>0</v>
      </c>
      <c r="B563" s="51" t="s">
        <v>74</v>
      </c>
      <c r="C563" s="50">
        <v>1</v>
      </c>
      <c r="D563" s="50">
        <v>2</v>
      </c>
      <c r="E563" s="50">
        <v>3</v>
      </c>
      <c r="F563" s="50">
        <v>4</v>
      </c>
      <c r="G563" s="50">
        <v>5</v>
      </c>
      <c r="H563" s="50">
        <v>6</v>
      </c>
      <c r="I563" s="50">
        <v>7</v>
      </c>
      <c r="J563" s="50">
        <v>8</v>
      </c>
      <c r="K563" s="50">
        <v>9</v>
      </c>
      <c r="L563" s="50">
        <v>10</v>
      </c>
      <c r="M563" s="50">
        <v>11</v>
      </c>
      <c r="N563" s="50">
        <v>12</v>
      </c>
      <c r="O563" s="50">
        <v>13</v>
      </c>
      <c r="P563" s="154" t="s">
        <v>2</v>
      </c>
    </row>
    <row r="564" spans="1:16" x14ac:dyDescent="0.3">
      <c r="A564" s="153"/>
      <c r="B564" s="52" t="s">
        <v>1</v>
      </c>
      <c r="C564" s="53" t="s">
        <v>75</v>
      </c>
      <c r="D564" s="53" t="s">
        <v>76</v>
      </c>
      <c r="E564" s="53" t="s">
        <v>77</v>
      </c>
      <c r="F564" s="53" t="s">
        <v>78</v>
      </c>
      <c r="G564" s="53" t="s">
        <v>79</v>
      </c>
      <c r="H564" s="53" t="s">
        <v>80</v>
      </c>
      <c r="I564" s="53" t="s">
        <v>81</v>
      </c>
      <c r="J564" s="53" t="s">
        <v>82</v>
      </c>
      <c r="K564" s="53" t="s">
        <v>83</v>
      </c>
      <c r="L564" s="53" t="s">
        <v>84</v>
      </c>
      <c r="M564" s="53" t="s">
        <v>85</v>
      </c>
      <c r="N564" s="53" t="s">
        <v>86</v>
      </c>
      <c r="O564" s="53" t="s">
        <v>87</v>
      </c>
      <c r="P564" s="155"/>
    </row>
    <row r="565" spans="1:16" x14ac:dyDescent="0.3">
      <c r="A565" s="156" t="s">
        <v>24</v>
      </c>
      <c r="B565" s="157"/>
      <c r="C565" s="45"/>
      <c r="D565" s="160">
        <v>44</v>
      </c>
      <c r="E565" s="161"/>
      <c r="F565" s="161"/>
      <c r="G565" s="162"/>
      <c r="H565" s="57"/>
      <c r="I565" s="160">
        <v>28</v>
      </c>
      <c r="J565" s="161"/>
      <c r="K565" s="161"/>
      <c r="L565" s="162"/>
      <c r="M565" s="92"/>
      <c r="N565" s="92"/>
      <c r="O565" s="92"/>
      <c r="P565" s="127">
        <f>SUM(C565:O565)</f>
        <v>72</v>
      </c>
    </row>
    <row r="566" spans="1:16" x14ac:dyDescent="0.3">
      <c r="A566" s="158" t="s">
        <v>25</v>
      </c>
      <c r="B566" s="159"/>
      <c r="C566" s="46"/>
      <c r="D566" s="46"/>
      <c r="E566" s="163">
        <v>12</v>
      </c>
      <c r="F566" s="164"/>
      <c r="G566" s="165"/>
      <c r="H566" s="58"/>
      <c r="I566" s="163">
        <v>44</v>
      </c>
      <c r="J566" s="164"/>
      <c r="K566" s="165"/>
      <c r="L566" s="47"/>
      <c r="M566" s="46"/>
      <c r="N566" s="46"/>
      <c r="O566" s="46"/>
      <c r="P566" s="128">
        <f t="shared" ref="P566:P569" si="57">SUM(C566:O566)</f>
        <v>56</v>
      </c>
    </row>
    <row r="567" spans="1:16" x14ac:dyDescent="0.3">
      <c r="A567" s="158" t="s">
        <v>26</v>
      </c>
      <c r="B567" s="159"/>
      <c r="C567" s="46"/>
      <c r="D567" s="166">
        <v>50</v>
      </c>
      <c r="E567" s="167"/>
      <c r="F567" s="167"/>
      <c r="G567" s="168"/>
      <c r="H567" s="59"/>
      <c r="I567" s="46"/>
      <c r="J567" s="46"/>
      <c r="K567" s="46"/>
      <c r="L567" s="47"/>
      <c r="M567" s="47"/>
      <c r="N567" s="47"/>
      <c r="O567" s="46"/>
      <c r="P567" s="128">
        <f t="shared" si="57"/>
        <v>50</v>
      </c>
    </row>
    <row r="568" spans="1:16" x14ac:dyDescent="0.3">
      <c r="A568" s="158" t="s">
        <v>27</v>
      </c>
      <c r="B568" s="159"/>
      <c r="C568" s="46"/>
      <c r="D568" s="46"/>
      <c r="E568" s="47"/>
      <c r="F568" s="47"/>
      <c r="G568" s="47"/>
      <c r="H568" s="59"/>
      <c r="I568" s="47"/>
      <c r="J568" s="47"/>
      <c r="K568" s="47"/>
      <c r="L568" s="47"/>
      <c r="M568" s="46"/>
      <c r="N568" s="46"/>
      <c r="O568" s="46"/>
      <c r="P568" s="128">
        <f t="shared" si="57"/>
        <v>0</v>
      </c>
    </row>
    <row r="569" spans="1:16" x14ac:dyDescent="0.3">
      <c r="A569" s="150" t="s">
        <v>28</v>
      </c>
      <c r="B569" s="151"/>
      <c r="C569" s="48"/>
      <c r="D569" s="48"/>
      <c r="E569" s="49"/>
      <c r="F569" s="49"/>
      <c r="G569" s="49"/>
      <c r="H569" s="60"/>
      <c r="I569" s="49"/>
      <c r="J569" s="49"/>
      <c r="K569" s="49"/>
      <c r="L569" s="49"/>
      <c r="M569" s="48"/>
      <c r="N569" s="48"/>
      <c r="O569" s="48"/>
      <c r="P569" s="129">
        <f t="shared" si="57"/>
        <v>0</v>
      </c>
    </row>
    <row r="570" spans="1:16" x14ac:dyDescent="0.3">
      <c r="A570" s="61" t="s">
        <v>3</v>
      </c>
      <c r="B570" s="62"/>
      <c r="C570" s="63">
        <v>0</v>
      </c>
      <c r="D570" s="63">
        <f>SUM(D565,D567)</f>
        <v>94</v>
      </c>
      <c r="E570" s="63">
        <f>SUM(D565,E566,D567)</f>
        <v>106</v>
      </c>
      <c r="F570" s="63">
        <f>SUM(D565,E566,D567)</f>
        <v>106</v>
      </c>
      <c r="G570" s="63">
        <f>SUM(D565,E566,D567)</f>
        <v>106</v>
      </c>
      <c r="H570" s="65"/>
      <c r="I570" s="63">
        <f>SUM(I565,I566)</f>
        <v>72</v>
      </c>
      <c r="J570" s="63">
        <f>SUM(I565,I566)</f>
        <v>72</v>
      </c>
      <c r="K570" s="63">
        <f>SUM(I565,I566)</f>
        <v>72</v>
      </c>
      <c r="L570" s="63">
        <f>I565</f>
        <v>28</v>
      </c>
      <c r="M570" s="63">
        <v>0</v>
      </c>
      <c r="N570" s="63">
        <v>0</v>
      </c>
      <c r="O570" s="63">
        <v>0</v>
      </c>
      <c r="P570" s="63">
        <f>SUM(C570:O570)</f>
        <v>656</v>
      </c>
    </row>
    <row r="571" spans="1:16" x14ac:dyDescent="0.3">
      <c r="A571" s="201" t="s">
        <v>4</v>
      </c>
      <c r="B571" s="202"/>
      <c r="C571" s="203">
        <v>0</v>
      </c>
      <c r="D571" s="203">
        <v>2</v>
      </c>
      <c r="E571" s="203">
        <v>3</v>
      </c>
      <c r="F571" s="68">
        <v>3</v>
      </c>
      <c r="G571" s="68">
        <v>3</v>
      </c>
      <c r="H571" s="65"/>
      <c r="I571" s="68">
        <v>2</v>
      </c>
      <c r="J571" s="68">
        <v>2</v>
      </c>
      <c r="K571" s="68">
        <v>2</v>
      </c>
      <c r="L571" s="68">
        <v>1</v>
      </c>
      <c r="M571" s="68">
        <v>0</v>
      </c>
      <c r="N571" s="68">
        <v>0</v>
      </c>
      <c r="O571" s="68">
        <v>0</v>
      </c>
      <c r="P571" s="68">
        <f>IF(SUM(C571:O571)&gt;35,35,SUM(C571:O571))</f>
        <v>18</v>
      </c>
    </row>
    <row r="572" spans="1:16" ht="21" x14ac:dyDescent="0.35">
      <c r="A572" s="56" t="s">
        <v>88</v>
      </c>
      <c r="B572" s="204"/>
      <c r="C572" s="56">
        <v>14304</v>
      </c>
      <c r="D572" s="56"/>
      <c r="E572" s="56"/>
      <c r="F572" s="8"/>
      <c r="G572" s="8"/>
      <c r="H572" s="39"/>
      <c r="I572" s="9"/>
      <c r="J572" s="9"/>
      <c r="K572" s="9"/>
      <c r="L572" s="9"/>
      <c r="M572" s="9"/>
      <c r="N572" s="8"/>
      <c r="O572" s="8"/>
      <c r="P572" s="126"/>
    </row>
    <row r="573" spans="1:16" x14ac:dyDescent="0.3">
      <c r="A573" s="40" t="s">
        <v>7</v>
      </c>
      <c r="C573" s="69" t="s">
        <v>33</v>
      </c>
      <c r="D573" s="16" t="s">
        <v>9</v>
      </c>
      <c r="E573" s="41" t="s">
        <v>8</v>
      </c>
      <c r="F573" s="1" t="s">
        <v>10</v>
      </c>
      <c r="G573" s="41" t="s">
        <v>8</v>
      </c>
      <c r="H573" s="1" t="s">
        <v>29</v>
      </c>
    </row>
    <row r="574" spans="1:16" x14ac:dyDescent="0.3">
      <c r="A574" s="152" t="s">
        <v>0</v>
      </c>
      <c r="B574" s="51" t="s">
        <v>74</v>
      </c>
      <c r="C574" s="50">
        <v>1</v>
      </c>
      <c r="D574" s="50">
        <v>2</v>
      </c>
      <c r="E574" s="50">
        <v>3</v>
      </c>
      <c r="F574" s="50">
        <v>4</v>
      </c>
      <c r="G574" s="50">
        <v>5</v>
      </c>
      <c r="H574" s="50">
        <v>6</v>
      </c>
      <c r="I574" s="50">
        <v>7</v>
      </c>
      <c r="J574" s="50">
        <v>8</v>
      </c>
      <c r="K574" s="50">
        <v>9</v>
      </c>
      <c r="L574" s="50">
        <v>10</v>
      </c>
      <c r="M574" s="50">
        <v>11</v>
      </c>
      <c r="N574" s="50">
        <v>12</v>
      </c>
      <c r="O574" s="50">
        <v>13</v>
      </c>
      <c r="P574" s="154" t="s">
        <v>2</v>
      </c>
    </row>
    <row r="575" spans="1:16" x14ac:dyDescent="0.3">
      <c r="A575" s="153"/>
      <c r="B575" s="52" t="s">
        <v>1</v>
      </c>
      <c r="C575" s="53" t="s">
        <v>75</v>
      </c>
      <c r="D575" s="53" t="s">
        <v>76</v>
      </c>
      <c r="E575" s="53" t="s">
        <v>77</v>
      </c>
      <c r="F575" s="53" t="s">
        <v>78</v>
      </c>
      <c r="G575" s="53" t="s">
        <v>79</v>
      </c>
      <c r="H575" s="53" t="s">
        <v>80</v>
      </c>
      <c r="I575" s="53" t="s">
        <v>81</v>
      </c>
      <c r="J575" s="53" t="s">
        <v>82</v>
      </c>
      <c r="K575" s="53" t="s">
        <v>83</v>
      </c>
      <c r="L575" s="53" t="s">
        <v>84</v>
      </c>
      <c r="M575" s="53" t="s">
        <v>85</v>
      </c>
      <c r="N575" s="53" t="s">
        <v>86</v>
      </c>
      <c r="O575" s="53" t="s">
        <v>87</v>
      </c>
      <c r="P575" s="155"/>
    </row>
    <row r="576" spans="1:16" x14ac:dyDescent="0.3">
      <c r="A576" s="156" t="s">
        <v>24</v>
      </c>
      <c r="B576" s="157"/>
      <c r="C576" s="45"/>
      <c r="D576" s="160">
        <v>12</v>
      </c>
      <c r="E576" s="161"/>
      <c r="F576" s="161"/>
      <c r="G576" s="162"/>
      <c r="H576" s="57"/>
      <c r="I576" s="92"/>
      <c r="J576" s="92"/>
      <c r="K576" s="92"/>
      <c r="L576" s="45"/>
      <c r="M576" s="92"/>
      <c r="N576" s="92"/>
      <c r="O576" s="92"/>
      <c r="P576" s="127">
        <f t="shared" ref="P576:P580" si="58">SUM(C576:O576)</f>
        <v>12</v>
      </c>
    </row>
    <row r="577" spans="1:16" x14ac:dyDescent="0.3">
      <c r="A577" s="158" t="s">
        <v>25</v>
      </c>
      <c r="B577" s="159"/>
      <c r="C577" s="46"/>
      <c r="D577" s="46"/>
      <c r="E577" s="47"/>
      <c r="F577" s="47"/>
      <c r="G577" s="47"/>
      <c r="H577" s="58"/>
      <c r="I577" s="47"/>
      <c r="J577" s="47"/>
      <c r="K577" s="47"/>
      <c r="L577" s="47"/>
      <c r="M577" s="46"/>
      <c r="N577" s="46"/>
      <c r="O577" s="46"/>
      <c r="P577" s="128">
        <f t="shared" si="58"/>
        <v>0</v>
      </c>
    </row>
    <row r="578" spans="1:16" x14ac:dyDescent="0.3">
      <c r="A578" s="158" t="s">
        <v>26</v>
      </c>
      <c r="B578" s="159"/>
      <c r="C578" s="46"/>
      <c r="D578" s="46"/>
      <c r="E578" s="47"/>
      <c r="F578" s="47"/>
      <c r="G578" s="47"/>
      <c r="H578" s="59"/>
      <c r="I578" s="46"/>
      <c r="J578" s="46"/>
      <c r="K578" s="46"/>
      <c r="L578" s="47"/>
      <c r="M578" s="47"/>
      <c r="N578" s="47"/>
      <c r="O578" s="46"/>
      <c r="P578" s="128">
        <f t="shared" si="58"/>
        <v>0</v>
      </c>
    </row>
    <row r="579" spans="1:16" x14ac:dyDescent="0.3">
      <c r="A579" s="158" t="s">
        <v>27</v>
      </c>
      <c r="B579" s="159"/>
      <c r="C579" s="46"/>
      <c r="D579" s="169">
        <v>12</v>
      </c>
      <c r="E579" s="170"/>
      <c r="F579" s="170"/>
      <c r="G579" s="171"/>
      <c r="H579" s="59"/>
      <c r="I579" s="47"/>
      <c r="J579" s="47"/>
      <c r="K579" s="47"/>
      <c r="L579" s="47"/>
      <c r="M579" s="46"/>
      <c r="N579" s="46"/>
      <c r="O579" s="46"/>
      <c r="P579" s="128">
        <f t="shared" si="58"/>
        <v>12</v>
      </c>
    </row>
    <row r="580" spans="1:16" x14ac:dyDescent="0.3">
      <c r="A580" s="150" t="s">
        <v>28</v>
      </c>
      <c r="B580" s="151"/>
      <c r="C580" s="48"/>
      <c r="D580" s="48"/>
      <c r="E580" s="49"/>
      <c r="F580" s="49"/>
      <c r="G580" s="49"/>
      <c r="H580" s="60"/>
      <c r="I580" s="49"/>
      <c r="J580" s="49"/>
      <c r="K580" s="49"/>
      <c r="L580" s="49"/>
      <c r="M580" s="48"/>
      <c r="N580" s="48"/>
      <c r="O580" s="48"/>
      <c r="P580" s="129">
        <f t="shared" si="58"/>
        <v>0</v>
      </c>
    </row>
    <row r="581" spans="1:16" x14ac:dyDescent="0.3">
      <c r="A581" s="61" t="s">
        <v>3</v>
      </c>
      <c r="B581" s="62"/>
      <c r="C581" s="63">
        <v>0</v>
      </c>
      <c r="D581" s="63">
        <f>SUM(D576,D579)</f>
        <v>24</v>
      </c>
      <c r="E581" s="63">
        <f>SUM(D576,D579)</f>
        <v>24</v>
      </c>
      <c r="F581" s="63">
        <f>SUM(D576,D579)</f>
        <v>24</v>
      </c>
      <c r="G581" s="63">
        <f>SUM(D576,D579)</f>
        <v>24</v>
      </c>
      <c r="H581" s="65"/>
      <c r="I581" s="63">
        <v>0</v>
      </c>
      <c r="J581" s="63">
        <v>0</v>
      </c>
      <c r="K581" s="63">
        <v>0</v>
      </c>
      <c r="L581" s="63">
        <v>0</v>
      </c>
      <c r="M581" s="63">
        <v>0</v>
      </c>
      <c r="N581" s="63">
        <v>0</v>
      </c>
      <c r="O581" s="63">
        <v>0</v>
      </c>
      <c r="P581" s="63">
        <f>SUM(C581:O581)</f>
        <v>96</v>
      </c>
    </row>
    <row r="582" spans="1:16" x14ac:dyDescent="0.3">
      <c r="A582" s="66" t="s">
        <v>4</v>
      </c>
      <c r="B582" s="67"/>
      <c r="C582" s="68">
        <v>0</v>
      </c>
      <c r="D582" s="68">
        <v>2</v>
      </c>
      <c r="E582" s="68">
        <v>2</v>
      </c>
      <c r="F582" s="68">
        <v>2</v>
      </c>
      <c r="G582" s="68">
        <v>2</v>
      </c>
      <c r="H582" s="65"/>
      <c r="I582" s="68">
        <v>0</v>
      </c>
      <c r="J582" s="68">
        <v>0</v>
      </c>
      <c r="K582" s="68">
        <v>0</v>
      </c>
      <c r="L582" s="68">
        <v>0</v>
      </c>
      <c r="M582" s="68">
        <v>0</v>
      </c>
      <c r="N582" s="68">
        <v>0</v>
      </c>
      <c r="O582" s="68">
        <v>0</v>
      </c>
      <c r="P582" s="68">
        <f>IF(SUM(C582:O582)&gt;35,35,SUM(C582:O582))</f>
        <v>8</v>
      </c>
    </row>
    <row r="583" spans="1:16" x14ac:dyDescent="0.3">
      <c r="A583" s="40" t="s">
        <v>7</v>
      </c>
      <c r="C583" s="41" t="s">
        <v>45</v>
      </c>
      <c r="D583" s="1" t="s">
        <v>9</v>
      </c>
      <c r="E583" s="69" t="s">
        <v>33</v>
      </c>
      <c r="F583" s="16" t="s">
        <v>10</v>
      </c>
      <c r="G583" s="41" t="s">
        <v>8</v>
      </c>
      <c r="H583" s="1" t="s">
        <v>29</v>
      </c>
    </row>
    <row r="584" spans="1:16" x14ac:dyDescent="0.3">
      <c r="A584" s="152" t="s">
        <v>0</v>
      </c>
      <c r="B584" s="51" t="s">
        <v>74</v>
      </c>
      <c r="C584" s="50">
        <v>1</v>
      </c>
      <c r="D584" s="50">
        <v>2</v>
      </c>
      <c r="E584" s="50">
        <v>3</v>
      </c>
      <c r="F584" s="50">
        <v>4</v>
      </c>
      <c r="G584" s="50">
        <v>5</v>
      </c>
      <c r="H584" s="50">
        <v>6</v>
      </c>
      <c r="I584" s="50">
        <v>7</v>
      </c>
      <c r="J584" s="50">
        <v>8</v>
      </c>
      <c r="K584" s="50">
        <v>9</v>
      </c>
      <c r="L584" s="50">
        <v>10</v>
      </c>
      <c r="M584" s="50">
        <v>11</v>
      </c>
      <c r="N584" s="50">
        <v>12</v>
      </c>
      <c r="O584" s="50">
        <v>13</v>
      </c>
      <c r="P584" s="154" t="s">
        <v>2</v>
      </c>
    </row>
    <row r="585" spans="1:16" x14ac:dyDescent="0.3">
      <c r="A585" s="153"/>
      <c r="B585" s="52" t="s">
        <v>1</v>
      </c>
      <c r="C585" s="53" t="s">
        <v>75</v>
      </c>
      <c r="D585" s="53" t="s">
        <v>76</v>
      </c>
      <c r="E585" s="53" t="s">
        <v>77</v>
      </c>
      <c r="F585" s="53" t="s">
        <v>78</v>
      </c>
      <c r="G585" s="53" t="s">
        <v>79</v>
      </c>
      <c r="H585" s="53" t="s">
        <v>80</v>
      </c>
      <c r="I585" s="53" t="s">
        <v>81</v>
      </c>
      <c r="J585" s="53" t="s">
        <v>82</v>
      </c>
      <c r="K585" s="53" t="s">
        <v>83</v>
      </c>
      <c r="L585" s="53" t="s">
        <v>84</v>
      </c>
      <c r="M585" s="53" t="s">
        <v>85</v>
      </c>
      <c r="N585" s="53" t="s">
        <v>86</v>
      </c>
      <c r="O585" s="53" t="s">
        <v>87</v>
      </c>
      <c r="P585" s="155"/>
    </row>
    <row r="586" spans="1:16" x14ac:dyDescent="0.3">
      <c r="A586" s="156" t="s">
        <v>24</v>
      </c>
      <c r="B586" s="157"/>
      <c r="C586" s="45"/>
      <c r="D586" s="45"/>
      <c r="E586" s="92"/>
      <c r="F586" s="92"/>
      <c r="G586" s="92"/>
      <c r="H586" s="57"/>
      <c r="I586" s="92"/>
      <c r="J586" s="92"/>
      <c r="K586" s="92"/>
      <c r="L586" s="45"/>
      <c r="M586" s="92"/>
      <c r="N586" s="92"/>
      <c r="O586" s="92"/>
      <c r="P586" s="127">
        <f t="shared" ref="P586:P590" si="59">SUM(C586:O586)</f>
        <v>0</v>
      </c>
    </row>
    <row r="587" spans="1:16" x14ac:dyDescent="0.3">
      <c r="A587" s="158" t="s">
        <v>25</v>
      </c>
      <c r="B587" s="159"/>
      <c r="C587" s="46"/>
      <c r="D587" s="46"/>
      <c r="E587" s="47"/>
      <c r="F587" s="47"/>
      <c r="G587" s="47"/>
      <c r="H587" s="58"/>
      <c r="I587" s="47"/>
      <c r="J587" s="47"/>
      <c r="K587" s="47"/>
      <c r="L587" s="47"/>
      <c r="M587" s="46"/>
      <c r="N587" s="46"/>
      <c r="O587" s="46"/>
      <c r="P587" s="128">
        <f t="shared" si="59"/>
        <v>0</v>
      </c>
    </row>
    <row r="588" spans="1:16" x14ac:dyDescent="0.3">
      <c r="A588" s="158" t="s">
        <v>26</v>
      </c>
      <c r="B588" s="159"/>
      <c r="C588" s="46"/>
      <c r="D588" s="46"/>
      <c r="E588" s="47"/>
      <c r="F588" s="47"/>
      <c r="G588" s="47"/>
      <c r="H588" s="59"/>
      <c r="I588" s="46"/>
      <c r="J588" s="46"/>
      <c r="K588" s="46"/>
      <c r="L588" s="47"/>
      <c r="M588" s="47"/>
      <c r="N588" s="47"/>
      <c r="O588" s="46"/>
      <c r="P588" s="128">
        <f t="shared" si="59"/>
        <v>0</v>
      </c>
    </row>
    <row r="589" spans="1:16" x14ac:dyDescent="0.3">
      <c r="A589" s="158" t="s">
        <v>27</v>
      </c>
      <c r="B589" s="159"/>
      <c r="C589" s="46"/>
      <c r="D589" s="46"/>
      <c r="E589" s="47"/>
      <c r="F589" s="47"/>
      <c r="G589" s="47"/>
      <c r="H589" s="59"/>
      <c r="I589" s="169">
        <v>12</v>
      </c>
      <c r="J589" s="170"/>
      <c r="K589" s="170"/>
      <c r="L589" s="171"/>
      <c r="M589" s="46"/>
      <c r="N589" s="46"/>
      <c r="O589" s="46"/>
      <c r="P589" s="128">
        <f t="shared" si="59"/>
        <v>12</v>
      </c>
    </row>
    <row r="590" spans="1:16" x14ac:dyDescent="0.3">
      <c r="A590" s="150" t="s">
        <v>28</v>
      </c>
      <c r="B590" s="151"/>
      <c r="C590" s="48"/>
      <c r="D590" s="48"/>
      <c r="E590" s="49"/>
      <c r="F590" s="49"/>
      <c r="G590" s="49"/>
      <c r="H590" s="60"/>
      <c r="I590" s="49"/>
      <c r="J590" s="49"/>
      <c r="K590" s="49"/>
      <c r="L590" s="49"/>
      <c r="M590" s="48"/>
      <c r="N590" s="48"/>
      <c r="O590" s="48"/>
      <c r="P590" s="129">
        <f t="shared" si="59"/>
        <v>0</v>
      </c>
    </row>
    <row r="591" spans="1:16" x14ac:dyDescent="0.3">
      <c r="A591" s="61" t="s">
        <v>3</v>
      </c>
      <c r="B591" s="62"/>
      <c r="C591" s="63">
        <v>0</v>
      </c>
      <c r="D591" s="63">
        <v>0</v>
      </c>
      <c r="E591" s="63">
        <f>SUM(E586:G590)</f>
        <v>0</v>
      </c>
      <c r="F591" s="63">
        <f>SUM(E586:G590)</f>
        <v>0</v>
      </c>
      <c r="G591" s="63">
        <f>SUM(E586:G590)</f>
        <v>0</v>
      </c>
      <c r="H591" s="65"/>
      <c r="I591" s="63">
        <f>SUM(I586,I587,I588,I589,I590)</f>
        <v>12</v>
      </c>
      <c r="J591" s="63">
        <f>SUM(I586,I587,I588,I589,I590)</f>
        <v>12</v>
      </c>
      <c r="K591" s="63">
        <f>SUM(I586,I587,I588,I589,I590)</f>
        <v>12</v>
      </c>
      <c r="L591" s="63">
        <f>SUM(I586,I589,I590)</f>
        <v>12</v>
      </c>
      <c r="M591" s="63">
        <v>0</v>
      </c>
      <c r="N591" s="63">
        <v>0</v>
      </c>
      <c r="O591" s="63">
        <v>0</v>
      </c>
      <c r="P591" s="63">
        <f>SUM(C591:O591)</f>
        <v>48</v>
      </c>
    </row>
    <row r="592" spans="1:16" x14ac:dyDescent="0.3">
      <c r="A592" s="201" t="s">
        <v>4</v>
      </c>
      <c r="B592" s="202"/>
      <c r="C592" s="203">
        <v>0</v>
      </c>
      <c r="D592" s="203">
        <v>0</v>
      </c>
      <c r="E592" s="203">
        <f>COUNTA(E586:G590)</f>
        <v>0</v>
      </c>
      <c r="F592" s="68">
        <f>COUNTA(E586:G590)</f>
        <v>0</v>
      </c>
      <c r="G592" s="68">
        <f>COUNTA(E586:G590)</f>
        <v>0</v>
      </c>
      <c r="H592" s="65"/>
      <c r="I592" s="68">
        <f>COUNTA(I586,I587,I588,I589,I590)</f>
        <v>1</v>
      </c>
      <c r="J592" s="68">
        <f>COUNTA(I586,I587,I588,I589,I590)</f>
        <v>1</v>
      </c>
      <c r="K592" s="68">
        <f>COUNTA(I586,I587,I588,I589,I590)</f>
        <v>1</v>
      </c>
      <c r="L592" s="68">
        <f>COUNTA(I586,I589,I590)</f>
        <v>1</v>
      </c>
      <c r="M592" s="68">
        <v>0</v>
      </c>
      <c r="N592" s="68">
        <v>0</v>
      </c>
      <c r="O592" s="68">
        <v>0</v>
      </c>
      <c r="P592" s="68">
        <f>IF(SUM(C592:O592)&gt;35,35,SUM(C592:O592))</f>
        <v>4</v>
      </c>
    </row>
    <row r="593" spans="1:16" ht="21" x14ac:dyDescent="0.35">
      <c r="A593" s="56" t="s">
        <v>88</v>
      </c>
      <c r="B593" s="204"/>
      <c r="C593" s="56">
        <v>14305</v>
      </c>
      <c r="D593" s="56"/>
      <c r="E593" s="56"/>
      <c r="F593" s="8"/>
      <c r="G593" s="8"/>
      <c r="H593" s="39"/>
      <c r="I593" s="9"/>
      <c r="J593" s="9"/>
      <c r="K593" s="9"/>
      <c r="L593" s="9"/>
      <c r="M593" s="9"/>
      <c r="N593" s="8"/>
      <c r="O593" s="8"/>
      <c r="P593" s="126"/>
    </row>
    <row r="594" spans="1:16" x14ac:dyDescent="0.3">
      <c r="A594" s="40" t="s">
        <v>7</v>
      </c>
      <c r="C594" s="69" t="s">
        <v>33</v>
      </c>
      <c r="D594" s="16" t="s">
        <v>9</v>
      </c>
      <c r="E594" s="41" t="s">
        <v>8</v>
      </c>
      <c r="F594" s="1" t="s">
        <v>10</v>
      </c>
      <c r="G594" s="41" t="s">
        <v>8</v>
      </c>
      <c r="H594" s="1" t="s">
        <v>29</v>
      </c>
    </row>
    <row r="595" spans="1:16" x14ac:dyDescent="0.3">
      <c r="A595" s="152" t="s">
        <v>0</v>
      </c>
      <c r="B595" s="51" t="s">
        <v>74</v>
      </c>
      <c r="C595" s="50">
        <v>1</v>
      </c>
      <c r="D595" s="50">
        <v>2</v>
      </c>
      <c r="E595" s="50">
        <v>3</v>
      </c>
      <c r="F595" s="50">
        <v>4</v>
      </c>
      <c r="G595" s="50">
        <v>5</v>
      </c>
      <c r="H595" s="50">
        <v>6</v>
      </c>
      <c r="I595" s="50">
        <v>7</v>
      </c>
      <c r="J595" s="50">
        <v>8</v>
      </c>
      <c r="K595" s="50">
        <v>9</v>
      </c>
      <c r="L595" s="50">
        <v>10</v>
      </c>
      <c r="M595" s="50">
        <v>11</v>
      </c>
      <c r="N595" s="50">
        <v>12</v>
      </c>
      <c r="O595" s="50">
        <v>13</v>
      </c>
      <c r="P595" s="154" t="s">
        <v>2</v>
      </c>
    </row>
    <row r="596" spans="1:16" x14ac:dyDescent="0.3">
      <c r="A596" s="153"/>
      <c r="B596" s="52" t="s">
        <v>1</v>
      </c>
      <c r="C596" s="53" t="s">
        <v>75</v>
      </c>
      <c r="D596" s="53" t="s">
        <v>76</v>
      </c>
      <c r="E596" s="53" t="s">
        <v>77</v>
      </c>
      <c r="F596" s="53" t="s">
        <v>78</v>
      </c>
      <c r="G596" s="53" t="s">
        <v>79</v>
      </c>
      <c r="H596" s="53" t="s">
        <v>80</v>
      </c>
      <c r="I596" s="53" t="s">
        <v>81</v>
      </c>
      <c r="J596" s="53" t="s">
        <v>82</v>
      </c>
      <c r="K596" s="53" t="s">
        <v>83</v>
      </c>
      <c r="L596" s="53" t="s">
        <v>84</v>
      </c>
      <c r="M596" s="53" t="s">
        <v>85</v>
      </c>
      <c r="N596" s="53" t="s">
        <v>86</v>
      </c>
      <c r="O596" s="53" t="s">
        <v>87</v>
      </c>
      <c r="P596" s="155"/>
    </row>
    <row r="597" spans="1:16" x14ac:dyDescent="0.3">
      <c r="A597" s="156" t="s">
        <v>24</v>
      </c>
      <c r="B597" s="157"/>
      <c r="C597" s="45"/>
      <c r="D597" s="45"/>
      <c r="E597" s="92"/>
      <c r="F597" s="92"/>
      <c r="G597" s="92"/>
      <c r="H597" s="57"/>
      <c r="I597" s="160">
        <v>12</v>
      </c>
      <c r="J597" s="161"/>
      <c r="K597" s="162"/>
      <c r="L597" s="45"/>
      <c r="M597" s="92"/>
      <c r="N597" s="92"/>
      <c r="O597" s="92"/>
      <c r="P597" s="127">
        <f t="shared" ref="P597:P602" si="60">SUM(C597:O597)</f>
        <v>12</v>
      </c>
    </row>
    <row r="598" spans="1:16" x14ac:dyDescent="0.3">
      <c r="A598" s="158" t="s">
        <v>25</v>
      </c>
      <c r="B598" s="159"/>
      <c r="C598" s="46"/>
      <c r="D598" s="46"/>
      <c r="E598" s="47"/>
      <c r="F598" s="47"/>
      <c r="G598" s="47"/>
      <c r="H598" s="58"/>
      <c r="I598" s="47"/>
      <c r="J598" s="47"/>
      <c r="K598" s="47"/>
      <c r="L598" s="47"/>
      <c r="M598" s="46"/>
      <c r="N598" s="46"/>
      <c r="O598" s="46"/>
      <c r="P598" s="128">
        <f t="shared" si="60"/>
        <v>0</v>
      </c>
    </row>
    <row r="599" spans="1:16" x14ac:dyDescent="0.3">
      <c r="A599" s="158" t="s">
        <v>26</v>
      </c>
      <c r="B599" s="159"/>
      <c r="C599" s="46"/>
      <c r="D599" s="46"/>
      <c r="E599" s="47"/>
      <c r="F599" s="47"/>
      <c r="G599" s="47"/>
      <c r="H599" s="59"/>
      <c r="I599" s="166">
        <v>12</v>
      </c>
      <c r="J599" s="167"/>
      <c r="K599" s="167"/>
      <c r="L599" s="168"/>
      <c r="M599" s="47"/>
      <c r="N599" s="47"/>
      <c r="O599" s="46"/>
      <c r="P599" s="128">
        <f>SUM(C599:O599)</f>
        <v>12</v>
      </c>
    </row>
    <row r="600" spans="1:16" x14ac:dyDescent="0.3">
      <c r="A600" s="158" t="s">
        <v>27</v>
      </c>
      <c r="B600" s="159"/>
      <c r="C600" s="46"/>
      <c r="D600" s="46"/>
      <c r="E600" s="47"/>
      <c r="F600" s="47"/>
      <c r="G600" s="47"/>
      <c r="H600" s="59"/>
      <c r="I600" s="47"/>
      <c r="J600" s="47"/>
      <c r="K600" s="47"/>
      <c r="L600" s="47"/>
      <c r="M600" s="46"/>
      <c r="N600" s="46"/>
      <c r="O600" s="46"/>
      <c r="P600" s="128">
        <f t="shared" si="60"/>
        <v>0</v>
      </c>
    </row>
    <row r="601" spans="1:16" x14ac:dyDescent="0.3">
      <c r="A601" s="150" t="s">
        <v>28</v>
      </c>
      <c r="B601" s="151"/>
      <c r="C601" s="48"/>
      <c r="D601" s="48"/>
      <c r="E601" s="49"/>
      <c r="F601" s="49"/>
      <c r="G601" s="49"/>
      <c r="H601" s="60"/>
      <c r="I601" s="49"/>
      <c r="J601" s="49"/>
      <c r="K601" s="49"/>
      <c r="L601" s="49"/>
      <c r="M601" s="48"/>
      <c r="N601" s="48"/>
      <c r="O601" s="48"/>
      <c r="P601" s="129">
        <f t="shared" si="60"/>
        <v>0</v>
      </c>
    </row>
    <row r="602" spans="1:16" x14ac:dyDescent="0.3">
      <c r="A602" s="61" t="s">
        <v>3</v>
      </c>
      <c r="B602" s="62"/>
      <c r="C602" s="63">
        <v>0</v>
      </c>
      <c r="D602" s="63">
        <v>0</v>
      </c>
      <c r="E602" s="63">
        <v>0</v>
      </c>
      <c r="F602" s="63">
        <v>0</v>
      </c>
      <c r="G602" s="63">
        <v>0</v>
      </c>
      <c r="H602" s="65"/>
      <c r="I602" s="63">
        <f>SUM(I597,I599)</f>
        <v>24</v>
      </c>
      <c r="J602" s="63">
        <f>SUM(I597,I599)</f>
        <v>24</v>
      </c>
      <c r="K602" s="63">
        <f>SUM(I597,I599)</f>
        <v>24</v>
      </c>
      <c r="L602" s="63">
        <f>I599</f>
        <v>12</v>
      </c>
      <c r="M602" s="63">
        <v>0</v>
      </c>
      <c r="N602" s="63">
        <v>0</v>
      </c>
      <c r="O602" s="63">
        <v>0</v>
      </c>
      <c r="P602" s="63">
        <f t="shared" si="60"/>
        <v>84</v>
      </c>
    </row>
    <row r="603" spans="1:16" x14ac:dyDescent="0.3">
      <c r="A603" s="66" t="s">
        <v>4</v>
      </c>
      <c r="B603" s="67"/>
      <c r="C603" s="68">
        <v>0</v>
      </c>
      <c r="D603" s="68">
        <v>0</v>
      </c>
      <c r="E603" s="68">
        <v>0</v>
      </c>
      <c r="F603" s="68">
        <v>0</v>
      </c>
      <c r="G603" s="68">
        <v>0</v>
      </c>
      <c r="H603" s="65"/>
      <c r="I603" s="68">
        <v>2</v>
      </c>
      <c r="J603" s="68">
        <v>2</v>
      </c>
      <c r="K603" s="68">
        <v>2</v>
      </c>
      <c r="L603" s="68">
        <v>1</v>
      </c>
      <c r="M603" s="68">
        <v>0</v>
      </c>
      <c r="N603" s="68">
        <v>0</v>
      </c>
      <c r="O603" s="68">
        <v>0</v>
      </c>
      <c r="P603" s="68">
        <f>IF(SUM(C603:O603)&gt;35,35,SUM(C603:O603))</f>
        <v>7</v>
      </c>
    </row>
    <row r="604" spans="1:16" x14ac:dyDescent="0.3">
      <c r="A604" s="40" t="s">
        <v>7</v>
      </c>
      <c r="C604" s="41" t="s">
        <v>45</v>
      </c>
      <c r="D604" s="1" t="s">
        <v>9</v>
      </c>
      <c r="E604" s="69" t="s">
        <v>33</v>
      </c>
      <c r="F604" s="16" t="s">
        <v>10</v>
      </c>
      <c r="G604" s="41" t="s">
        <v>8</v>
      </c>
      <c r="H604" s="1" t="s">
        <v>29</v>
      </c>
    </row>
    <row r="605" spans="1:16" x14ac:dyDescent="0.3">
      <c r="A605" s="152" t="s">
        <v>0</v>
      </c>
      <c r="B605" s="51" t="s">
        <v>74</v>
      </c>
      <c r="C605" s="50">
        <v>1</v>
      </c>
      <c r="D605" s="50">
        <v>2</v>
      </c>
      <c r="E605" s="50">
        <v>3</v>
      </c>
      <c r="F605" s="50">
        <v>4</v>
      </c>
      <c r="G605" s="50">
        <v>5</v>
      </c>
      <c r="H605" s="50">
        <v>6</v>
      </c>
      <c r="I605" s="50">
        <v>7</v>
      </c>
      <c r="J605" s="50">
        <v>8</v>
      </c>
      <c r="K605" s="50">
        <v>9</v>
      </c>
      <c r="L605" s="50">
        <v>10</v>
      </c>
      <c r="M605" s="50">
        <v>11</v>
      </c>
      <c r="N605" s="50">
        <v>12</v>
      </c>
      <c r="O605" s="50">
        <v>13</v>
      </c>
      <c r="P605" s="154" t="s">
        <v>2</v>
      </c>
    </row>
    <row r="606" spans="1:16" x14ac:dyDescent="0.3">
      <c r="A606" s="153"/>
      <c r="B606" s="52" t="s">
        <v>1</v>
      </c>
      <c r="C606" s="53" t="s">
        <v>75</v>
      </c>
      <c r="D606" s="53" t="s">
        <v>76</v>
      </c>
      <c r="E606" s="53" t="s">
        <v>77</v>
      </c>
      <c r="F606" s="53" t="s">
        <v>78</v>
      </c>
      <c r="G606" s="53" t="s">
        <v>79</v>
      </c>
      <c r="H606" s="53" t="s">
        <v>80</v>
      </c>
      <c r="I606" s="53" t="s">
        <v>81</v>
      </c>
      <c r="J606" s="53" t="s">
        <v>82</v>
      </c>
      <c r="K606" s="53" t="s">
        <v>83</v>
      </c>
      <c r="L606" s="53" t="s">
        <v>84</v>
      </c>
      <c r="M606" s="53" t="s">
        <v>85</v>
      </c>
      <c r="N606" s="53" t="s">
        <v>86</v>
      </c>
      <c r="O606" s="53" t="s">
        <v>87</v>
      </c>
      <c r="P606" s="155"/>
    </row>
    <row r="607" spans="1:16" x14ac:dyDescent="0.3">
      <c r="A607" s="156" t="s">
        <v>24</v>
      </c>
      <c r="B607" s="157"/>
      <c r="C607" s="45"/>
      <c r="D607" s="160">
        <v>12</v>
      </c>
      <c r="E607" s="161"/>
      <c r="F607" s="161"/>
      <c r="G607" s="162"/>
      <c r="H607" s="57"/>
      <c r="I607" s="160">
        <v>44</v>
      </c>
      <c r="J607" s="161"/>
      <c r="K607" s="162"/>
      <c r="L607" s="45"/>
      <c r="M607" s="92"/>
      <c r="N607" s="92"/>
      <c r="O607" s="92"/>
      <c r="P607" s="127">
        <f>SUM(C607:O607)</f>
        <v>56</v>
      </c>
    </row>
    <row r="608" spans="1:16" x14ac:dyDescent="0.3">
      <c r="A608" s="158" t="s">
        <v>25</v>
      </c>
      <c r="B608" s="159"/>
      <c r="C608" s="46"/>
      <c r="D608" s="46"/>
      <c r="E608" s="47"/>
      <c r="F608" s="47"/>
      <c r="G608" s="47"/>
      <c r="H608" s="58"/>
      <c r="I608" s="163">
        <v>22</v>
      </c>
      <c r="J608" s="164"/>
      <c r="K608" s="165"/>
      <c r="L608" s="47"/>
      <c r="M608" s="46"/>
      <c r="N608" s="105">
        <v>17</v>
      </c>
      <c r="O608" s="105">
        <v>9</v>
      </c>
      <c r="P608" s="128">
        <f t="shared" ref="P608:P612" si="61">SUM(C608:O608)</f>
        <v>48</v>
      </c>
    </row>
    <row r="609" spans="1:16" x14ac:dyDescent="0.3">
      <c r="A609" s="158" t="s">
        <v>26</v>
      </c>
      <c r="B609" s="159"/>
      <c r="C609" s="46"/>
      <c r="D609" s="166">
        <v>29</v>
      </c>
      <c r="E609" s="167"/>
      <c r="F609" s="167"/>
      <c r="G609" s="168"/>
      <c r="H609" s="59"/>
      <c r="I609" s="166">
        <v>22</v>
      </c>
      <c r="J609" s="167"/>
      <c r="K609" s="167"/>
      <c r="L609" s="167"/>
      <c r="M609" s="168"/>
      <c r="N609" s="47"/>
      <c r="O609" s="46"/>
      <c r="P609" s="128">
        <f t="shared" si="61"/>
        <v>51</v>
      </c>
    </row>
    <row r="610" spans="1:16" x14ac:dyDescent="0.3">
      <c r="A610" s="158" t="s">
        <v>27</v>
      </c>
      <c r="B610" s="159"/>
      <c r="C610" s="46"/>
      <c r="D610" s="169">
        <v>12</v>
      </c>
      <c r="E610" s="170"/>
      <c r="F610" s="170"/>
      <c r="G610" s="171"/>
      <c r="H610" s="59"/>
      <c r="I610" s="47"/>
      <c r="J610" s="47"/>
      <c r="K610" s="47"/>
      <c r="L610" s="47"/>
      <c r="M610" s="46"/>
      <c r="N610" s="46"/>
      <c r="O610" s="46"/>
      <c r="P610" s="128">
        <f t="shared" si="61"/>
        <v>12</v>
      </c>
    </row>
    <row r="611" spans="1:16" x14ac:dyDescent="0.3">
      <c r="A611" s="150" t="s">
        <v>28</v>
      </c>
      <c r="B611" s="151"/>
      <c r="C611" s="48"/>
      <c r="D611" s="48"/>
      <c r="E611" s="49"/>
      <c r="F611" s="49"/>
      <c r="G611" s="49"/>
      <c r="H611" s="60"/>
      <c r="I611" s="49"/>
      <c r="J611" s="49"/>
      <c r="K611" s="49"/>
      <c r="L611" s="49"/>
      <c r="M611" s="48"/>
      <c r="N611" s="48"/>
      <c r="O611" s="48"/>
      <c r="P611" s="129">
        <f t="shared" si="61"/>
        <v>0</v>
      </c>
    </row>
    <row r="612" spans="1:16" x14ac:dyDescent="0.3">
      <c r="A612" s="61" t="s">
        <v>3</v>
      </c>
      <c r="B612" s="62"/>
      <c r="C612" s="63">
        <v>0</v>
      </c>
      <c r="D612" s="63">
        <f>SUM(D607,D609,D610)</f>
        <v>53</v>
      </c>
      <c r="E612" s="63">
        <f>SUM(D607,D609,D610)</f>
        <v>53</v>
      </c>
      <c r="F612" s="63">
        <f>SUM(D607,D609,D610)</f>
        <v>53</v>
      </c>
      <c r="G612" s="63">
        <f>SUM(D607,D609,D610)</f>
        <v>53</v>
      </c>
      <c r="H612" s="65"/>
      <c r="I612" s="63">
        <f>SUM(I607,I608,I609)</f>
        <v>88</v>
      </c>
      <c r="J612" s="63">
        <f>SUM(I607,I608,I609)</f>
        <v>88</v>
      </c>
      <c r="K612" s="63">
        <f>SUM(I607,I608,I609)</f>
        <v>88</v>
      </c>
      <c r="L612" s="63">
        <f>I609</f>
        <v>22</v>
      </c>
      <c r="M612" s="63">
        <f>I609</f>
        <v>22</v>
      </c>
      <c r="N612" s="63">
        <f>N608</f>
        <v>17</v>
      </c>
      <c r="O612" s="63">
        <f>O608</f>
        <v>9</v>
      </c>
      <c r="P612" s="63">
        <f t="shared" si="61"/>
        <v>546</v>
      </c>
    </row>
    <row r="613" spans="1:16" x14ac:dyDescent="0.3">
      <c r="A613" s="201" t="s">
        <v>4</v>
      </c>
      <c r="B613" s="202"/>
      <c r="C613" s="203">
        <v>0</v>
      </c>
      <c r="D613" s="203">
        <v>3</v>
      </c>
      <c r="E613" s="203">
        <v>3</v>
      </c>
      <c r="F613" s="68">
        <v>3</v>
      </c>
      <c r="G613" s="68">
        <v>3</v>
      </c>
      <c r="H613" s="65"/>
      <c r="I613" s="68">
        <v>3</v>
      </c>
      <c r="J613" s="68">
        <v>3</v>
      </c>
      <c r="K613" s="68">
        <v>3</v>
      </c>
      <c r="L613" s="68">
        <v>1</v>
      </c>
      <c r="M613" s="68">
        <v>1</v>
      </c>
      <c r="N613" s="68">
        <v>1</v>
      </c>
      <c r="O613" s="68">
        <v>1</v>
      </c>
      <c r="P613" s="68">
        <f>IF(SUM(C613:O613)&gt;35,35,SUM(C613:O613))</f>
        <v>25</v>
      </c>
    </row>
    <row r="614" spans="1:16" ht="21" x14ac:dyDescent="0.35">
      <c r="A614" s="56" t="s">
        <v>88</v>
      </c>
      <c r="B614" s="204"/>
      <c r="C614" s="56">
        <v>14306</v>
      </c>
      <c r="D614" s="56"/>
      <c r="E614" s="56"/>
      <c r="F614" s="8"/>
      <c r="G614" s="8"/>
      <c r="H614" s="39"/>
      <c r="I614" s="9"/>
      <c r="J614" s="9"/>
      <c r="K614" s="9"/>
      <c r="L614" s="9"/>
      <c r="M614" s="9"/>
      <c r="N614" s="8"/>
      <c r="O614" s="8"/>
      <c r="P614" s="126"/>
    </row>
    <row r="615" spans="1:16" x14ac:dyDescent="0.3">
      <c r="A615" s="40" t="s">
        <v>7</v>
      </c>
      <c r="C615" s="69" t="s">
        <v>33</v>
      </c>
      <c r="D615" s="16" t="s">
        <v>9</v>
      </c>
      <c r="E615" s="41" t="s">
        <v>8</v>
      </c>
      <c r="F615" s="1" t="s">
        <v>10</v>
      </c>
      <c r="G615" s="41" t="s">
        <v>8</v>
      </c>
      <c r="H615" s="1" t="s">
        <v>29</v>
      </c>
    </row>
    <row r="616" spans="1:16" x14ac:dyDescent="0.3">
      <c r="A616" s="152" t="s">
        <v>0</v>
      </c>
      <c r="B616" s="51" t="s">
        <v>74</v>
      </c>
      <c r="C616" s="50">
        <v>1</v>
      </c>
      <c r="D616" s="50">
        <v>2</v>
      </c>
      <c r="E616" s="50">
        <v>3</v>
      </c>
      <c r="F616" s="50">
        <v>4</v>
      </c>
      <c r="G616" s="50">
        <v>5</v>
      </c>
      <c r="H616" s="50">
        <v>6</v>
      </c>
      <c r="I616" s="50">
        <v>7</v>
      </c>
      <c r="J616" s="50">
        <v>8</v>
      </c>
      <c r="K616" s="50">
        <v>9</v>
      </c>
      <c r="L616" s="50">
        <v>10</v>
      </c>
      <c r="M616" s="50">
        <v>11</v>
      </c>
      <c r="N616" s="50">
        <v>12</v>
      </c>
      <c r="O616" s="50">
        <v>13</v>
      </c>
      <c r="P616" s="154" t="s">
        <v>2</v>
      </c>
    </row>
    <row r="617" spans="1:16" x14ac:dyDescent="0.3">
      <c r="A617" s="153"/>
      <c r="B617" s="52" t="s">
        <v>1</v>
      </c>
      <c r="C617" s="53" t="s">
        <v>75</v>
      </c>
      <c r="D617" s="53" t="s">
        <v>76</v>
      </c>
      <c r="E617" s="53" t="s">
        <v>77</v>
      </c>
      <c r="F617" s="53" t="s">
        <v>78</v>
      </c>
      <c r="G617" s="53" t="s">
        <v>79</v>
      </c>
      <c r="H617" s="53" t="s">
        <v>80</v>
      </c>
      <c r="I617" s="53" t="s">
        <v>81</v>
      </c>
      <c r="J617" s="53" t="s">
        <v>82</v>
      </c>
      <c r="K617" s="53" t="s">
        <v>83</v>
      </c>
      <c r="L617" s="53" t="s">
        <v>84</v>
      </c>
      <c r="M617" s="53" t="s">
        <v>85</v>
      </c>
      <c r="N617" s="53" t="s">
        <v>86</v>
      </c>
      <c r="O617" s="53" t="s">
        <v>87</v>
      </c>
      <c r="P617" s="155"/>
    </row>
    <row r="618" spans="1:16" x14ac:dyDescent="0.3">
      <c r="A618" s="156" t="s">
        <v>24</v>
      </c>
      <c r="B618" s="157"/>
      <c r="C618" s="45"/>
      <c r="D618" s="45"/>
      <c r="E618" s="160">
        <v>9</v>
      </c>
      <c r="F618" s="161"/>
      <c r="G618" s="162"/>
      <c r="H618" s="57"/>
      <c r="I618" s="160">
        <v>28</v>
      </c>
      <c r="J618" s="161"/>
      <c r="K618" s="162"/>
      <c r="L618" s="45"/>
      <c r="M618" s="92"/>
      <c r="N618" s="92"/>
      <c r="O618" s="92"/>
      <c r="P618" s="127">
        <f t="shared" ref="P618:P622" si="62">SUM(C618:O618)</f>
        <v>37</v>
      </c>
    </row>
    <row r="619" spans="1:16" x14ac:dyDescent="0.3">
      <c r="A619" s="158" t="s">
        <v>25</v>
      </c>
      <c r="B619" s="159"/>
      <c r="C619" s="46"/>
      <c r="D619" s="46"/>
      <c r="E619" s="163">
        <v>29</v>
      </c>
      <c r="F619" s="164"/>
      <c r="G619" s="165"/>
      <c r="H619" s="58"/>
      <c r="I619" s="47"/>
      <c r="J619" s="47"/>
      <c r="K619" s="47"/>
      <c r="L619" s="47"/>
      <c r="M619" s="46"/>
      <c r="N619" s="46"/>
      <c r="O619" s="46"/>
      <c r="P619" s="128">
        <f t="shared" si="62"/>
        <v>29</v>
      </c>
    </row>
    <row r="620" spans="1:16" x14ac:dyDescent="0.3">
      <c r="A620" s="158" t="s">
        <v>26</v>
      </c>
      <c r="B620" s="159"/>
      <c r="C620" s="46"/>
      <c r="D620" s="46"/>
      <c r="E620" s="47"/>
      <c r="F620" s="47"/>
      <c r="G620" s="47"/>
      <c r="H620" s="59"/>
      <c r="I620" s="166">
        <v>44</v>
      </c>
      <c r="J620" s="167"/>
      <c r="K620" s="167"/>
      <c r="L620" s="168"/>
      <c r="M620" s="47"/>
      <c r="N620" s="47"/>
      <c r="O620" s="46"/>
      <c r="P620" s="128">
        <f>SUM(C620:O620)</f>
        <v>44</v>
      </c>
    </row>
    <row r="621" spans="1:16" x14ac:dyDescent="0.3">
      <c r="A621" s="158" t="s">
        <v>27</v>
      </c>
      <c r="B621" s="159"/>
      <c r="C621" s="46"/>
      <c r="D621" s="46"/>
      <c r="E621" s="47"/>
      <c r="F621" s="47"/>
      <c r="G621" s="47"/>
      <c r="H621" s="59"/>
      <c r="I621" s="47"/>
      <c r="J621" s="47"/>
      <c r="K621" s="47"/>
      <c r="L621" s="47"/>
      <c r="M621" s="46"/>
      <c r="N621" s="46"/>
      <c r="O621" s="46"/>
      <c r="P621" s="128">
        <f t="shared" si="62"/>
        <v>0</v>
      </c>
    </row>
    <row r="622" spans="1:16" x14ac:dyDescent="0.3">
      <c r="A622" s="150" t="s">
        <v>28</v>
      </c>
      <c r="B622" s="151"/>
      <c r="C622" s="48"/>
      <c r="D622" s="172">
        <v>50</v>
      </c>
      <c r="E622" s="173"/>
      <c r="F622" s="173"/>
      <c r="G622" s="174"/>
      <c r="H622" s="60"/>
      <c r="I622" s="172">
        <v>20</v>
      </c>
      <c r="J622" s="173"/>
      <c r="K622" s="174"/>
      <c r="L622" s="49"/>
      <c r="M622" s="48"/>
      <c r="N622" s="48"/>
      <c r="O622" s="48"/>
      <c r="P622" s="129">
        <f t="shared" si="62"/>
        <v>70</v>
      </c>
    </row>
    <row r="623" spans="1:16" x14ac:dyDescent="0.3">
      <c r="A623" s="61" t="s">
        <v>3</v>
      </c>
      <c r="B623" s="62"/>
      <c r="C623" s="63">
        <v>0</v>
      </c>
      <c r="D623" s="63">
        <f>D622</f>
        <v>50</v>
      </c>
      <c r="E623" s="63">
        <f>SUM(E618,E619,D622)</f>
        <v>88</v>
      </c>
      <c r="F623" s="63">
        <f>SUM(E618,E619,D622)</f>
        <v>88</v>
      </c>
      <c r="G623" s="63">
        <f>SUM(E618,E619,D622)</f>
        <v>88</v>
      </c>
      <c r="H623" s="65"/>
      <c r="I623" s="63">
        <f>SUM(I618,I620,I622)</f>
        <v>92</v>
      </c>
      <c r="J623" s="63">
        <f>SUM(I618,I620,I622)</f>
        <v>92</v>
      </c>
      <c r="K623" s="63">
        <f>SUM(I618,I620,I622)</f>
        <v>92</v>
      </c>
      <c r="L623" s="63">
        <f>I620</f>
        <v>44</v>
      </c>
      <c r="M623" s="63"/>
      <c r="N623" s="63"/>
      <c r="O623" s="63"/>
      <c r="P623" s="63">
        <f>SUM(C623:O623)</f>
        <v>634</v>
      </c>
    </row>
    <row r="624" spans="1:16" x14ac:dyDescent="0.3">
      <c r="A624" s="66" t="s">
        <v>4</v>
      </c>
      <c r="B624" s="67"/>
      <c r="C624" s="68">
        <v>0</v>
      </c>
      <c r="D624" s="68">
        <v>1</v>
      </c>
      <c r="E624" s="68">
        <v>3</v>
      </c>
      <c r="F624" s="68">
        <v>3</v>
      </c>
      <c r="G624" s="68">
        <v>3</v>
      </c>
      <c r="H624" s="65"/>
      <c r="I624" s="68">
        <v>3</v>
      </c>
      <c r="J624" s="68">
        <v>3</v>
      </c>
      <c r="K624" s="68">
        <v>3</v>
      </c>
      <c r="L624" s="68">
        <v>1</v>
      </c>
      <c r="M624" s="68"/>
      <c r="N624" s="68"/>
      <c r="O624" s="68"/>
      <c r="P624" s="68">
        <f>IF(SUM(C624:O624)&gt;35,35,SUM(C624:O624))</f>
        <v>20</v>
      </c>
    </row>
    <row r="625" spans="1:16" x14ac:dyDescent="0.3">
      <c r="A625" s="40" t="s">
        <v>7</v>
      </c>
      <c r="C625" s="41" t="s">
        <v>45</v>
      </c>
      <c r="D625" s="1" t="s">
        <v>9</v>
      </c>
      <c r="E625" s="69" t="s">
        <v>33</v>
      </c>
      <c r="F625" s="16" t="s">
        <v>10</v>
      </c>
      <c r="G625" s="41" t="s">
        <v>8</v>
      </c>
      <c r="H625" s="1" t="s">
        <v>29</v>
      </c>
    </row>
    <row r="626" spans="1:16" x14ac:dyDescent="0.3">
      <c r="A626" s="152" t="s">
        <v>0</v>
      </c>
      <c r="B626" s="51" t="s">
        <v>74</v>
      </c>
      <c r="C626" s="50">
        <v>1</v>
      </c>
      <c r="D626" s="50">
        <v>2</v>
      </c>
      <c r="E626" s="50">
        <v>3</v>
      </c>
      <c r="F626" s="50">
        <v>4</v>
      </c>
      <c r="G626" s="50">
        <v>5</v>
      </c>
      <c r="H626" s="50">
        <v>6</v>
      </c>
      <c r="I626" s="50">
        <v>7</v>
      </c>
      <c r="J626" s="50">
        <v>8</v>
      </c>
      <c r="K626" s="50">
        <v>9</v>
      </c>
      <c r="L626" s="50">
        <v>10</v>
      </c>
      <c r="M626" s="50">
        <v>11</v>
      </c>
      <c r="N626" s="50">
        <v>12</v>
      </c>
      <c r="O626" s="50">
        <v>13</v>
      </c>
      <c r="P626" s="154" t="s">
        <v>2</v>
      </c>
    </row>
    <row r="627" spans="1:16" x14ac:dyDescent="0.3">
      <c r="A627" s="153"/>
      <c r="B627" s="52" t="s">
        <v>1</v>
      </c>
      <c r="C627" s="53" t="s">
        <v>75</v>
      </c>
      <c r="D627" s="53" t="s">
        <v>76</v>
      </c>
      <c r="E627" s="53" t="s">
        <v>77</v>
      </c>
      <c r="F627" s="53" t="s">
        <v>78</v>
      </c>
      <c r="G627" s="53" t="s">
        <v>79</v>
      </c>
      <c r="H627" s="53" t="s">
        <v>80</v>
      </c>
      <c r="I627" s="53" t="s">
        <v>81</v>
      </c>
      <c r="J627" s="53" t="s">
        <v>82</v>
      </c>
      <c r="K627" s="53" t="s">
        <v>83</v>
      </c>
      <c r="L627" s="53" t="s">
        <v>84</v>
      </c>
      <c r="M627" s="53" t="s">
        <v>85</v>
      </c>
      <c r="N627" s="53" t="s">
        <v>86</v>
      </c>
      <c r="O627" s="53" t="s">
        <v>87</v>
      </c>
      <c r="P627" s="155"/>
    </row>
    <row r="628" spans="1:16" x14ac:dyDescent="0.3">
      <c r="A628" s="156" t="s">
        <v>24</v>
      </c>
      <c r="B628" s="157"/>
      <c r="C628" s="45"/>
      <c r="D628" s="160">
        <v>39</v>
      </c>
      <c r="E628" s="161"/>
      <c r="F628" s="161"/>
      <c r="G628" s="162"/>
      <c r="H628" s="57"/>
      <c r="I628" s="160">
        <v>29</v>
      </c>
      <c r="J628" s="161"/>
      <c r="K628" s="161"/>
      <c r="L628" s="162"/>
      <c r="M628" s="92"/>
      <c r="N628" s="92"/>
      <c r="O628" s="92"/>
      <c r="P628" s="127">
        <f>SUM(C628:O628)</f>
        <v>68</v>
      </c>
    </row>
    <row r="629" spans="1:16" x14ac:dyDescent="0.3">
      <c r="A629" s="158" t="s">
        <v>25</v>
      </c>
      <c r="B629" s="159"/>
      <c r="C629" s="46"/>
      <c r="D629" s="46"/>
      <c r="E629" s="47"/>
      <c r="F629" s="47"/>
      <c r="G629" s="47"/>
      <c r="H629" s="58"/>
      <c r="I629" s="47"/>
      <c r="J629" s="47"/>
      <c r="K629" s="47"/>
      <c r="L629" s="47"/>
      <c r="M629" s="46"/>
      <c r="N629" s="46"/>
      <c r="O629" s="46"/>
      <c r="P629" s="128">
        <f t="shared" ref="P629:P633" si="63">SUM(C629:O629)</f>
        <v>0</v>
      </c>
    </row>
    <row r="630" spans="1:16" x14ac:dyDescent="0.3">
      <c r="A630" s="158" t="s">
        <v>26</v>
      </c>
      <c r="B630" s="159"/>
      <c r="C630" s="46"/>
      <c r="D630" s="166">
        <v>28</v>
      </c>
      <c r="E630" s="167"/>
      <c r="F630" s="167"/>
      <c r="G630" s="168"/>
      <c r="H630" s="59"/>
      <c r="I630" s="46"/>
      <c r="J630" s="46"/>
      <c r="K630" s="46"/>
      <c r="L630" s="47"/>
      <c r="M630" s="47"/>
      <c r="N630" s="47"/>
      <c r="O630" s="46"/>
      <c r="P630" s="128">
        <f>SUM(C630:O630)</f>
        <v>28</v>
      </c>
    </row>
    <row r="631" spans="1:16" x14ac:dyDescent="0.3">
      <c r="A631" s="158" t="s">
        <v>27</v>
      </c>
      <c r="B631" s="159"/>
      <c r="C631" s="46"/>
      <c r="D631" s="46"/>
      <c r="E631" s="169">
        <v>28</v>
      </c>
      <c r="F631" s="170"/>
      <c r="G631" s="171"/>
      <c r="H631" s="59"/>
      <c r="I631" s="169">
        <v>29</v>
      </c>
      <c r="J631" s="170"/>
      <c r="K631" s="171"/>
      <c r="L631" s="47"/>
      <c r="M631" s="46"/>
      <c r="N631" s="46"/>
      <c r="O631" s="46"/>
      <c r="P631" s="128">
        <f t="shared" si="63"/>
        <v>57</v>
      </c>
    </row>
    <row r="632" spans="1:16" x14ac:dyDescent="0.3">
      <c r="A632" s="150" t="s">
        <v>28</v>
      </c>
      <c r="B632" s="151"/>
      <c r="C632" s="48"/>
      <c r="D632" s="48"/>
      <c r="E632" s="49"/>
      <c r="F632" s="49"/>
      <c r="G632" s="49"/>
      <c r="H632" s="60"/>
      <c r="I632" s="49"/>
      <c r="J632" s="49"/>
      <c r="K632" s="49"/>
      <c r="L632" s="49"/>
      <c r="M632" s="48"/>
      <c r="N632" s="48"/>
      <c r="O632" s="48"/>
      <c r="P632" s="129">
        <f t="shared" si="63"/>
        <v>0</v>
      </c>
    </row>
    <row r="633" spans="1:16" x14ac:dyDescent="0.3">
      <c r="A633" s="61" t="s">
        <v>3</v>
      </c>
      <c r="B633" s="62"/>
      <c r="C633" s="63">
        <v>0</v>
      </c>
      <c r="D633" s="63">
        <f>SUM(D628,D630)</f>
        <v>67</v>
      </c>
      <c r="E633" s="63">
        <f>SUM(D628,D630,E631)</f>
        <v>95</v>
      </c>
      <c r="F633" s="63">
        <f>SUM(D628,D630,E631)</f>
        <v>95</v>
      </c>
      <c r="G633" s="63">
        <f>SUM(D628,D630,E631)</f>
        <v>95</v>
      </c>
      <c r="H633" s="65"/>
      <c r="I633" s="63">
        <f>SUM(I628,I631)</f>
        <v>58</v>
      </c>
      <c r="J633" s="63">
        <f>SUM(I628,I631)</f>
        <v>58</v>
      </c>
      <c r="K633" s="63">
        <f>SUM(I628,I631)</f>
        <v>58</v>
      </c>
      <c r="L633" s="63">
        <f>I628</f>
        <v>29</v>
      </c>
      <c r="M633" s="63">
        <v>0</v>
      </c>
      <c r="N633" s="63">
        <v>0</v>
      </c>
      <c r="O633" s="63">
        <v>0</v>
      </c>
      <c r="P633" s="63">
        <f t="shared" si="63"/>
        <v>555</v>
      </c>
    </row>
    <row r="634" spans="1:16" x14ac:dyDescent="0.3">
      <c r="A634" s="201" t="s">
        <v>4</v>
      </c>
      <c r="B634" s="202"/>
      <c r="C634" s="203">
        <v>0</v>
      </c>
      <c r="D634" s="203">
        <v>2</v>
      </c>
      <c r="E634" s="203">
        <v>3</v>
      </c>
      <c r="F634" s="68">
        <v>3</v>
      </c>
      <c r="G634" s="68">
        <v>3</v>
      </c>
      <c r="H634" s="65"/>
      <c r="I634" s="68">
        <v>2</v>
      </c>
      <c r="J634" s="68">
        <v>2</v>
      </c>
      <c r="K634" s="68">
        <v>2</v>
      </c>
      <c r="L634" s="68">
        <v>1</v>
      </c>
      <c r="M634" s="68">
        <v>0</v>
      </c>
      <c r="N634" s="68">
        <v>0</v>
      </c>
      <c r="O634" s="68">
        <v>0</v>
      </c>
      <c r="P634" s="68">
        <f>IF(SUM(C634:O634)&gt;35,35,SUM(C634:O634))</f>
        <v>18</v>
      </c>
    </row>
    <row r="635" spans="1:16" ht="21" x14ac:dyDescent="0.35">
      <c r="A635" s="56" t="s">
        <v>88</v>
      </c>
      <c r="B635" s="204"/>
      <c r="C635" s="56">
        <v>14307</v>
      </c>
      <c r="D635" s="56"/>
      <c r="E635" s="56"/>
      <c r="F635" s="8"/>
      <c r="G635" s="8"/>
      <c r="H635" s="39"/>
      <c r="I635" s="9"/>
      <c r="J635" s="9"/>
      <c r="K635" s="9"/>
      <c r="L635" s="9"/>
      <c r="M635" s="9"/>
      <c r="N635" s="8"/>
      <c r="O635" s="8"/>
      <c r="P635" s="126"/>
    </row>
    <row r="636" spans="1:16" x14ac:dyDescent="0.3">
      <c r="A636" s="40" t="s">
        <v>7</v>
      </c>
      <c r="C636" s="69" t="s">
        <v>33</v>
      </c>
      <c r="D636" s="16" t="s">
        <v>9</v>
      </c>
      <c r="E636" s="41" t="s">
        <v>8</v>
      </c>
      <c r="F636" s="1" t="s">
        <v>10</v>
      </c>
      <c r="G636" s="41" t="s">
        <v>8</v>
      </c>
      <c r="H636" s="1" t="s">
        <v>29</v>
      </c>
    </row>
    <row r="637" spans="1:16" x14ac:dyDescent="0.3">
      <c r="A637" s="152" t="s">
        <v>0</v>
      </c>
      <c r="B637" s="51" t="s">
        <v>74</v>
      </c>
      <c r="C637" s="50">
        <v>1</v>
      </c>
      <c r="D637" s="50">
        <v>2</v>
      </c>
      <c r="E637" s="50">
        <v>3</v>
      </c>
      <c r="F637" s="50">
        <v>4</v>
      </c>
      <c r="G637" s="50">
        <v>5</v>
      </c>
      <c r="H637" s="50">
        <v>6</v>
      </c>
      <c r="I637" s="50">
        <v>7</v>
      </c>
      <c r="J637" s="50">
        <v>8</v>
      </c>
      <c r="K637" s="50">
        <v>9</v>
      </c>
      <c r="L637" s="50">
        <v>10</v>
      </c>
      <c r="M637" s="50">
        <v>11</v>
      </c>
      <c r="N637" s="50">
        <v>12</v>
      </c>
      <c r="O637" s="50">
        <v>13</v>
      </c>
      <c r="P637" s="154" t="s">
        <v>2</v>
      </c>
    </row>
    <row r="638" spans="1:16" x14ac:dyDescent="0.3">
      <c r="A638" s="153"/>
      <c r="B638" s="52" t="s">
        <v>1</v>
      </c>
      <c r="C638" s="53" t="s">
        <v>75</v>
      </c>
      <c r="D638" s="53" t="s">
        <v>76</v>
      </c>
      <c r="E638" s="53" t="s">
        <v>77</v>
      </c>
      <c r="F638" s="53" t="s">
        <v>78</v>
      </c>
      <c r="G638" s="53" t="s">
        <v>79</v>
      </c>
      <c r="H638" s="53" t="s">
        <v>80</v>
      </c>
      <c r="I638" s="53" t="s">
        <v>81</v>
      </c>
      <c r="J638" s="53" t="s">
        <v>82</v>
      </c>
      <c r="K638" s="53" t="s">
        <v>83</v>
      </c>
      <c r="L638" s="53" t="s">
        <v>84</v>
      </c>
      <c r="M638" s="53" t="s">
        <v>85</v>
      </c>
      <c r="N638" s="53" t="s">
        <v>86</v>
      </c>
      <c r="O638" s="53" t="s">
        <v>87</v>
      </c>
      <c r="P638" s="155"/>
    </row>
    <row r="639" spans="1:16" x14ac:dyDescent="0.3">
      <c r="A639" s="156" t="s">
        <v>24</v>
      </c>
      <c r="B639" s="157"/>
      <c r="C639" s="45"/>
      <c r="D639" s="45"/>
      <c r="E639" s="160">
        <v>28</v>
      </c>
      <c r="F639" s="161"/>
      <c r="G639" s="162"/>
      <c r="H639" s="57"/>
      <c r="I639" s="160">
        <v>9</v>
      </c>
      <c r="J639" s="161"/>
      <c r="K639" s="162"/>
      <c r="L639" s="45"/>
      <c r="M639" s="92"/>
      <c r="N639" s="92"/>
      <c r="O639" s="92"/>
      <c r="P639" s="127">
        <f t="shared" ref="P639:P644" si="64">SUM(C639:O639)</f>
        <v>37</v>
      </c>
    </row>
    <row r="640" spans="1:16" x14ac:dyDescent="0.3">
      <c r="A640" s="158" t="s">
        <v>25</v>
      </c>
      <c r="B640" s="159"/>
      <c r="C640" s="46"/>
      <c r="D640" s="163">
        <v>22</v>
      </c>
      <c r="E640" s="164"/>
      <c r="F640" s="164"/>
      <c r="G640" s="165"/>
      <c r="H640" s="58"/>
      <c r="I640" s="163">
        <v>17</v>
      </c>
      <c r="J640" s="164"/>
      <c r="K640" s="164"/>
      <c r="L640" s="165"/>
      <c r="M640" s="46"/>
      <c r="N640" s="46"/>
      <c r="O640" s="46"/>
      <c r="P640" s="128">
        <f t="shared" si="64"/>
        <v>39</v>
      </c>
    </row>
    <row r="641" spans="1:16" x14ac:dyDescent="0.3">
      <c r="A641" s="158" t="s">
        <v>26</v>
      </c>
      <c r="B641" s="159"/>
      <c r="C641" s="46"/>
      <c r="D641" s="46"/>
      <c r="E641" s="166">
        <v>9</v>
      </c>
      <c r="F641" s="167"/>
      <c r="G641" s="168"/>
      <c r="H641" s="59"/>
      <c r="I641" s="166">
        <v>28</v>
      </c>
      <c r="J641" s="167"/>
      <c r="K641" s="168"/>
      <c r="L641" s="47"/>
      <c r="M641" s="47"/>
      <c r="N641" s="47"/>
      <c r="O641" s="46"/>
      <c r="P641" s="128">
        <f t="shared" si="64"/>
        <v>37</v>
      </c>
    </row>
    <row r="642" spans="1:16" x14ac:dyDescent="0.3">
      <c r="A642" s="158" t="s">
        <v>27</v>
      </c>
      <c r="B642" s="159"/>
      <c r="C642" s="46"/>
      <c r="D642" s="169">
        <v>13</v>
      </c>
      <c r="E642" s="170"/>
      <c r="F642" s="170"/>
      <c r="G642" s="171"/>
      <c r="H642" s="59"/>
      <c r="I642" s="47"/>
      <c r="J642" s="47"/>
      <c r="K642" s="47"/>
      <c r="L642" s="47"/>
      <c r="M642" s="46"/>
      <c r="N642" s="46"/>
      <c r="O642" s="46"/>
      <c r="P642" s="128">
        <f t="shared" si="64"/>
        <v>13</v>
      </c>
    </row>
    <row r="643" spans="1:16" x14ac:dyDescent="0.3">
      <c r="A643" s="150" t="s">
        <v>28</v>
      </c>
      <c r="B643" s="151"/>
      <c r="C643" s="48"/>
      <c r="D643" s="48"/>
      <c r="E643" s="172">
        <v>11</v>
      </c>
      <c r="F643" s="173"/>
      <c r="G643" s="174"/>
      <c r="H643" s="60"/>
      <c r="I643" s="49"/>
      <c r="J643" s="49"/>
      <c r="K643" s="49"/>
      <c r="L643" s="49"/>
      <c r="M643" s="48"/>
      <c r="N643" s="48"/>
      <c r="O643" s="48"/>
      <c r="P643" s="129">
        <f t="shared" si="64"/>
        <v>11</v>
      </c>
    </row>
    <row r="644" spans="1:16" x14ac:dyDescent="0.3">
      <c r="A644" s="61" t="s">
        <v>3</v>
      </c>
      <c r="B644" s="62"/>
      <c r="C644" s="63">
        <v>0</v>
      </c>
      <c r="D644" s="63">
        <f>SUM(D640,D642)</f>
        <v>35</v>
      </c>
      <c r="E644" s="63">
        <f>SUM(E639,D640,E641,D642,E643)</f>
        <v>83</v>
      </c>
      <c r="F644" s="63">
        <f>SUM(E639,D640,E641,D642,E643)</f>
        <v>83</v>
      </c>
      <c r="G644" s="63">
        <f>SUM(E639,D640,E641,D642,E643)</f>
        <v>83</v>
      </c>
      <c r="H644" s="65"/>
      <c r="I644" s="63">
        <f>SUM(I639,I640,I641)</f>
        <v>54</v>
      </c>
      <c r="J644" s="63">
        <f>SUM(I639,I640,I641)</f>
        <v>54</v>
      </c>
      <c r="K644" s="63">
        <f>SUM(I639,I640,I641)</f>
        <v>54</v>
      </c>
      <c r="L644" s="63">
        <f>I640</f>
        <v>17</v>
      </c>
      <c r="M644" s="63">
        <v>0</v>
      </c>
      <c r="N644" s="63">
        <v>0</v>
      </c>
      <c r="O644" s="63">
        <v>0</v>
      </c>
      <c r="P644" s="63">
        <f t="shared" si="64"/>
        <v>463</v>
      </c>
    </row>
    <row r="645" spans="1:16" x14ac:dyDescent="0.3">
      <c r="A645" s="66" t="s">
        <v>4</v>
      </c>
      <c r="B645" s="67"/>
      <c r="C645" s="68">
        <v>0</v>
      </c>
      <c r="D645" s="68">
        <v>2</v>
      </c>
      <c r="E645" s="68">
        <v>5</v>
      </c>
      <c r="F645" s="68">
        <v>5</v>
      </c>
      <c r="G645" s="68">
        <v>5</v>
      </c>
      <c r="H645" s="65"/>
      <c r="I645" s="68">
        <v>3</v>
      </c>
      <c r="J645" s="68">
        <v>3</v>
      </c>
      <c r="K645" s="68">
        <v>3</v>
      </c>
      <c r="L645" s="68">
        <v>1</v>
      </c>
      <c r="M645" s="68">
        <v>0</v>
      </c>
      <c r="N645" s="68">
        <v>0</v>
      </c>
      <c r="O645" s="68">
        <v>0</v>
      </c>
      <c r="P645" s="68">
        <f>IF(SUM(C645:O645)&gt;35,35,SUM(C645:O645))</f>
        <v>27</v>
      </c>
    </row>
    <row r="646" spans="1:16" x14ac:dyDescent="0.3">
      <c r="A646" s="40" t="s">
        <v>7</v>
      </c>
      <c r="C646" s="41" t="s">
        <v>45</v>
      </c>
      <c r="D646" s="1" t="s">
        <v>9</v>
      </c>
      <c r="E646" s="69" t="s">
        <v>33</v>
      </c>
      <c r="F646" s="16" t="s">
        <v>10</v>
      </c>
      <c r="G646" s="41" t="s">
        <v>8</v>
      </c>
      <c r="H646" s="1" t="s">
        <v>29</v>
      </c>
    </row>
    <row r="647" spans="1:16" x14ac:dyDescent="0.3">
      <c r="A647" s="152" t="s">
        <v>0</v>
      </c>
      <c r="B647" s="51" t="s">
        <v>74</v>
      </c>
      <c r="C647" s="50">
        <v>1</v>
      </c>
      <c r="D647" s="50">
        <v>2</v>
      </c>
      <c r="E647" s="50">
        <v>3</v>
      </c>
      <c r="F647" s="50">
        <v>4</v>
      </c>
      <c r="G647" s="50">
        <v>5</v>
      </c>
      <c r="H647" s="50">
        <v>6</v>
      </c>
      <c r="I647" s="50">
        <v>7</v>
      </c>
      <c r="J647" s="50">
        <v>8</v>
      </c>
      <c r="K647" s="50">
        <v>9</v>
      </c>
      <c r="L647" s="50">
        <v>10</v>
      </c>
      <c r="M647" s="50">
        <v>11</v>
      </c>
      <c r="N647" s="50">
        <v>12</v>
      </c>
      <c r="O647" s="50">
        <v>13</v>
      </c>
      <c r="P647" s="154" t="s">
        <v>2</v>
      </c>
    </row>
    <row r="648" spans="1:16" x14ac:dyDescent="0.3">
      <c r="A648" s="153"/>
      <c r="B648" s="52" t="s">
        <v>1</v>
      </c>
      <c r="C648" s="53" t="s">
        <v>75</v>
      </c>
      <c r="D648" s="53" t="s">
        <v>76</v>
      </c>
      <c r="E648" s="53" t="s">
        <v>77</v>
      </c>
      <c r="F648" s="53" t="s">
        <v>78</v>
      </c>
      <c r="G648" s="53" t="s">
        <v>79</v>
      </c>
      <c r="H648" s="53" t="s">
        <v>80</v>
      </c>
      <c r="I648" s="53" t="s">
        <v>81</v>
      </c>
      <c r="J648" s="53" t="s">
        <v>82</v>
      </c>
      <c r="K648" s="53" t="s">
        <v>83</v>
      </c>
      <c r="L648" s="53" t="s">
        <v>84</v>
      </c>
      <c r="M648" s="53" t="s">
        <v>85</v>
      </c>
      <c r="N648" s="53" t="s">
        <v>86</v>
      </c>
      <c r="O648" s="53" t="s">
        <v>87</v>
      </c>
      <c r="P648" s="155"/>
    </row>
    <row r="649" spans="1:16" x14ac:dyDescent="0.3">
      <c r="A649" s="156" t="s">
        <v>24</v>
      </c>
      <c r="B649" s="157"/>
      <c r="C649" s="45"/>
      <c r="D649" s="160">
        <v>9</v>
      </c>
      <c r="E649" s="161"/>
      <c r="F649" s="161"/>
      <c r="G649" s="162"/>
      <c r="H649" s="57"/>
      <c r="I649" s="160">
        <v>17</v>
      </c>
      <c r="J649" s="161"/>
      <c r="K649" s="162"/>
      <c r="L649" s="45"/>
      <c r="M649" s="92"/>
      <c r="N649" s="92"/>
      <c r="O649" s="92"/>
      <c r="P649" s="127">
        <f t="shared" ref="P649:P653" si="65">SUM(C649:O649)</f>
        <v>26</v>
      </c>
    </row>
    <row r="650" spans="1:16" x14ac:dyDescent="0.3">
      <c r="A650" s="158" t="s">
        <v>25</v>
      </c>
      <c r="B650" s="159"/>
      <c r="C650" s="46"/>
      <c r="D650" s="46"/>
      <c r="E650" s="163">
        <v>49</v>
      </c>
      <c r="F650" s="164"/>
      <c r="G650" s="165"/>
      <c r="H650" s="58"/>
      <c r="I650" s="163">
        <v>29</v>
      </c>
      <c r="J650" s="164"/>
      <c r="K650" s="165"/>
      <c r="L650" s="47"/>
      <c r="M650" s="46"/>
      <c r="N650" s="46"/>
      <c r="O650" s="46"/>
      <c r="P650" s="128">
        <f t="shared" si="65"/>
        <v>78</v>
      </c>
    </row>
    <row r="651" spans="1:16" x14ac:dyDescent="0.3">
      <c r="A651" s="158" t="s">
        <v>26</v>
      </c>
      <c r="B651" s="159"/>
      <c r="C651" s="46"/>
      <c r="D651" s="166">
        <v>13</v>
      </c>
      <c r="E651" s="167"/>
      <c r="F651" s="167"/>
      <c r="G651" s="168"/>
      <c r="H651" s="59"/>
      <c r="I651" s="166">
        <v>9</v>
      </c>
      <c r="J651" s="167"/>
      <c r="K651" s="167"/>
      <c r="L651" s="168"/>
      <c r="M651" s="47"/>
      <c r="N651" s="47"/>
      <c r="O651" s="46"/>
      <c r="P651" s="128">
        <f t="shared" si="65"/>
        <v>22</v>
      </c>
    </row>
    <row r="652" spans="1:16" x14ac:dyDescent="0.3">
      <c r="A652" s="158" t="s">
        <v>27</v>
      </c>
      <c r="B652" s="159"/>
      <c r="C652" s="46"/>
      <c r="D652" s="46"/>
      <c r="E652" s="169">
        <v>22</v>
      </c>
      <c r="F652" s="170"/>
      <c r="G652" s="171"/>
      <c r="H652" s="59"/>
      <c r="I652" s="47"/>
      <c r="J652" s="47"/>
      <c r="K652" s="47"/>
      <c r="L652" s="47"/>
      <c r="M652" s="46"/>
      <c r="N652" s="46"/>
      <c r="O652" s="46"/>
      <c r="P652" s="128">
        <f t="shared" si="65"/>
        <v>22</v>
      </c>
    </row>
    <row r="653" spans="1:16" x14ac:dyDescent="0.3">
      <c r="A653" s="150" t="s">
        <v>28</v>
      </c>
      <c r="B653" s="151"/>
      <c r="C653" s="48"/>
      <c r="D653" s="172">
        <v>11</v>
      </c>
      <c r="E653" s="173"/>
      <c r="F653" s="173"/>
      <c r="G653" s="174"/>
      <c r="H653" s="60"/>
      <c r="I653" s="49"/>
      <c r="J653" s="49"/>
      <c r="K653" s="49"/>
      <c r="L653" s="49"/>
      <c r="M653" s="48"/>
      <c r="N653" s="48"/>
      <c r="O653" s="48"/>
      <c r="P653" s="129">
        <f t="shared" si="65"/>
        <v>11</v>
      </c>
    </row>
    <row r="654" spans="1:16" x14ac:dyDescent="0.3">
      <c r="A654" s="61" t="s">
        <v>3</v>
      </c>
      <c r="B654" s="62"/>
      <c r="C654" s="63">
        <v>0</v>
      </c>
      <c r="D654" s="63">
        <f>SUM(D649,D651,D653)</f>
        <v>33</v>
      </c>
      <c r="E654" s="63">
        <f>SUM(D649,E650,D651,E652,D653)</f>
        <v>104</v>
      </c>
      <c r="F654" s="63">
        <f>SUM(D649,E650,D651,E652,D653)</f>
        <v>104</v>
      </c>
      <c r="G654" s="63">
        <f>SUM(D649,E650,D651,E652,D653)</f>
        <v>104</v>
      </c>
      <c r="H654" s="65"/>
      <c r="I654" s="63">
        <f>SUM(I649,I650,I651)</f>
        <v>55</v>
      </c>
      <c r="J654" s="63">
        <f>SUM(I649,I650,I651)</f>
        <v>55</v>
      </c>
      <c r="K654" s="63">
        <f>SUM(I649,I650,I651)</f>
        <v>55</v>
      </c>
      <c r="L654" s="63">
        <f>I651</f>
        <v>9</v>
      </c>
      <c r="M654" s="63">
        <v>0</v>
      </c>
      <c r="N654" s="63">
        <v>0</v>
      </c>
      <c r="O654" s="63">
        <v>0</v>
      </c>
      <c r="P654" s="63">
        <f>SUM(C654:O654)</f>
        <v>519</v>
      </c>
    </row>
    <row r="655" spans="1:16" x14ac:dyDescent="0.3">
      <c r="A655" s="201" t="s">
        <v>4</v>
      </c>
      <c r="B655" s="202"/>
      <c r="C655" s="203">
        <v>0</v>
      </c>
      <c r="D655" s="203">
        <v>3</v>
      </c>
      <c r="E655" s="203">
        <v>5</v>
      </c>
      <c r="F655" s="68">
        <v>5</v>
      </c>
      <c r="G655" s="68">
        <v>5</v>
      </c>
      <c r="H655" s="65"/>
      <c r="I655" s="68">
        <v>3</v>
      </c>
      <c r="J655" s="68">
        <v>3</v>
      </c>
      <c r="K655" s="68">
        <v>3</v>
      </c>
      <c r="L655" s="68">
        <v>1</v>
      </c>
      <c r="M655" s="68">
        <v>0</v>
      </c>
      <c r="N655" s="68">
        <v>0</v>
      </c>
      <c r="O655" s="68">
        <v>0</v>
      </c>
      <c r="P655" s="68">
        <f>IF(SUM(C655:O655)&gt;35,35,SUM(C655:O655))</f>
        <v>28</v>
      </c>
    </row>
    <row r="656" spans="1:16" ht="21" x14ac:dyDescent="0.35">
      <c r="A656" s="56" t="s">
        <v>88</v>
      </c>
      <c r="B656" s="204"/>
      <c r="C656" s="56">
        <v>14308</v>
      </c>
      <c r="D656" s="56"/>
      <c r="E656" s="56"/>
      <c r="F656" s="8"/>
      <c r="G656" s="8"/>
      <c r="H656" s="39"/>
      <c r="I656" s="9"/>
      <c r="J656" s="9"/>
      <c r="K656" s="9"/>
      <c r="L656" s="9"/>
      <c r="M656" s="9"/>
      <c r="N656" s="8"/>
      <c r="O656" s="8"/>
      <c r="P656" s="126"/>
    </row>
    <row r="657" spans="1:16" x14ac:dyDescent="0.3">
      <c r="A657" s="40" t="s">
        <v>7</v>
      </c>
      <c r="C657" s="69" t="s">
        <v>33</v>
      </c>
      <c r="D657" s="16" t="s">
        <v>9</v>
      </c>
      <c r="E657" s="41" t="s">
        <v>8</v>
      </c>
      <c r="F657" s="1" t="s">
        <v>10</v>
      </c>
      <c r="G657" s="41" t="s">
        <v>8</v>
      </c>
      <c r="H657" s="1" t="s">
        <v>29</v>
      </c>
    </row>
    <row r="658" spans="1:16" x14ac:dyDescent="0.3">
      <c r="A658" s="152" t="s">
        <v>0</v>
      </c>
      <c r="B658" s="51" t="s">
        <v>74</v>
      </c>
      <c r="C658" s="50">
        <v>1</v>
      </c>
      <c r="D658" s="50">
        <v>2</v>
      </c>
      <c r="E658" s="50">
        <v>3</v>
      </c>
      <c r="F658" s="50">
        <v>4</v>
      </c>
      <c r="G658" s="50">
        <v>5</v>
      </c>
      <c r="H658" s="50">
        <v>6</v>
      </c>
      <c r="I658" s="50">
        <v>7</v>
      </c>
      <c r="J658" s="50">
        <v>8</v>
      </c>
      <c r="K658" s="50">
        <v>9</v>
      </c>
      <c r="L658" s="50">
        <v>10</v>
      </c>
      <c r="M658" s="50">
        <v>11</v>
      </c>
      <c r="N658" s="50">
        <v>12</v>
      </c>
      <c r="O658" s="50">
        <v>13</v>
      </c>
      <c r="P658" s="154" t="s">
        <v>2</v>
      </c>
    </row>
    <row r="659" spans="1:16" x14ac:dyDescent="0.3">
      <c r="A659" s="153"/>
      <c r="B659" s="52" t="s">
        <v>1</v>
      </c>
      <c r="C659" s="53" t="s">
        <v>75</v>
      </c>
      <c r="D659" s="53" t="s">
        <v>76</v>
      </c>
      <c r="E659" s="53" t="s">
        <v>77</v>
      </c>
      <c r="F659" s="53" t="s">
        <v>78</v>
      </c>
      <c r="G659" s="53" t="s">
        <v>79</v>
      </c>
      <c r="H659" s="53" t="s">
        <v>80</v>
      </c>
      <c r="I659" s="53" t="s">
        <v>81</v>
      </c>
      <c r="J659" s="53" t="s">
        <v>82</v>
      </c>
      <c r="K659" s="53" t="s">
        <v>83</v>
      </c>
      <c r="L659" s="53" t="s">
        <v>84</v>
      </c>
      <c r="M659" s="53" t="s">
        <v>85</v>
      </c>
      <c r="N659" s="53" t="s">
        <v>86</v>
      </c>
      <c r="O659" s="53" t="s">
        <v>87</v>
      </c>
      <c r="P659" s="155"/>
    </row>
    <row r="660" spans="1:16" x14ac:dyDescent="0.3">
      <c r="A660" s="156" t="s">
        <v>24</v>
      </c>
      <c r="B660" s="157"/>
      <c r="C660" s="45"/>
      <c r="D660" s="45"/>
      <c r="E660" s="160">
        <v>44</v>
      </c>
      <c r="F660" s="161"/>
      <c r="G660" s="162"/>
      <c r="H660" s="57"/>
      <c r="I660" s="160">
        <v>29</v>
      </c>
      <c r="J660" s="161"/>
      <c r="K660" s="161"/>
      <c r="L660" s="162"/>
      <c r="M660" s="92"/>
      <c r="N660" s="92"/>
      <c r="O660" s="92"/>
      <c r="P660" s="127">
        <f t="shared" ref="P660:P665" si="66">SUM(C660:O660)</f>
        <v>73</v>
      </c>
    </row>
    <row r="661" spans="1:16" x14ac:dyDescent="0.3">
      <c r="A661" s="158" t="s">
        <v>25</v>
      </c>
      <c r="B661" s="159"/>
      <c r="C661" s="46"/>
      <c r="D661" s="163">
        <v>17</v>
      </c>
      <c r="E661" s="164"/>
      <c r="F661" s="164"/>
      <c r="G661" s="165"/>
      <c r="H661" s="58"/>
      <c r="I661" s="163">
        <v>29</v>
      </c>
      <c r="J661" s="164"/>
      <c r="K661" s="165"/>
      <c r="L661" s="47"/>
      <c r="M661" s="46"/>
      <c r="N661" s="46"/>
      <c r="O661" s="46"/>
      <c r="P661" s="128">
        <f>SUM(C661:O661)</f>
        <v>46</v>
      </c>
    </row>
    <row r="662" spans="1:16" x14ac:dyDescent="0.3">
      <c r="A662" s="158" t="s">
        <v>26</v>
      </c>
      <c r="B662" s="159"/>
      <c r="C662" s="46"/>
      <c r="D662" s="166">
        <v>44</v>
      </c>
      <c r="E662" s="167"/>
      <c r="F662" s="167"/>
      <c r="G662" s="168"/>
      <c r="H662" s="59"/>
      <c r="I662" s="166">
        <v>42</v>
      </c>
      <c r="J662" s="167"/>
      <c r="K662" s="168"/>
      <c r="L662" s="47"/>
      <c r="M662" s="47"/>
      <c r="N662" s="47"/>
      <c r="O662" s="46"/>
      <c r="P662" s="128">
        <f t="shared" si="66"/>
        <v>86</v>
      </c>
    </row>
    <row r="663" spans="1:16" x14ac:dyDescent="0.3">
      <c r="A663" s="158" t="s">
        <v>27</v>
      </c>
      <c r="B663" s="159"/>
      <c r="C663" s="46"/>
      <c r="D663" s="46"/>
      <c r="E663" s="47"/>
      <c r="F663" s="47"/>
      <c r="G663" s="47"/>
      <c r="H663" s="59"/>
      <c r="I663" s="47"/>
      <c r="J663" s="47"/>
      <c r="K663" s="47"/>
      <c r="L663" s="47"/>
      <c r="M663" s="46"/>
      <c r="N663" s="46"/>
      <c r="O663" s="46"/>
      <c r="P663" s="128">
        <f t="shared" si="66"/>
        <v>0</v>
      </c>
    </row>
    <row r="664" spans="1:16" x14ac:dyDescent="0.3">
      <c r="A664" s="150" t="s">
        <v>28</v>
      </c>
      <c r="B664" s="151"/>
      <c r="C664" s="48"/>
      <c r="D664" s="48"/>
      <c r="E664" s="49"/>
      <c r="F664" s="49"/>
      <c r="G664" s="49"/>
      <c r="H664" s="60"/>
      <c r="I664" s="49"/>
      <c r="J664" s="49"/>
      <c r="K664" s="49"/>
      <c r="L664" s="49"/>
      <c r="M664" s="48"/>
      <c r="N664" s="48"/>
      <c r="O664" s="48"/>
      <c r="P664" s="129">
        <f t="shared" si="66"/>
        <v>0</v>
      </c>
    </row>
    <row r="665" spans="1:16" x14ac:dyDescent="0.3">
      <c r="A665" s="61" t="s">
        <v>3</v>
      </c>
      <c r="B665" s="62"/>
      <c r="C665" s="63">
        <v>0</v>
      </c>
      <c r="D665" s="63">
        <f>SUM(D661,D662)</f>
        <v>61</v>
      </c>
      <c r="E665" s="63">
        <f>SUM(E660,D661,D662)</f>
        <v>105</v>
      </c>
      <c r="F665" s="63">
        <f>SUM(E660,D661,D662)</f>
        <v>105</v>
      </c>
      <c r="G665" s="63">
        <f>SUM(E660,D661,D662)</f>
        <v>105</v>
      </c>
      <c r="H665" s="65"/>
      <c r="I665" s="63">
        <f>SUM(I660,I661,I662)</f>
        <v>100</v>
      </c>
      <c r="J665" s="63">
        <f>SUM(I660,I661,I662)</f>
        <v>100</v>
      </c>
      <c r="K665" s="63">
        <f>SUM(I660,I661,I662)</f>
        <v>100</v>
      </c>
      <c r="L665" s="63">
        <f>I660</f>
        <v>29</v>
      </c>
      <c r="M665" s="63">
        <v>0</v>
      </c>
      <c r="N665" s="63">
        <v>0</v>
      </c>
      <c r="O665" s="63">
        <v>0</v>
      </c>
      <c r="P665" s="63">
        <f t="shared" si="66"/>
        <v>705</v>
      </c>
    </row>
    <row r="666" spans="1:16" x14ac:dyDescent="0.3">
      <c r="A666" s="66" t="s">
        <v>4</v>
      </c>
      <c r="B666" s="67"/>
      <c r="C666" s="68">
        <v>0</v>
      </c>
      <c r="D666" s="68">
        <v>2</v>
      </c>
      <c r="E666" s="68">
        <v>3</v>
      </c>
      <c r="F666" s="68">
        <v>3</v>
      </c>
      <c r="G666" s="68">
        <v>3</v>
      </c>
      <c r="H666" s="65"/>
      <c r="I666" s="68">
        <v>3</v>
      </c>
      <c r="J666" s="68">
        <v>3</v>
      </c>
      <c r="K666" s="68">
        <v>3</v>
      </c>
      <c r="L666" s="68">
        <v>1</v>
      </c>
      <c r="M666" s="68">
        <v>0</v>
      </c>
      <c r="N666" s="68">
        <v>0</v>
      </c>
      <c r="O666" s="68">
        <v>0</v>
      </c>
      <c r="P666" s="68">
        <f>IF(SUM(C666:O666)&gt;35,35,SUM(C666:O666))</f>
        <v>21</v>
      </c>
    </row>
    <row r="667" spans="1:16" x14ac:dyDescent="0.3">
      <c r="A667" s="40" t="s">
        <v>7</v>
      </c>
      <c r="C667" s="41" t="s">
        <v>45</v>
      </c>
      <c r="D667" s="1" t="s">
        <v>9</v>
      </c>
      <c r="E667" s="69" t="s">
        <v>33</v>
      </c>
      <c r="F667" s="16" t="s">
        <v>10</v>
      </c>
      <c r="G667" s="41" t="s">
        <v>8</v>
      </c>
      <c r="H667" s="1" t="s">
        <v>29</v>
      </c>
    </row>
    <row r="668" spans="1:16" x14ac:dyDescent="0.3">
      <c r="A668" s="152" t="s">
        <v>0</v>
      </c>
      <c r="B668" s="51" t="s">
        <v>74</v>
      </c>
      <c r="C668" s="50">
        <v>1</v>
      </c>
      <c r="D668" s="50">
        <v>2</v>
      </c>
      <c r="E668" s="50">
        <v>3</v>
      </c>
      <c r="F668" s="50">
        <v>4</v>
      </c>
      <c r="G668" s="50">
        <v>5</v>
      </c>
      <c r="H668" s="50">
        <v>6</v>
      </c>
      <c r="I668" s="50">
        <v>7</v>
      </c>
      <c r="J668" s="50">
        <v>8</v>
      </c>
      <c r="K668" s="50">
        <v>9</v>
      </c>
      <c r="L668" s="50">
        <v>10</v>
      </c>
      <c r="M668" s="50">
        <v>11</v>
      </c>
      <c r="N668" s="50">
        <v>12</v>
      </c>
      <c r="O668" s="50">
        <v>13</v>
      </c>
      <c r="P668" s="154" t="s">
        <v>2</v>
      </c>
    </row>
    <row r="669" spans="1:16" x14ac:dyDescent="0.3">
      <c r="A669" s="153"/>
      <c r="B669" s="52" t="s">
        <v>1</v>
      </c>
      <c r="C669" s="53" t="s">
        <v>75</v>
      </c>
      <c r="D669" s="53" t="s">
        <v>76</v>
      </c>
      <c r="E669" s="53" t="s">
        <v>77</v>
      </c>
      <c r="F669" s="53" t="s">
        <v>78</v>
      </c>
      <c r="G669" s="53" t="s">
        <v>79</v>
      </c>
      <c r="H669" s="53" t="s">
        <v>80</v>
      </c>
      <c r="I669" s="53" t="s">
        <v>81</v>
      </c>
      <c r="J669" s="53" t="s">
        <v>82</v>
      </c>
      <c r="K669" s="53" t="s">
        <v>83</v>
      </c>
      <c r="L669" s="53" t="s">
        <v>84</v>
      </c>
      <c r="M669" s="53" t="s">
        <v>85</v>
      </c>
      <c r="N669" s="53" t="s">
        <v>86</v>
      </c>
      <c r="O669" s="53" t="s">
        <v>87</v>
      </c>
      <c r="P669" s="155"/>
    </row>
    <row r="670" spans="1:16" x14ac:dyDescent="0.3">
      <c r="A670" s="156" t="s">
        <v>24</v>
      </c>
      <c r="B670" s="157"/>
      <c r="C670" s="45"/>
      <c r="D670" s="45"/>
      <c r="E670" s="92"/>
      <c r="F670" s="92"/>
      <c r="G670" s="92"/>
      <c r="H670" s="57"/>
      <c r="I670" s="92"/>
      <c r="J670" s="92"/>
      <c r="K670" s="92"/>
      <c r="L670" s="45"/>
      <c r="M670" s="92"/>
      <c r="N670" s="92"/>
      <c r="O670" s="92"/>
      <c r="P670" s="127">
        <f t="shared" ref="P670:P675" si="67">SUM(C670:O670)</f>
        <v>0</v>
      </c>
    </row>
    <row r="671" spans="1:16" x14ac:dyDescent="0.3">
      <c r="A671" s="158" t="s">
        <v>25</v>
      </c>
      <c r="B671" s="159"/>
      <c r="C671" s="46"/>
      <c r="D671" s="163">
        <v>9</v>
      </c>
      <c r="E671" s="164"/>
      <c r="F671" s="164"/>
      <c r="G671" s="165"/>
      <c r="H671" s="58"/>
      <c r="I671" s="163">
        <v>41</v>
      </c>
      <c r="J671" s="164"/>
      <c r="K671" s="165"/>
      <c r="L671" s="163">
        <f>42+29+28</f>
        <v>99</v>
      </c>
      <c r="M671" s="164"/>
      <c r="N671" s="164"/>
      <c r="O671" s="165"/>
      <c r="P671" s="128">
        <f>SUM(C671:O671)</f>
        <v>149</v>
      </c>
    </row>
    <row r="672" spans="1:16" x14ac:dyDescent="0.3">
      <c r="A672" s="158" t="s">
        <v>26</v>
      </c>
      <c r="B672" s="159"/>
      <c r="C672" s="46"/>
      <c r="D672" s="46"/>
      <c r="E672" s="47"/>
      <c r="F672" s="47"/>
      <c r="G672" s="47"/>
      <c r="H672" s="59"/>
      <c r="I672" s="166">
        <v>28</v>
      </c>
      <c r="J672" s="167"/>
      <c r="K672" s="167"/>
      <c r="L672" s="168"/>
      <c r="M672" s="47"/>
      <c r="N672" s="47"/>
      <c r="O672" s="46"/>
      <c r="P672" s="128">
        <f t="shared" si="67"/>
        <v>28</v>
      </c>
    </row>
    <row r="673" spans="1:16" x14ac:dyDescent="0.3">
      <c r="A673" s="158" t="s">
        <v>27</v>
      </c>
      <c r="B673" s="159"/>
      <c r="C673" s="46"/>
      <c r="D673" s="46"/>
      <c r="E673" s="47"/>
      <c r="F673" s="47"/>
      <c r="G673" s="47"/>
      <c r="H673" s="59"/>
      <c r="I673" s="47"/>
      <c r="J673" s="47"/>
      <c r="K673" s="47"/>
      <c r="L673" s="47"/>
      <c r="M673" s="46"/>
      <c r="N673" s="46"/>
      <c r="O673" s="46"/>
      <c r="P673" s="128">
        <f t="shared" si="67"/>
        <v>0</v>
      </c>
    </row>
    <row r="674" spans="1:16" x14ac:dyDescent="0.3">
      <c r="A674" s="150" t="s">
        <v>28</v>
      </c>
      <c r="B674" s="151"/>
      <c r="C674" s="48"/>
      <c r="D674" s="48"/>
      <c r="E674" s="49"/>
      <c r="F674" s="49"/>
      <c r="G674" s="49"/>
      <c r="H674" s="60"/>
      <c r="I674" s="49"/>
      <c r="J674" s="49"/>
      <c r="K674" s="49"/>
      <c r="L674" s="49"/>
      <c r="M674" s="48"/>
      <c r="N674" s="48"/>
      <c r="O674" s="48"/>
      <c r="P674" s="129">
        <f t="shared" si="67"/>
        <v>0</v>
      </c>
    </row>
    <row r="675" spans="1:16" x14ac:dyDescent="0.3">
      <c r="A675" s="61" t="s">
        <v>3</v>
      </c>
      <c r="B675" s="62"/>
      <c r="C675" s="63">
        <v>0</v>
      </c>
      <c r="D675" s="63">
        <f>D671</f>
        <v>9</v>
      </c>
      <c r="E675" s="63">
        <f>D671</f>
        <v>9</v>
      </c>
      <c r="F675" s="63">
        <f>D671</f>
        <v>9</v>
      </c>
      <c r="G675" s="63">
        <f>D671</f>
        <v>9</v>
      </c>
      <c r="H675" s="65"/>
      <c r="I675" s="63">
        <f>SUM(I671,I672)</f>
        <v>69</v>
      </c>
      <c r="J675" s="63">
        <f>SUM(I671,I672)</f>
        <v>69</v>
      </c>
      <c r="K675" s="63">
        <f>SUM(I671,I672)</f>
        <v>69</v>
      </c>
      <c r="L675" s="63">
        <f>SUM(L671,I672)</f>
        <v>127</v>
      </c>
      <c r="M675" s="63">
        <f>L671</f>
        <v>99</v>
      </c>
      <c r="N675" s="63">
        <f>L671</f>
        <v>99</v>
      </c>
      <c r="O675" s="63">
        <f>L671</f>
        <v>99</v>
      </c>
      <c r="P675" s="63">
        <f t="shared" si="67"/>
        <v>667</v>
      </c>
    </row>
    <row r="676" spans="1:16" x14ac:dyDescent="0.3">
      <c r="A676" s="201" t="s">
        <v>4</v>
      </c>
      <c r="B676" s="202"/>
      <c r="C676" s="203">
        <v>0</v>
      </c>
      <c r="D676" s="203">
        <v>1</v>
      </c>
      <c r="E676" s="203">
        <v>1</v>
      </c>
      <c r="F676" s="68">
        <v>1</v>
      </c>
      <c r="G676" s="68">
        <v>1</v>
      </c>
      <c r="H676" s="65"/>
      <c r="I676" s="68">
        <v>2</v>
      </c>
      <c r="J676" s="68">
        <v>2</v>
      </c>
      <c r="K676" s="68">
        <v>2</v>
      </c>
      <c r="L676" s="68">
        <v>2</v>
      </c>
      <c r="M676" s="68">
        <v>1</v>
      </c>
      <c r="N676" s="68">
        <v>1</v>
      </c>
      <c r="O676" s="68">
        <v>1</v>
      </c>
      <c r="P676" s="68">
        <f>IF(SUM(C676:O676)&gt;35,35,SUM(C676:O676))</f>
        <v>15</v>
      </c>
    </row>
    <row r="677" spans="1:16" ht="21" x14ac:dyDescent="0.35">
      <c r="A677" s="56" t="s">
        <v>88</v>
      </c>
      <c r="B677" s="204"/>
      <c r="C677" s="56">
        <v>14309</v>
      </c>
      <c r="D677" s="56"/>
      <c r="E677" s="56"/>
      <c r="F677" s="8"/>
      <c r="G677" s="8"/>
      <c r="H677" s="39"/>
      <c r="I677" s="9"/>
      <c r="J677" s="9"/>
      <c r="K677" s="9"/>
      <c r="L677" s="9"/>
      <c r="M677" s="9"/>
      <c r="N677" s="8"/>
      <c r="O677" s="8"/>
      <c r="P677" s="126"/>
    </row>
    <row r="678" spans="1:16" x14ac:dyDescent="0.3">
      <c r="A678" s="40" t="s">
        <v>7</v>
      </c>
      <c r="C678" s="69" t="s">
        <v>33</v>
      </c>
      <c r="D678" s="16" t="s">
        <v>9</v>
      </c>
      <c r="E678" s="41" t="s">
        <v>8</v>
      </c>
      <c r="F678" s="1" t="s">
        <v>10</v>
      </c>
      <c r="G678" s="41" t="s">
        <v>8</v>
      </c>
      <c r="H678" s="1" t="s">
        <v>29</v>
      </c>
    </row>
    <row r="679" spans="1:16" x14ac:dyDescent="0.3">
      <c r="A679" s="152" t="s">
        <v>0</v>
      </c>
      <c r="B679" s="51" t="s">
        <v>74</v>
      </c>
      <c r="C679" s="50">
        <v>1</v>
      </c>
      <c r="D679" s="50">
        <v>2</v>
      </c>
      <c r="E679" s="50">
        <v>3</v>
      </c>
      <c r="F679" s="50">
        <v>4</v>
      </c>
      <c r="G679" s="50">
        <v>5</v>
      </c>
      <c r="H679" s="50">
        <v>6</v>
      </c>
      <c r="I679" s="50">
        <v>7</v>
      </c>
      <c r="J679" s="50">
        <v>8</v>
      </c>
      <c r="K679" s="50">
        <v>9</v>
      </c>
      <c r="L679" s="50">
        <v>10</v>
      </c>
      <c r="M679" s="50">
        <v>11</v>
      </c>
      <c r="N679" s="50">
        <v>12</v>
      </c>
      <c r="O679" s="50">
        <v>13</v>
      </c>
      <c r="P679" s="154" t="s">
        <v>2</v>
      </c>
    </row>
    <row r="680" spans="1:16" x14ac:dyDescent="0.3">
      <c r="A680" s="153"/>
      <c r="B680" s="52" t="s">
        <v>1</v>
      </c>
      <c r="C680" s="53" t="s">
        <v>75</v>
      </c>
      <c r="D680" s="53" t="s">
        <v>76</v>
      </c>
      <c r="E680" s="53" t="s">
        <v>77</v>
      </c>
      <c r="F680" s="53" t="s">
        <v>78</v>
      </c>
      <c r="G680" s="53" t="s">
        <v>79</v>
      </c>
      <c r="H680" s="53" t="s">
        <v>80</v>
      </c>
      <c r="I680" s="53" t="s">
        <v>81</v>
      </c>
      <c r="J680" s="53" t="s">
        <v>82</v>
      </c>
      <c r="K680" s="53" t="s">
        <v>83</v>
      </c>
      <c r="L680" s="53" t="s">
        <v>84</v>
      </c>
      <c r="M680" s="53" t="s">
        <v>85</v>
      </c>
      <c r="N680" s="53" t="s">
        <v>86</v>
      </c>
      <c r="O680" s="53" t="s">
        <v>87</v>
      </c>
      <c r="P680" s="155"/>
    </row>
    <row r="681" spans="1:16" x14ac:dyDescent="0.3">
      <c r="A681" s="156" t="s">
        <v>24</v>
      </c>
      <c r="B681" s="157"/>
      <c r="C681" s="45"/>
      <c r="D681" s="160">
        <v>22</v>
      </c>
      <c r="E681" s="161"/>
      <c r="F681" s="161"/>
      <c r="G681" s="162"/>
      <c r="H681" s="57"/>
      <c r="I681" s="92"/>
      <c r="J681" s="92"/>
      <c r="K681" s="92"/>
      <c r="L681" s="45"/>
      <c r="M681" s="92"/>
      <c r="N681" s="92"/>
      <c r="O681" s="92"/>
      <c r="P681" s="127">
        <f>SUM(C681:O681)</f>
        <v>22</v>
      </c>
    </row>
    <row r="682" spans="1:16" x14ac:dyDescent="0.3">
      <c r="A682" s="158" t="s">
        <v>25</v>
      </c>
      <c r="B682" s="159"/>
      <c r="C682" s="46"/>
      <c r="D682" s="46"/>
      <c r="E682" s="47"/>
      <c r="F682" s="47"/>
      <c r="G682" s="47"/>
      <c r="H682" s="58"/>
      <c r="I682" s="47"/>
      <c r="J682" s="47"/>
      <c r="K682" s="47"/>
      <c r="L682" s="47"/>
      <c r="M682" s="46"/>
      <c r="N682" s="46"/>
      <c r="O682" s="46"/>
      <c r="P682" s="128">
        <f t="shared" ref="P682:P686" si="68">SUM(C682:O682)</f>
        <v>0</v>
      </c>
    </row>
    <row r="683" spans="1:16" x14ac:dyDescent="0.3">
      <c r="A683" s="158" t="s">
        <v>26</v>
      </c>
      <c r="B683" s="159"/>
      <c r="C683" s="46"/>
      <c r="D683" s="46"/>
      <c r="E683" s="47"/>
      <c r="F683" s="47"/>
      <c r="G683" s="47"/>
      <c r="H683" s="59"/>
      <c r="I683" s="46"/>
      <c r="J683" s="46"/>
      <c r="K683" s="46"/>
      <c r="L683" s="47"/>
      <c r="M683" s="47"/>
      <c r="N683" s="47"/>
      <c r="O683" s="46"/>
      <c r="P683" s="128">
        <f t="shared" si="68"/>
        <v>0</v>
      </c>
    </row>
    <row r="684" spans="1:16" x14ac:dyDescent="0.3">
      <c r="A684" s="158" t="s">
        <v>27</v>
      </c>
      <c r="B684" s="159"/>
      <c r="C684" s="46"/>
      <c r="D684" s="169">
        <v>21</v>
      </c>
      <c r="E684" s="170"/>
      <c r="F684" s="170"/>
      <c r="G684" s="171"/>
      <c r="H684" s="59"/>
      <c r="I684" s="47"/>
      <c r="J684" s="47"/>
      <c r="K684" s="47"/>
      <c r="L684" s="47"/>
      <c r="M684" s="46"/>
      <c r="N684" s="46"/>
      <c r="O684" s="46"/>
      <c r="P684" s="128">
        <f t="shared" si="68"/>
        <v>21</v>
      </c>
    </row>
    <row r="685" spans="1:16" x14ac:dyDescent="0.3">
      <c r="A685" s="150" t="s">
        <v>28</v>
      </c>
      <c r="B685" s="151"/>
      <c r="C685" s="48"/>
      <c r="D685" s="48"/>
      <c r="E685" s="49"/>
      <c r="F685" s="49"/>
      <c r="G685" s="49"/>
      <c r="H685" s="60"/>
      <c r="I685" s="49"/>
      <c r="J685" s="49"/>
      <c r="K685" s="49"/>
      <c r="L685" s="49"/>
      <c r="M685" s="48"/>
      <c r="N685" s="48"/>
      <c r="O685" s="48"/>
      <c r="P685" s="129">
        <f t="shared" si="68"/>
        <v>0</v>
      </c>
    </row>
    <row r="686" spans="1:16" x14ac:dyDescent="0.3">
      <c r="A686" s="61" t="s">
        <v>3</v>
      </c>
      <c r="B686" s="62"/>
      <c r="C686" s="63">
        <v>0</v>
      </c>
      <c r="D686" s="63">
        <f>SUM(D681,D684)</f>
        <v>43</v>
      </c>
      <c r="E686" s="63">
        <f>SUM(D681,D684)</f>
        <v>43</v>
      </c>
      <c r="F686" s="63">
        <f>SUM(D681,D684)</f>
        <v>43</v>
      </c>
      <c r="G686" s="63">
        <f>SUM(D681,D684)</f>
        <v>43</v>
      </c>
      <c r="H686" s="65"/>
      <c r="I686" s="63">
        <v>0</v>
      </c>
      <c r="J686" s="63">
        <v>0</v>
      </c>
      <c r="K686" s="63">
        <v>0</v>
      </c>
      <c r="L686" s="63">
        <v>0</v>
      </c>
      <c r="M686" s="63">
        <v>0</v>
      </c>
      <c r="N686" s="63">
        <v>0</v>
      </c>
      <c r="O686" s="63">
        <v>0</v>
      </c>
      <c r="P686" s="63">
        <f t="shared" si="68"/>
        <v>172</v>
      </c>
    </row>
    <row r="687" spans="1:16" x14ac:dyDescent="0.3">
      <c r="A687" s="66" t="s">
        <v>4</v>
      </c>
      <c r="B687" s="67"/>
      <c r="C687" s="68">
        <v>0</v>
      </c>
      <c r="D687" s="68">
        <v>2</v>
      </c>
      <c r="E687" s="68">
        <v>2</v>
      </c>
      <c r="F687" s="68">
        <v>2</v>
      </c>
      <c r="G687" s="68">
        <v>2</v>
      </c>
      <c r="H687" s="65"/>
      <c r="I687" s="68">
        <v>0</v>
      </c>
      <c r="J687" s="68">
        <v>0</v>
      </c>
      <c r="K687" s="68">
        <v>0</v>
      </c>
      <c r="L687" s="68">
        <v>0</v>
      </c>
      <c r="M687" s="68">
        <v>0</v>
      </c>
      <c r="N687" s="68">
        <v>0</v>
      </c>
      <c r="O687" s="68">
        <v>0</v>
      </c>
      <c r="P687" s="68">
        <f>IF(SUM(C687:O687)&gt;35,35,SUM(C687:O687))</f>
        <v>8</v>
      </c>
    </row>
    <row r="688" spans="1:16" x14ac:dyDescent="0.3">
      <c r="A688" s="40" t="s">
        <v>7</v>
      </c>
      <c r="C688" s="41" t="s">
        <v>45</v>
      </c>
      <c r="D688" s="1" t="s">
        <v>9</v>
      </c>
      <c r="E688" s="69" t="s">
        <v>33</v>
      </c>
      <c r="F688" s="16" t="s">
        <v>10</v>
      </c>
      <c r="G688" s="41" t="s">
        <v>8</v>
      </c>
      <c r="H688" s="1" t="s">
        <v>29</v>
      </c>
    </row>
    <row r="689" spans="1:16" x14ac:dyDescent="0.3">
      <c r="A689" s="152" t="s">
        <v>0</v>
      </c>
      <c r="B689" s="51" t="s">
        <v>74</v>
      </c>
      <c r="C689" s="50">
        <v>1</v>
      </c>
      <c r="D689" s="50">
        <v>2</v>
      </c>
      <c r="E689" s="50">
        <v>3</v>
      </c>
      <c r="F689" s="50">
        <v>4</v>
      </c>
      <c r="G689" s="50">
        <v>5</v>
      </c>
      <c r="H689" s="50">
        <v>6</v>
      </c>
      <c r="I689" s="50">
        <v>7</v>
      </c>
      <c r="J689" s="50">
        <v>8</v>
      </c>
      <c r="K689" s="50">
        <v>9</v>
      </c>
      <c r="L689" s="50">
        <v>10</v>
      </c>
      <c r="M689" s="50">
        <v>11</v>
      </c>
      <c r="N689" s="50">
        <v>12</v>
      </c>
      <c r="O689" s="50">
        <v>13</v>
      </c>
      <c r="P689" s="154" t="s">
        <v>2</v>
      </c>
    </row>
    <row r="690" spans="1:16" x14ac:dyDescent="0.3">
      <c r="A690" s="153"/>
      <c r="B690" s="52" t="s">
        <v>1</v>
      </c>
      <c r="C690" s="53" t="s">
        <v>75</v>
      </c>
      <c r="D690" s="53" t="s">
        <v>76</v>
      </c>
      <c r="E690" s="53" t="s">
        <v>77</v>
      </c>
      <c r="F690" s="53" t="s">
        <v>78</v>
      </c>
      <c r="G690" s="53" t="s">
        <v>79</v>
      </c>
      <c r="H690" s="53" t="s">
        <v>80</v>
      </c>
      <c r="I690" s="53" t="s">
        <v>81</v>
      </c>
      <c r="J690" s="53" t="s">
        <v>82</v>
      </c>
      <c r="K690" s="53" t="s">
        <v>83</v>
      </c>
      <c r="L690" s="53" t="s">
        <v>84</v>
      </c>
      <c r="M690" s="53" t="s">
        <v>85</v>
      </c>
      <c r="N690" s="53" t="s">
        <v>86</v>
      </c>
      <c r="O690" s="53" t="s">
        <v>87</v>
      </c>
      <c r="P690" s="155"/>
    </row>
    <row r="691" spans="1:16" x14ac:dyDescent="0.3">
      <c r="A691" s="156" t="s">
        <v>24</v>
      </c>
      <c r="B691" s="157"/>
      <c r="C691" s="45"/>
      <c r="D691" s="92"/>
      <c r="E691" s="92"/>
      <c r="F691" s="92"/>
      <c r="G691" s="92"/>
      <c r="H691" s="57"/>
      <c r="I691" s="92"/>
      <c r="J691" s="92"/>
      <c r="K691" s="92"/>
      <c r="L691" s="92"/>
      <c r="M691" s="92"/>
      <c r="N691" s="92"/>
      <c r="O691" s="92"/>
      <c r="P691" s="127">
        <f t="shared" ref="P691:P696" si="69">SUM(C691:O691)</f>
        <v>0</v>
      </c>
    </row>
    <row r="692" spans="1:16" x14ac:dyDescent="0.3">
      <c r="A692" s="158" t="s">
        <v>25</v>
      </c>
      <c r="B692" s="159"/>
      <c r="C692" s="46"/>
      <c r="D692" s="163">
        <v>21</v>
      </c>
      <c r="E692" s="164"/>
      <c r="F692" s="164"/>
      <c r="G692" s="165"/>
      <c r="H692" s="58"/>
      <c r="I692" s="163">
        <v>21</v>
      </c>
      <c r="J692" s="164"/>
      <c r="K692" s="164"/>
      <c r="L692" s="164"/>
      <c r="M692" s="165"/>
      <c r="N692" s="46"/>
      <c r="O692" s="46"/>
      <c r="P692" s="128">
        <f>SUM(C692:O692)</f>
        <v>42</v>
      </c>
    </row>
    <row r="693" spans="1:16" x14ac:dyDescent="0.3">
      <c r="A693" s="158" t="s">
        <v>26</v>
      </c>
      <c r="B693" s="159"/>
      <c r="C693" s="46"/>
      <c r="D693" s="166">
        <v>17</v>
      </c>
      <c r="E693" s="167"/>
      <c r="F693" s="167"/>
      <c r="G693" s="168"/>
      <c r="H693" s="59"/>
      <c r="I693" s="166">
        <v>29</v>
      </c>
      <c r="J693" s="168"/>
      <c r="K693" s="166">
        <v>17</v>
      </c>
      <c r="L693" s="168"/>
      <c r="M693" s="47"/>
      <c r="N693" s="47"/>
      <c r="O693" s="46"/>
      <c r="P693" s="128">
        <f t="shared" si="69"/>
        <v>63</v>
      </c>
    </row>
    <row r="694" spans="1:16" x14ac:dyDescent="0.3">
      <c r="A694" s="158" t="s">
        <v>27</v>
      </c>
      <c r="B694" s="159"/>
      <c r="C694" s="46"/>
      <c r="D694" s="46"/>
      <c r="E694" s="169">
        <v>44</v>
      </c>
      <c r="F694" s="170"/>
      <c r="G694" s="171"/>
      <c r="H694" s="59"/>
      <c r="I694" s="169">
        <v>17</v>
      </c>
      <c r="J694" s="170"/>
      <c r="K694" s="170"/>
      <c r="L694" s="171"/>
      <c r="M694" s="46"/>
      <c r="N694" s="46"/>
      <c r="O694" s="46"/>
      <c r="P694" s="128">
        <f t="shared" si="69"/>
        <v>61</v>
      </c>
    </row>
    <row r="695" spans="1:16" x14ac:dyDescent="0.3">
      <c r="A695" s="150" t="s">
        <v>28</v>
      </c>
      <c r="B695" s="151"/>
      <c r="C695" s="48"/>
      <c r="D695" s="48"/>
      <c r="E695" s="49"/>
      <c r="F695" s="49"/>
      <c r="G695" s="49"/>
      <c r="H695" s="60"/>
      <c r="I695" s="49"/>
      <c r="J695" s="49"/>
      <c r="K695" s="49"/>
      <c r="L695" s="49"/>
      <c r="M695" s="48"/>
      <c r="N695" s="48"/>
      <c r="O695" s="48"/>
      <c r="P695" s="129">
        <f t="shared" si="69"/>
        <v>0</v>
      </c>
    </row>
    <row r="696" spans="1:16" x14ac:dyDescent="0.3">
      <c r="A696" s="61" t="s">
        <v>3</v>
      </c>
      <c r="B696" s="62"/>
      <c r="C696" s="63">
        <v>0</v>
      </c>
      <c r="D696" s="63">
        <f>SUM(D692,D693)</f>
        <v>38</v>
      </c>
      <c r="E696" s="63">
        <f>SUM(D692,D693,E694)</f>
        <v>82</v>
      </c>
      <c r="F696" s="63">
        <f>SUM(D692,D693,E694)</f>
        <v>82</v>
      </c>
      <c r="G696" s="63">
        <f>SUM(D692,D693,E694)</f>
        <v>82</v>
      </c>
      <c r="H696" s="65"/>
      <c r="I696" s="63">
        <f>SUM(I692,I693,I694)</f>
        <v>67</v>
      </c>
      <c r="J696" s="63">
        <f>SUM(I692,I693,I694)</f>
        <v>67</v>
      </c>
      <c r="K696" s="63">
        <f>SUM(I692,K693,I694)</f>
        <v>55</v>
      </c>
      <c r="L696" s="63">
        <f>SUM(I692,K693,I694)</f>
        <v>55</v>
      </c>
      <c r="M696" s="63">
        <f>I692</f>
        <v>21</v>
      </c>
      <c r="N696" s="63">
        <v>0</v>
      </c>
      <c r="O696" s="63">
        <v>0</v>
      </c>
      <c r="P696" s="63">
        <f t="shared" si="69"/>
        <v>549</v>
      </c>
    </row>
    <row r="697" spans="1:16" x14ac:dyDescent="0.3">
      <c r="A697" s="201" t="s">
        <v>4</v>
      </c>
      <c r="B697" s="202"/>
      <c r="C697" s="203">
        <v>0</v>
      </c>
      <c r="D697" s="203">
        <v>2</v>
      </c>
      <c r="E697" s="203">
        <v>3</v>
      </c>
      <c r="F697" s="68">
        <v>3</v>
      </c>
      <c r="G697" s="68">
        <v>3</v>
      </c>
      <c r="H697" s="65"/>
      <c r="I697" s="68">
        <v>3</v>
      </c>
      <c r="J697" s="68">
        <v>3</v>
      </c>
      <c r="K697" s="68">
        <v>3</v>
      </c>
      <c r="L697" s="68">
        <v>3</v>
      </c>
      <c r="M697" s="68">
        <v>1</v>
      </c>
      <c r="N697" s="68">
        <v>0</v>
      </c>
      <c r="O697" s="68">
        <v>0</v>
      </c>
      <c r="P697" s="68">
        <f>IF(SUM(C697:O697)&gt;35,35,SUM(C697:O697))</f>
        <v>24</v>
      </c>
    </row>
    <row r="698" spans="1:16" ht="21" x14ac:dyDescent="0.35">
      <c r="A698" s="56" t="s">
        <v>88</v>
      </c>
      <c r="B698" s="204"/>
      <c r="C698" s="56">
        <v>14313</v>
      </c>
      <c r="D698" s="56"/>
      <c r="E698" s="56"/>
      <c r="F698" s="8"/>
      <c r="G698" s="8"/>
      <c r="H698" s="39"/>
      <c r="I698" s="9"/>
      <c r="J698" s="9"/>
      <c r="K698" s="9"/>
      <c r="L698" s="9"/>
      <c r="M698" s="9"/>
      <c r="N698" s="8"/>
      <c r="O698" s="8"/>
      <c r="P698" s="126"/>
    </row>
    <row r="699" spans="1:16" x14ac:dyDescent="0.3">
      <c r="A699" s="40" t="s">
        <v>7</v>
      </c>
      <c r="C699" s="69" t="s">
        <v>33</v>
      </c>
      <c r="D699" s="16" t="s">
        <v>9</v>
      </c>
      <c r="E699" s="41" t="s">
        <v>8</v>
      </c>
      <c r="F699" s="1" t="s">
        <v>10</v>
      </c>
      <c r="G699" s="41" t="s">
        <v>8</v>
      </c>
      <c r="H699" s="1" t="s">
        <v>29</v>
      </c>
    </row>
    <row r="700" spans="1:16" x14ac:dyDescent="0.3">
      <c r="A700" s="152" t="s">
        <v>0</v>
      </c>
      <c r="B700" s="51" t="s">
        <v>74</v>
      </c>
      <c r="C700" s="50">
        <v>1</v>
      </c>
      <c r="D700" s="50">
        <v>2</v>
      </c>
      <c r="E700" s="50">
        <v>3</v>
      </c>
      <c r="F700" s="50">
        <v>4</v>
      </c>
      <c r="G700" s="50">
        <v>5</v>
      </c>
      <c r="H700" s="50">
        <v>6</v>
      </c>
      <c r="I700" s="50">
        <v>7</v>
      </c>
      <c r="J700" s="50">
        <v>8</v>
      </c>
      <c r="K700" s="50">
        <v>9</v>
      </c>
      <c r="L700" s="50">
        <v>10</v>
      </c>
      <c r="M700" s="50">
        <v>11</v>
      </c>
      <c r="N700" s="50">
        <v>12</v>
      </c>
      <c r="O700" s="50">
        <v>13</v>
      </c>
      <c r="P700" s="154" t="s">
        <v>2</v>
      </c>
    </row>
    <row r="701" spans="1:16" x14ac:dyDescent="0.3">
      <c r="A701" s="153"/>
      <c r="B701" s="52" t="s">
        <v>1</v>
      </c>
      <c r="C701" s="53" t="s">
        <v>75</v>
      </c>
      <c r="D701" s="53" t="s">
        <v>76</v>
      </c>
      <c r="E701" s="53" t="s">
        <v>77</v>
      </c>
      <c r="F701" s="53" t="s">
        <v>78</v>
      </c>
      <c r="G701" s="53" t="s">
        <v>79</v>
      </c>
      <c r="H701" s="53" t="s">
        <v>80</v>
      </c>
      <c r="I701" s="53" t="s">
        <v>81</v>
      </c>
      <c r="J701" s="53" t="s">
        <v>82</v>
      </c>
      <c r="K701" s="53" t="s">
        <v>83</v>
      </c>
      <c r="L701" s="53" t="s">
        <v>84</v>
      </c>
      <c r="M701" s="53" t="s">
        <v>85</v>
      </c>
      <c r="N701" s="53" t="s">
        <v>86</v>
      </c>
      <c r="O701" s="53" t="s">
        <v>87</v>
      </c>
      <c r="P701" s="155"/>
    </row>
    <row r="702" spans="1:16" x14ac:dyDescent="0.3">
      <c r="A702" s="156" t="s">
        <v>24</v>
      </c>
      <c r="B702" s="157"/>
      <c r="C702" s="160">
        <v>16</v>
      </c>
      <c r="D702" s="161"/>
      <c r="E702" s="161"/>
      <c r="F702" s="161"/>
      <c r="G702" s="162"/>
      <c r="H702" s="57"/>
      <c r="I702" s="160">
        <v>44</v>
      </c>
      <c r="J702" s="161"/>
      <c r="K702" s="161"/>
      <c r="L702" s="162"/>
      <c r="M702" s="92"/>
      <c r="N702" s="92"/>
      <c r="O702" s="92"/>
      <c r="P702" s="127">
        <f>SUM(C702:O702)</f>
        <v>60</v>
      </c>
    </row>
    <row r="703" spans="1:16" x14ac:dyDescent="0.3">
      <c r="A703" s="158" t="s">
        <v>25</v>
      </c>
      <c r="B703" s="159"/>
      <c r="C703" s="46"/>
      <c r="D703" s="46"/>
      <c r="E703" s="163">
        <v>78</v>
      </c>
      <c r="F703" s="164"/>
      <c r="G703" s="165"/>
      <c r="H703" s="58"/>
      <c r="I703" s="163">
        <v>11</v>
      </c>
      <c r="J703" s="164"/>
      <c r="K703" s="164"/>
      <c r="L703" s="165"/>
      <c r="M703" s="46"/>
      <c r="N703" s="46"/>
      <c r="O703" s="46"/>
      <c r="P703" s="128">
        <f t="shared" ref="P703:P707" si="70">SUM(C703:O703)</f>
        <v>89</v>
      </c>
    </row>
    <row r="704" spans="1:16" x14ac:dyDescent="0.3">
      <c r="A704" s="158" t="s">
        <v>26</v>
      </c>
      <c r="B704" s="159"/>
      <c r="C704" s="46"/>
      <c r="D704" s="46"/>
      <c r="E704" s="166">
        <v>39</v>
      </c>
      <c r="F704" s="167"/>
      <c r="G704" s="168"/>
      <c r="H704" s="59"/>
      <c r="I704" s="166">
        <f>17+78</f>
        <v>95</v>
      </c>
      <c r="J704" s="167"/>
      <c r="K704" s="168"/>
      <c r="L704" s="166">
        <v>64</v>
      </c>
      <c r="M704" s="167"/>
      <c r="N704" s="167"/>
      <c r="O704" s="168"/>
      <c r="P704" s="128">
        <f t="shared" si="70"/>
        <v>198</v>
      </c>
    </row>
    <row r="705" spans="1:16" x14ac:dyDescent="0.3">
      <c r="A705" s="158" t="s">
        <v>27</v>
      </c>
      <c r="B705" s="159"/>
      <c r="C705" s="46"/>
      <c r="D705" s="46"/>
      <c r="E705" s="169">
        <v>92</v>
      </c>
      <c r="F705" s="170"/>
      <c r="G705" s="171"/>
      <c r="H705" s="59"/>
      <c r="I705" s="169">
        <v>33</v>
      </c>
      <c r="J705" s="170"/>
      <c r="K705" s="171"/>
      <c r="L705" s="169">
        <v>42</v>
      </c>
      <c r="M705" s="170"/>
      <c r="N705" s="170"/>
      <c r="O705" s="171"/>
      <c r="P705" s="128">
        <f t="shared" si="70"/>
        <v>167</v>
      </c>
    </row>
    <row r="706" spans="1:16" x14ac:dyDescent="0.3">
      <c r="A706" s="150" t="s">
        <v>28</v>
      </c>
      <c r="B706" s="151"/>
      <c r="C706" s="48"/>
      <c r="D706" s="172">
        <v>150</v>
      </c>
      <c r="E706" s="173"/>
      <c r="F706" s="173"/>
      <c r="G706" s="174"/>
      <c r="H706" s="60"/>
      <c r="I706" s="172">
        <v>33</v>
      </c>
      <c r="J706" s="173"/>
      <c r="K706" s="174"/>
      <c r="L706" s="49"/>
      <c r="M706" s="48"/>
      <c r="N706" s="48"/>
      <c r="O706" s="48"/>
      <c r="P706" s="129">
        <f t="shared" si="70"/>
        <v>183</v>
      </c>
    </row>
    <row r="707" spans="1:16" x14ac:dyDescent="0.3">
      <c r="A707" s="61" t="s">
        <v>3</v>
      </c>
      <c r="B707" s="62"/>
      <c r="C707" s="63">
        <f>C702</f>
        <v>16</v>
      </c>
      <c r="D707" s="63">
        <f>SUM(C702,D706)</f>
        <v>166</v>
      </c>
      <c r="E707" s="63">
        <f>SUM(C702,E703,E704,E705,D706)</f>
        <v>375</v>
      </c>
      <c r="F707" s="63">
        <f>SUM(C702,E703,E704,E705,D706)</f>
        <v>375</v>
      </c>
      <c r="G707" s="63">
        <f>SUM(C702,E703,E704,E705,D706)</f>
        <v>375</v>
      </c>
      <c r="H707" s="65"/>
      <c r="I707" s="63">
        <f>SUM(I702,I703,I704,I705,I706)</f>
        <v>216</v>
      </c>
      <c r="J707" s="63">
        <f>SUM(I702,I703,I704,I705,I706)</f>
        <v>216</v>
      </c>
      <c r="K707" s="63">
        <f>SUM(I702,I703,I704,I705,I706)</f>
        <v>216</v>
      </c>
      <c r="L707" s="63">
        <f>SUM(I702,I703,L704,L705)</f>
        <v>161</v>
      </c>
      <c r="M707" s="63">
        <f>SUM(L704,L705)</f>
        <v>106</v>
      </c>
      <c r="N707" s="63">
        <f>SUM(L704,L705)</f>
        <v>106</v>
      </c>
      <c r="O707" s="63">
        <f>SUM(L704,L705)</f>
        <v>106</v>
      </c>
      <c r="P707" s="63">
        <f t="shared" si="70"/>
        <v>2434</v>
      </c>
    </row>
    <row r="708" spans="1:16" x14ac:dyDescent="0.3">
      <c r="A708" s="66" t="s">
        <v>4</v>
      </c>
      <c r="B708" s="67"/>
      <c r="C708" s="68">
        <v>1</v>
      </c>
      <c r="D708" s="68">
        <v>2</v>
      </c>
      <c r="E708" s="68">
        <v>5</v>
      </c>
      <c r="F708" s="68">
        <v>5</v>
      </c>
      <c r="G708" s="68">
        <v>5</v>
      </c>
      <c r="H708" s="65"/>
      <c r="I708" s="68">
        <v>5</v>
      </c>
      <c r="J708" s="68">
        <v>5</v>
      </c>
      <c r="K708" s="68">
        <v>5</v>
      </c>
      <c r="L708" s="68">
        <v>4</v>
      </c>
      <c r="M708" s="68">
        <v>2</v>
      </c>
      <c r="N708" s="68">
        <v>2</v>
      </c>
      <c r="O708" s="68">
        <v>2</v>
      </c>
      <c r="P708" s="68">
        <f>IF(SUM(C708:O708)&gt;35,35,SUM(C708:O708))</f>
        <v>35</v>
      </c>
    </row>
    <row r="709" spans="1:16" x14ac:dyDescent="0.3">
      <c r="A709" s="40" t="s">
        <v>7</v>
      </c>
      <c r="C709" s="41" t="s">
        <v>45</v>
      </c>
      <c r="D709" s="1" t="s">
        <v>9</v>
      </c>
      <c r="E709" s="69" t="s">
        <v>33</v>
      </c>
      <c r="F709" s="16" t="s">
        <v>10</v>
      </c>
      <c r="G709" s="41" t="s">
        <v>8</v>
      </c>
      <c r="H709" s="1" t="s">
        <v>29</v>
      </c>
    </row>
    <row r="710" spans="1:16" x14ac:dyDescent="0.3">
      <c r="A710" s="152" t="s">
        <v>0</v>
      </c>
      <c r="B710" s="51" t="s">
        <v>74</v>
      </c>
      <c r="C710" s="50">
        <v>1</v>
      </c>
      <c r="D710" s="50">
        <v>2</v>
      </c>
      <c r="E710" s="50">
        <v>3</v>
      </c>
      <c r="F710" s="50">
        <v>4</v>
      </c>
      <c r="G710" s="50">
        <v>5</v>
      </c>
      <c r="H710" s="50">
        <v>6</v>
      </c>
      <c r="I710" s="50">
        <v>7</v>
      </c>
      <c r="J710" s="50">
        <v>8</v>
      </c>
      <c r="K710" s="50">
        <v>9</v>
      </c>
      <c r="L710" s="50">
        <v>10</v>
      </c>
      <c r="M710" s="50">
        <v>11</v>
      </c>
      <c r="N710" s="50">
        <v>12</v>
      </c>
      <c r="O710" s="50">
        <v>13</v>
      </c>
      <c r="P710" s="154" t="s">
        <v>2</v>
      </c>
    </row>
    <row r="711" spans="1:16" x14ac:dyDescent="0.3">
      <c r="A711" s="153"/>
      <c r="B711" s="52" t="s">
        <v>1</v>
      </c>
      <c r="C711" s="53" t="s">
        <v>75</v>
      </c>
      <c r="D711" s="53" t="s">
        <v>76</v>
      </c>
      <c r="E711" s="53" t="s">
        <v>77</v>
      </c>
      <c r="F711" s="53" t="s">
        <v>78</v>
      </c>
      <c r="G711" s="53" t="s">
        <v>79</v>
      </c>
      <c r="H711" s="53" t="s">
        <v>80</v>
      </c>
      <c r="I711" s="53" t="s">
        <v>81</v>
      </c>
      <c r="J711" s="53" t="s">
        <v>82</v>
      </c>
      <c r="K711" s="53" t="s">
        <v>83</v>
      </c>
      <c r="L711" s="53" t="s">
        <v>84</v>
      </c>
      <c r="M711" s="53" t="s">
        <v>85</v>
      </c>
      <c r="N711" s="53" t="s">
        <v>86</v>
      </c>
      <c r="O711" s="53" t="s">
        <v>87</v>
      </c>
      <c r="P711" s="155"/>
    </row>
    <row r="712" spans="1:16" x14ac:dyDescent="0.3">
      <c r="A712" s="156" t="s">
        <v>24</v>
      </c>
      <c r="B712" s="157"/>
      <c r="C712" s="160">
        <v>31</v>
      </c>
      <c r="D712" s="161"/>
      <c r="E712" s="161"/>
      <c r="F712" s="161"/>
      <c r="G712" s="162"/>
      <c r="H712" s="57"/>
      <c r="I712" s="92"/>
      <c r="J712" s="92"/>
      <c r="K712" s="92"/>
      <c r="L712" s="45"/>
      <c r="M712" s="92"/>
      <c r="N712" s="92"/>
      <c r="O712" s="92"/>
      <c r="P712" s="127">
        <f t="shared" ref="P712:P717" si="71">SUM(C712:O712)</f>
        <v>31</v>
      </c>
    </row>
    <row r="713" spans="1:16" x14ac:dyDescent="0.3">
      <c r="A713" s="158" t="s">
        <v>25</v>
      </c>
      <c r="B713" s="159"/>
      <c r="C713" s="46"/>
      <c r="D713" s="46"/>
      <c r="E713" s="47"/>
      <c r="F713" s="47"/>
      <c r="G713" s="47"/>
      <c r="H713" s="58"/>
      <c r="I713" s="163">
        <v>43</v>
      </c>
      <c r="J713" s="164"/>
      <c r="K713" s="164"/>
      <c r="L713" s="164"/>
      <c r="M713" s="165"/>
      <c r="N713" s="46"/>
      <c r="O713" s="46"/>
      <c r="P713" s="128">
        <f>SUM(C713:O713)</f>
        <v>43</v>
      </c>
    </row>
    <row r="714" spans="1:16" x14ac:dyDescent="0.3">
      <c r="A714" s="158" t="s">
        <v>26</v>
      </c>
      <c r="B714" s="159"/>
      <c r="C714" s="46"/>
      <c r="D714" s="46"/>
      <c r="E714" s="166">
        <v>41</v>
      </c>
      <c r="F714" s="167"/>
      <c r="G714" s="168"/>
      <c r="H714" s="59"/>
      <c r="I714" s="166">
        <v>16</v>
      </c>
      <c r="J714" s="167"/>
      <c r="K714" s="168"/>
      <c r="L714" s="47"/>
      <c r="M714" s="47"/>
      <c r="N714" s="47"/>
      <c r="O714" s="46"/>
      <c r="P714" s="128">
        <f t="shared" si="71"/>
        <v>57</v>
      </c>
    </row>
    <row r="715" spans="1:16" x14ac:dyDescent="0.3">
      <c r="A715" s="158" t="s">
        <v>27</v>
      </c>
      <c r="B715" s="159"/>
      <c r="C715" s="46"/>
      <c r="D715" s="46"/>
      <c r="E715" s="169">
        <v>65</v>
      </c>
      <c r="F715" s="170"/>
      <c r="G715" s="171"/>
      <c r="H715" s="59"/>
      <c r="I715" s="169">
        <v>61</v>
      </c>
      <c r="J715" s="170"/>
      <c r="K715" s="170"/>
      <c r="L715" s="170"/>
      <c r="M715" s="171"/>
      <c r="N715" s="46"/>
      <c r="O715" s="46"/>
      <c r="P715" s="128">
        <f t="shared" si="71"/>
        <v>126</v>
      </c>
    </row>
    <row r="716" spans="1:16" x14ac:dyDescent="0.3">
      <c r="A716" s="150" t="s">
        <v>28</v>
      </c>
      <c r="B716" s="151"/>
      <c r="C716" s="48"/>
      <c r="D716" s="172">
        <v>50</v>
      </c>
      <c r="E716" s="173"/>
      <c r="F716" s="173"/>
      <c r="G716" s="174"/>
      <c r="H716" s="60"/>
      <c r="I716" s="172">
        <v>18</v>
      </c>
      <c r="J716" s="173"/>
      <c r="K716" s="174"/>
      <c r="L716" s="49"/>
      <c r="M716" s="48"/>
      <c r="N716" s="48"/>
      <c r="O716" s="48"/>
      <c r="P716" s="129">
        <f t="shared" si="71"/>
        <v>68</v>
      </c>
    </row>
    <row r="717" spans="1:16" x14ac:dyDescent="0.3">
      <c r="A717" s="61" t="s">
        <v>3</v>
      </c>
      <c r="B717" s="62"/>
      <c r="C717" s="63">
        <f>C712</f>
        <v>31</v>
      </c>
      <c r="D717" s="63">
        <f>SUM(C712,D716)</f>
        <v>81</v>
      </c>
      <c r="E717" s="63">
        <f>SUM(C712,E714,E715,D716)</f>
        <v>187</v>
      </c>
      <c r="F717" s="63">
        <f>SUM(C712,E714,E715,D716)</f>
        <v>187</v>
      </c>
      <c r="G717" s="63">
        <f>SUM(C712,E714,E715,D716)</f>
        <v>187</v>
      </c>
      <c r="H717" s="65"/>
      <c r="I717" s="63">
        <f>SUM(I713,I714,I715,I716)</f>
        <v>138</v>
      </c>
      <c r="J717" s="63">
        <f>SUM(I713,I714,I715,I716)</f>
        <v>138</v>
      </c>
      <c r="K717" s="63">
        <f>SUM(I713,I714,I715,I716)</f>
        <v>138</v>
      </c>
      <c r="L717" s="63">
        <f>SUM(I713,I715)</f>
        <v>104</v>
      </c>
      <c r="M717" s="63">
        <f>SUM(I713,I715)</f>
        <v>104</v>
      </c>
      <c r="N717" s="63">
        <v>0</v>
      </c>
      <c r="O717" s="63">
        <v>0</v>
      </c>
      <c r="P717" s="63">
        <f t="shared" si="71"/>
        <v>1295</v>
      </c>
    </row>
    <row r="718" spans="1:16" x14ac:dyDescent="0.3">
      <c r="A718" s="201" t="s">
        <v>4</v>
      </c>
      <c r="B718" s="202"/>
      <c r="C718" s="203">
        <v>1</v>
      </c>
      <c r="D718" s="203">
        <v>2</v>
      </c>
      <c r="E718" s="203">
        <v>4</v>
      </c>
      <c r="F718" s="68">
        <v>4</v>
      </c>
      <c r="G718" s="68">
        <v>4</v>
      </c>
      <c r="H718" s="65"/>
      <c r="I718" s="68">
        <v>4</v>
      </c>
      <c r="J718" s="68">
        <v>4</v>
      </c>
      <c r="K718" s="68">
        <v>4</v>
      </c>
      <c r="L718" s="68">
        <v>2</v>
      </c>
      <c r="M718" s="68">
        <v>2</v>
      </c>
      <c r="N718" s="68">
        <v>0</v>
      </c>
      <c r="O718" s="68">
        <v>0</v>
      </c>
      <c r="P718" s="68">
        <f>IF(SUM(C718:O718)&gt;35,35,SUM(C718:O718))</f>
        <v>31</v>
      </c>
    </row>
    <row r="719" spans="1:16" ht="21" x14ac:dyDescent="0.35">
      <c r="A719" s="56" t="s">
        <v>88</v>
      </c>
      <c r="B719" s="204"/>
      <c r="C719" s="56">
        <v>14315</v>
      </c>
      <c r="D719" s="56"/>
      <c r="E719" s="56"/>
      <c r="F719" s="8"/>
      <c r="G719" s="8"/>
      <c r="H719" s="39"/>
      <c r="I719" s="9"/>
      <c r="J719" s="9"/>
      <c r="K719" s="9"/>
      <c r="L719" s="9"/>
      <c r="M719" s="9"/>
      <c r="N719" s="8"/>
      <c r="O719" s="8"/>
      <c r="P719" s="126"/>
    </row>
    <row r="720" spans="1:16" x14ac:dyDescent="0.3">
      <c r="A720" s="40" t="s">
        <v>7</v>
      </c>
      <c r="C720" s="69" t="s">
        <v>33</v>
      </c>
      <c r="D720" s="16" t="s">
        <v>9</v>
      </c>
      <c r="E720" s="41" t="s">
        <v>8</v>
      </c>
      <c r="F720" s="1" t="s">
        <v>10</v>
      </c>
      <c r="G720" s="41" t="s">
        <v>8</v>
      </c>
      <c r="H720" s="1" t="s">
        <v>29</v>
      </c>
    </row>
    <row r="721" spans="1:16" x14ac:dyDescent="0.3">
      <c r="A721" s="152" t="s">
        <v>0</v>
      </c>
      <c r="B721" s="51" t="s">
        <v>74</v>
      </c>
      <c r="C721" s="50">
        <v>1</v>
      </c>
      <c r="D721" s="50">
        <v>2</v>
      </c>
      <c r="E721" s="50">
        <v>3</v>
      </c>
      <c r="F721" s="50">
        <v>4</v>
      </c>
      <c r="G721" s="50">
        <v>5</v>
      </c>
      <c r="H721" s="50">
        <v>6</v>
      </c>
      <c r="I721" s="50">
        <v>7</v>
      </c>
      <c r="J721" s="50">
        <v>8</v>
      </c>
      <c r="K721" s="50">
        <v>9</v>
      </c>
      <c r="L721" s="50">
        <v>10</v>
      </c>
      <c r="M721" s="50">
        <v>11</v>
      </c>
      <c r="N721" s="50">
        <v>12</v>
      </c>
      <c r="O721" s="50">
        <v>13</v>
      </c>
      <c r="P721" s="154" t="s">
        <v>2</v>
      </c>
    </row>
    <row r="722" spans="1:16" x14ac:dyDescent="0.3">
      <c r="A722" s="153"/>
      <c r="B722" s="52" t="s">
        <v>1</v>
      </c>
      <c r="C722" s="53" t="s">
        <v>75</v>
      </c>
      <c r="D722" s="53" t="s">
        <v>76</v>
      </c>
      <c r="E722" s="53" t="s">
        <v>77</v>
      </c>
      <c r="F722" s="53" t="s">
        <v>78</v>
      </c>
      <c r="G722" s="53" t="s">
        <v>79</v>
      </c>
      <c r="H722" s="53" t="s">
        <v>80</v>
      </c>
      <c r="I722" s="53" t="s">
        <v>81</v>
      </c>
      <c r="J722" s="53" t="s">
        <v>82</v>
      </c>
      <c r="K722" s="53" t="s">
        <v>83</v>
      </c>
      <c r="L722" s="53" t="s">
        <v>84</v>
      </c>
      <c r="M722" s="53" t="s">
        <v>85</v>
      </c>
      <c r="N722" s="53" t="s">
        <v>86</v>
      </c>
      <c r="O722" s="53" t="s">
        <v>87</v>
      </c>
      <c r="P722" s="155"/>
    </row>
    <row r="723" spans="1:16" x14ac:dyDescent="0.3">
      <c r="A723" s="156" t="s">
        <v>24</v>
      </c>
      <c r="B723" s="157"/>
      <c r="C723" s="45"/>
      <c r="D723" s="45"/>
      <c r="E723" s="92"/>
      <c r="F723" s="92"/>
      <c r="G723" s="92"/>
      <c r="H723" s="57"/>
      <c r="I723" s="92"/>
      <c r="J723" s="92"/>
      <c r="K723" s="92"/>
      <c r="L723" s="45"/>
      <c r="M723" s="92"/>
      <c r="N723" s="92"/>
      <c r="O723" s="92"/>
      <c r="P723" s="127">
        <f t="shared" ref="P723:P727" si="72">SUM(C723:O723)</f>
        <v>0</v>
      </c>
    </row>
    <row r="724" spans="1:16" x14ac:dyDescent="0.3">
      <c r="A724" s="158" t="s">
        <v>25</v>
      </c>
      <c r="B724" s="159"/>
      <c r="C724" s="46"/>
      <c r="D724" s="46"/>
      <c r="E724" s="47"/>
      <c r="F724" s="47"/>
      <c r="G724" s="47"/>
      <c r="H724" s="58"/>
      <c r="I724" s="47"/>
      <c r="J724" s="47"/>
      <c r="K724" s="47"/>
      <c r="L724" s="47"/>
      <c r="M724" s="46"/>
      <c r="N724" s="46"/>
      <c r="O724" s="46"/>
      <c r="P724" s="128">
        <f t="shared" si="72"/>
        <v>0</v>
      </c>
    </row>
    <row r="725" spans="1:16" x14ac:dyDescent="0.3">
      <c r="A725" s="158" t="s">
        <v>26</v>
      </c>
      <c r="B725" s="159"/>
      <c r="C725" s="46"/>
      <c r="D725" s="46"/>
      <c r="E725" s="47"/>
      <c r="F725" s="47"/>
      <c r="G725" s="47"/>
      <c r="H725" s="59"/>
      <c r="I725" s="46"/>
      <c r="J725" s="46"/>
      <c r="K725" s="46"/>
      <c r="L725" s="47"/>
      <c r="M725" s="47"/>
      <c r="N725" s="47"/>
      <c r="O725" s="46"/>
      <c r="P725" s="128">
        <f t="shared" si="72"/>
        <v>0</v>
      </c>
    </row>
    <row r="726" spans="1:16" x14ac:dyDescent="0.3">
      <c r="A726" s="158" t="s">
        <v>27</v>
      </c>
      <c r="B726" s="159"/>
      <c r="C726" s="46"/>
      <c r="D726" s="46"/>
      <c r="E726" s="47"/>
      <c r="F726" s="47"/>
      <c r="G726" s="47"/>
      <c r="H726" s="59"/>
      <c r="I726" s="169">
        <v>31</v>
      </c>
      <c r="J726" s="170"/>
      <c r="K726" s="170"/>
      <c r="L726" s="171"/>
      <c r="M726" s="46"/>
      <c r="N726" s="46"/>
      <c r="O726" s="46"/>
      <c r="P726" s="128">
        <f>SUM(C726:O726)</f>
        <v>31</v>
      </c>
    </row>
    <row r="727" spans="1:16" x14ac:dyDescent="0.3">
      <c r="A727" s="150" t="s">
        <v>28</v>
      </c>
      <c r="B727" s="151"/>
      <c r="C727" s="48"/>
      <c r="D727" s="172">
        <v>50</v>
      </c>
      <c r="E727" s="173"/>
      <c r="F727" s="173"/>
      <c r="G727" s="174"/>
      <c r="H727" s="60"/>
      <c r="I727" s="49"/>
      <c r="J727" s="49"/>
      <c r="K727" s="49"/>
      <c r="L727" s="49"/>
      <c r="M727" s="48"/>
      <c r="N727" s="48"/>
      <c r="O727" s="48"/>
      <c r="P727" s="129">
        <f t="shared" si="72"/>
        <v>50</v>
      </c>
    </row>
    <row r="728" spans="1:16" x14ac:dyDescent="0.3">
      <c r="A728" s="61" t="s">
        <v>3</v>
      </c>
      <c r="B728" s="62"/>
      <c r="C728" s="63">
        <v>0</v>
      </c>
      <c r="D728" s="63">
        <f>D727</f>
        <v>50</v>
      </c>
      <c r="E728" s="63">
        <f>D727</f>
        <v>50</v>
      </c>
      <c r="F728" s="63">
        <f>D727</f>
        <v>50</v>
      </c>
      <c r="G728" s="63">
        <f>D727</f>
        <v>50</v>
      </c>
      <c r="H728" s="65">
        <v>0</v>
      </c>
      <c r="I728" s="63">
        <f>I726</f>
        <v>31</v>
      </c>
      <c r="J728" s="63">
        <f>I726</f>
        <v>31</v>
      </c>
      <c r="K728" s="63">
        <f>I726</f>
        <v>31</v>
      </c>
      <c r="L728" s="63">
        <f>I726</f>
        <v>31</v>
      </c>
      <c r="M728" s="63">
        <v>0</v>
      </c>
      <c r="N728" s="63">
        <v>0</v>
      </c>
      <c r="O728" s="63">
        <v>0</v>
      </c>
      <c r="P728" s="63">
        <f>SUM(C728:O728)</f>
        <v>324</v>
      </c>
    </row>
    <row r="729" spans="1:16" x14ac:dyDescent="0.3">
      <c r="A729" s="66" t="s">
        <v>4</v>
      </c>
      <c r="B729" s="67"/>
      <c r="C729" s="68">
        <v>0</v>
      </c>
      <c r="D729" s="68">
        <v>1</v>
      </c>
      <c r="E729" s="68">
        <v>1</v>
      </c>
      <c r="F729" s="68">
        <v>1</v>
      </c>
      <c r="G729" s="68">
        <v>1</v>
      </c>
      <c r="H729" s="65">
        <v>0</v>
      </c>
      <c r="I729" s="68">
        <v>1</v>
      </c>
      <c r="J729" s="68">
        <v>1</v>
      </c>
      <c r="K729" s="68">
        <v>1</v>
      </c>
      <c r="L729" s="68">
        <v>1</v>
      </c>
      <c r="M729" s="68">
        <v>0</v>
      </c>
      <c r="N729" s="68">
        <v>0</v>
      </c>
      <c r="O729" s="68">
        <v>0</v>
      </c>
      <c r="P729" s="68">
        <f>IF(SUM(C729:O729)&gt;35,35,SUM(C729:O729))</f>
        <v>8</v>
      </c>
    </row>
    <row r="730" spans="1:16" x14ac:dyDescent="0.3">
      <c r="A730" s="40" t="s">
        <v>7</v>
      </c>
      <c r="C730" s="41" t="s">
        <v>45</v>
      </c>
      <c r="D730" s="1" t="s">
        <v>9</v>
      </c>
      <c r="E730" s="69" t="s">
        <v>33</v>
      </c>
      <c r="F730" s="16" t="s">
        <v>10</v>
      </c>
      <c r="G730" s="41" t="s">
        <v>8</v>
      </c>
      <c r="H730" s="1" t="s">
        <v>29</v>
      </c>
    </row>
    <row r="731" spans="1:16" x14ac:dyDescent="0.3">
      <c r="A731" s="152" t="s">
        <v>0</v>
      </c>
      <c r="B731" s="51" t="s">
        <v>74</v>
      </c>
      <c r="C731" s="50">
        <v>1</v>
      </c>
      <c r="D731" s="50">
        <v>2</v>
      </c>
      <c r="E731" s="50">
        <v>3</v>
      </c>
      <c r="F731" s="50">
        <v>4</v>
      </c>
      <c r="G731" s="50">
        <v>5</v>
      </c>
      <c r="H731" s="50">
        <v>6</v>
      </c>
      <c r="I731" s="50">
        <v>7</v>
      </c>
      <c r="J731" s="50">
        <v>8</v>
      </c>
      <c r="K731" s="50">
        <v>9</v>
      </c>
      <c r="L731" s="50">
        <v>10</v>
      </c>
      <c r="M731" s="50">
        <v>11</v>
      </c>
      <c r="N731" s="50">
        <v>12</v>
      </c>
      <c r="O731" s="50">
        <v>13</v>
      </c>
      <c r="P731" s="154" t="s">
        <v>2</v>
      </c>
    </row>
    <row r="732" spans="1:16" x14ac:dyDescent="0.3">
      <c r="A732" s="153"/>
      <c r="B732" s="52" t="s">
        <v>1</v>
      </c>
      <c r="C732" s="53" t="s">
        <v>75</v>
      </c>
      <c r="D732" s="53" t="s">
        <v>76</v>
      </c>
      <c r="E732" s="53" t="s">
        <v>77</v>
      </c>
      <c r="F732" s="53" t="s">
        <v>78</v>
      </c>
      <c r="G732" s="53" t="s">
        <v>79</v>
      </c>
      <c r="H732" s="53" t="s">
        <v>80</v>
      </c>
      <c r="I732" s="53" t="s">
        <v>81</v>
      </c>
      <c r="J732" s="53" t="s">
        <v>82</v>
      </c>
      <c r="K732" s="53" t="s">
        <v>83</v>
      </c>
      <c r="L732" s="53" t="s">
        <v>84</v>
      </c>
      <c r="M732" s="53" t="s">
        <v>85</v>
      </c>
      <c r="N732" s="53" t="s">
        <v>86</v>
      </c>
      <c r="O732" s="53" t="s">
        <v>87</v>
      </c>
      <c r="P732" s="155"/>
    </row>
    <row r="733" spans="1:16" x14ac:dyDescent="0.3">
      <c r="A733" s="156" t="s">
        <v>24</v>
      </c>
      <c r="B733" s="157"/>
      <c r="C733" s="45"/>
      <c r="D733" s="45"/>
      <c r="E733" s="92"/>
      <c r="F733" s="92"/>
      <c r="G733" s="92"/>
      <c r="H733" s="57"/>
      <c r="I733" s="92"/>
      <c r="J733" s="92"/>
      <c r="K733" s="92"/>
      <c r="L733" s="45"/>
      <c r="M733" s="92"/>
      <c r="N733" s="92"/>
      <c r="O733" s="92"/>
      <c r="P733" s="127">
        <f t="shared" ref="P733:P738" si="73">SUM(C733:O733)</f>
        <v>0</v>
      </c>
    </row>
    <row r="734" spans="1:16" x14ac:dyDescent="0.3">
      <c r="A734" s="158" t="s">
        <v>25</v>
      </c>
      <c r="B734" s="159"/>
      <c r="C734" s="46"/>
      <c r="D734" s="46"/>
      <c r="E734" s="47"/>
      <c r="F734" s="47"/>
      <c r="G734" s="47"/>
      <c r="H734" s="58"/>
      <c r="I734" s="47"/>
      <c r="J734" s="47"/>
      <c r="K734" s="47"/>
      <c r="L734" s="47"/>
      <c r="M734" s="46"/>
      <c r="N734" s="46"/>
      <c r="O734" s="46"/>
      <c r="P734" s="128">
        <f t="shared" si="73"/>
        <v>0</v>
      </c>
    </row>
    <row r="735" spans="1:16" x14ac:dyDescent="0.3">
      <c r="A735" s="158" t="s">
        <v>26</v>
      </c>
      <c r="B735" s="159"/>
      <c r="C735" s="46"/>
      <c r="D735" s="46"/>
      <c r="E735" s="47"/>
      <c r="F735" s="47"/>
      <c r="G735" s="47"/>
      <c r="H735" s="59"/>
      <c r="I735" s="46"/>
      <c r="J735" s="46"/>
      <c r="K735" s="46"/>
      <c r="L735" s="47"/>
      <c r="M735" s="47"/>
      <c r="N735" s="47"/>
      <c r="O735" s="46"/>
      <c r="P735" s="128">
        <f t="shared" si="73"/>
        <v>0</v>
      </c>
    </row>
    <row r="736" spans="1:16" x14ac:dyDescent="0.3">
      <c r="A736" s="158" t="s">
        <v>27</v>
      </c>
      <c r="B736" s="159"/>
      <c r="C736" s="46"/>
      <c r="D736" s="46"/>
      <c r="E736" s="47"/>
      <c r="F736" s="47"/>
      <c r="G736" s="47"/>
      <c r="H736" s="59"/>
      <c r="I736" s="47"/>
      <c r="J736" s="47"/>
      <c r="K736" s="47"/>
      <c r="L736" s="47"/>
      <c r="M736" s="46"/>
      <c r="N736" s="46"/>
      <c r="O736" s="46"/>
      <c r="P736" s="128">
        <f t="shared" si="73"/>
        <v>0</v>
      </c>
    </row>
    <row r="737" spans="1:16" x14ac:dyDescent="0.3">
      <c r="A737" s="150" t="s">
        <v>28</v>
      </c>
      <c r="B737" s="151"/>
      <c r="C737" s="48"/>
      <c r="D737" s="48"/>
      <c r="E737" s="49"/>
      <c r="F737" s="49"/>
      <c r="G737" s="49"/>
      <c r="H737" s="60"/>
      <c r="I737" s="49"/>
      <c r="J737" s="49"/>
      <c r="K737" s="49"/>
      <c r="L737" s="49"/>
      <c r="M737" s="48"/>
      <c r="N737" s="48"/>
      <c r="O737" s="48"/>
      <c r="P737" s="129">
        <f t="shared" si="73"/>
        <v>0</v>
      </c>
    </row>
    <row r="738" spans="1:16" x14ac:dyDescent="0.3">
      <c r="A738" s="61" t="s">
        <v>3</v>
      </c>
      <c r="B738" s="62"/>
      <c r="C738" s="63">
        <v>0</v>
      </c>
      <c r="D738" s="63">
        <v>0</v>
      </c>
      <c r="E738" s="63">
        <f>SUM(E733:G737)</f>
        <v>0</v>
      </c>
      <c r="F738" s="63">
        <f>SUM(E733:G737)</f>
        <v>0</v>
      </c>
      <c r="G738" s="63">
        <f>SUM(E733:G737)</f>
        <v>0</v>
      </c>
      <c r="H738" s="65"/>
      <c r="I738" s="63">
        <f>SUM(I733,I734,I735,I736,I737)</f>
        <v>0</v>
      </c>
      <c r="J738" s="63">
        <f>SUM(I733,I734,I735,I736,I737)</f>
        <v>0</v>
      </c>
      <c r="K738" s="63">
        <f>SUM(I733,I734,I735,I736,I737)</f>
        <v>0</v>
      </c>
      <c r="L738" s="63">
        <f>SUM(I733,I736,I737)</f>
        <v>0</v>
      </c>
      <c r="M738" s="63">
        <v>0</v>
      </c>
      <c r="N738" s="63">
        <v>0</v>
      </c>
      <c r="O738" s="63">
        <v>0</v>
      </c>
      <c r="P738" s="63">
        <f t="shared" si="73"/>
        <v>0</v>
      </c>
    </row>
    <row r="739" spans="1:16" x14ac:dyDescent="0.3">
      <c r="A739" s="201" t="s">
        <v>4</v>
      </c>
      <c r="B739" s="202"/>
      <c r="C739" s="203">
        <v>0</v>
      </c>
      <c r="D739" s="203">
        <v>0</v>
      </c>
      <c r="E739" s="203">
        <f>COUNTA(E733:G737)</f>
        <v>0</v>
      </c>
      <c r="F739" s="68">
        <f>COUNTA(E733:G737)</f>
        <v>0</v>
      </c>
      <c r="G739" s="68">
        <f>COUNTA(E733:G737)</f>
        <v>0</v>
      </c>
      <c r="H739" s="65"/>
      <c r="I739" s="68">
        <f>COUNTA(I733,I734,I735,I736,I737)</f>
        <v>0</v>
      </c>
      <c r="J739" s="68">
        <f>COUNTA(I733,I734,I735,I736,I737)</f>
        <v>0</v>
      </c>
      <c r="K739" s="68">
        <f>COUNTA(I733,I734,I735,I736,I737)</f>
        <v>0</v>
      </c>
      <c r="L739" s="68">
        <f>COUNTA(I733,I736,I737)</f>
        <v>0</v>
      </c>
      <c r="M739" s="68">
        <v>0</v>
      </c>
      <c r="N739" s="68">
        <v>0</v>
      </c>
      <c r="O739" s="68">
        <v>0</v>
      </c>
      <c r="P739" s="68">
        <f>IF(SUM(C739:O739)&gt;35,35,SUM(C739:O739))</f>
        <v>0</v>
      </c>
    </row>
    <row r="740" spans="1:16" ht="21" x14ac:dyDescent="0.35">
      <c r="A740" s="56" t="s">
        <v>88</v>
      </c>
      <c r="B740" s="204"/>
      <c r="C740" s="56" t="s">
        <v>135</v>
      </c>
      <c r="D740" s="56"/>
      <c r="E740" s="56"/>
      <c r="F740" s="8"/>
      <c r="G740" s="8"/>
      <c r="H740" s="39"/>
      <c r="I740" s="9"/>
      <c r="J740" s="9"/>
      <c r="K740" s="9"/>
      <c r="L740" s="9"/>
      <c r="M740" s="9"/>
      <c r="N740" s="8"/>
      <c r="O740" s="8"/>
      <c r="P740" s="126"/>
    </row>
    <row r="741" spans="1:16" x14ac:dyDescent="0.3">
      <c r="A741" s="40" t="s">
        <v>7</v>
      </c>
      <c r="C741" s="69" t="s">
        <v>33</v>
      </c>
      <c r="D741" s="16" t="s">
        <v>9</v>
      </c>
      <c r="E741" s="41" t="s">
        <v>8</v>
      </c>
      <c r="F741" s="1" t="s">
        <v>10</v>
      </c>
      <c r="G741" s="41" t="s">
        <v>8</v>
      </c>
      <c r="H741" s="1" t="s">
        <v>29</v>
      </c>
    </row>
    <row r="742" spans="1:16" x14ac:dyDescent="0.3">
      <c r="A742" s="152" t="s">
        <v>0</v>
      </c>
      <c r="B742" s="51" t="s">
        <v>74</v>
      </c>
      <c r="C742" s="50">
        <v>1</v>
      </c>
      <c r="D742" s="50">
        <v>2</v>
      </c>
      <c r="E742" s="50">
        <v>3</v>
      </c>
      <c r="F742" s="50">
        <v>4</v>
      </c>
      <c r="G742" s="50">
        <v>5</v>
      </c>
      <c r="H742" s="50">
        <v>6</v>
      </c>
      <c r="I742" s="50">
        <v>7</v>
      </c>
      <c r="J742" s="50">
        <v>8</v>
      </c>
      <c r="K742" s="50">
        <v>9</v>
      </c>
      <c r="L742" s="50">
        <v>10</v>
      </c>
      <c r="M742" s="50">
        <v>11</v>
      </c>
      <c r="N742" s="50">
        <v>12</v>
      </c>
      <c r="O742" s="50">
        <v>13</v>
      </c>
      <c r="P742" s="154" t="s">
        <v>2</v>
      </c>
    </row>
    <row r="743" spans="1:16" x14ac:dyDescent="0.3">
      <c r="A743" s="153"/>
      <c r="B743" s="52" t="s">
        <v>1</v>
      </c>
      <c r="C743" s="53" t="s">
        <v>75</v>
      </c>
      <c r="D743" s="53" t="s">
        <v>76</v>
      </c>
      <c r="E743" s="53" t="s">
        <v>77</v>
      </c>
      <c r="F743" s="53" t="s">
        <v>78</v>
      </c>
      <c r="G743" s="53" t="s">
        <v>79</v>
      </c>
      <c r="H743" s="53" t="s">
        <v>80</v>
      </c>
      <c r="I743" s="53" t="s">
        <v>81</v>
      </c>
      <c r="J743" s="53" t="s">
        <v>82</v>
      </c>
      <c r="K743" s="53" t="s">
        <v>83</v>
      </c>
      <c r="L743" s="53" t="s">
        <v>84</v>
      </c>
      <c r="M743" s="53" t="s">
        <v>85</v>
      </c>
      <c r="N743" s="53" t="s">
        <v>86</v>
      </c>
      <c r="O743" s="53" t="s">
        <v>87</v>
      </c>
      <c r="P743" s="155"/>
    </row>
    <row r="744" spans="1:16" x14ac:dyDescent="0.3">
      <c r="A744" s="156" t="s">
        <v>24</v>
      </c>
      <c r="B744" s="157"/>
      <c r="C744" s="45"/>
      <c r="D744" s="45"/>
      <c r="E744" s="92"/>
      <c r="F744" s="92"/>
      <c r="G744" s="92"/>
      <c r="H744" s="57"/>
      <c r="I744" s="92"/>
      <c r="J744" s="92"/>
      <c r="K744" s="92"/>
      <c r="L744" s="45"/>
      <c r="M744" s="92"/>
      <c r="N744" s="92"/>
      <c r="O744" s="92"/>
      <c r="P744" s="127">
        <f t="shared" ref="P744:P746" si="74">SUM(C744:O744)</f>
        <v>0</v>
      </c>
    </row>
    <row r="745" spans="1:16" x14ac:dyDescent="0.3">
      <c r="A745" s="158" t="s">
        <v>25</v>
      </c>
      <c r="B745" s="159"/>
      <c r="C745" s="46"/>
      <c r="D745" s="47"/>
      <c r="E745" s="47"/>
      <c r="F745" s="47"/>
      <c r="G745" s="47"/>
      <c r="H745" s="59"/>
      <c r="I745" s="47"/>
      <c r="J745" s="47"/>
      <c r="K745" s="47"/>
      <c r="L745" s="47"/>
      <c r="M745" s="46"/>
      <c r="N745" s="46"/>
      <c r="O745" s="46"/>
      <c r="P745" s="128">
        <f t="shared" si="74"/>
        <v>0</v>
      </c>
    </row>
    <row r="746" spans="1:16" x14ac:dyDescent="0.3">
      <c r="A746" s="158" t="s">
        <v>26</v>
      </c>
      <c r="B746" s="159"/>
      <c r="C746" s="46"/>
      <c r="D746" s="47"/>
      <c r="E746" s="47"/>
      <c r="F746" s="47"/>
      <c r="G746" s="47"/>
      <c r="H746" s="59"/>
      <c r="I746" s="47"/>
      <c r="J746" s="47"/>
      <c r="K746" s="47"/>
      <c r="L746" s="47"/>
      <c r="M746" s="47"/>
      <c r="N746" s="47"/>
      <c r="O746" s="46"/>
      <c r="P746" s="128">
        <f t="shared" si="74"/>
        <v>0</v>
      </c>
    </row>
    <row r="747" spans="1:16" x14ac:dyDescent="0.3">
      <c r="A747" s="158" t="s">
        <v>27</v>
      </c>
      <c r="B747" s="159"/>
      <c r="C747" s="46"/>
      <c r="D747" s="47"/>
      <c r="E747" s="47"/>
      <c r="F747" s="47"/>
      <c r="G747" s="47"/>
      <c r="H747" s="59"/>
      <c r="I747" s="47"/>
      <c r="J747" s="47"/>
      <c r="K747" s="47"/>
      <c r="L747" s="47"/>
      <c r="M747" s="46"/>
      <c r="N747" s="46"/>
      <c r="O747" s="46"/>
      <c r="P747" s="128">
        <f>SUM(C747:O747)</f>
        <v>0</v>
      </c>
    </row>
    <row r="748" spans="1:16" x14ac:dyDescent="0.3">
      <c r="A748" s="150" t="s">
        <v>28</v>
      </c>
      <c r="B748" s="151"/>
      <c r="C748" s="48"/>
      <c r="D748" s="49"/>
      <c r="E748" s="49"/>
      <c r="F748" s="49"/>
      <c r="G748" s="49"/>
      <c r="H748" s="60"/>
      <c r="I748" s="49"/>
      <c r="J748" s="49"/>
      <c r="K748" s="49"/>
      <c r="L748" s="49"/>
      <c r="M748" s="48"/>
      <c r="N748" s="48"/>
      <c r="O748" s="48"/>
      <c r="P748" s="129">
        <f t="shared" ref="P748" si="75">SUM(C748:O748)</f>
        <v>0</v>
      </c>
    </row>
    <row r="749" spans="1:16" x14ac:dyDescent="0.3">
      <c r="A749" s="61" t="s">
        <v>3</v>
      </c>
      <c r="B749" s="62"/>
      <c r="C749" s="63">
        <v>0</v>
      </c>
      <c r="D749" s="63">
        <f>D748</f>
        <v>0</v>
      </c>
      <c r="E749" s="63">
        <f>D748</f>
        <v>0</v>
      </c>
      <c r="F749" s="63">
        <f>D748</f>
        <v>0</v>
      </c>
      <c r="G749" s="63">
        <f>D748</f>
        <v>0</v>
      </c>
      <c r="H749" s="65">
        <v>0</v>
      </c>
      <c r="I749" s="63">
        <f>I747</f>
        <v>0</v>
      </c>
      <c r="J749" s="63">
        <f>I747</f>
        <v>0</v>
      </c>
      <c r="K749" s="63">
        <f>I747</f>
        <v>0</v>
      </c>
      <c r="L749" s="63">
        <f>I747</f>
        <v>0</v>
      </c>
      <c r="M749" s="63">
        <v>0</v>
      </c>
      <c r="N749" s="63">
        <v>0</v>
      </c>
      <c r="O749" s="63">
        <v>0</v>
      </c>
      <c r="P749" s="63">
        <f>SUM(C749:O749)</f>
        <v>0</v>
      </c>
    </row>
    <row r="750" spans="1:16" x14ac:dyDescent="0.3">
      <c r="A750" s="66" t="s">
        <v>4</v>
      </c>
      <c r="B750" s="67"/>
      <c r="C750" s="68">
        <v>0</v>
      </c>
      <c r="D750" s="68">
        <v>0</v>
      </c>
      <c r="E750" s="68">
        <v>0</v>
      </c>
      <c r="F750" s="68">
        <v>0</v>
      </c>
      <c r="G750" s="68">
        <v>0</v>
      </c>
      <c r="H750" s="65">
        <v>0</v>
      </c>
      <c r="I750" s="68">
        <v>0</v>
      </c>
      <c r="J750" s="68">
        <v>0</v>
      </c>
      <c r="K750" s="68">
        <v>0</v>
      </c>
      <c r="L750" s="68">
        <v>0</v>
      </c>
      <c r="M750" s="68">
        <v>0</v>
      </c>
      <c r="N750" s="68">
        <v>0</v>
      </c>
      <c r="O750" s="68">
        <v>0</v>
      </c>
      <c r="P750" s="68">
        <f>IF(SUM(C750:O750)&gt;35,35,SUM(C750:O750))</f>
        <v>0</v>
      </c>
    </row>
    <row r="751" spans="1:16" x14ac:dyDescent="0.3">
      <c r="A751" s="40" t="s">
        <v>7</v>
      </c>
      <c r="C751" s="41" t="s">
        <v>45</v>
      </c>
      <c r="D751" s="1" t="s">
        <v>9</v>
      </c>
      <c r="E751" s="69" t="s">
        <v>33</v>
      </c>
      <c r="F751" s="16" t="s">
        <v>10</v>
      </c>
      <c r="G751" s="41" t="s">
        <v>8</v>
      </c>
      <c r="H751" s="1" t="s">
        <v>29</v>
      </c>
    </row>
    <row r="752" spans="1:16" x14ac:dyDescent="0.3">
      <c r="A752" s="152" t="s">
        <v>0</v>
      </c>
      <c r="B752" s="51" t="s">
        <v>74</v>
      </c>
      <c r="C752" s="50">
        <v>1</v>
      </c>
      <c r="D752" s="50">
        <v>2</v>
      </c>
      <c r="E752" s="50">
        <v>3</v>
      </c>
      <c r="F752" s="50">
        <v>4</v>
      </c>
      <c r="G752" s="50">
        <v>5</v>
      </c>
      <c r="H752" s="50">
        <v>6</v>
      </c>
      <c r="I752" s="50">
        <v>7</v>
      </c>
      <c r="J752" s="50">
        <v>8</v>
      </c>
      <c r="K752" s="50">
        <v>9</v>
      </c>
      <c r="L752" s="50">
        <v>10</v>
      </c>
      <c r="M752" s="50">
        <v>11</v>
      </c>
      <c r="N752" s="50">
        <v>12</v>
      </c>
      <c r="O752" s="50">
        <v>13</v>
      </c>
      <c r="P752" s="154" t="s">
        <v>2</v>
      </c>
    </row>
    <row r="753" spans="1:16" x14ac:dyDescent="0.3">
      <c r="A753" s="153"/>
      <c r="B753" s="52" t="s">
        <v>1</v>
      </c>
      <c r="C753" s="53" t="s">
        <v>75</v>
      </c>
      <c r="D753" s="53" t="s">
        <v>76</v>
      </c>
      <c r="E753" s="53" t="s">
        <v>77</v>
      </c>
      <c r="F753" s="53" t="s">
        <v>78</v>
      </c>
      <c r="G753" s="53" t="s">
        <v>79</v>
      </c>
      <c r="H753" s="53" t="s">
        <v>80</v>
      </c>
      <c r="I753" s="53" t="s">
        <v>81</v>
      </c>
      <c r="J753" s="53" t="s">
        <v>82</v>
      </c>
      <c r="K753" s="53" t="s">
        <v>83</v>
      </c>
      <c r="L753" s="53" t="s">
        <v>84</v>
      </c>
      <c r="M753" s="53" t="s">
        <v>85</v>
      </c>
      <c r="N753" s="53" t="s">
        <v>86</v>
      </c>
      <c r="O753" s="53" t="s">
        <v>87</v>
      </c>
      <c r="P753" s="155"/>
    </row>
    <row r="754" spans="1:16" x14ac:dyDescent="0.3">
      <c r="A754" s="156" t="s">
        <v>24</v>
      </c>
      <c r="B754" s="157"/>
      <c r="C754" s="45"/>
      <c r="D754" s="45"/>
      <c r="E754" s="92"/>
      <c r="F754" s="92"/>
      <c r="G754" s="92"/>
      <c r="H754" s="57"/>
      <c r="I754" s="92"/>
      <c r="J754" s="92"/>
      <c r="K754" s="92"/>
      <c r="L754" s="45"/>
      <c r="M754" s="92"/>
      <c r="N754" s="92"/>
      <c r="O754" s="92"/>
      <c r="P754" s="127">
        <f t="shared" ref="P754:P759" si="76">SUM(C754:O754)</f>
        <v>0</v>
      </c>
    </row>
    <row r="755" spans="1:16" x14ac:dyDescent="0.3">
      <c r="A755" s="158" t="s">
        <v>25</v>
      </c>
      <c r="B755" s="159"/>
      <c r="C755" s="46"/>
      <c r="D755" s="46"/>
      <c r="E755" s="47"/>
      <c r="F755" s="47"/>
      <c r="G755" s="47"/>
      <c r="H755" s="58"/>
      <c r="I755" s="47"/>
      <c r="J755" s="47"/>
      <c r="K755" s="47"/>
      <c r="L755" s="47"/>
      <c r="M755" s="46"/>
      <c r="N755" s="46"/>
      <c r="O755" s="46"/>
      <c r="P755" s="128">
        <f t="shared" si="76"/>
        <v>0</v>
      </c>
    </row>
    <row r="756" spans="1:16" x14ac:dyDescent="0.3">
      <c r="A756" s="158" t="s">
        <v>26</v>
      </c>
      <c r="B756" s="159"/>
      <c r="C756" s="46"/>
      <c r="D756" s="46"/>
      <c r="E756" s="47"/>
      <c r="F756" s="47"/>
      <c r="G756" s="47"/>
      <c r="H756" s="59"/>
      <c r="I756" s="46"/>
      <c r="J756" s="46"/>
      <c r="K756" s="46"/>
      <c r="L756" s="47"/>
      <c r="M756" s="47"/>
      <c r="N756" s="47"/>
      <c r="O756" s="46"/>
      <c r="P756" s="128">
        <f t="shared" si="76"/>
        <v>0</v>
      </c>
    </row>
    <row r="757" spans="1:16" x14ac:dyDescent="0.3">
      <c r="A757" s="158" t="s">
        <v>27</v>
      </c>
      <c r="B757" s="159"/>
      <c r="C757" s="46"/>
      <c r="D757" s="46"/>
      <c r="E757" s="47"/>
      <c r="F757" s="47"/>
      <c r="G757" s="47"/>
      <c r="H757" s="59"/>
      <c r="I757" s="47"/>
      <c r="J757" s="47"/>
      <c r="K757" s="47"/>
      <c r="L757" s="47"/>
      <c r="M757" s="46"/>
      <c r="N757" s="46"/>
      <c r="O757" s="46"/>
      <c r="P757" s="128">
        <f t="shared" si="76"/>
        <v>0</v>
      </c>
    </row>
    <row r="758" spans="1:16" x14ac:dyDescent="0.3">
      <c r="A758" s="150" t="s">
        <v>28</v>
      </c>
      <c r="B758" s="151"/>
      <c r="C758" s="48"/>
      <c r="D758" s="48"/>
      <c r="E758" s="49"/>
      <c r="F758" s="49"/>
      <c r="G758" s="49"/>
      <c r="H758" s="60"/>
      <c r="I758" s="49"/>
      <c r="J758" s="49"/>
      <c r="K758" s="49"/>
      <c r="L758" s="49"/>
      <c r="M758" s="48"/>
      <c r="N758" s="48"/>
      <c r="O758" s="48"/>
      <c r="P758" s="129">
        <f t="shared" si="76"/>
        <v>0</v>
      </c>
    </row>
    <row r="759" spans="1:16" x14ac:dyDescent="0.3">
      <c r="A759" s="61" t="s">
        <v>3</v>
      </c>
      <c r="B759" s="62"/>
      <c r="C759" s="63">
        <v>0</v>
      </c>
      <c r="D759" s="63">
        <v>0</v>
      </c>
      <c r="E759" s="63">
        <f>SUM(E754:G758)</f>
        <v>0</v>
      </c>
      <c r="F759" s="63">
        <f>SUM(E754:G758)</f>
        <v>0</v>
      </c>
      <c r="G759" s="63">
        <f>SUM(E754:G758)</f>
        <v>0</v>
      </c>
      <c r="H759" s="65"/>
      <c r="I759" s="63">
        <f>SUM(I754,I755,I756,I757,I758)</f>
        <v>0</v>
      </c>
      <c r="J759" s="63">
        <f>SUM(I754,I755,I756,I757,I758)</f>
        <v>0</v>
      </c>
      <c r="K759" s="63">
        <f>SUM(I754,I755,I756,I757,I758)</f>
        <v>0</v>
      </c>
      <c r="L759" s="63">
        <f>SUM(I754,I757,I758)</f>
        <v>0</v>
      </c>
      <c r="M759" s="63">
        <v>0</v>
      </c>
      <c r="N759" s="63">
        <v>0</v>
      </c>
      <c r="O759" s="63">
        <v>0</v>
      </c>
      <c r="P759" s="63">
        <f t="shared" si="76"/>
        <v>0</v>
      </c>
    </row>
    <row r="760" spans="1:16" x14ac:dyDescent="0.3">
      <c r="A760" s="201" t="s">
        <v>4</v>
      </c>
      <c r="B760" s="202"/>
      <c r="C760" s="203">
        <v>0</v>
      </c>
      <c r="D760" s="203">
        <v>0</v>
      </c>
      <c r="E760" s="203">
        <f>COUNTA(E754:G758)</f>
        <v>0</v>
      </c>
      <c r="F760" s="68">
        <f>COUNTA(E754:G758)</f>
        <v>0</v>
      </c>
      <c r="G760" s="68">
        <f>COUNTA(E754:G758)</f>
        <v>0</v>
      </c>
      <c r="H760" s="65"/>
      <c r="I760" s="68">
        <f>COUNTA(I754,I755,I756,I757,I758)</f>
        <v>0</v>
      </c>
      <c r="J760" s="68">
        <f>COUNTA(I754,I755,I756,I757,I758)</f>
        <v>0</v>
      </c>
      <c r="K760" s="68">
        <f>COUNTA(I754,I755,I756,I757,I758)</f>
        <v>0</v>
      </c>
      <c r="L760" s="68">
        <f>COUNTA(I754,I757,I758)</f>
        <v>0</v>
      </c>
      <c r="M760" s="68">
        <v>0</v>
      </c>
      <c r="N760" s="68">
        <v>0</v>
      </c>
      <c r="O760" s="68">
        <v>0</v>
      </c>
      <c r="P760" s="68">
        <f>IF(SUM(C760:O760)&gt;35,35,SUM(C760:O760))</f>
        <v>0</v>
      </c>
    </row>
    <row r="761" spans="1:16" ht="21" x14ac:dyDescent="0.35">
      <c r="A761" s="56" t="s">
        <v>88</v>
      </c>
      <c r="B761" s="204"/>
      <c r="C761" s="56" t="s">
        <v>135</v>
      </c>
      <c r="D761" s="56"/>
      <c r="E761" s="56"/>
      <c r="F761" s="8"/>
      <c r="G761" s="8"/>
      <c r="H761" s="39"/>
      <c r="I761" s="9"/>
      <c r="J761" s="9"/>
      <c r="K761" s="9"/>
      <c r="L761" s="9"/>
      <c r="M761" s="9"/>
      <c r="N761" s="8"/>
      <c r="O761" s="8"/>
      <c r="P761" s="126"/>
    </row>
    <row r="762" spans="1:16" x14ac:dyDescent="0.3">
      <c r="A762" s="40" t="s">
        <v>7</v>
      </c>
      <c r="C762" s="69" t="s">
        <v>33</v>
      </c>
      <c r="D762" s="16" t="s">
        <v>9</v>
      </c>
      <c r="E762" s="41" t="s">
        <v>8</v>
      </c>
      <c r="F762" s="1" t="s">
        <v>10</v>
      </c>
      <c r="G762" s="41" t="s">
        <v>8</v>
      </c>
      <c r="H762" s="1" t="s">
        <v>29</v>
      </c>
    </row>
    <row r="763" spans="1:16" x14ac:dyDescent="0.3">
      <c r="A763" s="152" t="s">
        <v>0</v>
      </c>
      <c r="B763" s="51" t="s">
        <v>74</v>
      </c>
      <c r="C763" s="50">
        <v>1</v>
      </c>
      <c r="D763" s="50">
        <v>2</v>
      </c>
      <c r="E763" s="50">
        <v>3</v>
      </c>
      <c r="F763" s="50">
        <v>4</v>
      </c>
      <c r="G763" s="50">
        <v>5</v>
      </c>
      <c r="H763" s="50">
        <v>6</v>
      </c>
      <c r="I763" s="50">
        <v>7</v>
      </c>
      <c r="J763" s="50">
        <v>8</v>
      </c>
      <c r="K763" s="50">
        <v>9</v>
      </c>
      <c r="L763" s="50">
        <v>10</v>
      </c>
      <c r="M763" s="50">
        <v>11</v>
      </c>
      <c r="N763" s="50">
        <v>12</v>
      </c>
      <c r="O763" s="50">
        <v>13</v>
      </c>
      <c r="P763" s="154" t="s">
        <v>2</v>
      </c>
    </row>
    <row r="764" spans="1:16" x14ac:dyDescent="0.3">
      <c r="A764" s="153"/>
      <c r="B764" s="52" t="s">
        <v>1</v>
      </c>
      <c r="C764" s="53" t="s">
        <v>75</v>
      </c>
      <c r="D764" s="53" t="s">
        <v>76</v>
      </c>
      <c r="E764" s="53" t="s">
        <v>77</v>
      </c>
      <c r="F764" s="53" t="s">
        <v>78</v>
      </c>
      <c r="G764" s="53" t="s">
        <v>79</v>
      </c>
      <c r="H764" s="53" t="s">
        <v>80</v>
      </c>
      <c r="I764" s="53" t="s">
        <v>81</v>
      </c>
      <c r="J764" s="53" t="s">
        <v>82</v>
      </c>
      <c r="K764" s="53" t="s">
        <v>83</v>
      </c>
      <c r="L764" s="53" t="s">
        <v>84</v>
      </c>
      <c r="M764" s="53" t="s">
        <v>85</v>
      </c>
      <c r="N764" s="53" t="s">
        <v>86</v>
      </c>
      <c r="O764" s="53" t="s">
        <v>87</v>
      </c>
      <c r="P764" s="155"/>
    </row>
    <row r="765" spans="1:16" x14ac:dyDescent="0.3">
      <c r="A765" s="156" t="s">
        <v>24</v>
      </c>
      <c r="B765" s="157"/>
      <c r="C765" s="45"/>
      <c r="D765" s="45"/>
      <c r="E765" s="92"/>
      <c r="F765" s="92"/>
      <c r="G765" s="92"/>
      <c r="H765" s="57"/>
      <c r="I765" s="92"/>
      <c r="J765" s="92"/>
      <c r="K765" s="92"/>
      <c r="L765" s="45"/>
      <c r="M765" s="92"/>
      <c r="N765" s="92"/>
      <c r="O765" s="92"/>
      <c r="P765" s="127">
        <f t="shared" ref="P765:P767" si="77">SUM(C765:O765)</f>
        <v>0</v>
      </c>
    </row>
    <row r="766" spans="1:16" x14ac:dyDescent="0.3">
      <c r="A766" s="158" t="s">
        <v>25</v>
      </c>
      <c r="B766" s="159"/>
      <c r="C766" s="46"/>
      <c r="D766" s="47"/>
      <c r="E766" s="47"/>
      <c r="F766" s="47"/>
      <c r="G766" s="47"/>
      <c r="H766" s="59"/>
      <c r="I766" s="47"/>
      <c r="J766" s="47"/>
      <c r="K766" s="47"/>
      <c r="L766" s="47"/>
      <c r="M766" s="46"/>
      <c r="N766" s="46"/>
      <c r="O766" s="46"/>
      <c r="P766" s="128">
        <f t="shared" si="77"/>
        <v>0</v>
      </c>
    </row>
    <row r="767" spans="1:16" x14ac:dyDescent="0.3">
      <c r="A767" s="158" t="s">
        <v>26</v>
      </c>
      <c r="B767" s="159"/>
      <c r="C767" s="46"/>
      <c r="D767" s="47"/>
      <c r="E767" s="47"/>
      <c r="F767" s="47"/>
      <c r="G767" s="47"/>
      <c r="H767" s="59"/>
      <c r="I767" s="47"/>
      <c r="J767" s="47"/>
      <c r="K767" s="47"/>
      <c r="L767" s="47"/>
      <c r="M767" s="47"/>
      <c r="N767" s="47"/>
      <c r="O767" s="46"/>
      <c r="P767" s="128">
        <f t="shared" si="77"/>
        <v>0</v>
      </c>
    </row>
    <row r="768" spans="1:16" x14ac:dyDescent="0.3">
      <c r="A768" s="158" t="s">
        <v>27</v>
      </c>
      <c r="B768" s="159"/>
      <c r="C768" s="46"/>
      <c r="D768" s="47"/>
      <c r="E768" s="47"/>
      <c r="F768" s="47"/>
      <c r="G768" s="47"/>
      <c r="H768" s="59"/>
      <c r="I768" s="47"/>
      <c r="J768" s="47"/>
      <c r="K768" s="47"/>
      <c r="L768" s="47"/>
      <c r="M768" s="46"/>
      <c r="N768" s="46"/>
      <c r="O768" s="46"/>
      <c r="P768" s="128">
        <f>SUM(C768:O768)</f>
        <v>0</v>
      </c>
    </row>
    <row r="769" spans="1:16" x14ac:dyDescent="0.3">
      <c r="A769" s="150" t="s">
        <v>28</v>
      </c>
      <c r="B769" s="151"/>
      <c r="C769" s="48"/>
      <c r="D769" s="49"/>
      <c r="E769" s="49"/>
      <c r="F769" s="49"/>
      <c r="G769" s="49"/>
      <c r="H769" s="60"/>
      <c r="I769" s="49"/>
      <c r="J769" s="49"/>
      <c r="K769" s="49"/>
      <c r="L769" s="49"/>
      <c r="M769" s="48"/>
      <c r="N769" s="48"/>
      <c r="O769" s="48"/>
      <c r="P769" s="129">
        <f t="shared" ref="P769" si="78">SUM(C769:O769)</f>
        <v>0</v>
      </c>
    </row>
    <row r="770" spans="1:16" x14ac:dyDescent="0.3">
      <c r="A770" s="61" t="s">
        <v>3</v>
      </c>
      <c r="B770" s="62"/>
      <c r="C770" s="63">
        <v>0</v>
      </c>
      <c r="D770" s="63">
        <f>D769</f>
        <v>0</v>
      </c>
      <c r="E770" s="63">
        <f>D769</f>
        <v>0</v>
      </c>
      <c r="F770" s="63">
        <f>D769</f>
        <v>0</v>
      </c>
      <c r="G770" s="63">
        <f>D769</f>
        <v>0</v>
      </c>
      <c r="H770" s="65">
        <v>0</v>
      </c>
      <c r="I770" s="63">
        <f>I768</f>
        <v>0</v>
      </c>
      <c r="J770" s="63">
        <f>I768</f>
        <v>0</v>
      </c>
      <c r="K770" s="63">
        <f>I768</f>
        <v>0</v>
      </c>
      <c r="L770" s="63">
        <f>I768</f>
        <v>0</v>
      </c>
      <c r="M770" s="63">
        <v>0</v>
      </c>
      <c r="N770" s="63">
        <v>0</v>
      </c>
      <c r="O770" s="63">
        <v>0</v>
      </c>
      <c r="P770" s="63">
        <f>SUM(C770:O770)</f>
        <v>0</v>
      </c>
    </row>
    <row r="771" spans="1:16" x14ac:dyDescent="0.3">
      <c r="A771" s="66" t="s">
        <v>4</v>
      </c>
      <c r="B771" s="67"/>
      <c r="C771" s="68">
        <v>0</v>
      </c>
      <c r="D771" s="68">
        <v>0</v>
      </c>
      <c r="E771" s="68">
        <v>0</v>
      </c>
      <c r="F771" s="68">
        <v>0</v>
      </c>
      <c r="G771" s="68">
        <v>0</v>
      </c>
      <c r="H771" s="65">
        <v>0</v>
      </c>
      <c r="I771" s="68">
        <v>0</v>
      </c>
      <c r="J771" s="68">
        <v>0</v>
      </c>
      <c r="K771" s="68">
        <v>0</v>
      </c>
      <c r="L771" s="68">
        <v>0</v>
      </c>
      <c r="M771" s="68">
        <v>0</v>
      </c>
      <c r="N771" s="68">
        <v>0</v>
      </c>
      <c r="O771" s="68">
        <v>0</v>
      </c>
      <c r="P771" s="68">
        <f>IF(SUM(C771:O771)&gt;35,35,SUM(C771:O771))</f>
        <v>0</v>
      </c>
    </row>
    <row r="772" spans="1:16" x14ac:dyDescent="0.3">
      <c r="A772" s="40" t="s">
        <v>7</v>
      </c>
      <c r="C772" s="41" t="s">
        <v>45</v>
      </c>
      <c r="D772" s="1" t="s">
        <v>9</v>
      </c>
      <c r="E772" s="69" t="s">
        <v>33</v>
      </c>
      <c r="F772" s="16" t="s">
        <v>10</v>
      </c>
      <c r="G772" s="41" t="s">
        <v>8</v>
      </c>
      <c r="H772" s="1" t="s">
        <v>29</v>
      </c>
    </row>
    <row r="773" spans="1:16" x14ac:dyDescent="0.3">
      <c r="A773" s="152" t="s">
        <v>0</v>
      </c>
      <c r="B773" s="51" t="s">
        <v>74</v>
      </c>
      <c r="C773" s="50">
        <v>1</v>
      </c>
      <c r="D773" s="50">
        <v>2</v>
      </c>
      <c r="E773" s="50">
        <v>3</v>
      </c>
      <c r="F773" s="50">
        <v>4</v>
      </c>
      <c r="G773" s="50">
        <v>5</v>
      </c>
      <c r="H773" s="50">
        <v>6</v>
      </c>
      <c r="I773" s="50">
        <v>7</v>
      </c>
      <c r="J773" s="50">
        <v>8</v>
      </c>
      <c r="K773" s="50">
        <v>9</v>
      </c>
      <c r="L773" s="50">
        <v>10</v>
      </c>
      <c r="M773" s="50">
        <v>11</v>
      </c>
      <c r="N773" s="50">
        <v>12</v>
      </c>
      <c r="O773" s="50">
        <v>13</v>
      </c>
      <c r="P773" s="154" t="s">
        <v>2</v>
      </c>
    </row>
    <row r="774" spans="1:16" x14ac:dyDescent="0.3">
      <c r="A774" s="153"/>
      <c r="B774" s="52" t="s">
        <v>1</v>
      </c>
      <c r="C774" s="53" t="s">
        <v>75</v>
      </c>
      <c r="D774" s="53" t="s">
        <v>76</v>
      </c>
      <c r="E774" s="53" t="s">
        <v>77</v>
      </c>
      <c r="F774" s="53" t="s">
        <v>78</v>
      </c>
      <c r="G774" s="53" t="s">
        <v>79</v>
      </c>
      <c r="H774" s="53" t="s">
        <v>80</v>
      </c>
      <c r="I774" s="53" t="s">
        <v>81</v>
      </c>
      <c r="J774" s="53" t="s">
        <v>82</v>
      </c>
      <c r="K774" s="53" t="s">
        <v>83</v>
      </c>
      <c r="L774" s="53" t="s">
        <v>84</v>
      </c>
      <c r="M774" s="53" t="s">
        <v>85</v>
      </c>
      <c r="N774" s="53" t="s">
        <v>86</v>
      </c>
      <c r="O774" s="53" t="s">
        <v>87</v>
      </c>
      <c r="P774" s="155"/>
    </row>
    <row r="775" spans="1:16" x14ac:dyDescent="0.3">
      <c r="A775" s="156" t="s">
        <v>24</v>
      </c>
      <c r="B775" s="157"/>
      <c r="C775" s="45"/>
      <c r="D775" s="45"/>
      <c r="E775" s="92"/>
      <c r="F775" s="92"/>
      <c r="G775" s="92"/>
      <c r="H775" s="57"/>
      <c r="I775" s="92"/>
      <c r="J775" s="92"/>
      <c r="K775" s="92"/>
      <c r="L775" s="45"/>
      <c r="M775" s="92"/>
      <c r="N775" s="92"/>
      <c r="O775" s="92"/>
      <c r="P775" s="127">
        <f t="shared" ref="P775:P780" si="79">SUM(C775:O775)</f>
        <v>0</v>
      </c>
    </row>
    <row r="776" spans="1:16" x14ac:dyDescent="0.3">
      <c r="A776" s="158" t="s">
        <v>25</v>
      </c>
      <c r="B776" s="159"/>
      <c r="C776" s="46"/>
      <c r="D776" s="46"/>
      <c r="E776" s="47"/>
      <c r="F776" s="47"/>
      <c r="G776" s="47"/>
      <c r="H776" s="58"/>
      <c r="I776" s="47"/>
      <c r="J776" s="47"/>
      <c r="K776" s="47"/>
      <c r="L776" s="47"/>
      <c r="M776" s="46"/>
      <c r="N776" s="46"/>
      <c r="O776" s="46"/>
      <c r="P776" s="128">
        <f t="shared" si="79"/>
        <v>0</v>
      </c>
    </row>
    <row r="777" spans="1:16" x14ac:dyDescent="0.3">
      <c r="A777" s="158" t="s">
        <v>26</v>
      </c>
      <c r="B777" s="159"/>
      <c r="C777" s="46"/>
      <c r="D777" s="46"/>
      <c r="E777" s="47"/>
      <c r="F777" s="47"/>
      <c r="G777" s="47"/>
      <c r="H777" s="59"/>
      <c r="I777" s="46"/>
      <c r="J777" s="46"/>
      <c r="K777" s="46"/>
      <c r="L777" s="47"/>
      <c r="M777" s="47"/>
      <c r="N777" s="47"/>
      <c r="O777" s="46"/>
      <c r="P777" s="128">
        <f t="shared" si="79"/>
        <v>0</v>
      </c>
    </row>
    <row r="778" spans="1:16" x14ac:dyDescent="0.3">
      <c r="A778" s="158" t="s">
        <v>27</v>
      </c>
      <c r="B778" s="159"/>
      <c r="C778" s="46"/>
      <c r="D778" s="46"/>
      <c r="E778" s="47"/>
      <c r="F778" s="47"/>
      <c r="G778" s="47"/>
      <c r="H778" s="59"/>
      <c r="I778" s="47"/>
      <c r="J778" s="47"/>
      <c r="K778" s="47"/>
      <c r="L778" s="47"/>
      <c r="M778" s="46"/>
      <c r="N778" s="46"/>
      <c r="O778" s="46"/>
      <c r="P778" s="128">
        <f t="shared" si="79"/>
        <v>0</v>
      </c>
    </row>
    <row r="779" spans="1:16" x14ac:dyDescent="0.3">
      <c r="A779" s="150" t="s">
        <v>28</v>
      </c>
      <c r="B779" s="151"/>
      <c r="C779" s="48"/>
      <c r="D779" s="48"/>
      <c r="E779" s="49"/>
      <c r="F779" s="49"/>
      <c r="G779" s="49"/>
      <c r="H779" s="60"/>
      <c r="I779" s="49"/>
      <c r="J779" s="49"/>
      <c r="K779" s="49"/>
      <c r="L779" s="49"/>
      <c r="M779" s="48"/>
      <c r="N779" s="48"/>
      <c r="O779" s="48"/>
      <c r="P779" s="129">
        <f t="shared" si="79"/>
        <v>0</v>
      </c>
    </row>
    <row r="780" spans="1:16" x14ac:dyDescent="0.3">
      <c r="A780" s="61" t="s">
        <v>3</v>
      </c>
      <c r="B780" s="62"/>
      <c r="C780" s="63">
        <v>0</v>
      </c>
      <c r="D780" s="63">
        <v>0</v>
      </c>
      <c r="E780" s="63">
        <f>SUM(E775:G779)</f>
        <v>0</v>
      </c>
      <c r="F780" s="63">
        <f>SUM(E775:G779)</f>
        <v>0</v>
      </c>
      <c r="G780" s="63">
        <f>SUM(E775:G779)</f>
        <v>0</v>
      </c>
      <c r="H780" s="65"/>
      <c r="I780" s="63">
        <f>SUM(I775,I776,I777,I778,I779)</f>
        <v>0</v>
      </c>
      <c r="J780" s="63">
        <f>SUM(I775,I776,I777,I778,I779)</f>
        <v>0</v>
      </c>
      <c r="K780" s="63">
        <f>SUM(I775,I776,I777,I778,I779)</f>
        <v>0</v>
      </c>
      <c r="L780" s="63">
        <f>SUM(I775,I778,I779)</f>
        <v>0</v>
      </c>
      <c r="M780" s="63">
        <v>0</v>
      </c>
      <c r="N780" s="63">
        <v>0</v>
      </c>
      <c r="O780" s="63">
        <v>0</v>
      </c>
      <c r="P780" s="63">
        <f t="shared" si="79"/>
        <v>0</v>
      </c>
    </row>
    <row r="781" spans="1:16" x14ac:dyDescent="0.3">
      <c r="A781" s="201" t="s">
        <v>4</v>
      </c>
      <c r="B781" s="202"/>
      <c r="C781" s="203">
        <v>0</v>
      </c>
      <c r="D781" s="203">
        <v>0</v>
      </c>
      <c r="E781" s="203">
        <f>COUNTA(E775:G779)</f>
        <v>0</v>
      </c>
      <c r="F781" s="68">
        <f>COUNTA(E775:G779)</f>
        <v>0</v>
      </c>
      <c r="G781" s="68">
        <f>COUNTA(E775:G779)</f>
        <v>0</v>
      </c>
      <c r="H781" s="65"/>
      <c r="I781" s="68">
        <f>COUNTA(I775,I776,I777,I778,I779)</f>
        <v>0</v>
      </c>
      <c r="J781" s="68">
        <f>COUNTA(I775,I776,I777,I778,I779)</f>
        <v>0</v>
      </c>
      <c r="K781" s="68">
        <f>COUNTA(I775,I776,I777,I778,I779)</f>
        <v>0</v>
      </c>
      <c r="L781" s="68">
        <f>COUNTA(I775,I778,I779)</f>
        <v>0</v>
      </c>
      <c r="M781" s="68">
        <v>0</v>
      </c>
      <c r="N781" s="68">
        <v>0</v>
      </c>
      <c r="O781" s="68">
        <v>0</v>
      </c>
      <c r="P781" s="68">
        <f>IF(SUM(C781:O781)&gt;35,35,SUM(C781:O781))</f>
        <v>0</v>
      </c>
    </row>
    <row r="782" spans="1:16" ht="21" x14ac:dyDescent="0.35">
      <c r="A782" s="56" t="s">
        <v>88</v>
      </c>
      <c r="B782" s="204"/>
      <c r="C782" s="56" t="s">
        <v>135</v>
      </c>
      <c r="D782" s="56"/>
      <c r="E782" s="56"/>
      <c r="F782" s="8"/>
      <c r="G782" s="8"/>
      <c r="H782" s="39"/>
      <c r="I782" s="9"/>
      <c r="J782" s="9"/>
      <c r="K782" s="9"/>
      <c r="L782" s="9"/>
      <c r="M782" s="9"/>
      <c r="N782" s="8"/>
      <c r="O782" s="8"/>
      <c r="P782" s="126"/>
    </row>
    <row r="783" spans="1:16" x14ac:dyDescent="0.3">
      <c r="A783" s="40" t="s">
        <v>7</v>
      </c>
      <c r="C783" s="69" t="s">
        <v>33</v>
      </c>
      <c r="D783" s="16" t="s">
        <v>9</v>
      </c>
      <c r="E783" s="41" t="s">
        <v>8</v>
      </c>
      <c r="F783" s="1" t="s">
        <v>10</v>
      </c>
      <c r="G783" s="41" t="s">
        <v>8</v>
      </c>
      <c r="H783" s="1" t="s">
        <v>29</v>
      </c>
    </row>
    <row r="784" spans="1:16" x14ac:dyDescent="0.3">
      <c r="A784" s="152" t="s">
        <v>0</v>
      </c>
      <c r="B784" s="51" t="s">
        <v>74</v>
      </c>
      <c r="C784" s="50">
        <v>1</v>
      </c>
      <c r="D784" s="50">
        <v>2</v>
      </c>
      <c r="E784" s="50">
        <v>3</v>
      </c>
      <c r="F784" s="50">
        <v>4</v>
      </c>
      <c r="G784" s="50">
        <v>5</v>
      </c>
      <c r="H784" s="50">
        <v>6</v>
      </c>
      <c r="I784" s="50">
        <v>7</v>
      </c>
      <c r="J784" s="50">
        <v>8</v>
      </c>
      <c r="K784" s="50">
        <v>9</v>
      </c>
      <c r="L784" s="50">
        <v>10</v>
      </c>
      <c r="M784" s="50">
        <v>11</v>
      </c>
      <c r="N784" s="50">
        <v>12</v>
      </c>
      <c r="O784" s="50">
        <v>13</v>
      </c>
      <c r="P784" s="154" t="s">
        <v>2</v>
      </c>
    </row>
    <row r="785" spans="1:16" x14ac:dyDescent="0.3">
      <c r="A785" s="153"/>
      <c r="B785" s="52" t="s">
        <v>1</v>
      </c>
      <c r="C785" s="53" t="s">
        <v>75</v>
      </c>
      <c r="D785" s="53" t="s">
        <v>76</v>
      </c>
      <c r="E785" s="53" t="s">
        <v>77</v>
      </c>
      <c r="F785" s="53" t="s">
        <v>78</v>
      </c>
      <c r="G785" s="53" t="s">
        <v>79</v>
      </c>
      <c r="H785" s="53" t="s">
        <v>80</v>
      </c>
      <c r="I785" s="53" t="s">
        <v>81</v>
      </c>
      <c r="J785" s="53" t="s">
        <v>82</v>
      </c>
      <c r="K785" s="53" t="s">
        <v>83</v>
      </c>
      <c r="L785" s="53" t="s">
        <v>84</v>
      </c>
      <c r="M785" s="53" t="s">
        <v>85</v>
      </c>
      <c r="N785" s="53" t="s">
        <v>86</v>
      </c>
      <c r="O785" s="53" t="s">
        <v>87</v>
      </c>
      <c r="P785" s="155"/>
    </row>
    <row r="786" spans="1:16" x14ac:dyDescent="0.3">
      <c r="A786" s="156" t="s">
        <v>24</v>
      </c>
      <c r="B786" s="157"/>
      <c r="C786" s="45"/>
      <c r="D786" s="45"/>
      <c r="E786" s="92"/>
      <c r="F786" s="92"/>
      <c r="G786" s="92"/>
      <c r="H786" s="57"/>
      <c r="I786" s="92"/>
      <c r="J786" s="92"/>
      <c r="K786" s="92"/>
      <c r="L786" s="45"/>
      <c r="M786" s="92"/>
      <c r="N786" s="92"/>
      <c r="O786" s="92"/>
      <c r="P786" s="127">
        <f t="shared" ref="P786:P788" si="80">SUM(C786:O786)</f>
        <v>0</v>
      </c>
    </row>
    <row r="787" spans="1:16" x14ac:dyDescent="0.3">
      <c r="A787" s="158" t="s">
        <v>25</v>
      </c>
      <c r="B787" s="159"/>
      <c r="C787" s="46"/>
      <c r="D787" s="47"/>
      <c r="E787" s="47"/>
      <c r="F787" s="47"/>
      <c r="G787" s="47"/>
      <c r="H787" s="59"/>
      <c r="I787" s="47"/>
      <c r="J787" s="47"/>
      <c r="K787" s="47"/>
      <c r="L787" s="47"/>
      <c r="M787" s="46"/>
      <c r="N787" s="46"/>
      <c r="O787" s="46"/>
      <c r="P787" s="128">
        <f t="shared" si="80"/>
        <v>0</v>
      </c>
    </row>
    <row r="788" spans="1:16" x14ac:dyDescent="0.3">
      <c r="A788" s="158" t="s">
        <v>26</v>
      </c>
      <c r="B788" s="159"/>
      <c r="C788" s="46"/>
      <c r="D788" s="47"/>
      <c r="E788" s="47"/>
      <c r="F788" s="47"/>
      <c r="G788" s="47"/>
      <c r="H788" s="59"/>
      <c r="I788" s="47"/>
      <c r="J788" s="47"/>
      <c r="K788" s="47"/>
      <c r="L788" s="47"/>
      <c r="M788" s="47"/>
      <c r="N788" s="47"/>
      <c r="O788" s="46"/>
      <c r="P788" s="128">
        <f t="shared" si="80"/>
        <v>0</v>
      </c>
    </row>
    <row r="789" spans="1:16" x14ac:dyDescent="0.3">
      <c r="A789" s="158" t="s">
        <v>27</v>
      </c>
      <c r="B789" s="159"/>
      <c r="C789" s="46"/>
      <c r="D789" s="47"/>
      <c r="E789" s="47"/>
      <c r="F789" s="47"/>
      <c r="G789" s="47"/>
      <c r="H789" s="59"/>
      <c r="I789" s="47"/>
      <c r="J789" s="47"/>
      <c r="K789" s="47"/>
      <c r="L789" s="47"/>
      <c r="M789" s="46"/>
      <c r="N789" s="46"/>
      <c r="O789" s="46"/>
      <c r="P789" s="128">
        <f>SUM(C789:O789)</f>
        <v>0</v>
      </c>
    </row>
    <row r="790" spans="1:16" x14ac:dyDescent="0.3">
      <c r="A790" s="150" t="s">
        <v>28</v>
      </c>
      <c r="B790" s="151"/>
      <c r="C790" s="48"/>
      <c r="D790" s="49"/>
      <c r="E790" s="49"/>
      <c r="F790" s="49"/>
      <c r="G790" s="49"/>
      <c r="H790" s="60"/>
      <c r="I790" s="49"/>
      <c r="J790" s="49"/>
      <c r="K790" s="49"/>
      <c r="L790" s="49"/>
      <c r="M790" s="48"/>
      <c r="N790" s="48"/>
      <c r="O790" s="48"/>
      <c r="P790" s="129">
        <f t="shared" ref="P790" si="81">SUM(C790:O790)</f>
        <v>0</v>
      </c>
    </row>
    <row r="791" spans="1:16" x14ac:dyDescent="0.3">
      <c r="A791" s="61" t="s">
        <v>3</v>
      </c>
      <c r="B791" s="62"/>
      <c r="C791" s="63">
        <v>0</v>
      </c>
      <c r="D791" s="63">
        <f>D790</f>
        <v>0</v>
      </c>
      <c r="E791" s="63">
        <f>D790</f>
        <v>0</v>
      </c>
      <c r="F791" s="63">
        <f>D790</f>
        <v>0</v>
      </c>
      <c r="G791" s="63">
        <f>D790</f>
        <v>0</v>
      </c>
      <c r="H791" s="65">
        <v>0</v>
      </c>
      <c r="I791" s="63">
        <f>I789</f>
        <v>0</v>
      </c>
      <c r="J791" s="63">
        <f>I789</f>
        <v>0</v>
      </c>
      <c r="K791" s="63">
        <f>I789</f>
        <v>0</v>
      </c>
      <c r="L791" s="63">
        <f>I789</f>
        <v>0</v>
      </c>
      <c r="M791" s="63">
        <v>0</v>
      </c>
      <c r="N791" s="63">
        <v>0</v>
      </c>
      <c r="O791" s="63">
        <v>0</v>
      </c>
      <c r="P791" s="63">
        <f>SUM(C791:O791)</f>
        <v>0</v>
      </c>
    </row>
    <row r="792" spans="1:16" x14ac:dyDescent="0.3">
      <c r="A792" s="66" t="s">
        <v>4</v>
      </c>
      <c r="B792" s="67"/>
      <c r="C792" s="68">
        <v>0</v>
      </c>
      <c r="D792" s="68">
        <v>0</v>
      </c>
      <c r="E792" s="68">
        <v>0</v>
      </c>
      <c r="F792" s="68">
        <v>0</v>
      </c>
      <c r="G792" s="68">
        <v>0</v>
      </c>
      <c r="H792" s="65">
        <v>0</v>
      </c>
      <c r="I792" s="68">
        <v>0</v>
      </c>
      <c r="J792" s="68">
        <v>0</v>
      </c>
      <c r="K792" s="68">
        <v>0</v>
      </c>
      <c r="L792" s="68">
        <v>0</v>
      </c>
      <c r="M792" s="68">
        <v>0</v>
      </c>
      <c r="N792" s="68">
        <v>0</v>
      </c>
      <c r="O792" s="68">
        <v>0</v>
      </c>
      <c r="P792" s="68">
        <f>IF(SUM(C792:O792)&gt;35,35,SUM(C792:O792))</f>
        <v>0</v>
      </c>
    </row>
    <row r="793" spans="1:16" x14ac:dyDescent="0.3">
      <c r="A793" s="40" t="s">
        <v>7</v>
      </c>
      <c r="C793" s="41" t="s">
        <v>45</v>
      </c>
      <c r="D793" s="1" t="s">
        <v>9</v>
      </c>
      <c r="E793" s="69" t="s">
        <v>33</v>
      </c>
      <c r="F793" s="16" t="s">
        <v>10</v>
      </c>
      <c r="G793" s="41" t="s">
        <v>8</v>
      </c>
      <c r="H793" s="1" t="s">
        <v>29</v>
      </c>
    </row>
    <row r="794" spans="1:16" x14ac:dyDescent="0.3">
      <c r="A794" s="152" t="s">
        <v>0</v>
      </c>
      <c r="B794" s="51" t="s">
        <v>74</v>
      </c>
      <c r="C794" s="50">
        <v>1</v>
      </c>
      <c r="D794" s="50">
        <v>2</v>
      </c>
      <c r="E794" s="50">
        <v>3</v>
      </c>
      <c r="F794" s="50">
        <v>4</v>
      </c>
      <c r="G794" s="50">
        <v>5</v>
      </c>
      <c r="H794" s="50">
        <v>6</v>
      </c>
      <c r="I794" s="50">
        <v>7</v>
      </c>
      <c r="J794" s="50">
        <v>8</v>
      </c>
      <c r="K794" s="50">
        <v>9</v>
      </c>
      <c r="L794" s="50">
        <v>10</v>
      </c>
      <c r="M794" s="50">
        <v>11</v>
      </c>
      <c r="N794" s="50">
        <v>12</v>
      </c>
      <c r="O794" s="50">
        <v>13</v>
      </c>
      <c r="P794" s="154" t="s">
        <v>2</v>
      </c>
    </row>
    <row r="795" spans="1:16" x14ac:dyDescent="0.3">
      <c r="A795" s="153"/>
      <c r="B795" s="52" t="s">
        <v>1</v>
      </c>
      <c r="C795" s="53" t="s">
        <v>75</v>
      </c>
      <c r="D795" s="53" t="s">
        <v>76</v>
      </c>
      <c r="E795" s="53" t="s">
        <v>77</v>
      </c>
      <c r="F795" s="53" t="s">
        <v>78</v>
      </c>
      <c r="G795" s="53" t="s">
        <v>79</v>
      </c>
      <c r="H795" s="53" t="s">
        <v>80</v>
      </c>
      <c r="I795" s="53" t="s">
        <v>81</v>
      </c>
      <c r="J795" s="53" t="s">
        <v>82</v>
      </c>
      <c r="K795" s="53" t="s">
        <v>83</v>
      </c>
      <c r="L795" s="53" t="s">
        <v>84</v>
      </c>
      <c r="M795" s="53" t="s">
        <v>85</v>
      </c>
      <c r="N795" s="53" t="s">
        <v>86</v>
      </c>
      <c r="O795" s="53" t="s">
        <v>87</v>
      </c>
      <c r="P795" s="155"/>
    </row>
    <row r="796" spans="1:16" x14ac:dyDescent="0.3">
      <c r="A796" s="156" t="s">
        <v>24</v>
      </c>
      <c r="B796" s="157"/>
      <c r="C796" s="45"/>
      <c r="D796" s="45"/>
      <c r="E796" s="92"/>
      <c r="F796" s="92"/>
      <c r="G796" s="92"/>
      <c r="H796" s="57"/>
      <c r="I796" s="92"/>
      <c r="J796" s="92"/>
      <c r="K796" s="92"/>
      <c r="L796" s="45"/>
      <c r="M796" s="92"/>
      <c r="N796" s="92"/>
      <c r="O796" s="92"/>
      <c r="P796" s="127">
        <f t="shared" ref="P796:P801" si="82">SUM(C796:O796)</f>
        <v>0</v>
      </c>
    </row>
    <row r="797" spans="1:16" x14ac:dyDescent="0.3">
      <c r="A797" s="158" t="s">
        <v>25</v>
      </c>
      <c r="B797" s="159"/>
      <c r="C797" s="46"/>
      <c r="D797" s="46"/>
      <c r="E797" s="47"/>
      <c r="F797" s="47"/>
      <c r="G797" s="47"/>
      <c r="H797" s="58"/>
      <c r="I797" s="47"/>
      <c r="J797" s="47"/>
      <c r="K797" s="47"/>
      <c r="L797" s="47"/>
      <c r="M797" s="46"/>
      <c r="N797" s="46"/>
      <c r="O797" s="46"/>
      <c r="P797" s="128">
        <f t="shared" si="82"/>
        <v>0</v>
      </c>
    </row>
    <row r="798" spans="1:16" x14ac:dyDescent="0.3">
      <c r="A798" s="158" t="s">
        <v>26</v>
      </c>
      <c r="B798" s="159"/>
      <c r="C798" s="46"/>
      <c r="D798" s="46"/>
      <c r="E798" s="47"/>
      <c r="F798" s="47"/>
      <c r="G798" s="47"/>
      <c r="H798" s="59"/>
      <c r="I798" s="46"/>
      <c r="J798" s="46"/>
      <c r="K798" s="46"/>
      <c r="L798" s="47"/>
      <c r="M798" s="47"/>
      <c r="N798" s="47"/>
      <c r="O798" s="46"/>
      <c r="P798" s="128">
        <f t="shared" si="82"/>
        <v>0</v>
      </c>
    </row>
    <row r="799" spans="1:16" x14ac:dyDescent="0.3">
      <c r="A799" s="158" t="s">
        <v>27</v>
      </c>
      <c r="B799" s="159"/>
      <c r="C799" s="46"/>
      <c r="D799" s="46"/>
      <c r="E799" s="47"/>
      <c r="F799" s="47"/>
      <c r="G799" s="47"/>
      <c r="H799" s="59"/>
      <c r="I799" s="47"/>
      <c r="J799" s="47"/>
      <c r="K799" s="47"/>
      <c r="L799" s="47"/>
      <c r="M799" s="46"/>
      <c r="N799" s="46"/>
      <c r="O799" s="46"/>
      <c r="P799" s="128">
        <f t="shared" si="82"/>
        <v>0</v>
      </c>
    </row>
    <row r="800" spans="1:16" x14ac:dyDescent="0.3">
      <c r="A800" s="150" t="s">
        <v>28</v>
      </c>
      <c r="B800" s="151"/>
      <c r="C800" s="48"/>
      <c r="D800" s="48"/>
      <c r="E800" s="49"/>
      <c r="F800" s="49"/>
      <c r="G800" s="49"/>
      <c r="H800" s="60"/>
      <c r="I800" s="49"/>
      <c r="J800" s="49"/>
      <c r="K800" s="49"/>
      <c r="L800" s="49"/>
      <c r="M800" s="48"/>
      <c r="N800" s="48"/>
      <c r="O800" s="48"/>
      <c r="P800" s="129">
        <f t="shared" si="82"/>
        <v>0</v>
      </c>
    </row>
    <row r="801" spans="1:16" x14ac:dyDescent="0.3">
      <c r="A801" s="61" t="s">
        <v>3</v>
      </c>
      <c r="B801" s="62"/>
      <c r="C801" s="63">
        <v>0</v>
      </c>
      <c r="D801" s="63">
        <v>0</v>
      </c>
      <c r="E801" s="63">
        <f>SUM(E796:G800)</f>
        <v>0</v>
      </c>
      <c r="F801" s="63">
        <f>SUM(E796:G800)</f>
        <v>0</v>
      </c>
      <c r="G801" s="63">
        <f>SUM(E796:G800)</f>
        <v>0</v>
      </c>
      <c r="H801" s="65"/>
      <c r="I801" s="63">
        <f>SUM(I796,I797,I798,I799,I800)</f>
        <v>0</v>
      </c>
      <c r="J801" s="63">
        <f>SUM(I796,I797,I798,I799,I800)</f>
        <v>0</v>
      </c>
      <c r="K801" s="63">
        <f>SUM(I796,I797,I798,I799,I800)</f>
        <v>0</v>
      </c>
      <c r="L801" s="63">
        <f>SUM(I796,I799,I800)</f>
        <v>0</v>
      </c>
      <c r="M801" s="63">
        <v>0</v>
      </c>
      <c r="N801" s="63">
        <v>0</v>
      </c>
      <c r="O801" s="63">
        <v>0</v>
      </c>
      <c r="P801" s="63">
        <f t="shared" si="82"/>
        <v>0</v>
      </c>
    </row>
    <row r="802" spans="1:16" x14ac:dyDescent="0.3">
      <c r="A802" s="66" t="s">
        <v>4</v>
      </c>
      <c r="B802" s="67"/>
      <c r="C802" s="68">
        <v>0</v>
      </c>
      <c r="D802" s="68">
        <v>0</v>
      </c>
      <c r="E802" s="68">
        <f>COUNTA(E796:G800)</f>
        <v>0</v>
      </c>
      <c r="F802" s="68">
        <f>COUNTA(E796:G800)</f>
        <v>0</v>
      </c>
      <c r="G802" s="68">
        <f>COUNTA(E796:G800)</f>
        <v>0</v>
      </c>
      <c r="H802" s="65"/>
      <c r="I802" s="68">
        <f>COUNTA(I796,I797,I798,I799,I800)</f>
        <v>0</v>
      </c>
      <c r="J802" s="68">
        <f>COUNTA(I796,I797,I798,I799,I800)</f>
        <v>0</v>
      </c>
      <c r="K802" s="68">
        <f>COUNTA(I796,I797,I798,I799,I800)</f>
        <v>0</v>
      </c>
      <c r="L802" s="68">
        <f>COUNTA(I796,I799,I800)</f>
        <v>0</v>
      </c>
      <c r="M802" s="68">
        <v>0</v>
      </c>
      <c r="N802" s="68">
        <v>0</v>
      </c>
      <c r="O802" s="68">
        <v>0</v>
      </c>
      <c r="P802" s="68">
        <f>IF(SUM(C802:O802)&gt;35,35,SUM(C802:O802))</f>
        <v>0</v>
      </c>
    </row>
  </sheetData>
  <mergeCells count="912">
    <mergeCell ref="E293:G293"/>
    <mergeCell ref="I303:L303"/>
    <mergeCell ref="E304:G304"/>
    <mergeCell ref="I304:M304"/>
    <mergeCell ref="C305:G305"/>
    <mergeCell ref="D306:G306"/>
    <mergeCell ref="E307:G307"/>
    <mergeCell ref="E313:G313"/>
    <mergeCell ref="I313:L313"/>
    <mergeCell ref="L252:O252"/>
    <mergeCell ref="E253:G253"/>
    <mergeCell ref="I253:L253"/>
    <mergeCell ref="D254:G254"/>
    <mergeCell ref="D261:G261"/>
    <mergeCell ref="I261:L261"/>
    <mergeCell ref="E262:G262"/>
    <mergeCell ref="I262:K262"/>
    <mergeCell ref="D263:G263"/>
    <mergeCell ref="I263:L263"/>
    <mergeCell ref="E187:G187"/>
    <mergeCell ref="I187:L187"/>
    <mergeCell ref="D188:G188"/>
    <mergeCell ref="I190:M190"/>
    <mergeCell ref="E191:G191"/>
    <mergeCell ref="I191:L191"/>
    <mergeCell ref="D198:G198"/>
    <mergeCell ref="I198:K198"/>
    <mergeCell ref="I199:M199"/>
    <mergeCell ref="I125:K125"/>
    <mergeCell ref="N125:O125"/>
    <mergeCell ref="D126:G126"/>
    <mergeCell ref="I126:L126"/>
    <mergeCell ref="C127:G127"/>
    <mergeCell ref="D128:G128"/>
    <mergeCell ref="J128:O128"/>
    <mergeCell ref="I135:L135"/>
    <mergeCell ref="C139:G139"/>
    <mergeCell ref="I72:K72"/>
    <mergeCell ref="I74:K74"/>
    <mergeCell ref="E72:G72"/>
    <mergeCell ref="E74:G74"/>
    <mergeCell ref="D75:G75"/>
    <mergeCell ref="I75:L75"/>
    <mergeCell ref="I76:K76"/>
    <mergeCell ref="D54:G54"/>
    <mergeCell ref="I54:L54"/>
    <mergeCell ref="C55:G55"/>
    <mergeCell ref="D61:G61"/>
    <mergeCell ref="I61:M61"/>
    <mergeCell ref="I62:K62"/>
    <mergeCell ref="D63:G63"/>
    <mergeCell ref="D64:G64"/>
    <mergeCell ref="I64:K64"/>
    <mergeCell ref="I30:M30"/>
    <mergeCell ref="L31:N31"/>
    <mergeCell ref="I33:K33"/>
    <mergeCell ref="K34:O34"/>
    <mergeCell ref="E51:G51"/>
    <mergeCell ref="I51:L51"/>
    <mergeCell ref="D52:G52"/>
    <mergeCell ref="I52:K52"/>
    <mergeCell ref="E53:G53"/>
    <mergeCell ref="A546:B546"/>
    <mergeCell ref="A547:B547"/>
    <mergeCell ref="A548:B548"/>
    <mergeCell ref="A534:B534"/>
    <mergeCell ref="A535:B535"/>
    <mergeCell ref="A536:B536"/>
    <mergeCell ref="A537:B537"/>
    <mergeCell ref="A538:B538"/>
    <mergeCell ref="A542:A543"/>
    <mergeCell ref="P542:P543"/>
    <mergeCell ref="A544:B544"/>
    <mergeCell ref="A545:B545"/>
    <mergeCell ref="A517:B517"/>
    <mergeCell ref="A521:A522"/>
    <mergeCell ref="P521:P522"/>
    <mergeCell ref="A523:B523"/>
    <mergeCell ref="A524:B524"/>
    <mergeCell ref="A525:B525"/>
    <mergeCell ref="A526:B526"/>
    <mergeCell ref="A527:B527"/>
    <mergeCell ref="A532:A533"/>
    <mergeCell ref="P532:P533"/>
    <mergeCell ref="D517:G517"/>
    <mergeCell ref="I517:M517"/>
    <mergeCell ref="I525:L525"/>
    <mergeCell ref="E544:G544"/>
    <mergeCell ref="A504:B504"/>
    <mergeCell ref="A505:B505"/>
    <mergeCell ref="A506:B506"/>
    <mergeCell ref="A511:A512"/>
    <mergeCell ref="P511:P512"/>
    <mergeCell ref="A513:B513"/>
    <mergeCell ref="A514:B514"/>
    <mergeCell ref="A515:B515"/>
    <mergeCell ref="A516:B516"/>
    <mergeCell ref="D504:G504"/>
    <mergeCell ref="I504:L504"/>
    <mergeCell ref="D505:G505"/>
    <mergeCell ref="I505:K505"/>
    <mergeCell ref="D506:G506"/>
    <mergeCell ref="E513:G513"/>
    <mergeCell ref="I513:K513"/>
    <mergeCell ref="E514:G514"/>
    <mergeCell ref="I514:K514"/>
    <mergeCell ref="E515:G515"/>
    <mergeCell ref="I515:L515"/>
    <mergeCell ref="E516:G516"/>
    <mergeCell ref="I516:M516"/>
    <mergeCell ref="A492:B492"/>
    <mergeCell ref="A493:B493"/>
    <mergeCell ref="A494:B494"/>
    <mergeCell ref="A495:B495"/>
    <mergeCell ref="A496:B496"/>
    <mergeCell ref="A500:A501"/>
    <mergeCell ref="P500:P501"/>
    <mergeCell ref="A502:B502"/>
    <mergeCell ref="A503:B503"/>
    <mergeCell ref="E492:G492"/>
    <mergeCell ref="I492:K492"/>
    <mergeCell ref="D493:G493"/>
    <mergeCell ref="I493:L493"/>
    <mergeCell ref="E494:G494"/>
    <mergeCell ref="I494:L494"/>
    <mergeCell ref="M494:O494"/>
    <mergeCell ref="D495:G495"/>
    <mergeCell ref="I495:L495"/>
    <mergeCell ref="D496:G496"/>
    <mergeCell ref="I496:L496"/>
    <mergeCell ref="D502:G502"/>
    <mergeCell ref="I502:L502"/>
    <mergeCell ref="I503:L503"/>
    <mergeCell ref="A479:A480"/>
    <mergeCell ref="P479:P480"/>
    <mergeCell ref="A481:B481"/>
    <mergeCell ref="A482:B482"/>
    <mergeCell ref="A483:B483"/>
    <mergeCell ref="A484:B484"/>
    <mergeCell ref="A485:B485"/>
    <mergeCell ref="A490:A491"/>
    <mergeCell ref="P490:P491"/>
    <mergeCell ref="I482:M482"/>
    <mergeCell ref="E484:G484"/>
    <mergeCell ref="A463:B463"/>
    <mergeCell ref="A464:B464"/>
    <mergeCell ref="A469:A470"/>
    <mergeCell ref="P469:P470"/>
    <mergeCell ref="A471:B471"/>
    <mergeCell ref="A472:B472"/>
    <mergeCell ref="A473:B473"/>
    <mergeCell ref="A474:B474"/>
    <mergeCell ref="A475:B475"/>
    <mergeCell ref="D463:G463"/>
    <mergeCell ref="I463:K463"/>
    <mergeCell ref="E464:G464"/>
    <mergeCell ref="I464:K464"/>
    <mergeCell ref="D473:G473"/>
    <mergeCell ref="I474:K474"/>
    <mergeCell ref="A451:B451"/>
    <mergeCell ref="A452:B452"/>
    <mergeCell ref="A453:B453"/>
    <mergeCell ref="A454:B454"/>
    <mergeCell ref="A458:A459"/>
    <mergeCell ref="P458:P459"/>
    <mergeCell ref="A460:B460"/>
    <mergeCell ref="A461:B461"/>
    <mergeCell ref="A462:B462"/>
    <mergeCell ref="D453:G453"/>
    <mergeCell ref="I453:L453"/>
    <mergeCell ref="I454:K454"/>
    <mergeCell ref="D460:G460"/>
    <mergeCell ref="I460:L460"/>
    <mergeCell ref="D461:G461"/>
    <mergeCell ref="I461:K461"/>
    <mergeCell ref="D462:G462"/>
    <mergeCell ref="I462:K462"/>
    <mergeCell ref="A439:B439"/>
    <mergeCell ref="A440:B440"/>
    <mergeCell ref="A441:B441"/>
    <mergeCell ref="A442:B442"/>
    <mergeCell ref="A443:B443"/>
    <mergeCell ref="A448:A449"/>
    <mergeCell ref="P448:P449"/>
    <mergeCell ref="A450:B450"/>
    <mergeCell ref="A427:A428"/>
    <mergeCell ref="P427:P428"/>
    <mergeCell ref="A429:B429"/>
    <mergeCell ref="A430:B430"/>
    <mergeCell ref="A431:B431"/>
    <mergeCell ref="A432:B432"/>
    <mergeCell ref="A433:B433"/>
    <mergeCell ref="A437:A438"/>
    <mergeCell ref="P437:P438"/>
    <mergeCell ref="D429:G429"/>
    <mergeCell ref="I429:N429"/>
    <mergeCell ref="E430:G430"/>
    <mergeCell ref="I430:N430"/>
    <mergeCell ref="E439:G439"/>
    <mergeCell ref="I439:K439"/>
    <mergeCell ref="E440:G440"/>
    <mergeCell ref="P416:P417"/>
    <mergeCell ref="A418:B418"/>
    <mergeCell ref="A419:B419"/>
    <mergeCell ref="A420:B420"/>
    <mergeCell ref="A421:B421"/>
    <mergeCell ref="A422:B422"/>
    <mergeCell ref="A410:B410"/>
    <mergeCell ref="A411:B411"/>
    <mergeCell ref="A412:B412"/>
    <mergeCell ref="A416:A417"/>
    <mergeCell ref="I410:K410"/>
    <mergeCell ref="D412:G412"/>
    <mergeCell ref="E419:G419"/>
    <mergeCell ref="I419:M419"/>
    <mergeCell ref="E420:G420"/>
    <mergeCell ref="I420:K420"/>
    <mergeCell ref="I422:K422"/>
    <mergeCell ref="A406:A407"/>
    <mergeCell ref="P406:P407"/>
    <mergeCell ref="A408:B408"/>
    <mergeCell ref="A409:B409"/>
    <mergeCell ref="A397:B397"/>
    <mergeCell ref="A398:B398"/>
    <mergeCell ref="A399:B399"/>
    <mergeCell ref="A400:B400"/>
    <mergeCell ref="A401:B401"/>
    <mergeCell ref="I398:L398"/>
    <mergeCell ref="E399:G399"/>
    <mergeCell ref="E400:G400"/>
    <mergeCell ref="E401:G401"/>
    <mergeCell ref="E408:G408"/>
    <mergeCell ref="I408:K408"/>
    <mergeCell ref="C409:G409"/>
    <mergeCell ref="I409:K409"/>
    <mergeCell ref="A368:B368"/>
    <mergeCell ref="A369:B369"/>
    <mergeCell ref="A370:B370"/>
    <mergeCell ref="A374:A375"/>
    <mergeCell ref="P374:P375"/>
    <mergeCell ref="A376:B376"/>
    <mergeCell ref="A377:B377"/>
    <mergeCell ref="A378:B378"/>
    <mergeCell ref="A379:B379"/>
    <mergeCell ref="D368:G368"/>
    <mergeCell ref="I368:K368"/>
    <mergeCell ref="D369:G369"/>
    <mergeCell ref="I369:L369"/>
    <mergeCell ref="E370:G370"/>
    <mergeCell ref="I376:K376"/>
    <mergeCell ref="E377:G377"/>
    <mergeCell ref="I377:K377"/>
    <mergeCell ref="I379:M379"/>
    <mergeCell ref="A395:A396"/>
    <mergeCell ref="P395:P396"/>
    <mergeCell ref="A380:B380"/>
    <mergeCell ref="A385:A386"/>
    <mergeCell ref="P385:P386"/>
    <mergeCell ref="A387:B387"/>
    <mergeCell ref="A388:B388"/>
    <mergeCell ref="A389:B389"/>
    <mergeCell ref="A390:B390"/>
    <mergeCell ref="A391:B391"/>
    <mergeCell ref="E380:G380"/>
    <mergeCell ref="I380:L380"/>
    <mergeCell ref="E387:G387"/>
    <mergeCell ref="C389:G389"/>
    <mergeCell ref="I389:M389"/>
    <mergeCell ref="D390:G390"/>
    <mergeCell ref="A355:B355"/>
    <mergeCell ref="A356:B356"/>
    <mergeCell ref="A357:B357"/>
    <mergeCell ref="A358:B358"/>
    <mergeCell ref="A359:B359"/>
    <mergeCell ref="A364:A365"/>
    <mergeCell ref="P364:P365"/>
    <mergeCell ref="A366:B366"/>
    <mergeCell ref="A367:B367"/>
    <mergeCell ref="I355:K355"/>
    <mergeCell ref="C356:G356"/>
    <mergeCell ref="I356:J356"/>
    <mergeCell ref="C358:G358"/>
    <mergeCell ref="I358:K358"/>
    <mergeCell ref="I359:M359"/>
    <mergeCell ref="D366:G366"/>
    <mergeCell ref="I366:K366"/>
    <mergeCell ref="L366:O366"/>
    <mergeCell ref="E367:G367"/>
    <mergeCell ref="I367:L367"/>
    <mergeCell ref="A338:B338"/>
    <mergeCell ref="A343:A344"/>
    <mergeCell ref="P343:P344"/>
    <mergeCell ref="A345:B345"/>
    <mergeCell ref="A346:B346"/>
    <mergeCell ref="A347:B347"/>
    <mergeCell ref="A348:B348"/>
    <mergeCell ref="A349:B349"/>
    <mergeCell ref="A353:A354"/>
    <mergeCell ref="P353:P354"/>
    <mergeCell ref="D345:G345"/>
    <mergeCell ref="I345:L345"/>
    <mergeCell ref="D346:G346"/>
    <mergeCell ref="I346:L346"/>
    <mergeCell ref="E347:G347"/>
    <mergeCell ref="I347:J347"/>
    <mergeCell ref="D348:G348"/>
    <mergeCell ref="I348:K348"/>
    <mergeCell ref="D349:G349"/>
    <mergeCell ref="A326:B326"/>
    <mergeCell ref="A327:B327"/>
    <mergeCell ref="A328:B328"/>
    <mergeCell ref="A332:A333"/>
    <mergeCell ref="P332:P333"/>
    <mergeCell ref="A334:B334"/>
    <mergeCell ref="A335:B335"/>
    <mergeCell ref="A336:B336"/>
    <mergeCell ref="A337:B337"/>
    <mergeCell ref="C326:G326"/>
    <mergeCell ref="I327:L327"/>
    <mergeCell ref="L328:O328"/>
    <mergeCell ref="I334:K334"/>
    <mergeCell ref="A313:B313"/>
    <mergeCell ref="A314:B314"/>
    <mergeCell ref="A315:B315"/>
    <mergeCell ref="A316:B316"/>
    <mergeCell ref="A317:B317"/>
    <mergeCell ref="A322:A323"/>
    <mergeCell ref="P322:P323"/>
    <mergeCell ref="A324:B324"/>
    <mergeCell ref="A325:B325"/>
    <mergeCell ref="E314:G314"/>
    <mergeCell ref="D315:G315"/>
    <mergeCell ref="I315:K315"/>
    <mergeCell ref="E316:G316"/>
    <mergeCell ref="I317:L317"/>
    <mergeCell ref="E324:G324"/>
    <mergeCell ref="I324:K324"/>
    <mergeCell ref="C325:G325"/>
    <mergeCell ref="I325:K325"/>
    <mergeCell ref="L325:O325"/>
    <mergeCell ref="P28:P29"/>
    <mergeCell ref="P301:P302"/>
    <mergeCell ref="A303:B303"/>
    <mergeCell ref="A304:B304"/>
    <mergeCell ref="A305:B305"/>
    <mergeCell ref="A306:B306"/>
    <mergeCell ref="A307:B307"/>
    <mergeCell ref="A311:A312"/>
    <mergeCell ref="P311:P312"/>
    <mergeCell ref="A301:A302"/>
    <mergeCell ref="A51:B51"/>
    <mergeCell ref="A42:B42"/>
    <mergeCell ref="A43:B43"/>
    <mergeCell ref="A44:B44"/>
    <mergeCell ref="A38:A39"/>
    <mergeCell ref="A40:B40"/>
    <mergeCell ref="A41:B41"/>
    <mergeCell ref="A84:B84"/>
    <mergeCell ref="A49:A50"/>
    <mergeCell ref="A85:B85"/>
    <mergeCell ref="A86:B86"/>
    <mergeCell ref="A74:B74"/>
    <mergeCell ref="A75:B75"/>
    <mergeCell ref="A76:B76"/>
    <mergeCell ref="A17:A18"/>
    <mergeCell ref="A19:B19"/>
    <mergeCell ref="A20:B20"/>
    <mergeCell ref="A21:B21"/>
    <mergeCell ref="A22:B22"/>
    <mergeCell ref="A2:P2"/>
    <mergeCell ref="A9:B9"/>
    <mergeCell ref="A10:B10"/>
    <mergeCell ref="A11:B11"/>
    <mergeCell ref="A7:A8"/>
    <mergeCell ref="P7:P8"/>
    <mergeCell ref="A12:B12"/>
    <mergeCell ref="A13:B13"/>
    <mergeCell ref="P17:P18"/>
    <mergeCell ref="L11:O11"/>
    <mergeCell ref="E19:G19"/>
    <mergeCell ref="I20:K20"/>
    <mergeCell ref="I21:K21"/>
    <mergeCell ref="A23:B23"/>
    <mergeCell ref="A28:A29"/>
    <mergeCell ref="A65:B65"/>
    <mergeCell ref="A70:A71"/>
    <mergeCell ref="P70:P71"/>
    <mergeCell ref="A72:B72"/>
    <mergeCell ref="A73:B73"/>
    <mergeCell ref="A82:B82"/>
    <mergeCell ref="A83:B83"/>
    <mergeCell ref="A30:B30"/>
    <mergeCell ref="A31:B31"/>
    <mergeCell ref="A32:B32"/>
    <mergeCell ref="A33:B33"/>
    <mergeCell ref="A34:B34"/>
    <mergeCell ref="A61:B61"/>
    <mergeCell ref="A62:B62"/>
    <mergeCell ref="A63:B63"/>
    <mergeCell ref="A64:B64"/>
    <mergeCell ref="P38:P39"/>
    <mergeCell ref="A52:B52"/>
    <mergeCell ref="A53:B53"/>
    <mergeCell ref="A54:B54"/>
    <mergeCell ref="A55:B55"/>
    <mergeCell ref="A59:A60"/>
    <mergeCell ref="A80:A81"/>
    <mergeCell ref="A91:A92"/>
    <mergeCell ref="P91:P92"/>
    <mergeCell ref="A93:B93"/>
    <mergeCell ref="P80:P81"/>
    <mergeCell ref="A94:B94"/>
    <mergeCell ref="A95:B95"/>
    <mergeCell ref="A104:B104"/>
    <mergeCell ref="A105:B105"/>
    <mergeCell ref="C82:G82"/>
    <mergeCell ref="E83:G83"/>
    <mergeCell ref="I85:K85"/>
    <mergeCell ref="D86:G86"/>
    <mergeCell ref="I86:N86"/>
    <mergeCell ref="D93:G93"/>
    <mergeCell ref="I93:L93"/>
    <mergeCell ref="D94:G94"/>
    <mergeCell ref="I94:L94"/>
    <mergeCell ref="E95:G95"/>
    <mergeCell ref="I95:K95"/>
    <mergeCell ref="D96:G96"/>
    <mergeCell ref="I96:K96"/>
    <mergeCell ref="E97:G97"/>
    <mergeCell ref="I97:K97"/>
    <mergeCell ref="A106:B106"/>
    <mergeCell ref="A107:B107"/>
    <mergeCell ref="A112:A113"/>
    <mergeCell ref="A96:B96"/>
    <mergeCell ref="A97:B97"/>
    <mergeCell ref="A101:A102"/>
    <mergeCell ref="P101:P102"/>
    <mergeCell ref="A103:B103"/>
    <mergeCell ref="P112:P113"/>
    <mergeCell ref="E103:G103"/>
    <mergeCell ref="I103:L103"/>
    <mergeCell ref="M103:O103"/>
    <mergeCell ref="E104:G104"/>
    <mergeCell ref="I104:L104"/>
    <mergeCell ref="D105:G105"/>
    <mergeCell ref="I105:L105"/>
    <mergeCell ref="M105:O105"/>
    <mergeCell ref="C106:G106"/>
    <mergeCell ref="I106:L106"/>
    <mergeCell ref="M106:O106"/>
    <mergeCell ref="E107:G107"/>
    <mergeCell ref="J107:O107"/>
    <mergeCell ref="A114:B114"/>
    <mergeCell ref="A115:B115"/>
    <mergeCell ref="A116:B116"/>
    <mergeCell ref="A117:B117"/>
    <mergeCell ref="P133:P134"/>
    <mergeCell ref="A118:B118"/>
    <mergeCell ref="A122:A123"/>
    <mergeCell ref="P122:P123"/>
    <mergeCell ref="A124:B124"/>
    <mergeCell ref="A125:B125"/>
    <mergeCell ref="C114:G114"/>
    <mergeCell ref="I114:K114"/>
    <mergeCell ref="E115:G115"/>
    <mergeCell ref="I115:L115"/>
    <mergeCell ref="E116:G116"/>
    <mergeCell ref="I116:K116"/>
    <mergeCell ref="D117:G117"/>
    <mergeCell ref="I117:L117"/>
    <mergeCell ref="D118:G118"/>
    <mergeCell ref="I118:K118"/>
    <mergeCell ref="C124:G124"/>
    <mergeCell ref="I124:K124"/>
    <mergeCell ref="N124:O124"/>
    <mergeCell ref="E125:G125"/>
    <mergeCell ref="A135:B135"/>
    <mergeCell ref="A136:B136"/>
    <mergeCell ref="A137:B137"/>
    <mergeCell ref="A138:B138"/>
    <mergeCell ref="A139:B139"/>
    <mergeCell ref="A126:B126"/>
    <mergeCell ref="A127:B127"/>
    <mergeCell ref="A128:B128"/>
    <mergeCell ref="A133:A134"/>
    <mergeCell ref="A143:A144"/>
    <mergeCell ref="P143:P144"/>
    <mergeCell ref="A145:B145"/>
    <mergeCell ref="A146:B146"/>
    <mergeCell ref="A147:B147"/>
    <mergeCell ref="A157:B157"/>
    <mergeCell ref="A158:B158"/>
    <mergeCell ref="A159:B159"/>
    <mergeCell ref="A160:B160"/>
    <mergeCell ref="E145:G145"/>
    <mergeCell ref="I145:N145"/>
    <mergeCell ref="C146:G146"/>
    <mergeCell ref="I146:K146"/>
    <mergeCell ref="D147:G147"/>
    <mergeCell ref="I147:K147"/>
    <mergeCell ref="D148:G148"/>
    <mergeCell ref="I149:L149"/>
    <mergeCell ref="I156:L156"/>
    <mergeCell ref="D157:G157"/>
    <mergeCell ref="I157:L157"/>
    <mergeCell ref="A164:A165"/>
    <mergeCell ref="A148:B148"/>
    <mergeCell ref="A149:B149"/>
    <mergeCell ref="A154:A155"/>
    <mergeCell ref="P154:P155"/>
    <mergeCell ref="A156:B156"/>
    <mergeCell ref="P185:P186"/>
    <mergeCell ref="A170:B170"/>
    <mergeCell ref="A175:A176"/>
    <mergeCell ref="P175:P176"/>
    <mergeCell ref="A177:B177"/>
    <mergeCell ref="A178:B178"/>
    <mergeCell ref="P164:P165"/>
    <mergeCell ref="A166:B166"/>
    <mergeCell ref="A167:B167"/>
    <mergeCell ref="A168:B168"/>
    <mergeCell ref="A169:B169"/>
    <mergeCell ref="D167:G167"/>
    <mergeCell ref="I177:K177"/>
    <mergeCell ref="I178:L178"/>
    <mergeCell ref="L179:N179"/>
    <mergeCell ref="E181:G181"/>
    <mergeCell ref="A187:B187"/>
    <mergeCell ref="A188:B188"/>
    <mergeCell ref="A189:B189"/>
    <mergeCell ref="A190:B190"/>
    <mergeCell ref="A191:B191"/>
    <mergeCell ref="A179:B179"/>
    <mergeCell ref="A180:B180"/>
    <mergeCell ref="A181:B181"/>
    <mergeCell ref="A185:A186"/>
    <mergeCell ref="P206:P207"/>
    <mergeCell ref="A208:B208"/>
    <mergeCell ref="A196:A197"/>
    <mergeCell ref="P196:P197"/>
    <mergeCell ref="A198:B198"/>
    <mergeCell ref="A199:B199"/>
    <mergeCell ref="A200:B200"/>
    <mergeCell ref="P217:P218"/>
    <mergeCell ref="A219:B219"/>
    <mergeCell ref="A201:B201"/>
    <mergeCell ref="A202:B202"/>
    <mergeCell ref="A206:A207"/>
    <mergeCell ref="D200:G200"/>
    <mergeCell ref="I200:L200"/>
    <mergeCell ref="I201:K201"/>
    <mergeCell ref="D202:G202"/>
    <mergeCell ref="D208:G208"/>
    <mergeCell ref="L208:N208"/>
    <mergeCell ref="I209:K209"/>
    <mergeCell ref="D210:G210"/>
    <mergeCell ref="I212:K212"/>
    <mergeCell ref="D219:G219"/>
    <mergeCell ref="I219:M219"/>
    <mergeCell ref="A220:B220"/>
    <mergeCell ref="A221:B221"/>
    <mergeCell ref="A222:B222"/>
    <mergeCell ref="A209:B209"/>
    <mergeCell ref="A210:B210"/>
    <mergeCell ref="A211:B211"/>
    <mergeCell ref="A212:B212"/>
    <mergeCell ref="A217:A218"/>
    <mergeCell ref="P238:P239"/>
    <mergeCell ref="A223:B223"/>
    <mergeCell ref="A227:A228"/>
    <mergeCell ref="P227:P228"/>
    <mergeCell ref="A229:B229"/>
    <mergeCell ref="A230:B230"/>
    <mergeCell ref="A231:B231"/>
    <mergeCell ref="A232:B232"/>
    <mergeCell ref="A233:B233"/>
    <mergeCell ref="A238:A239"/>
    <mergeCell ref="D220:G220"/>
    <mergeCell ref="I220:M220"/>
    <mergeCell ref="E221:G221"/>
    <mergeCell ref="I221:M221"/>
    <mergeCell ref="I223:K223"/>
    <mergeCell ref="P248:P249"/>
    <mergeCell ref="A250:B250"/>
    <mergeCell ref="A251:B251"/>
    <mergeCell ref="A252:B252"/>
    <mergeCell ref="A240:B240"/>
    <mergeCell ref="A241:B241"/>
    <mergeCell ref="A242:B242"/>
    <mergeCell ref="A243:B243"/>
    <mergeCell ref="A244:B244"/>
    <mergeCell ref="A248:A249"/>
    <mergeCell ref="D240:G240"/>
    <mergeCell ref="I240:L240"/>
    <mergeCell ref="D241:G241"/>
    <mergeCell ref="I241:J241"/>
    <mergeCell ref="E242:G242"/>
    <mergeCell ref="D243:G243"/>
    <mergeCell ref="I243:L243"/>
    <mergeCell ref="E244:G244"/>
    <mergeCell ref="I244:K244"/>
    <mergeCell ref="D250:G250"/>
    <mergeCell ref="I250:L250"/>
    <mergeCell ref="I251:L251"/>
    <mergeCell ref="D252:G252"/>
    <mergeCell ref="I252:K252"/>
    <mergeCell ref="A262:B262"/>
    <mergeCell ref="A263:B263"/>
    <mergeCell ref="A264:B264"/>
    <mergeCell ref="A265:B265"/>
    <mergeCell ref="I264:M264"/>
    <mergeCell ref="D265:G265"/>
    <mergeCell ref="I265:L265"/>
    <mergeCell ref="I271:L271"/>
    <mergeCell ref="D272:G272"/>
    <mergeCell ref="I272:M272"/>
    <mergeCell ref="P269:P270"/>
    <mergeCell ref="A271:B271"/>
    <mergeCell ref="A272:B272"/>
    <mergeCell ref="A273:B273"/>
    <mergeCell ref="A274:B274"/>
    <mergeCell ref="A269:A270"/>
    <mergeCell ref="P290:P291"/>
    <mergeCell ref="A275:B275"/>
    <mergeCell ref="A280:A281"/>
    <mergeCell ref="P280:P281"/>
    <mergeCell ref="A282:B282"/>
    <mergeCell ref="A283:B283"/>
    <mergeCell ref="D274:G274"/>
    <mergeCell ref="D275:G275"/>
    <mergeCell ref="A557:B557"/>
    <mergeCell ref="A566:B566"/>
    <mergeCell ref="A567:B567"/>
    <mergeCell ref="A568:B568"/>
    <mergeCell ref="A253:B253"/>
    <mergeCell ref="A254:B254"/>
    <mergeCell ref="A259:A260"/>
    <mergeCell ref="P59:P60"/>
    <mergeCell ref="P49:P50"/>
    <mergeCell ref="A558:B558"/>
    <mergeCell ref="A559:B559"/>
    <mergeCell ref="A563:A564"/>
    <mergeCell ref="P563:P564"/>
    <mergeCell ref="A296:B296"/>
    <mergeCell ref="A284:B284"/>
    <mergeCell ref="A285:B285"/>
    <mergeCell ref="A286:B286"/>
    <mergeCell ref="A290:A291"/>
    <mergeCell ref="A292:B292"/>
    <mergeCell ref="A293:B293"/>
    <mergeCell ref="A294:B294"/>
    <mergeCell ref="A295:B295"/>
    <mergeCell ref="P259:P260"/>
    <mergeCell ref="A261:B261"/>
    <mergeCell ref="I547:K547"/>
    <mergeCell ref="E555:G555"/>
    <mergeCell ref="E556:G556"/>
    <mergeCell ref="I556:K556"/>
    <mergeCell ref="A574:A575"/>
    <mergeCell ref="P574:P575"/>
    <mergeCell ref="A576:B576"/>
    <mergeCell ref="A577:B577"/>
    <mergeCell ref="I440:M440"/>
    <mergeCell ref="E441:G441"/>
    <mergeCell ref="I442:K442"/>
    <mergeCell ref="E443:G443"/>
    <mergeCell ref="E450:G450"/>
    <mergeCell ref="I450:L450"/>
    <mergeCell ref="E451:G451"/>
    <mergeCell ref="I451:L451"/>
    <mergeCell ref="E452:G452"/>
    <mergeCell ref="I452:L452"/>
    <mergeCell ref="A569:B569"/>
    <mergeCell ref="A565:B565"/>
    <mergeCell ref="A553:A554"/>
    <mergeCell ref="P553:P554"/>
    <mergeCell ref="A555:B555"/>
    <mergeCell ref="A556:B556"/>
    <mergeCell ref="A578:B578"/>
    <mergeCell ref="A579:B579"/>
    <mergeCell ref="A580:B580"/>
    <mergeCell ref="A584:A585"/>
    <mergeCell ref="P584:P585"/>
    <mergeCell ref="A586:B586"/>
    <mergeCell ref="A587:B587"/>
    <mergeCell ref="A588:B588"/>
    <mergeCell ref="A589:B589"/>
    <mergeCell ref="A590:B590"/>
    <mergeCell ref="A595:A596"/>
    <mergeCell ref="P595:P596"/>
    <mergeCell ref="A597:B597"/>
    <mergeCell ref="A598:B598"/>
    <mergeCell ref="A599:B599"/>
    <mergeCell ref="A600:B600"/>
    <mergeCell ref="A601:B601"/>
    <mergeCell ref="A605:A606"/>
    <mergeCell ref="P605:P606"/>
    <mergeCell ref="I599:L599"/>
    <mergeCell ref="A607:B607"/>
    <mergeCell ref="A608:B608"/>
    <mergeCell ref="A609:B609"/>
    <mergeCell ref="A610:B610"/>
    <mergeCell ref="A611:B611"/>
    <mergeCell ref="A616:A617"/>
    <mergeCell ref="P616:P617"/>
    <mergeCell ref="A618:B618"/>
    <mergeCell ref="A619:B619"/>
    <mergeCell ref="E619:G619"/>
    <mergeCell ref="D607:G607"/>
    <mergeCell ref="I607:K607"/>
    <mergeCell ref="I608:K608"/>
    <mergeCell ref="D609:G609"/>
    <mergeCell ref="I609:M609"/>
    <mergeCell ref="D610:G610"/>
    <mergeCell ref="E618:G618"/>
    <mergeCell ref="I618:K618"/>
    <mergeCell ref="A620:B620"/>
    <mergeCell ref="A621:B621"/>
    <mergeCell ref="A622:B622"/>
    <mergeCell ref="A626:A627"/>
    <mergeCell ref="P626:P627"/>
    <mergeCell ref="A628:B628"/>
    <mergeCell ref="A629:B629"/>
    <mergeCell ref="A630:B630"/>
    <mergeCell ref="A631:B631"/>
    <mergeCell ref="I628:L628"/>
    <mergeCell ref="D630:G630"/>
    <mergeCell ref="E631:G631"/>
    <mergeCell ref="I631:K631"/>
    <mergeCell ref="I620:L620"/>
    <mergeCell ref="D622:G622"/>
    <mergeCell ref="I622:K622"/>
    <mergeCell ref="D628:G628"/>
    <mergeCell ref="A632:B632"/>
    <mergeCell ref="A637:A638"/>
    <mergeCell ref="P637:P638"/>
    <mergeCell ref="A639:B639"/>
    <mergeCell ref="A640:B640"/>
    <mergeCell ref="A641:B641"/>
    <mergeCell ref="A642:B642"/>
    <mergeCell ref="A643:B643"/>
    <mergeCell ref="A647:A648"/>
    <mergeCell ref="P647:P648"/>
    <mergeCell ref="E639:G639"/>
    <mergeCell ref="I639:K639"/>
    <mergeCell ref="D640:G640"/>
    <mergeCell ref="I640:L640"/>
    <mergeCell ref="E641:G641"/>
    <mergeCell ref="I641:K641"/>
    <mergeCell ref="D642:G642"/>
    <mergeCell ref="E643:G643"/>
    <mergeCell ref="A649:B649"/>
    <mergeCell ref="A650:B650"/>
    <mergeCell ref="A651:B651"/>
    <mergeCell ref="A652:B652"/>
    <mergeCell ref="A653:B653"/>
    <mergeCell ref="A658:A659"/>
    <mergeCell ref="P658:P659"/>
    <mergeCell ref="A660:B660"/>
    <mergeCell ref="A661:B661"/>
    <mergeCell ref="D649:G649"/>
    <mergeCell ref="I649:K649"/>
    <mergeCell ref="E650:G650"/>
    <mergeCell ref="I650:K650"/>
    <mergeCell ref="D651:G651"/>
    <mergeCell ref="I651:L651"/>
    <mergeCell ref="E652:G652"/>
    <mergeCell ref="D653:G653"/>
    <mergeCell ref="E660:G660"/>
    <mergeCell ref="I660:L660"/>
    <mergeCell ref="D661:G661"/>
    <mergeCell ref="I661:K661"/>
    <mergeCell ref="A668:A669"/>
    <mergeCell ref="P668:P669"/>
    <mergeCell ref="A670:B670"/>
    <mergeCell ref="A671:B671"/>
    <mergeCell ref="A672:B672"/>
    <mergeCell ref="A673:B673"/>
    <mergeCell ref="D662:G662"/>
    <mergeCell ref="I662:K662"/>
    <mergeCell ref="D671:G671"/>
    <mergeCell ref="I671:K671"/>
    <mergeCell ref="L671:O671"/>
    <mergeCell ref="I672:L672"/>
    <mergeCell ref="P679:P680"/>
    <mergeCell ref="A681:B681"/>
    <mergeCell ref="A682:B682"/>
    <mergeCell ref="A683:B683"/>
    <mergeCell ref="A684:B684"/>
    <mergeCell ref="A685:B685"/>
    <mergeCell ref="A689:A690"/>
    <mergeCell ref="P689:P690"/>
    <mergeCell ref="D681:G681"/>
    <mergeCell ref="D684:G684"/>
    <mergeCell ref="P700:P701"/>
    <mergeCell ref="A702:B702"/>
    <mergeCell ref="A703:B703"/>
    <mergeCell ref="D693:G693"/>
    <mergeCell ref="I693:J693"/>
    <mergeCell ref="K693:L693"/>
    <mergeCell ref="E694:G694"/>
    <mergeCell ref="I694:L694"/>
    <mergeCell ref="D692:G692"/>
    <mergeCell ref="I692:M692"/>
    <mergeCell ref="C702:G702"/>
    <mergeCell ref="I702:L702"/>
    <mergeCell ref="E703:G703"/>
    <mergeCell ref="I703:L703"/>
    <mergeCell ref="A713:B713"/>
    <mergeCell ref="A714:B714"/>
    <mergeCell ref="A715:B715"/>
    <mergeCell ref="E704:G704"/>
    <mergeCell ref="I704:K704"/>
    <mergeCell ref="L704:O704"/>
    <mergeCell ref="E705:G705"/>
    <mergeCell ref="I705:K705"/>
    <mergeCell ref="L705:O705"/>
    <mergeCell ref="D706:G706"/>
    <mergeCell ref="I706:K706"/>
    <mergeCell ref="C712:G712"/>
    <mergeCell ref="I713:M713"/>
    <mergeCell ref="E714:G714"/>
    <mergeCell ref="I714:K714"/>
    <mergeCell ref="E715:G715"/>
    <mergeCell ref="I715:M715"/>
    <mergeCell ref="A704:B704"/>
    <mergeCell ref="A705:B705"/>
    <mergeCell ref="A706:B706"/>
    <mergeCell ref="A710:A711"/>
    <mergeCell ref="A662:B662"/>
    <mergeCell ref="A663:B663"/>
    <mergeCell ref="A664:B664"/>
    <mergeCell ref="A737:B737"/>
    <mergeCell ref="A716:B716"/>
    <mergeCell ref="A721:A722"/>
    <mergeCell ref="P721:P722"/>
    <mergeCell ref="A723:B723"/>
    <mergeCell ref="A724:B724"/>
    <mergeCell ref="A725:B725"/>
    <mergeCell ref="A726:B726"/>
    <mergeCell ref="A727:B727"/>
    <mergeCell ref="A731:A732"/>
    <mergeCell ref="P731:P732"/>
    <mergeCell ref="D716:G716"/>
    <mergeCell ref="I716:K716"/>
    <mergeCell ref="I726:L726"/>
    <mergeCell ref="D727:G727"/>
    <mergeCell ref="A733:B733"/>
    <mergeCell ref="A734:B734"/>
    <mergeCell ref="A735:B735"/>
    <mergeCell ref="A736:B736"/>
    <mergeCell ref="P710:P711"/>
    <mergeCell ref="A712:B712"/>
    <mergeCell ref="A742:A743"/>
    <mergeCell ref="P742:P743"/>
    <mergeCell ref="A744:B744"/>
    <mergeCell ref="A745:B745"/>
    <mergeCell ref="A746:B746"/>
    <mergeCell ref="A747:B747"/>
    <mergeCell ref="A748:B748"/>
    <mergeCell ref="D565:G565"/>
    <mergeCell ref="I565:L565"/>
    <mergeCell ref="E566:G566"/>
    <mergeCell ref="I566:K566"/>
    <mergeCell ref="D567:G567"/>
    <mergeCell ref="D576:G576"/>
    <mergeCell ref="D579:G579"/>
    <mergeCell ref="I589:L589"/>
    <mergeCell ref="I597:K597"/>
    <mergeCell ref="A691:B691"/>
    <mergeCell ref="A692:B692"/>
    <mergeCell ref="A693:B693"/>
    <mergeCell ref="A694:B694"/>
    <mergeCell ref="A695:B695"/>
    <mergeCell ref="A700:A701"/>
    <mergeCell ref="A674:B674"/>
    <mergeCell ref="A679:A680"/>
    <mergeCell ref="A752:A753"/>
    <mergeCell ref="P752:P753"/>
    <mergeCell ref="A754:B754"/>
    <mergeCell ref="A755:B755"/>
    <mergeCell ref="A756:B756"/>
    <mergeCell ref="A757:B757"/>
    <mergeCell ref="A758:B758"/>
    <mergeCell ref="A763:A764"/>
    <mergeCell ref="P763:P764"/>
    <mergeCell ref="A765:B765"/>
    <mergeCell ref="A766:B766"/>
    <mergeCell ref="A767:B767"/>
    <mergeCell ref="A768:B768"/>
    <mergeCell ref="A769:B769"/>
    <mergeCell ref="A773:A774"/>
    <mergeCell ref="P773:P774"/>
    <mergeCell ref="A775:B775"/>
    <mergeCell ref="A776:B776"/>
    <mergeCell ref="A790:B790"/>
    <mergeCell ref="A794:A795"/>
    <mergeCell ref="P794:P795"/>
    <mergeCell ref="A796:B796"/>
    <mergeCell ref="A797:B797"/>
    <mergeCell ref="A798:B798"/>
    <mergeCell ref="A799:B799"/>
    <mergeCell ref="A800:B800"/>
    <mergeCell ref="A777:B777"/>
    <mergeCell ref="A778:B778"/>
    <mergeCell ref="A779:B779"/>
    <mergeCell ref="A784:A785"/>
    <mergeCell ref="P784:P785"/>
    <mergeCell ref="A786:B786"/>
    <mergeCell ref="A787:B787"/>
    <mergeCell ref="A788:B788"/>
    <mergeCell ref="A789:B789"/>
  </mergeCells>
  <phoneticPr fontId="2" type="noConversion"/>
  <printOptions horizontalCentered="1"/>
  <pageMargins left="0.39370078740157483" right="0.39370078740157483" top="0.47244094488188981" bottom="0.59055118110236227" header="0.51181102362204722" footer="0.31496062992125984"/>
  <pageSetup paperSize="9" scale="80" orientation="landscape" r:id="rId1"/>
  <headerFooter alignWithMargins="0">
    <oddFooter>&amp;R&amp;D(&amp;T) : &amp;F : page_&amp;P/&amp;N</oddFooter>
  </headerFooter>
  <rowBreaks count="37" manualBreakCount="37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  <brk id="214" max="16383" man="1"/>
    <brk id="235" max="16383" man="1"/>
    <brk id="256" max="16383" man="1"/>
    <brk id="277" max="16383" man="1"/>
    <brk id="298" max="16383" man="1"/>
    <brk id="319" max="16383" man="1"/>
    <brk id="340" max="16383" man="1"/>
    <brk id="361" max="16383" man="1"/>
    <brk id="382" max="16383" man="1"/>
    <brk id="403" max="16383" man="1"/>
    <brk id="424" max="16383" man="1"/>
    <brk id="445" max="16383" man="1"/>
    <brk id="466" max="16383" man="1"/>
    <brk id="487" max="16383" man="1"/>
    <brk id="508" max="16383" man="1"/>
    <brk id="529" max="16383" man="1"/>
    <brk id="550" max="16383" man="1"/>
    <brk id="571" max="16383" man="1"/>
    <brk id="592" max="16383" man="1"/>
    <brk id="613" max="16383" man="1"/>
    <brk id="634" max="16383" man="1"/>
    <brk id="655" max="16383" man="1"/>
    <brk id="676" max="16383" man="1"/>
    <brk id="697" max="16383" man="1"/>
    <brk id="718" max="16383" man="1"/>
    <brk id="739" max="16383" man="1"/>
    <brk id="760" max="16383" man="1"/>
    <brk id="781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3"/>
  <sheetViews>
    <sheetView tabSelected="1" view="pageBreakPreview" zoomScale="98" zoomScaleNormal="110" zoomScaleSheetLayoutView="98" workbookViewId="0">
      <pane ySplit="5" topLeftCell="A6" activePane="bottomLeft" state="frozen"/>
      <selection pane="bottomLeft" activeCell="N43" sqref="N43"/>
    </sheetView>
  </sheetViews>
  <sheetFormatPr defaultRowHeight="17.25" x14ac:dyDescent="0.3"/>
  <cols>
    <col min="1" max="1" width="6.5703125" style="21" hidden="1" customWidth="1"/>
    <col min="2" max="2" width="11.7109375" style="21" customWidth="1"/>
    <col min="3" max="3" width="16.28515625" style="21" customWidth="1"/>
    <col min="4" max="4" width="8.140625" style="21" bestFit="1" customWidth="1"/>
    <col min="5" max="5" width="8.28515625" style="21" bestFit="1" customWidth="1"/>
    <col min="6" max="6" width="6.85546875" style="21" bestFit="1" customWidth="1"/>
    <col min="7" max="7" width="6.85546875" style="21" customWidth="1"/>
    <col min="8" max="9" width="7" style="21" customWidth="1"/>
    <col min="10" max="10" width="8.85546875" style="21" customWidth="1"/>
    <col min="11" max="11" width="8.28515625" style="21" bestFit="1" customWidth="1"/>
    <col min="12" max="12" width="7" style="21" bestFit="1" customWidth="1"/>
    <col min="13" max="13" width="8.140625" style="21" bestFit="1" customWidth="1"/>
    <col min="14" max="14" width="6.42578125" style="21" customWidth="1"/>
    <col min="15" max="15" width="7.42578125" style="21" customWidth="1"/>
    <col min="16" max="16" width="6.85546875" style="21" customWidth="1"/>
    <col min="17" max="17" width="8.85546875" style="21" customWidth="1"/>
    <col min="18" max="18" width="8.140625" style="21" bestFit="1" customWidth="1"/>
    <col min="19" max="19" width="7" style="21" customWidth="1"/>
    <col min="20" max="20" width="8.140625" style="21" bestFit="1" customWidth="1"/>
    <col min="21" max="16384" width="9.140625" style="21"/>
  </cols>
  <sheetData>
    <row r="1" spans="2:20" ht="26.25" x14ac:dyDescent="0.4">
      <c r="B1" s="197" t="s">
        <v>137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</row>
    <row r="2" spans="2:20" ht="21" x14ac:dyDescent="0.35">
      <c r="B2" s="6" t="s">
        <v>131</v>
      </c>
    </row>
    <row r="3" spans="2:20" ht="9.75" customHeight="1" x14ac:dyDescent="0.3"/>
    <row r="4" spans="2:20" ht="21" customHeight="1" x14ac:dyDescent="0.3">
      <c r="B4" s="199" t="s">
        <v>34</v>
      </c>
      <c r="C4" s="200" t="s">
        <v>43</v>
      </c>
      <c r="D4" s="200" t="s">
        <v>90</v>
      </c>
      <c r="E4" s="200" t="s">
        <v>46</v>
      </c>
      <c r="F4" s="200" t="s">
        <v>47</v>
      </c>
      <c r="G4" s="191" t="s">
        <v>37</v>
      </c>
      <c r="H4" s="192"/>
      <c r="I4" s="192"/>
      <c r="J4" s="192"/>
      <c r="K4" s="192"/>
      <c r="L4" s="192"/>
      <c r="M4" s="193"/>
      <c r="N4" s="194" t="s">
        <v>38</v>
      </c>
      <c r="O4" s="195"/>
      <c r="P4" s="195"/>
      <c r="Q4" s="195"/>
      <c r="R4" s="195"/>
      <c r="S4" s="195"/>
      <c r="T4" s="196"/>
    </row>
    <row r="5" spans="2:20" ht="94.5" customHeight="1" x14ac:dyDescent="0.3">
      <c r="B5" s="199"/>
      <c r="C5" s="200"/>
      <c r="D5" s="200"/>
      <c r="E5" s="200"/>
      <c r="F5" s="200"/>
      <c r="G5" s="23" t="s">
        <v>35</v>
      </c>
      <c r="H5" s="23" t="s">
        <v>36</v>
      </c>
      <c r="I5" s="24" t="s">
        <v>39</v>
      </c>
      <c r="J5" s="24" t="s">
        <v>40</v>
      </c>
      <c r="K5" s="38" t="s">
        <v>41</v>
      </c>
      <c r="L5" s="38" t="s">
        <v>44</v>
      </c>
      <c r="M5" s="38" t="s">
        <v>42</v>
      </c>
      <c r="N5" s="25" t="s">
        <v>35</v>
      </c>
      <c r="O5" s="25" t="s">
        <v>36</v>
      </c>
      <c r="P5" s="26" t="s">
        <v>39</v>
      </c>
      <c r="Q5" s="26" t="s">
        <v>40</v>
      </c>
      <c r="R5" s="38" t="s">
        <v>41</v>
      </c>
      <c r="S5" s="38" t="s">
        <v>44</v>
      </c>
      <c r="T5" s="38" t="s">
        <v>42</v>
      </c>
    </row>
    <row r="6" spans="2:20" ht="18.75" x14ac:dyDescent="0.3">
      <c r="B6" s="80" t="s">
        <v>91</v>
      </c>
      <c r="C6" s="80" t="s">
        <v>55</v>
      </c>
      <c r="D6" s="80" t="s">
        <v>56</v>
      </c>
      <c r="E6" s="80" t="s">
        <v>57</v>
      </c>
      <c r="F6" s="80" t="s">
        <v>58</v>
      </c>
      <c r="G6" s="81" t="s">
        <v>59</v>
      </c>
      <c r="H6" s="81" t="s">
        <v>60</v>
      </c>
      <c r="I6" s="81" t="s">
        <v>61</v>
      </c>
      <c r="J6" s="81" t="s">
        <v>62</v>
      </c>
      <c r="K6" s="82" t="s">
        <v>63</v>
      </c>
      <c r="L6" s="82" t="s">
        <v>64</v>
      </c>
      <c r="M6" s="83" t="s">
        <v>65</v>
      </c>
      <c r="N6" s="84" t="s">
        <v>66</v>
      </c>
      <c r="O6" s="84" t="s">
        <v>67</v>
      </c>
      <c r="P6" s="84" t="s">
        <v>68</v>
      </c>
      <c r="Q6" s="84" t="s">
        <v>69</v>
      </c>
      <c r="R6" s="84" t="s">
        <v>70</v>
      </c>
      <c r="S6" s="84" t="s">
        <v>71</v>
      </c>
      <c r="T6" s="85" t="s">
        <v>72</v>
      </c>
    </row>
    <row r="7" spans="2:20" x14ac:dyDescent="0.3">
      <c r="B7" s="86" t="s">
        <v>134</v>
      </c>
      <c r="C7" s="87">
        <v>14103</v>
      </c>
      <c r="D7" s="213">
        <v>32</v>
      </c>
      <c r="E7" s="214">
        <v>46</v>
      </c>
      <c r="F7" s="215">
        <v>3.5</v>
      </c>
      <c r="G7" s="216">
        <f>J7/I7</f>
        <v>28</v>
      </c>
      <c r="H7" s="88">
        <f>E7/F7</f>
        <v>13.142857142857142</v>
      </c>
      <c r="I7" s="214">
        <f>ตารางการใช้ห้องเรียนภาคต้น!P15</f>
        <v>4</v>
      </c>
      <c r="J7" s="214">
        <f>ตารางการใช้ห้องเรียนภาคต้น!P14</f>
        <v>112</v>
      </c>
      <c r="K7" s="88">
        <f>I7*100/35</f>
        <v>11.428571428571429</v>
      </c>
      <c r="L7" s="88">
        <f>(J7*F7*100)/(E7*I7)</f>
        <v>213.04347826086956</v>
      </c>
      <c r="M7" s="217">
        <f>K7*L7/100</f>
        <v>24.34782608695652</v>
      </c>
      <c r="N7" s="88">
        <f>Q7/P7</f>
        <v>28</v>
      </c>
      <c r="O7" s="88">
        <f>E7/F7</f>
        <v>13.142857142857142</v>
      </c>
      <c r="P7" s="214">
        <f>ตารางการใช้ห้องเรียนภาคต้น!P25</f>
        <v>9</v>
      </c>
      <c r="Q7" s="214">
        <f>ตารางการใช้ห้องเรียนภาคต้น!P24</f>
        <v>252</v>
      </c>
      <c r="R7" s="88">
        <f>P7*100/35</f>
        <v>25.714285714285715</v>
      </c>
      <c r="S7" s="88">
        <f>(Q7*F7*100)/(E7*P7)</f>
        <v>213.04347826086956</v>
      </c>
      <c r="T7" s="217">
        <f>R7*S7/100</f>
        <v>54.782608695652179</v>
      </c>
    </row>
    <row r="8" spans="2:20" x14ac:dyDescent="0.3">
      <c r="B8" s="89" t="s">
        <v>134</v>
      </c>
      <c r="C8" s="90">
        <v>14104</v>
      </c>
      <c r="D8" s="218">
        <v>35</v>
      </c>
      <c r="E8" s="106">
        <v>89</v>
      </c>
      <c r="F8" s="219">
        <v>3.5</v>
      </c>
      <c r="G8" s="108">
        <f t="shared" ref="G8:G41" si="0">J8/I8</f>
        <v>27</v>
      </c>
      <c r="H8" s="91">
        <f t="shared" ref="H8:H41" si="1">E8/F8</f>
        <v>25.428571428571427</v>
      </c>
      <c r="I8" s="106">
        <f>ตารางการใช้ห้องเรียนภาคต้น!P36</f>
        <v>16</v>
      </c>
      <c r="J8" s="106">
        <f>ตารางการใช้ห้องเรียนภาคต้น!P35</f>
        <v>432</v>
      </c>
      <c r="K8" s="91">
        <f t="shared" ref="K8:K41" si="2">I8*100/35</f>
        <v>45.714285714285715</v>
      </c>
      <c r="L8" s="91">
        <f t="shared" ref="L8:L41" si="3">(J8*F8*100)/(E8*I8)</f>
        <v>106.17977528089888</v>
      </c>
      <c r="M8" s="107">
        <f t="shared" ref="M8:M41" si="4">K8*L8/100</f>
        <v>48.539325842696634</v>
      </c>
      <c r="N8" s="91">
        <v>0</v>
      </c>
      <c r="O8" s="91">
        <f t="shared" ref="O8:O41" si="5">E8/F8</f>
        <v>25.428571428571427</v>
      </c>
      <c r="P8" s="106">
        <f>ตารางการใช้ห้องเรียนภาคต้น!P46</f>
        <v>0</v>
      </c>
      <c r="Q8" s="106">
        <f>ตารางการใช้ห้องเรียนภาคต้น!P45</f>
        <v>0</v>
      </c>
      <c r="R8" s="91">
        <f t="shared" ref="R8:R41" si="6">P8*100/35</f>
        <v>0</v>
      </c>
      <c r="S8" s="91">
        <v>0</v>
      </c>
      <c r="T8" s="107">
        <f t="shared" ref="T8:T41" si="7">R8*S8/100</f>
        <v>0</v>
      </c>
    </row>
    <row r="9" spans="2:20" x14ac:dyDescent="0.3">
      <c r="B9" s="89" t="s">
        <v>134</v>
      </c>
      <c r="C9" s="90">
        <v>14105</v>
      </c>
      <c r="D9" s="218">
        <v>32</v>
      </c>
      <c r="E9" s="106">
        <v>59</v>
      </c>
      <c r="F9" s="219">
        <v>3.5</v>
      </c>
      <c r="G9" s="108">
        <f t="shared" ref="G9:G18" si="8">J9/I9</f>
        <v>18.433333333333334</v>
      </c>
      <c r="H9" s="91">
        <f t="shared" ref="H9:H18" si="9">E9/F9</f>
        <v>16.857142857142858</v>
      </c>
      <c r="I9" s="106">
        <f>ตารางการใช้ห้องเรียนภาคต้น!P57</f>
        <v>30</v>
      </c>
      <c r="J9" s="106">
        <f>ตารางการใช้ห้องเรียนภาคต้น!P56</f>
        <v>553</v>
      </c>
      <c r="K9" s="91">
        <f t="shared" ref="K9:K18" si="10">I9*100/35</f>
        <v>85.714285714285708</v>
      </c>
      <c r="L9" s="91">
        <f t="shared" ref="L9:L18" si="11">(J9*F9*100)/(E9*I9)</f>
        <v>109.35028248587571</v>
      </c>
      <c r="M9" s="107">
        <f t="shared" ref="M9:M18" si="12">K9*L9/100</f>
        <v>93.72881355932202</v>
      </c>
      <c r="N9" s="91">
        <f t="shared" ref="N9:N18" si="13">Q9/P9</f>
        <v>25.260869565217391</v>
      </c>
      <c r="O9" s="91">
        <f t="shared" ref="O9:O18" si="14">E9/F9</f>
        <v>16.857142857142858</v>
      </c>
      <c r="P9" s="106">
        <f>ตารางการใช้ห้องเรียนภาคต้น!P67</f>
        <v>23</v>
      </c>
      <c r="Q9" s="106">
        <f>ตารางการใช้ห้องเรียนภาคต้น!P66</f>
        <v>581</v>
      </c>
      <c r="R9" s="91">
        <f t="shared" ref="R9:R18" si="15">P9*100/35</f>
        <v>65.714285714285708</v>
      </c>
      <c r="S9" s="91">
        <f t="shared" ref="S9:S18" si="16">(Q9*F9*100)/(E9*P9)</f>
        <v>149.85261606484895</v>
      </c>
      <c r="T9" s="107">
        <f t="shared" ref="T9:T18" si="17">R9*S9/100</f>
        <v>98.474576271186436</v>
      </c>
    </row>
    <row r="10" spans="2:20" x14ac:dyDescent="0.3">
      <c r="B10" s="89" t="s">
        <v>134</v>
      </c>
      <c r="C10" s="90">
        <v>14106</v>
      </c>
      <c r="D10" s="218">
        <v>40</v>
      </c>
      <c r="E10" s="106">
        <v>69</v>
      </c>
      <c r="F10" s="219">
        <v>3.5</v>
      </c>
      <c r="G10" s="108">
        <f t="shared" si="8"/>
        <v>23.782608695652176</v>
      </c>
      <c r="H10" s="91">
        <f t="shared" si="9"/>
        <v>19.714285714285715</v>
      </c>
      <c r="I10" s="106">
        <f>ตารางการใช้ห้องเรียนภาคต้น!P78</f>
        <v>23</v>
      </c>
      <c r="J10" s="106">
        <f>ตารางการใช้ห้องเรียนภาคต้น!P77</f>
        <v>547</v>
      </c>
      <c r="K10" s="91">
        <f t="shared" si="10"/>
        <v>65.714285714285708</v>
      </c>
      <c r="L10" s="91">
        <f t="shared" si="11"/>
        <v>120.6364209199748</v>
      </c>
      <c r="M10" s="107">
        <f t="shared" si="12"/>
        <v>79.275362318840564</v>
      </c>
      <c r="N10" s="91">
        <f t="shared" si="13"/>
        <v>25.333333333333332</v>
      </c>
      <c r="O10" s="91">
        <f t="shared" si="14"/>
        <v>19.714285714285715</v>
      </c>
      <c r="P10" s="106">
        <f>ตารางการใช้ห้องเรียนภาคต้น!P88</f>
        <v>21</v>
      </c>
      <c r="Q10" s="106">
        <f>ตารางการใช้ห้องเรียนภาคต้น!P87</f>
        <v>532</v>
      </c>
      <c r="R10" s="91">
        <f t="shared" si="15"/>
        <v>60</v>
      </c>
      <c r="S10" s="91">
        <f t="shared" si="16"/>
        <v>128.50241545893721</v>
      </c>
      <c r="T10" s="107">
        <f t="shared" si="17"/>
        <v>77.101449275362313</v>
      </c>
    </row>
    <row r="11" spans="2:20" x14ac:dyDescent="0.3">
      <c r="B11" s="89" t="s">
        <v>89</v>
      </c>
      <c r="C11" s="90">
        <v>14107</v>
      </c>
      <c r="D11" s="218">
        <v>72</v>
      </c>
      <c r="E11" s="106">
        <v>84</v>
      </c>
      <c r="F11" s="219">
        <v>1.1000000000000001</v>
      </c>
      <c r="G11" s="108">
        <f t="shared" si="8"/>
        <v>30.257142857142856</v>
      </c>
      <c r="H11" s="91">
        <f t="shared" si="9"/>
        <v>76.36363636363636</v>
      </c>
      <c r="I11" s="106">
        <f>ตารางการใช้ห้องเรียนภาคต้น!P99</f>
        <v>35</v>
      </c>
      <c r="J11" s="106">
        <f>ตารางการใช้ห้องเรียนภาคต้น!P98</f>
        <v>1059</v>
      </c>
      <c r="K11" s="91">
        <f t="shared" si="10"/>
        <v>100</v>
      </c>
      <c r="L11" s="91">
        <f t="shared" si="11"/>
        <v>39.622448979591844</v>
      </c>
      <c r="M11" s="107">
        <f t="shared" si="12"/>
        <v>39.622448979591844</v>
      </c>
      <c r="N11" s="91">
        <f t="shared" si="13"/>
        <v>39.228571428571428</v>
      </c>
      <c r="O11" s="91">
        <f t="shared" si="14"/>
        <v>76.36363636363636</v>
      </c>
      <c r="P11" s="106">
        <f>ตารางการใช้ห้องเรียนภาคต้น!P109</f>
        <v>35</v>
      </c>
      <c r="Q11" s="106">
        <f>ตารางการใช้ห้องเรียนภาคต้น!P108</f>
        <v>1373</v>
      </c>
      <c r="R11" s="91">
        <f t="shared" si="15"/>
        <v>100</v>
      </c>
      <c r="S11" s="91">
        <f t="shared" si="16"/>
        <v>51.370748299319736</v>
      </c>
      <c r="T11" s="107">
        <f t="shared" si="17"/>
        <v>51.370748299319736</v>
      </c>
    </row>
    <row r="12" spans="2:20" x14ac:dyDescent="0.3">
      <c r="B12" s="89" t="s">
        <v>89</v>
      </c>
      <c r="C12" s="90">
        <v>14108</v>
      </c>
      <c r="D12" s="218">
        <v>72</v>
      </c>
      <c r="E12" s="106">
        <v>84</v>
      </c>
      <c r="F12" s="219">
        <v>1.1000000000000001</v>
      </c>
      <c r="G12" s="108">
        <f t="shared" si="8"/>
        <v>29.885714285714286</v>
      </c>
      <c r="H12" s="91">
        <f t="shared" si="9"/>
        <v>76.36363636363636</v>
      </c>
      <c r="I12" s="106">
        <f>ตารางการใช้ห้องเรียนภาคต้น!P120</f>
        <v>35</v>
      </c>
      <c r="J12" s="106">
        <f>ตารางการใช้ห้องเรียนภาคต้น!P119</f>
        <v>1046</v>
      </c>
      <c r="K12" s="91">
        <f t="shared" si="10"/>
        <v>100</v>
      </c>
      <c r="L12" s="91">
        <f t="shared" si="11"/>
        <v>39.136054421768712</v>
      </c>
      <c r="M12" s="107">
        <f t="shared" si="12"/>
        <v>39.136054421768712</v>
      </c>
      <c r="N12" s="91">
        <f t="shared" si="13"/>
        <v>33.057142857142857</v>
      </c>
      <c r="O12" s="91">
        <f t="shared" si="14"/>
        <v>76.36363636363636</v>
      </c>
      <c r="P12" s="106">
        <f>ตารางการใช้ห้องเรียนภาคต้น!P130</f>
        <v>35</v>
      </c>
      <c r="Q12" s="106">
        <f>ตารางการใช้ห้องเรียนภาคต้น!P129</f>
        <v>1157</v>
      </c>
      <c r="R12" s="91">
        <f t="shared" si="15"/>
        <v>100</v>
      </c>
      <c r="S12" s="91">
        <f t="shared" si="16"/>
        <v>43.289115646258502</v>
      </c>
      <c r="T12" s="107">
        <f t="shared" si="17"/>
        <v>43.289115646258509</v>
      </c>
    </row>
    <row r="13" spans="2:20" x14ac:dyDescent="0.3">
      <c r="B13" s="89" t="s">
        <v>134</v>
      </c>
      <c r="C13" s="90">
        <v>14109</v>
      </c>
      <c r="D13" s="218">
        <v>36</v>
      </c>
      <c r="E13" s="106">
        <v>45</v>
      </c>
      <c r="F13" s="219">
        <v>3.5</v>
      </c>
      <c r="G13" s="108">
        <f t="shared" si="8"/>
        <v>29.777777777777779</v>
      </c>
      <c r="H13" s="91">
        <f t="shared" si="9"/>
        <v>12.857142857142858</v>
      </c>
      <c r="I13" s="106">
        <f>ตารางการใช้ห้องเรียนภาคต้น!P141</f>
        <v>9</v>
      </c>
      <c r="J13" s="106">
        <f>ตารางการใช้ห้องเรียนภาคต้น!P140</f>
        <v>268</v>
      </c>
      <c r="K13" s="91">
        <f t="shared" si="10"/>
        <v>25.714285714285715</v>
      </c>
      <c r="L13" s="91">
        <f t="shared" si="11"/>
        <v>231.60493827160494</v>
      </c>
      <c r="M13" s="107">
        <f t="shared" si="12"/>
        <v>59.555555555555557</v>
      </c>
      <c r="N13" s="91">
        <f t="shared" si="13"/>
        <v>30.214285714285715</v>
      </c>
      <c r="O13" s="91">
        <f t="shared" si="14"/>
        <v>12.857142857142858</v>
      </c>
      <c r="P13" s="106">
        <f>ตารางการใช้ห้องเรียนภาคต้น!P151</f>
        <v>28</v>
      </c>
      <c r="Q13" s="106">
        <f>ตารางการใช้ห้องเรียนภาคต้น!P150</f>
        <v>846</v>
      </c>
      <c r="R13" s="91">
        <f t="shared" si="15"/>
        <v>80</v>
      </c>
      <c r="S13" s="91">
        <f t="shared" si="16"/>
        <v>235</v>
      </c>
      <c r="T13" s="107">
        <f t="shared" si="17"/>
        <v>188</v>
      </c>
    </row>
    <row r="14" spans="2:20" x14ac:dyDescent="0.3">
      <c r="B14" s="89" t="s">
        <v>134</v>
      </c>
      <c r="C14" s="90">
        <v>14110</v>
      </c>
      <c r="D14" s="218">
        <v>36</v>
      </c>
      <c r="E14" s="106">
        <v>46.5</v>
      </c>
      <c r="F14" s="219">
        <v>3.5</v>
      </c>
      <c r="G14" s="108">
        <f t="shared" si="8"/>
        <v>22.666666666666668</v>
      </c>
      <c r="H14" s="91">
        <f t="shared" si="9"/>
        <v>13.285714285714286</v>
      </c>
      <c r="I14" s="106">
        <f>ตารางการใช้ห้องเรียนภาคต้น!P162</f>
        <v>12</v>
      </c>
      <c r="J14" s="106">
        <f>ตารางการใช้ห้องเรียนภาคต้น!P161</f>
        <v>272</v>
      </c>
      <c r="K14" s="91">
        <f t="shared" si="10"/>
        <v>34.285714285714285</v>
      </c>
      <c r="L14" s="91">
        <f t="shared" si="11"/>
        <v>170.60931899641577</v>
      </c>
      <c r="M14" s="107">
        <f t="shared" si="12"/>
        <v>58.494623655913976</v>
      </c>
      <c r="N14" s="91">
        <f t="shared" si="13"/>
        <v>11</v>
      </c>
      <c r="O14" s="91">
        <f t="shared" si="14"/>
        <v>13.285714285714286</v>
      </c>
      <c r="P14" s="106">
        <f>ตารางการใช้ห้องเรียนภาคต้น!P172</f>
        <v>4</v>
      </c>
      <c r="Q14" s="106">
        <f>ตารางการใช้ห้องเรียนภาคต้น!P171</f>
        <v>44</v>
      </c>
      <c r="R14" s="91">
        <f t="shared" si="15"/>
        <v>11.428571428571429</v>
      </c>
      <c r="S14" s="91">
        <f t="shared" si="16"/>
        <v>82.795698924731184</v>
      </c>
      <c r="T14" s="107">
        <f t="shared" si="17"/>
        <v>9.4623655913978499</v>
      </c>
    </row>
    <row r="15" spans="2:20" x14ac:dyDescent="0.3">
      <c r="B15" s="89" t="s">
        <v>134</v>
      </c>
      <c r="C15" s="90">
        <v>14111</v>
      </c>
      <c r="D15" s="218">
        <v>40</v>
      </c>
      <c r="E15" s="106">
        <v>69</v>
      </c>
      <c r="F15" s="219">
        <v>3.5</v>
      </c>
      <c r="G15" s="108">
        <f t="shared" si="8"/>
        <v>33.92307692307692</v>
      </c>
      <c r="H15" s="91">
        <f t="shared" si="9"/>
        <v>19.714285714285715</v>
      </c>
      <c r="I15" s="106">
        <f>ตารางการใช้ห้องเรียนภาคต้น!P183</f>
        <v>13</v>
      </c>
      <c r="J15" s="106">
        <f>ตารางการใช้ห้องเรียนภาคต้น!P182</f>
        <v>441</v>
      </c>
      <c r="K15" s="91">
        <f t="shared" si="10"/>
        <v>37.142857142857146</v>
      </c>
      <c r="L15" s="91">
        <f t="shared" si="11"/>
        <v>172.07357859531771</v>
      </c>
      <c r="M15" s="107">
        <f t="shared" si="12"/>
        <v>63.913043478260867</v>
      </c>
      <c r="N15" s="91">
        <f t="shared" si="13"/>
        <v>27.086956521739129</v>
      </c>
      <c r="O15" s="91">
        <f t="shared" si="14"/>
        <v>19.714285714285715</v>
      </c>
      <c r="P15" s="106">
        <f>ตารางการใช้ห้องเรียนภาคต้น!P193</f>
        <v>23</v>
      </c>
      <c r="Q15" s="106">
        <f>ตารางการใช้ห้องเรียนภาคต้น!P192</f>
        <v>623</v>
      </c>
      <c r="R15" s="91">
        <f t="shared" si="15"/>
        <v>65.714285714285708</v>
      </c>
      <c r="S15" s="91">
        <f t="shared" si="16"/>
        <v>137.39760554505355</v>
      </c>
      <c r="T15" s="107">
        <f t="shared" si="17"/>
        <v>90.289855072463766</v>
      </c>
    </row>
    <row r="16" spans="2:20" x14ac:dyDescent="0.3">
      <c r="B16" s="89" t="s">
        <v>134</v>
      </c>
      <c r="C16" s="90">
        <v>14112</v>
      </c>
      <c r="D16" s="218">
        <v>38</v>
      </c>
      <c r="E16" s="106">
        <v>48</v>
      </c>
      <c r="F16" s="219">
        <v>3.5</v>
      </c>
      <c r="G16" s="108">
        <f t="shared" si="8"/>
        <v>36.037037037037038</v>
      </c>
      <c r="H16" s="91">
        <f t="shared" si="9"/>
        <v>13.714285714285714</v>
      </c>
      <c r="I16" s="106">
        <f>ตารางการใช้ห้องเรียนภาคต้น!P204</f>
        <v>27</v>
      </c>
      <c r="J16" s="106">
        <f>ตารางการใช้ห้องเรียนภาคต้น!P203</f>
        <v>973</v>
      </c>
      <c r="K16" s="91">
        <f t="shared" si="10"/>
        <v>77.142857142857139</v>
      </c>
      <c r="L16" s="91">
        <f t="shared" si="11"/>
        <v>262.77006172839504</v>
      </c>
      <c r="M16" s="107">
        <f t="shared" si="12"/>
        <v>202.70833333333329</v>
      </c>
      <c r="N16" s="91">
        <f t="shared" si="13"/>
        <v>21.647058823529413</v>
      </c>
      <c r="O16" s="91">
        <f t="shared" si="14"/>
        <v>13.714285714285714</v>
      </c>
      <c r="P16" s="106">
        <f>ตารางการใช้ห้องเรียนภาคต้น!P214</f>
        <v>17</v>
      </c>
      <c r="Q16" s="106">
        <f>ตารางการใช้ห้องเรียนภาคต้น!P213</f>
        <v>368</v>
      </c>
      <c r="R16" s="91">
        <f t="shared" si="15"/>
        <v>48.571428571428569</v>
      </c>
      <c r="S16" s="91">
        <f t="shared" si="16"/>
        <v>157.84313725490196</v>
      </c>
      <c r="T16" s="107">
        <f t="shared" si="17"/>
        <v>76.666666666666657</v>
      </c>
    </row>
    <row r="17" spans="2:20" x14ac:dyDescent="0.3">
      <c r="B17" s="89" t="s">
        <v>89</v>
      </c>
      <c r="C17" s="90">
        <v>14113</v>
      </c>
      <c r="D17" s="218">
        <v>50</v>
      </c>
      <c r="E17" s="106">
        <v>70.5</v>
      </c>
      <c r="F17" s="219">
        <v>1.1000000000000001</v>
      </c>
      <c r="G17" s="108">
        <f t="shared" si="8"/>
        <v>28.413793103448278</v>
      </c>
      <c r="H17" s="91">
        <f t="shared" si="9"/>
        <v>64.090909090909079</v>
      </c>
      <c r="I17" s="106">
        <f>ตารางการใช้ห้องเรียนภาคต้น!P225</f>
        <v>29</v>
      </c>
      <c r="J17" s="106">
        <f>ตารางการใช้ห้องเรียนภาคต้น!P224</f>
        <v>824</v>
      </c>
      <c r="K17" s="91">
        <f t="shared" si="10"/>
        <v>82.857142857142861</v>
      </c>
      <c r="L17" s="91">
        <f t="shared" si="11"/>
        <v>44.333577891905115</v>
      </c>
      <c r="M17" s="107">
        <f t="shared" si="12"/>
        <v>36.733535967578526</v>
      </c>
      <c r="N17" s="91">
        <v>0</v>
      </c>
      <c r="O17" s="91">
        <f t="shared" si="14"/>
        <v>64.090909090909079</v>
      </c>
      <c r="P17" s="106">
        <f>ตารางการใช้ห้องเรียนภาคต้น!P235</f>
        <v>0</v>
      </c>
      <c r="Q17" s="106">
        <f>ตารางการใช้ห้องเรียนภาคต้น!P234</f>
        <v>0</v>
      </c>
      <c r="R17" s="91">
        <f t="shared" si="15"/>
        <v>0</v>
      </c>
      <c r="S17" s="91">
        <v>0</v>
      </c>
      <c r="T17" s="107">
        <f t="shared" si="17"/>
        <v>0</v>
      </c>
    </row>
    <row r="18" spans="2:20" x14ac:dyDescent="0.3">
      <c r="B18" s="89" t="s">
        <v>89</v>
      </c>
      <c r="C18" s="90">
        <v>14114</v>
      </c>
      <c r="D18" s="218">
        <v>50</v>
      </c>
      <c r="E18" s="106">
        <v>70.5</v>
      </c>
      <c r="F18" s="219">
        <v>1.1000000000000001</v>
      </c>
      <c r="G18" s="108">
        <f t="shared" si="8"/>
        <v>19.580645161290324</v>
      </c>
      <c r="H18" s="91">
        <f t="shared" si="9"/>
        <v>64.090909090909079</v>
      </c>
      <c r="I18" s="106">
        <f>ตารางการใช้ห้องเรียนภาคต้น!P246</f>
        <v>31</v>
      </c>
      <c r="J18" s="106">
        <f>ตารางการใช้ห้องเรียนภาคต้น!P245</f>
        <v>607</v>
      </c>
      <c r="K18" s="91">
        <f t="shared" si="10"/>
        <v>88.571428571428569</v>
      </c>
      <c r="L18" s="91">
        <f t="shared" si="11"/>
        <v>30.551361244566461</v>
      </c>
      <c r="M18" s="107">
        <f t="shared" si="12"/>
        <v>27.059777102330294</v>
      </c>
      <c r="N18" s="91">
        <f t="shared" si="13"/>
        <v>25.647058823529413</v>
      </c>
      <c r="O18" s="91">
        <f t="shared" si="14"/>
        <v>64.090909090909079</v>
      </c>
      <c r="P18" s="106">
        <f>ตารางการใช้ห้องเรียนภาคต้น!P256</f>
        <v>34</v>
      </c>
      <c r="Q18" s="106">
        <f>ตารางการใช้ห้องเรียนภาคต้น!P255</f>
        <v>872</v>
      </c>
      <c r="R18" s="91">
        <f t="shared" si="15"/>
        <v>97.142857142857139</v>
      </c>
      <c r="S18" s="91">
        <f t="shared" si="16"/>
        <v>40.016687526074257</v>
      </c>
      <c r="T18" s="107">
        <f t="shared" si="17"/>
        <v>38.873353596757845</v>
      </c>
    </row>
    <row r="19" spans="2:20" x14ac:dyDescent="0.3">
      <c r="B19" s="89" t="s">
        <v>134</v>
      </c>
      <c r="C19" s="90">
        <v>14117</v>
      </c>
      <c r="D19" s="218">
        <v>40</v>
      </c>
      <c r="E19" s="106">
        <v>56</v>
      </c>
      <c r="F19" s="219">
        <v>3.5</v>
      </c>
      <c r="G19" s="108">
        <f t="shared" si="0"/>
        <v>31.657142857142858</v>
      </c>
      <c r="H19" s="91">
        <f t="shared" si="1"/>
        <v>16</v>
      </c>
      <c r="I19" s="106">
        <f>ตารางการใช้ห้องเรียนภาคต้น!P267</f>
        <v>35</v>
      </c>
      <c r="J19" s="106">
        <f>ตารางการใช้ห้องเรียนภาคต้น!P266</f>
        <v>1108</v>
      </c>
      <c r="K19" s="91">
        <f t="shared" si="2"/>
        <v>100</v>
      </c>
      <c r="L19" s="91">
        <f t="shared" si="3"/>
        <v>197.85714285714286</v>
      </c>
      <c r="M19" s="107">
        <f t="shared" si="4"/>
        <v>197.85714285714286</v>
      </c>
      <c r="N19" s="91">
        <f t="shared" ref="N19:N40" si="18">Q19/P19</f>
        <v>30.714285714285715</v>
      </c>
      <c r="O19" s="91">
        <f t="shared" si="5"/>
        <v>16</v>
      </c>
      <c r="P19" s="106">
        <f>ตารางการใช้ห้องเรียนภาคต้น!P277</f>
        <v>21</v>
      </c>
      <c r="Q19" s="106">
        <f>ตารางการใช้ห้องเรียนภาคต้น!P276</f>
        <v>645</v>
      </c>
      <c r="R19" s="91">
        <f t="shared" si="6"/>
        <v>60</v>
      </c>
      <c r="S19" s="91">
        <f t="shared" ref="S19:S40" si="19">(Q19*F19*100)/(E19*P19)</f>
        <v>191.96428571428572</v>
      </c>
      <c r="T19" s="107">
        <f t="shared" si="7"/>
        <v>115.17857142857143</v>
      </c>
    </row>
    <row r="20" spans="2:20" x14ac:dyDescent="0.3">
      <c r="B20" s="89" t="s">
        <v>134</v>
      </c>
      <c r="C20" s="90">
        <v>14122</v>
      </c>
      <c r="D20" s="218">
        <v>60</v>
      </c>
      <c r="E20" s="106">
        <v>69</v>
      </c>
      <c r="F20" s="219">
        <v>3</v>
      </c>
      <c r="G20" s="108">
        <v>0</v>
      </c>
      <c r="H20" s="91">
        <f t="shared" si="1"/>
        <v>23</v>
      </c>
      <c r="I20" s="106">
        <f>ตารางการใช้ห้องเรียนภาคต้น!P288</f>
        <v>0</v>
      </c>
      <c r="J20" s="106">
        <f>ตารางการใช้ห้องเรียนภาคต้น!P287</f>
        <v>0</v>
      </c>
      <c r="K20" s="91">
        <f t="shared" si="2"/>
        <v>0</v>
      </c>
      <c r="L20" s="91">
        <v>0</v>
      </c>
      <c r="M20" s="107">
        <f t="shared" si="4"/>
        <v>0</v>
      </c>
      <c r="N20" s="91">
        <f t="shared" si="18"/>
        <v>41</v>
      </c>
      <c r="O20" s="91">
        <f t="shared" si="5"/>
        <v>23</v>
      </c>
      <c r="P20" s="106">
        <f>ตารางการใช้ห้องเรียนภาคต้น!P298</f>
        <v>3</v>
      </c>
      <c r="Q20" s="106">
        <f>ตารางการใช้ห้องเรียนภาคต้น!P297</f>
        <v>123</v>
      </c>
      <c r="R20" s="91">
        <f t="shared" si="6"/>
        <v>8.5714285714285712</v>
      </c>
      <c r="S20" s="91">
        <f t="shared" si="19"/>
        <v>178.2608695652174</v>
      </c>
      <c r="T20" s="107">
        <f t="shared" si="7"/>
        <v>15.279503105590063</v>
      </c>
    </row>
    <row r="21" spans="2:20" x14ac:dyDescent="0.3">
      <c r="B21" s="89" t="s">
        <v>134</v>
      </c>
      <c r="C21" s="90">
        <v>14202</v>
      </c>
      <c r="D21" s="218">
        <v>30</v>
      </c>
      <c r="E21" s="106">
        <v>69</v>
      </c>
      <c r="F21" s="219">
        <v>3.5</v>
      </c>
      <c r="G21" s="108">
        <f t="shared" si="0"/>
        <v>47.583333333333336</v>
      </c>
      <c r="H21" s="91">
        <f t="shared" si="1"/>
        <v>19.714285714285715</v>
      </c>
      <c r="I21" s="106">
        <f>ตารางการใช้ห้องเรียนภาคต้น!P309</f>
        <v>24</v>
      </c>
      <c r="J21" s="106">
        <f>ตารางการใช้ห้องเรียนภาคต้น!P308</f>
        <v>1142</v>
      </c>
      <c r="K21" s="91">
        <f t="shared" si="2"/>
        <v>68.571428571428569</v>
      </c>
      <c r="L21" s="91">
        <f t="shared" si="3"/>
        <v>241.3647342995169</v>
      </c>
      <c r="M21" s="107">
        <f t="shared" si="4"/>
        <v>165.50724637681159</v>
      </c>
      <c r="N21" s="91">
        <f t="shared" si="18"/>
        <v>29.36</v>
      </c>
      <c r="O21" s="91">
        <f t="shared" si="5"/>
        <v>19.714285714285715</v>
      </c>
      <c r="P21" s="106">
        <f>ตารางการใช้ห้องเรียนภาคต้น!P319</f>
        <v>25</v>
      </c>
      <c r="Q21" s="106">
        <f>ตารางการใช้ห้องเรียนภาคต้น!P318</f>
        <v>734</v>
      </c>
      <c r="R21" s="91">
        <f t="shared" si="6"/>
        <v>71.428571428571431</v>
      </c>
      <c r="S21" s="91">
        <f t="shared" si="19"/>
        <v>148.92753623188406</v>
      </c>
      <c r="T21" s="107">
        <f t="shared" si="7"/>
        <v>106.37681159420291</v>
      </c>
    </row>
    <row r="22" spans="2:20" x14ac:dyDescent="0.3">
      <c r="B22" s="89" t="s">
        <v>134</v>
      </c>
      <c r="C22" s="90">
        <v>14203</v>
      </c>
      <c r="D22" s="218">
        <v>60</v>
      </c>
      <c r="E22" s="106">
        <v>69</v>
      </c>
      <c r="F22" s="219">
        <v>3</v>
      </c>
      <c r="G22" s="108">
        <f t="shared" si="0"/>
        <v>24.677419354838708</v>
      </c>
      <c r="H22" s="91">
        <f t="shared" si="1"/>
        <v>23</v>
      </c>
      <c r="I22" s="106">
        <f>ตารางการใช้ห้องเรียนภาคต้น!P330</f>
        <v>31</v>
      </c>
      <c r="J22" s="106">
        <f>ตารางการใช้ห้องเรียนภาคต้น!P329</f>
        <v>765</v>
      </c>
      <c r="K22" s="91">
        <f t="shared" si="2"/>
        <v>88.571428571428569</v>
      </c>
      <c r="L22" s="91">
        <f t="shared" si="3"/>
        <v>107.29312762973352</v>
      </c>
      <c r="M22" s="107">
        <f t="shared" si="4"/>
        <v>95.031055900621126</v>
      </c>
      <c r="N22" s="91">
        <f t="shared" si="18"/>
        <v>27</v>
      </c>
      <c r="O22" s="91">
        <f t="shared" si="5"/>
        <v>23</v>
      </c>
      <c r="P22" s="106">
        <f>ตารางการใช้ห้องเรียนภาคต้น!P340</f>
        <v>3</v>
      </c>
      <c r="Q22" s="106">
        <f>ตารางการใช้ห้องเรียนภาคต้น!P339</f>
        <v>81</v>
      </c>
      <c r="R22" s="91">
        <f t="shared" si="6"/>
        <v>8.5714285714285712</v>
      </c>
      <c r="S22" s="91">
        <f t="shared" si="19"/>
        <v>117.39130434782609</v>
      </c>
      <c r="T22" s="107">
        <f t="shared" si="7"/>
        <v>10.062111801242235</v>
      </c>
    </row>
    <row r="23" spans="2:20" x14ac:dyDescent="0.3">
      <c r="B23" s="89" t="s">
        <v>134</v>
      </c>
      <c r="C23" s="90">
        <v>14204</v>
      </c>
      <c r="D23" s="218">
        <v>60</v>
      </c>
      <c r="E23" s="106">
        <v>97</v>
      </c>
      <c r="F23" s="219">
        <v>3</v>
      </c>
      <c r="G23" s="108">
        <f t="shared" ref="G23:G35" si="20">J23/I23</f>
        <v>34.6875</v>
      </c>
      <c r="H23" s="91">
        <f t="shared" ref="H23:H35" si="21">E23/F23</f>
        <v>32.333333333333336</v>
      </c>
      <c r="I23" s="106">
        <f>ตารางการใช้ห้องเรียนภาคต้น!P351</f>
        <v>32</v>
      </c>
      <c r="J23" s="106">
        <f>ตารางการใช้ห้องเรียนภาคต้น!P350</f>
        <v>1110</v>
      </c>
      <c r="K23" s="91">
        <f t="shared" ref="K23:K35" si="22">I23*100/35</f>
        <v>91.428571428571431</v>
      </c>
      <c r="L23" s="91">
        <f t="shared" ref="L23:L35" si="23">(J23*F23*100)/(E23*I23)</f>
        <v>107.28092783505154</v>
      </c>
      <c r="M23" s="107">
        <f t="shared" ref="M23:M35" si="24">K23*L23/100</f>
        <v>98.085419734904264</v>
      </c>
      <c r="N23" s="91">
        <f t="shared" ref="N23:N35" si="25">Q23/P23</f>
        <v>24.217391304347824</v>
      </c>
      <c r="O23" s="91">
        <f t="shared" ref="O23:O35" si="26">E23/F23</f>
        <v>32.333333333333336</v>
      </c>
      <c r="P23" s="106">
        <f>ตารางการใช้ห้องเรียนภาคต้น!P361</f>
        <v>23</v>
      </c>
      <c r="Q23" s="106">
        <f>ตารางการใช้ห้องเรียนภาคต้น!P360</f>
        <v>557</v>
      </c>
      <c r="R23" s="91">
        <f t="shared" ref="R23:R35" si="27">P23*100/35</f>
        <v>65.714285714285708</v>
      </c>
      <c r="S23" s="91">
        <f t="shared" ref="S23:S35" si="28">(Q23*F23*100)/(E23*P23)</f>
        <v>74.899148363962354</v>
      </c>
      <c r="T23" s="107">
        <f t="shared" ref="T23:T35" si="29">R23*S23/100</f>
        <v>49.219440353460968</v>
      </c>
    </row>
    <row r="24" spans="2:20" x14ac:dyDescent="0.3">
      <c r="B24" s="89" t="s">
        <v>134</v>
      </c>
      <c r="C24" s="90">
        <v>14205</v>
      </c>
      <c r="D24" s="218">
        <v>60</v>
      </c>
      <c r="E24" s="106">
        <v>97</v>
      </c>
      <c r="F24" s="219">
        <v>3</v>
      </c>
      <c r="G24" s="108">
        <f t="shared" si="20"/>
        <v>32.4</v>
      </c>
      <c r="H24" s="91">
        <f t="shared" si="21"/>
        <v>32.333333333333336</v>
      </c>
      <c r="I24" s="106">
        <f>ตารางการใช้ห้องเรียนภาคต้น!P372</f>
        <v>35</v>
      </c>
      <c r="J24" s="106">
        <f>ตารางการใช้ห้องเรียนภาคต้น!P371</f>
        <v>1134</v>
      </c>
      <c r="K24" s="91">
        <f t="shared" si="22"/>
        <v>100</v>
      </c>
      <c r="L24" s="91">
        <f t="shared" si="23"/>
        <v>100.20618556701031</v>
      </c>
      <c r="M24" s="107">
        <f t="shared" si="24"/>
        <v>100.20618556701031</v>
      </c>
      <c r="N24" s="91">
        <f t="shared" si="25"/>
        <v>34.857142857142854</v>
      </c>
      <c r="O24" s="91">
        <f t="shared" si="26"/>
        <v>32.333333333333336</v>
      </c>
      <c r="P24" s="106">
        <f>ตารางการใช้ห้องเรียนภาคต้น!P382</f>
        <v>21</v>
      </c>
      <c r="Q24" s="106">
        <f>ตารางการใช้ห้องเรียนภาคต้น!P381</f>
        <v>732</v>
      </c>
      <c r="R24" s="91">
        <f t="shared" si="27"/>
        <v>60</v>
      </c>
      <c r="S24" s="91">
        <f t="shared" si="28"/>
        <v>107.80559646539028</v>
      </c>
      <c r="T24" s="107">
        <f t="shared" si="29"/>
        <v>64.683357879234165</v>
      </c>
    </row>
    <row r="25" spans="2:20" x14ac:dyDescent="0.3">
      <c r="B25" s="89" t="s">
        <v>134</v>
      </c>
      <c r="C25" s="90">
        <v>14206</v>
      </c>
      <c r="D25" s="218">
        <v>40</v>
      </c>
      <c r="E25" s="106">
        <v>69</v>
      </c>
      <c r="F25" s="219">
        <v>3.5</v>
      </c>
      <c r="G25" s="108">
        <f t="shared" si="20"/>
        <v>29.294117647058822</v>
      </c>
      <c r="H25" s="91">
        <f t="shared" si="21"/>
        <v>19.714285714285715</v>
      </c>
      <c r="I25" s="106">
        <f>ตารางการใช้ห้องเรียนภาคต้น!P393</f>
        <v>17</v>
      </c>
      <c r="J25" s="106">
        <f>ตารางการใช้ห้องเรียนภาคต้น!P392</f>
        <v>498</v>
      </c>
      <c r="K25" s="91">
        <f t="shared" si="22"/>
        <v>48.571428571428569</v>
      </c>
      <c r="L25" s="91">
        <f t="shared" si="23"/>
        <v>148.5933503836317</v>
      </c>
      <c r="M25" s="107">
        <f t="shared" si="24"/>
        <v>72.173913043478251</v>
      </c>
      <c r="N25" s="91">
        <f t="shared" si="25"/>
        <v>14.214285714285714</v>
      </c>
      <c r="O25" s="91">
        <f t="shared" si="26"/>
        <v>19.714285714285715</v>
      </c>
      <c r="P25" s="106">
        <f>ตารางการใช้ห้องเรียนภาคต้น!P403</f>
        <v>14</v>
      </c>
      <c r="Q25" s="106">
        <f>ตารางการใช้ห้องเรียนภาคต้น!P402</f>
        <v>199</v>
      </c>
      <c r="R25" s="91">
        <f t="shared" si="27"/>
        <v>40</v>
      </c>
      <c r="S25" s="91">
        <f t="shared" si="28"/>
        <v>72.101449275362313</v>
      </c>
      <c r="T25" s="107">
        <f t="shared" si="29"/>
        <v>28.840579710144926</v>
      </c>
    </row>
    <row r="26" spans="2:20" x14ac:dyDescent="0.3">
      <c r="B26" s="89" t="s">
        <v>89</v>
      </c>
      <c r="C26" s="90">
        <v>14207</v>
      </c>
      <c r="D26" s="218">
        <v>40</v>
      </c>
      <c r="E26" s="106">
        <v>97</v>
      </c>
      <c r="F26" s="219">
        <v>1.1000000000000001</v>
      </c>
      <c r="G26" s="108">
        <f t="shared" si="20"/>
        <v>33.952380952380949</v>
      </c>
      <c r="H26" s="91">
        <f t="shared" si="21"/>
        <v>88.181818181818173</v>
      </c>
      <c r="I26" s="106">
        <f>ตารางการใช้ห้องเรียนภาคต้น!P414</f>
        <v>21</v>
      </c>
      <c r="J26" s="106">
        <f>ตารางการใช้ห้องเรียนภาคต้น!P413</f>
        <v>713</v>
      </c>
      <c r="K26" s="91">
        <f t="shared" si="22"/>
        <v>60</v>
      </c>
      <c r="L26" s="91">
        <f t="shared" si="23"/>
        <v>38.5027000490918</v>
      </c>
      <c r="M26" s="107">
        <f t="shared" si="24"/>
        <v>23.101620029455081</v>
      </c>
      <c r="N26" s="91">
        <f t="shared" si="25"/>
        <v>29.058823529411764</v>
      </c>
      <c r="O26" s="91">
        <f t="shared" si="26"/>
        <v>88.181818181818173</v>
      </c>
      <c r="P26" s="106">
        <f>ตารางการใช้ห้องเรียนภาคต้น!P424</f>
        <v>17</v>
      </c>
      <c r="Q26" s="106">
        <f>ตารางการใช้ห้องเรียนภาคต้น!P423</f>
        <v>494</v>
      </c>
      <c r="R26" s="91">
        <f t="shared" si="27"/>
        <v>48.571428571428569</v>
      </c>
      <c r="S26" s="91">
        <f t="shared" si="28"/>
        <v>32.953305033353551</v>
      </c>
      <c r="T26" s="107">
        <f t="shared" si="29"/>
        <v>16.005891016200295</v>
      </c>
    </row>
    <row r="27" spans="2:20" x14ac:dyDescent="0.3">
      <c r="B27" s="89" t="s">
        <v>134</v>
      </c>
      <c r="C27" s="90">
        <v>14208</v>
      </c>
      <c r="D27" s="218">
        <v>40</v>
      </c>
      <c r="E27" s="106">
        <v>69</v>
      </c>
      <c r="F27" s="219">
        <v>3.5</v>
      </c>
      <c r="G27" s="108">
        <f t="shared" si="20"/>
        <v>25.263157894736842</v>
      </c>
      <c r="H27" s="91">
        <f t="shared" si="21"/>
        <v>19.714285714285715</v>
      </c>
      <c r="I27" s="106">
        <f>ตารางการใช้ห้องเรียนภาคต้น!P435</f>
        <v>19</v>
      </c>
      <c r="J27" s="106">
        <f>ตารางการใช้ห้องเรียนภาคต้น!P434</f>
        <v>480</v>
      </c>
      <c r="K27" s="91">
        <f t="shared" si="22"/>
        <v>54.285714285714285</v>
      </c>
      <c r="L27" s="91">
        <f t="shared" si="23"/>
        <v>128.14645308924486</v>
      </c>
      <c r="M27" s="107">
        <f t="shared" si="24"/>
        <v>69.565217391304344</v>
      </c>
      <c r="N27" s="91">
        <f t="shared" si="25"/>
        <v>27.416666666666668</v>
      </c>
      <c r="O27" s="91">
        <f t="shared" si="26"/>
        <v>19.714285714285715</v>
      </c>
      <c r="P27" s="106">
        <f>ตารางการใช้ห้องเรียนภาคต้น!P445</f>
        <v>24</v>
      </c>
      <c r="Q27" s="106">
        <f>ตารางการใช้ห้องเรียนภาคต้น!P444</f>
        <v>658</v>
      </c>
      <c r="R27" s="91">
        <f t="shared" si="27"/>
        <v>68.571428571428569</v>
      </c>
      <c r="S27" s="91">
        <f t="shared" si="28"/>
        <v>139.07004830917873</v>
      </c>
      <c r="T27" s="107">
        <f t="shared" si="29"/>
        <v>95.362318840579704</v>
      </c>
    </row>
    <row r="28" spans="2:20" x14ac:dyDescent="0.3">
      <c r="B28" s="131" t="s">
        <v>134</v>
      </c>
      <c r="C28" s="132">
        <v>14209</v>
      </c>
      <c r="D28" s="220">
        <v>30</v>
      </c>
      <c r="E28" s="134">
        <v>72</v>
      </c>
      <c r="F28" s="221">
        <v>3.5</v>
      </c>
      <c r="G28" s="222">
        <f t="shared" si="20"/>
        <v>26.90625</v>
      </c>
      <c r="H28" s="133">
        <f t="shared" si="21"/>
        <v>20.571428571428573</v>
      </c>
      <c r="I28" s="134">
        <f>ตารางการใช้ห้องเรียนภาคต้น!P456</f>
        <v>32</v>
      </c>
      <c r="J28" s="134">
        <f>ตารางการใช้ห้องเรียนภาคต้น!P455</f>
        <v>861</v>
      </c>
      <c r="K28" s="133">
        <f t="shared" si="22"/>
        <v>91.428571428571431</v>
      </c>
      <c r="L28" s="133">
        <f t="shared" si="23"/>
        <v>130.79427083333334</v>
      </c>
      <c r="M28" s="135">
        <f t="shared" si="24"/>
        <v>119.58333333333334</v>
      </c>
      <c r="N28" s="133">
        <f t="shared" si="25"/>
        <v>21.62857142857143</v>
      </c>
      <c r="O28" s="133">
        <f t="shared" si="26"/>
        <v>20.571428571428573</v>
      </c>
      <c r="P28" s="134">
        <f>ตารางการใช้ห้องเรียนภาคต้น!P466</f>
        <v>35</v>
      </c>
      <c r="Q28" s="134">
        <f>ตารางการใช้ห้องเรียนภาคต้น!P465</f>
        <v>757</v>
      </c>
      <c r="R28" s="133">
        <f t="shared" si="27"/>
        <v>100</v>
      </c>
      <c r="S28" s="133">
        <f t="shared" si="28"/>
        <v>105.13888888888889</v>
      </c>
      <c r="T28" s="135">
        <f t="shared" si="29"/>
        <v>105.13888888888889</v>
      </c>
    </row>
    <row r="29" spans="2:20" x14ac:dyDescent="0.3">
      <c r="B29" s="210" t="s">
        <v>134</v>
      </c>
      <c r="C29" s="211">
        <v>14210</v>
      </c>
      <c r="D29" s="223">
        <v>40</v>
      </c>
      <c r="E29" s="224">
        <v>80</v>
      </c>
      <c r="F29" s="225">
        <v>3.5</v>
      </c>
      <c r="G29" s="226">
        <f t="shared" si="20"/>
        <v>14.428571428571429</v>
      </c>
      <c r="H29" s="212">
        <f t="shared" si="21"/>
        <v>22.857142857142858</v>
      </c>
      <c r="I29" s="224">
        <f>ตารางการใช้ห้องเรียนภาคต้น!P477</f>
        <v>7</v>
      </c>
      <c r="J29" s="224">
        <f>ตารางการใช้ห้องเรียนภาคต้น!P476</f>
        <v>101</v>
      </c>
      <c r="K29" s="212">
        <f t="shared" si="22"/>
        <v>20</v>
      </c>
      <c r="L29" s="212">
        <f t="shared" si="23"/>
        <v>63.125</v>
      </c>
      <c r="M29" s="227">
        <f t="shared" si="24"/>
        <v>12.625</v>
      </c>
      <c r="N29" s="212">
        <f t="shared" si="25"/>
        <v>36</v>
      </c>
      <c r="O29" s="212">
        <f t="shared" si="26"/>
        <v>22.857142857142858</v>
      </c>
      <c r="P29" s="224">
        <f>ตารางการใช้ห้องเรียนภาคต้น!P487</f>
        <v>8</v>
      </c>
      <c r="Q29" s="224">
        <f>ตารางการใช้ห้องเรียนภาคต้น!P486</f>
        <v>288</v>
      </c>
      <c r="R29" s="212">
        <f t="shared" si="27"/>
        <v>22.857142857142858</v>
      </c>
      <c r="S29" s="212">
        <f t="shared" si="28"/>
        <v>157.5</v>
      </c>
      <c r="T29" s="227">
        <f t="shared" si="29"/>
        <v>36</v>
      </c>
    </row>
    <row r="30" spans="2:20" x14ac:dyDescent="0.3">
      <c r="B30" s="89" t="s">
        <v>134</v>
      </c>
      <c r="C30" s="90">
        <v>14217</v>
      </c>
      <c r="D30" s="218">
        <v>80</v>
      </c>
      <c r="E30" s="106">
        <v>102</v>
      </c>
      <c r="F30" s="219">
        <v>3</v>
      </c>
      <c r="G30" s="108">
        <f t="shared" si="20"/>
        <v>32.514285714285712</v>
      </c>
      <c r="H30" s="91">
        <f t="shared" si="21"/>
        <v>34</v>
      </c>
      <c r="I30" s="106">
        <f>ตารางการใช้ห้องเรียนภาคต้น!P498</f>
        <v>35</v>
      </c>
      <c r="J30" s="106">
        <f>ตารางการใช้ห้องเรียนภาคต้น!P497</f>
        <v>1138</v>
      </c>
      <c r="K30" s="91">
        <f t="shared" si="22"/>
        <v>100</v>
      </c>
      <c r="L30" s="91">
        <f t="shared" si="23"/>
        <v>95.630252100840337</v>
      </c>
      <c r="M30" s="107">
        <f t="shared" si="24"/>
        <v>95.630252100840337</v>
      </c>
      <c r="N30" s="91">
        <f t="shared" si="25"/>
        <v>23.161290322580644</v>
      </c>
      <c r="O30" s="91">
        <f t="shared" si="26"/>
        <v>34</v>
      </c>
      <c r="P30" s="106">
        <f>ตารางการใช้ห้องเรียนภาคต้น!P508</f>
        <v>31</v>
      </c>
      <c r="Q30" s="106">
        <f>ตารางการใช้ห้องเรียนภาคต้น!P507</f>
        <v>718</v>
      </c>
      <c r="R30" s="91">
        <f t="shared" si="27"/>
        <v>88.571428571428569</v>
      </c>
      <c r="S30" s="91">
        <f t="shared" si="28"/>
        <v>68.121442125237195</v>
      </c>
      <c r="T30" s="107">
        <f t="shared" si="29"/>
        <v>60.336134453781511</v>
      </c>
    </row>
    <row r="31" spans="2:20" x14ac:dyDescent="0.3">
      <c r="B31" s="89" t="s">
        <v>134</v>
      </c>
      <c r="C31" s="90">
        <v>14218</v>
      </c>
      <c r="D31" s="218">
        <v>40</v>
      </c>
      <c r="E31" s="106">
        <v>69</v>
      </c>
      <c r="F31" s="219">
        <v>3.5</v>
      </c>
      <c r="G31" s="108">
        <f t="shared" ref="G31" si="30">J31/I31</f>
        <v>22.485714285714284</v>
      </c>
      <c r="H31" s="91">
        <f>E31/F31</f>
        <v>19.714285714285715</v>
      </c>
      <c r="I31" s="106">
        <f>ตารางการใช้ห้องเรียนภาคต้น!P519</f>
        <v>35</v>
      </c>
      <c r="J31" s="106">
        <f>ตารางการใช้ห้องเรียนภาคต้น!P518</f>
        <v>787</v>
      </c>
      <c r="K31" s="91">
        <f t="shared" ref="K31" si="31">I31*100/35</f>
        <v>100</v>
      </c>
      <c r="L31" s="91">
        <f t="shared" ref="L31" si="32">(J31*F31*100)/(E31*I31)</f>
        <v>114.05797101449275</v>
      </c>
      <c r="M31" s="107">
        <f t="shared" ref="M31" si="33">K31*L31/100</f>
        <v>114.05797101449276</v>
      </c>
      <c r="N31" s="91">
        <f t="shared" ref="N31" si="34">Q31/P31</f>
        <v>10</v>
      </c>
      <c r="O31" s="91">
        <f t="shared" ref="O31" si="35">E31/F31</f>
        <v>19.714285714285715</v>
      </c>
      <c r="P31" s="106">
        <f>ตารางการใช้ห้องเรียนภาคต้น!P529</f>
        <v>4</v>
      </c>
      <c r="Q31" s="106">
        <f>ตารางการใช้ห้องเรียนภาคต้น!P528</f>
        <v>40</v>
      </c>
      <c r="R31" s="91">
        <f t="shared" ref="R31" si="36">P31*100/35</f>
        <v>11.428571428571429</v>
      </c>
      <c r="S31" s="91">
        <f t="shared" ref="S31" si="37">(Q31*F31*100)/(E31*P31)</f>
        <v>50.724637681159422</v>
      </c>
      <c r="T31" s="107">
        <f t="shared" ref="T31" si="38">R31*S31/100</f>
        <v>5.7971014492753623</v>
      </c>
    </row>
    <row r="32" spans="2:20" x14ac:dyDescent="0.3">
      <c r="B32" s="89" t="s">
        <v>134</v>
      </c>
      <c r="C32" s="90">
        <v>14219</v>
      </c>
      <c r="D32" s="218">
        <v>40</v>
      </c>
      <c r="E32" s="106">
        <v>80</v>
      </c>
      <c r="F32" s="219">
        <v>3.5</v>
      </c>
      <c r="G32" s="108">
        <v>0</v>
      </c>
      <c r="H32" s="91">
        <f t="shared" si="21"/>
        <v>22.857142857142858</v>
      </c>
      <c r="I32" s="106">
        <f>ตารางการใช้ห้องเรียนภาคต้น!P540</f>
        <v>0</v>
      </c>
      <c r="J32" s="106">
        <f>ตารางการใช้ห้องเรียนภาคต้น!P539</f>
        <v>0</v>
      </c>
      <c r="K32" s="91">
        <f t="shared" si="22"/>
        <v>0</v>
      </c>
      <c r="L32" s="91">
        <v>0</v>
      </c>
      <c r="M32" s="107">
        <f t="shared" si="24"/>
        <v>0</v>
      </c>
      <c r="N32" s="91">
        <f t="shared" si="25"/>
        <v>32.5</v>
      </c>
      <c r="O32" s="91">
        <f t="shared" si="26"/>
        <v>22.857142857142858</v>
      </c>
      <c r="P32" s="106">
        <f>ตารางการใช้ห้องเรียนภาคต้น!P550</f>
        <v>6</v>
      </c>
      <c r="Q32" s="106">
        <f>ตารางการใช้ห้องเรียนภาคต้น!P549</f>
        <v>195</v>
      </c>
      <c r="R32" s="91">
        <f t="shared" si="27"/>
        <v>17.142857142857142</v>
      </c>
      <c r="S32" s="91">
        <f t="shared" si="28"/>
        <v>142.1875</v>
      </c>
      <c r="T32" s="107">
        <f t="shared" si="29"/>
        <v>24.375</v>
      </c>
    </row>
    <row r="33" spans="2:20" x14ac:dyDescent="0.3">
      <c r="B33" s="89" t="s">
        <v>134</v>
      </c>
      <c r="C33" s="90">
        <v>14303</v>
      </c>
      <c r="D33" s="218">
        <v>45</v>
      </c>
      <c r="E33" s="106">
        <v>89</v>
      </c>
      <c r="F33" s="219">
        <v>3.5</v>
      </c>
      <c r="G33" s="108">
        <f t="shared" si="20"/>
        <v>19</v>
      </c>
      <c r="H33" s="91">
        <f t="shared" si="21"/>
        <v>25.428571428571427</v>
      </c>
      <c r="I33" s="106">
        <f>ตารางการใช้ห้องเรียนภาคต้น!P561</f>
        <v>9</v>
      </c>
      <c r="J33" s="106">
        <f>ตารางการใช้ห้องเรียนภาคต้น!P560</f>
        <v>171</v>
      </c>
      <c r="K33" s="91">
        <f t="shared" si="22"/>
        <v>25.714285714285715</v>
      </c>
      <c r="L33" s="91">
        <f t="shared" si="23"/>
        <v>74.719101123595507</v>
      </c>
      <c r="M33" s="107">
        <f t="shared" si="24"/>
        <v>19.213483146067418</v>
      </c>
      <c r="N33" s="91">
        <f t="shared" si="25"/>
        <v>36.444444444444443</v>
      </c>
      <c r="O33" s="91">
        <f t="shared" si="26"/>
        <v>25.428571428571427</v>
      </c>
      <c r="P33" s="106">
        <f>ตารางการใช้ห้องเรียนภาคต้น!P571</f>
        <v>18</v>
      </c>
      <c r="Q33" s="106">
        <f>ตารางการใช้ห้องเรียนภาคต้น!P570</f>
        <v>656</v>
      </c>
      <c r="R33" s="91">
        <f t="shared" si="27"/>
        <v>51.428571428571431</v>
      </c>
      <c r="S33" s="91">
        <f t="shared" si="28"/>
        <v>143.32084893882646</v>
      </c>
      <c r="T33" s="107">
        <f t="shared" si="29"/>
        <v>73.707865168539314</v>
      </c>
    </row>
    <row r="34" spans="2:20" x14ac:dyDescent="0.3">
      <c r="B34" s="89" t="s">
        <v>134</v>
      </c>
      <c r="C34" s="90">
        <v>14304</v>
      </c>
      <c r="D34" s="218">
        <v>45</v>
      </c>
      <c r="E34" s="106">
        <v>88</v>
      </c>
      <c r="F34" s="219">
        <v>3.5</v>
      </c>
      <c r="G34" s="108">
        <f t="shared" si="20"/>
        <v>12</v>
      </c>
      <c r="H34" s="91">
        <f t="shared" si="21"/>
        <v>25.142857142857142</v>
      </c>
      <c r="I34" s="106">
        <f>ตารางการใช้ห้องเรียนภาคต้น!P582</f>
        <v>8</v>
      </c>
      <c r="J34" s="106">
        <f>ตารางการใช้ห้องเรียนภาคต้น!P581</f>
        <v>96</v>
      </c>
      <c r="K34" s="91">
        <f t="shared" si="22"/>
        <v>22.857142857142858</v>
      </c>
      <c r="L34" s="91">
        <f t="shared" si="23"/>
        <v>47.727272727272727</v>
      </c>
      <c r="M34" s="107">
        <f t="shared" si="24"/>
        <v>10.90909090909091</v>
      </c>
      <c r="N34" s="91">
        <f t="shared" si="25"/>
        <v>12</v>
      </c>
      <c r="O34" s="91">
        <f t="shared" si="26"/>
        <v>25.142857142857142</v>
      </c>
      <c r="P34" s="106">
        <f>ตารางการใช้ห้องเรียนภาคต้น!P592</f>
        <v>4</v>
      </c>
      <c r="Q34" s="106">
        <f>ตารางการใช้ห้องเรียนภาคต้น!P591</f>
        <v>48</v>
      </c>
      <c r="R34" s="91">
        <f t="shared" si="27"/>
        <v>11.428571428571429</v>
      </c>
      <c r="S34" s="91">
        <f t="shared" si="28"/>
        <v>47.727272727272727</v>
      </c>
      <c r="T34" s="107">
        <f t="shared" si="29"/>
        <v>5.454545454545455</v>
      </c>
    </row>
    <row r="35" spans="2:20" x14ac:dyDescent="0.3">
      <c r="B35" s="89" t="s">
        <v>134</v>
      </c>
      <c r="C35" s="90">
        <v>14305</v>
      </c>
      <c r="D35" s="218">
        <v>30</v>
      </c>
      <c r="E35" s="106">
        <v>91.5</v>
      </c>
      <c r="F35" s="219">
        <v>3.5</v>
      </c>
      <c r="G35" s="108">
        <f t="shared" si="20"/>
        <v>12</v>
      </c>
      <c r="H35" s="91">
        <f t="shared" si="21"/>
        <v>26.142857142857142</v>
      </c>
      <c r="I35" s="106">
        <f>ตารางการใช้ห้องเรียนภาคต้น!P603</f>
        <v>7</v>
      </c>
      <c r="J35" s="106">
        <f>ตารางการใช้ห้องเรียนภาคต้น!P602</f>
        <v>84</v>
      </c>
      <c r="K35" s="91">
        <f t="shared" si="22"/>
        <v>20</v>
      </c>
      <c r="L35" s="91">
        <f t="shared" si="23"/>
        <v>45.901639344262293</v>
      </c>
      <c r="M35" s="107">
        <f t="shared" si="24"/>
        <v>9.1803278688524586</v>
      </c>
      <c r="N35" s="91">
        <f t="shared" si="25"/>
        <v>21.84</v>
      </c>
      <c r="O35" s="91">
        <f t="shared" si="26"/>
        <v>26.142857142857142</v>
      </c>
      <c r="P35" s="106">
        <f>ตารางการใช้ห้องเรียนภาคต้น!P613</f>
        <v>25</v>
      </c>
      <c r="Q35" s="106">
        <f>ตารางการใช้ห้องเรียนภาคต้น!P612</f>
        <v>546</v>
      </c>
      <c r="R35" s="91">
        <f t="shared" si="27"/>
        <v>71.428571428571431</v>
      </c>
      <c r="S35" s="91">
        <f t="shared" si="28"/>
        <v>83.540983606557376</v>
      </c>
      <c r="T35" s="107">
        <f t="shared" si="29"/>
        <v>59.672131147540988</v>
      </c>
    </row>
    <row r="36" spans="2:20" x14ac:dyDescent="0.3">
      <c r="B36" s="89" t="s">
        <v>134</v>
      </c>
      <c r="C36" s="90">
        <v>14306</v>
      </c>
      <c r="D36" s="218">
        <v>30</v>
      </c>
      <c r="E36" s="106">
        <v>88</v>
      </c>
      <c r="F36" s="219">
        <v>3.5</v>
      </c>
      <c r="G36" s="108">
        <f t="shared" si="0"/>
        <v>31.7</v>
      </c>
      <c r="H36" s="91">
        <f t="shared" si="1"/>
        <v>25.142857142857142</v>
      </c>
      <c r="I36" s="106">
        <f>ตารางการใช้ห้องเรียนภาคต้น!P624</f>
        <v>20</v>
      </c>
      <c r="J36" s="106">
        <f>ตารางการใช้ห้องเรียนภาคต้น!P623</f>
        <v>634</v>
      </c>
      <c r="K36" s="91">
        <f t="shared" si="2"/>
        <v>57.142857142857146</v>
      </c>
      <c r="L36" s="91">
        <f t="shared" si="3"/>
        <v>126.07954545454545</v>
      </c>
      <c r="M36" s="107">
        <f t="shared" si="4"/>
        <v>72.045454545454547</v>
      </c>
      <c r="N36" s="91">
        <f t="shared" si="18"/>
        <v>30.833333333333332</v>
      </c>
      <c r="O36" s="91">
        <f t="shared" si="5"/>
        <v>25.142857142857142</v>
      </c>
      <c r="P36" s="106">
        <f>ตารางการใช้ห้องเรียนภาคต้น!P634</f>
        <v>18</v>
      </c>
      <c r="Q36" s="106">
        <f>ตารางการใช้ห้องเรียนภาคต้น!P633</f>
        <v>555</v>
      </c>
      <c r="R36" s="91">
        <f t="shared" si="6"/>
        <v>51.428571428571431</v>
      </c>
      <c r="S36" s="91">
        <f t="shared" si="19"/>
        <v>122.63257575757575</v>
      </c>
      <c r="T36" s="107">
        <f t="shared" si="7"/>
        <v>63.06818181818182</v>
      </c>
    </row>
    <row r="37" spans="2:20" x14ac:dyDescent="0.3">
      <c r="B37" s="89" t="s">
        <v>134</v>
      </c>
      <c r="C37" s="90">
        <v>14307</v>
      </c>
      <c r="D37" s="218">
        <v>40</v>
      </c>
      <c r="E37" s="106">
        <v>88</v>
      </c>
      <c r="F37" s="219">
        <v>3.5</v>
      </c>
      <c r="G37" s="108">
        <f t="shared" si="0"/>
        <v>17.148148148148149</v>
      </c>
      <c r="H37" s="91">
        <f t="shared" si="1"/>
        <v>25.142857142857142</v>
      </c>
      <c r="I37" s="106">
        <f>ตารางการใช้ห้องเรียนภาคต้น!P645</f>
        <v>27</v>
      </c>
      <c r="J37" s="106">
        <f>ตารางการใช้ห้องเรียนภาคต้น!P644</f>
        <v>463</v>
      </c>
      <c r="K37" s="91">
        <f t="shared" si="2"/>
        <v>77.142857142857139</v>
      </c>
      <c r="L37" s="91">
        <f t="shared" si="3"/>
        <v>68.202861952861952</v>
      </c>
      <c r="M37" s="107">
        <f t="shared" si="4"/>
        <v>52.61363636363636</v>
      </c>
      <c r="N37" s="91">
        <f t="shared" si="18"/>
        <v>18.535714285714285</v>
      </c>
      <c r="O37" s="91">
        <f t="shared" si="5"/>
        <v>25.142857142857142</v>
      </c>
      <c r="P37" s="106">
        <f>ตารางการใช้ห้องเรียนภาคต้น!P655</f>
        <v>28</v>
      </c>
      <c r="Q37" s="106">
        <f>ตารางการใช้ห้องเรียนภาคต้น!P654</f>
        <v>519</v>
      </c>
      <c r="R37" s="91">
        <f t="shared" si="6"/>
        <v>80</v>
      </c>
      <c r="S37" s="91">
        <f t="shared" si="19"/>
        <v>73.721590909090907</v>
      </c>
      <c r="T37" s="107">
        <f t="shared" si="7"/>
        <v>58.97727272727272</v>
      </c>
    </row>
    <row r="38" spans="2:20" x14ac:dyDescent="0.3">
      <c r="B38" s="89" t="s">
        <v>134</v>
      </c>
      <c r="C38" s="90">
        <v>14308</v>
      </c>
      <c r="D38" s="218">
        <v>30</v>
      </c>
      <c r="E38" s="106">
        <v>88</v>
      </c>
      <c r="F38" s="219">
        <v>3.5</v>
      </c>
      <c r="G38" s="108">
        <f t="shared" si="0"/>
        <v>33.571428571428569</v>
      </c>
      <c r="H38" s="91">
        <f t="shared" si="1"/>
        <v>25.142857142857142</v>
      </c>
      <c r="I38" s="106">
        <f>ตารางการใช้ห้องเรียนภาคต้น!P666</f>
        <v>21</v>
      </c>
      <c r="J38" s="106">
        <f>ตารางการใช้ห้องเรียนภาคต้น!P665</f>
        <v>705</v>
      </c>
      <c r="K38" s="91">
        <f t="shared" si="2"/>
        <v>60</v>
      </c>
      <c r="L38" s="91">
        <f t="shared" si="3"/>
        <v>133.52272727272728</v>
      </c>
      <c r="M38" s="107">
        <f t="shared" si="4"/>
        <v>80.113636363636374</v>
      </c>
      <c r="N38" s="91">
        <f t="shared" si="18"/>
        <v>44.466666666666669</v>
      </c>
      <c r="O38" s="91">
        <f t="shared" si="5"/>
        <v>25.142857142857142</v>
      </c>
      <c r="P38" s="106">
        <f>ตารางการใช้ห้องเรียนภาคต้น!P676</f>
        <v>15</v>
      </c>
      <c r="Q38" s="106">
        <f>ตารางการใช้ห้องเรียนภาคต้น!P675</f>
        <v>667</v>
      </c>
      <c r="R38" s="91">
        <f t="shared" si="6"/>
        <v>42.857142857142854</v>
      </c>
      <c r="S38" s="91">
        <f t="shared" si="19"/>
        <v>176.85606060606059</v>
      </c>
      <c r="T38" s="107">
        <f>R38*S38/100</f>
        <v>75.795454545454533</v>
      </c>
    </row>
    <row r="39" spans="2:20" x14ac:dyDescent="0.3">
      <c r="B39" s="89" t="s">
        <v>134</v>
      </c>
      <c r="C39" s="90">
        <v>14309</v>
      </c>
      <c r="D39" s="218">
        <v>30</v>
      </c>
      <c r="E39" s="106">
        <v>92.5</v>
      </c>
      <c r="F39" s="219">
        <v>3.5</v>
      </c>
      <c r="G39" s="108">
        <f t="shared" si="0"/>
        <v>21.5</v>
      </c>
      <c r="H39" s="91">
        <f t="shared" si="1"/>
        <v>26.428571428571427</v>
      </c>
      <c r="I39" s="106">
        <f>ตารางการใช้ห้องเรียนภาคต้น!P687</f>
        <v>8</v>
      </c>
      <c r="J39" s="106">
        <f>ตารางการใช้ห้องเรียนภาคต้น!P686</f>
        <v>172</v>
      </c>
      <c r="K39" s="91">
        <f t="shared" si="2"/>
        <v>22.857142857142858</v>
      </c>
      <c r="L39" s="91">
        <f t="shared" si="3"/>
        <v>81.351351351351354</v>
      </c>
      <c r="M39" s="107">
        <f t="shared" si="4"/>
        <v>18.594594594594597</v>
      </c>
      <c r="N39" s="91">
        <f t="shared" si="18"/>
        <v>22.875</v>
      </c>
      <c r="O39" s="91">
        <f t="shared" si="5"/>
        <v>26.428571428571427</v>
      </c>
      <c r="P39" s="106">
        <f>ตารางการใช้ห้องเรียนภาคต้น!P697</f>
        <v>24</v>
      </c>
      <c r="Q39" s="106">
        <f>ตารางการใช้ห้องเรียนภาคต้น!P696</f>
        <v>549</v>
      </c>
      <c r="R39" s="91">
        <f t="shared" si="6"/>
        <v>68.571428571428569</v>
      </c>
      <c r="S39" s="91">
        <f t="shared" si="19"/>
        <v>86.554054054054049</v>
      </c>
      <c r="T39" s="107">
        <f t="shared" si="7"/>
        <v>59.351351351351347</v>
      </c>
    </row>
    <row r="40" spans="2:20" x14ac:dyDescent="0.3">
      <c r="B40" s="89" t="s">
        <v>89</v>
      </c>
      <c r="C40" s="90">
        <v>14313</v>
      </c>
      <c r="D40" s="218">
        <v>187</v>
      </c>
      <c r="E40" s="106">
        <v>187</v>
      </c>
      <c r="F40" s="219">
        <v>1</v>
      </c>
      <c r="G40" s="108">
        <f t="shared" si="0"/>
        <v>69.542857142857144</v>
      </c>
      <c r="H40" s="91">
        <f t="shared" si="1"/>
        <v>187</v>
      </c>
      <c r="I40" s="106">
        <f>ตารางการใช้ห้องเรียนภาคต้น!P708</f>
        <v>35</v>
      </c>
      <c r="J40" s="106">
        <f>ตารางการใช้ห้องเรียนภาคต้น!P707</f>
        <v>2434</v>
      </c>
      <c r="K40" s="91">
        <f t="shared" si="2"/>
        <v>100</v>
      </c>
      <c r="L40" s="91">
        <f t="shared" si="3"/>
        <v>37.188693659281896</v>
      </c>
      <c r="M40" s="107">
        <f t="shared" si="4"/>
        <v>37.188693659281896</v>
      </c>
      <c r="N40" s="91">
        <f t="shared" si="18"/>
        <v>41.774193548387096</v>
      </c>
      <c r="O40" s="91">
        <f t="shared" si="5"/>
        <v>187</v>
      </c>
      <c r="P40" s="106">
        <f>ตารางการใช้ห้องเรียนภาคต้น!P718</f>
        <v>31</v>
      </c>
      <c r="Q40" s="106">
        <f>ตารางการใช้ห้องเรียนภาคต้น!P717</f>
        <v>1295</v>
      </c>
      <c r="R40" s="91">
        <f t="shared" si="6"/>
        <v>88.571428571428569</v>
      </c>
      <c r="S40" s="91">
        <f t="shared" si="19"/>
        <v>22.339140934966363</v>
      </c>
      <c r="T40" s="107">
        <f t="shared" si="7"/>
        <v>19.786096256684491</v>
      </c>
    </row>
    <row r="41" spans="2:20" x14ac:dyDescent="0.3">
      <c r="B41" s="89" t="s">
        <v>134</v>
      </c>
      <c r="C41" s="90">
        <v>14315</v>
      </c>
      <c r="D41" s="218">
        <v>15</v>
      </c>
      <c r="E41" s="106">
        <v>30</v>
      </c>
      <c r="F41" s="219">
        <v>3.5</v>
      </c>
      <c r="G41" s="108">
        <f t="shared" si="0"/>
        <v>40.5</v>
      </c>
      <c r="H41" s="91">
        <f t="shared" si="1"/>
        <v>8.5714285714285712</v>
      </c>
      <c r="I41" s="106">
        <f>ตารางการใช้ห้องเรียนภาคต้น!P729</f>
        <v>8</v>
      </c>
      <c r="J41" s="106">
        <f>ตารางการใช้ห้องเรียนภาคต้น!P728</f>
        <v>324</v>
      </c>
      <c r="K41" s="91">
        <f t="shared" si="2"/>
        <v>22.857142857142858</v>
      </c>
      <c r="L41" s="91">
        <f t="shared" si="3"/>
        <v>472.5</v>
      </c>
      <c r="M41" s="107">
        <f t="shared" si="4"/>
        <v>108</v>
      </c>
      <c r="N41" s="91">
        <v>0</v>
      </c>
      <c r="O41" s="91">
        <f t="shared" si="5"/>
        <v>8.5714285714285712</v>
      </c>
      <c r="P41" s="106">
        <f>ตารางการใช้ห้องเรียนภาคต้น!P739</f>
        <v>0</v>
      </c>
      <c r="Q41" s="106">
        <f>ตารางการใช้ห้องเรียนภาคต้น!P738</f>
        <v>0</v>
      </c>
      <c r="R41" s="91">
        <f t="shared" si="6"/>
        <v>0</v>
      </c>
      <c r="S41" s="91">
        <v>0</v>
      </c>
      <c r="T41" s="107">
        <f t="shared" si="7"/>
        <v>0</v>
      </c>
    </row>
    <row r="42" spans="2:20" x14ac:dyDescent="0.3">
      <c r="B42" s="89"/>
      <c r="C42" s="90"/>
      <c r="D42" s="218"/>
      <c r="E42" s="106"/>
      <c r="F42" s="219"/>
      <c r="G42" s="108"/>
      <c r="H42" s="91"/>
      <c r="I42" s="106"/>
      <c r="J42" s="106"/>
      <c r="K42" s="91"/>
      <c r="L42" s="91"/>
      <c r="M42" s="107"/>
      <c r="N42" s="91"/>
      <c r="O42" s="91"/>
      <c r="P42" s="106"/>
      <c r="Q42" s="106"/>
      <c r="R42" s="91"/>
      <c r="S42" s="91"/>
      <c r="T42" s="107"/>
    </row>
    <row r="43" spans="2:20" x14ac:dyDescent="0.3">
      <c r="B43" s="89"/>
      <c r="C43" s="90"/>
      <c r="D43" s="218"/>
      <c r="E43" s="106"/>
      <c r="F43" s="219"/>
      <c r="G43" s="108"/>
      <c r="H43" s="91"/>
      <c r="I43" s="106"/>
      <c r="J43" s="106"/>
      <c r="K43" s="91"/>
      <c r="L43" s="91"/>
      <c r="M43" s="107"/>
      <c r="N43" s="91"/>
      <c r="O43" s="91"/>
      <c r="P43" s="106"/>
      <c r="Q43" s="106"/>
      <c r="R43" s="91"/>
      <c r="S43" s="91"/>
      <c r="T43" s="107"/>
    </row>
    <row r="44" spans="2:20" x14ac:dyDescent="0.3">
      <c r="B44" s="131"/>
      <c r="C44" s="132"/>
      <c r="D44" s="220"/>
      <c r="E44" s="134"/>
      <c r="F44" s="221"/>
      <c r="G44" s="222"/>
      <c r="H44" s="133"/>
      <c r="I44" s="134"/>
      <c r="J44" s="134"/>
      <c r="K44" s="133"/>
      <c r="L44" s="133"/>
      <c r="M44" s="135"/>
      <c r="N44" s="133"/>
      <c r="O44" s="133"/>
      <c r="P44" s="134"/>
      <c r="Q44" s="134"/>
      <c r="R44" s="133"/>
      <c r="S44" s="133"/>
      <c r="T44" s="135"/>
    </row>
    <row r="45" spans="2:20" x14ac:dyDescent="0.3">
      <c r="B45" s="189" t="s">
        <v>136</v>
      </c>
      <c r="C45" s="190"/>
      <c r="D45" s="136">
        <f>SUM(D7:D44)</f>
        <v>1645</v>
      </c>
      <c r="E45" s="136">
        <f t="shared" ref="E45:F45" si="39">SUM(E7:E44)</f>
        <v>2717.5</v>
      </c>
      <c r="F45" s="136">
        <f t="shared" si="39"/>
        <v>105.5</v>
      </c>
      <c r="G45" s="137">
        <f t="shared" ref="G45" si="40">J45/I45</f>
        <v>30.210958904109589</v>
      </c>
      <c r="H45" s="137">
        <f t="shared" ref="H45" si="41">E45/F45</f>
        <v>25.75829383886256</v>
      </c>
      <c r="I45" s="136">
        <f t="shared" ref="I45" si="42">SUM(I7:I44)</f>
        <v>730</v>
      </c>
      <c r="J45" s="136">
        <f t="shared" ref="J45" si="43">SUM(J7:J44)</f>
        <v>22054</v>
      </c>
      <c r="K45" s="137">
        <f>(I45*100/35)/35</f>
        <v>59.591836734693878</v>
      </c>
      <c r="L45" s="137">
        <f t="shared" ref="L45" si="44">(J45*F45*100)/(E45*I45)</f>
        <v>117.28633539589923</v>
      </c>
      <c r="M45" s="137">
        <f t="shared" ref="M45" si="45">K45*L45/100</f>
        <v>69.893081501229744</v>
      </c>
      <c r="N45" s="137">
        <f t="shared" ref="N45" si="46">Q45/P45</f>
        <v>28.236044657097288</v>
      </c>
      <c r="O45" s="137">
        <f t="shared" ref="O45" si="47">E45/F45</f>
        <v>25.75829383886256</v>
      </c>
      <c r="P45" s="136">
        <f t="shared" ref="P45:Q45" si="48">SUM(P7:P44)</f>
        <v>627</v>
      </c>
      <c r="Q45" s="136">
        <f t="shared" si="48"/>
        <v>17704</v>
      </c>
      <c r="R45" s="137">
        <f>(P45*100/35)/35</f>
        <v>51.183673469387749</v>
      </c>
      <c r="S45" s="137">
        <f t="shared" ref="S45" si="49">(Q45*F45*100)/(E45*P45)</f>
        <v>109.61923500731422</v>
      </c>
      <c r="T45" s="137">
        <f t="shared" ref="T45" si="50">R45*S45/100</f>
        <v>56.107151305784491</v>
      </c>
    </row>
    <row r="46" spans="2:20" x14ac:dyDescent="0.3">
      <c r="B46" s="22" t="s">
        <v>92</v>
      </c>
    </row>
    <row r="47" spans="2:20" x14ac:dyDescent="0.3">
      <c r="B47" s="94" t="s">
        <v>35</v>
      </c>
      <c r="C47" s="95"/>
      <c r="D47" s="95" t="s">
        <v>93</v>
      </c>
      <c r="E47" s="187" t="s">
        <v>94</v>
      </c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8"/>
    </row>
    <row r="48" spans="2:20" x14ac:dyDescent="0.3">
      <c r="B48" s="96" t="s">
        <v>36</v>
      </c>
      <c r="C48" s="97"/>
      <c r="D48" s="97" t="s">
        <v>93</v>
      </c>
      <c r="E48" s="183" t="s">
        <v>95</v>
      </c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4"/>
    </row>
    <row r="49" spans="2:16" x14ac:dyDescent="0.3">
      <c r="B49" s="96" t="s">
        <v>39</v>
      </c>
      <c r="C49" s="97"/>
      <c r="D49" s="97" t="s">
        <v>93</v>
      </c>
      <c r="E49" s="183" t="s">
        <v>96</v>
      </c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4"/>
    </row>
    <row r="50" spans="2:16" x14ac:dyDescent="0.3">
      <c r="B50" s="96" t="s">
        <v>40</v>
      </c>
      <c r="C50" s="97"/>
      <c r="D50" s="97" t="s">
        <v>93</v>
      </c>
      <c r="E50" s="183" t="s">
        <v>96</v>
      </c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4"/>
    </row>
    <row r="51" spans="2:16" x14ac:dyDescent="0.3">
      <c r="B51" s="96" t="s">
        <v>41</v>
      </c>
      <c r="C51" s="97"/>
      <c r="D51" s="97" t="s">
        <v>93</v>
      </c>
      <c r="E51" s="183" t="s">
        <v>97</v>
      </c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4"/>
    </row>
    <row r="52" spans="2:16" x14ac:dyDescent="0.3">
      <c r="B52" s="96" t="s">
        <v>44</v>
      </c>
      <c r="C52" s="97"/>
      <c r="D52" s="97" t="s">
        <v>93</v>
      </c>
      <c r="E52" s="183" t="s">
        <v>98</v>
      </c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4"/>
    </row>
    <row r="53" spans="2:16" x14ac:dyDescent="0.3">
      <c r="B53" s="98" t="s">
        <v>42</v>
      </c>
      <c r="C53" s="99"/>
      <c r="D53" s="99" t="s">
        <v>93</v>
      </c>
      <c r="E53" s="185" t="s">
        <v>99</v>
      </c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</row>
  </sheetData>
  <mergeCells count="16">
    <mergeCell ref="B45:C45"/>
    <mergeCell ref="G4:M4"/>
    <mergeCell ref="N4:T4"/>
    <mergeCell ref="B1:T1"/>
    <mergeCell ref="B4:B5"/>
    <mergeCell ref="C4:C5"/>
    <mergeCell ref="E4:E5"/>
    <mergeCell ref="F4:F5"/>
    <mergeCell ref="D4:D5"/>
    <mergeCell ref="E52:P52"/>
    <mergeCell ref="E53:P53"/>
    <mergeCell ref="E47:P47"/>
    <mergeCell ref="E48:P48"/>
    <mergeCell ref="E49:P49"/>
    <mergeCell ref="E50:P50"/>
    <mergeCell ref="E51:P51"/>
  </mergeCells>
  <phoneticPr fontId="13" type="noConversion"/>
  <printOptions horizontalCentered="1"/>
  <pageMargins left="0.39370078740157483" right="0.39370078740157483" top="0.74803149606299213" bottom="0.55118110236220474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A01_พท.อาคาร</vt:lpstr>
      <vt:lpstr>A02_พท.ห้อง</vt:lpstr>
      <vt:lpstr>ตารางการใช้ห้องเรียนภาคต้น</vt:lpstr>
      <vt:lpstr>ผลการวิเคราะห์ปสภ.อาคาร</vt:lpstr>
      <vt:lpstr>A01_พท.อาคาร!Print_Titles</vt:lpstr>
      <vt:lpstr>ผลการวิเคราะห์ปสภ.อาคาร!Print_Titles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</dc:creator>
  <cp:lastModifiedBy>PETER</cp:lastModifiedBy>
  <cp:lastPrinted>2016-05-24T07:27:24Z</cp:lastPrinted>
  <dcterms:created xsi:type="dcterms:W3CDTF">2007-02-01T06:26:25Z</dcterms:created>
  <dcterms:modified xsi:type="dcterms:W3CDTF">2016-05-24T07:32:58Z</dcterms:modified>
</cp:coreProperties>
</file>