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ยกมาจากเครื่องเดิมpeterp\D_PETER\การวิเคราะห์การใช้ประโยชน์จากอาคาร\วิเคราะห์อาคาร_อาร์ท\วิเคราะห์อาคาร2558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P99" i="1" l="1"/>
  <c r="O14" i="25"/>
  <c r="H14" i="25"/>
  <c r="F14" i="25"/>
  <c r="E14" i="25"/>
  <c r="D14" i="25"/>
  <c r="K151" i="1"/>
  <c r="J151" i="1"/>
  <c r="I151" i="1"/>
  <c r="G151" i="1"/>
  <c r="F151" i="1"/>
  <c r="E151" i="1"/>
  <c r="P151" i="1" s="1"/>
  <c r="L150" i="1"/>
  <c r="K150" i="1"/>
  <c r="J150" i="1"/>
  <c r="I150" i="1"/>
  <c r="P150" i="1" s="1"/>
  <c r="G150" i="1"/>
  <c r="F150" i="1"/>
  <c r="E150" i="1"/>
  <c r="P149" i="1"/>
  <c r="P148" i="1"/>
  <c r="P147" i="1"/>
  <c r="P146" i="1"/>
  <c r="P145" i="1"/>
  <c r="K141" i="1"/>
  <c r="J141" i="1"/>
  <c r="I141" i="1"/>
  <c r="P141" i="1" s="1"/>
  <c r="L140" i="1"/>
  <c r="K140" i="1"/>
  <c r="J140" i="1"/>
  <c r="I140" i="1"/>
  <c r="G140" i="1"/>
  <c r="F140" i="1"/>
  <c r="E140" i="1"/>
  <c r="P140" i="1" s="1"/>
  <c r="P139" i="1"/>
  <c r="P138" i="1"/>
  <c r="P137" i="1"/>
  <c r="P136" i="1"/>
  <c r="P135" i="1"/>
  <c r="K130" i="1"/>
  <c r="J130" i="1"/>
  <c r="I130" i="1"/>
  <c r="G130" i="1"/>
  <c r="F130" i="1"/>
  <c r="E130" i="1"/>
  <c r="P130" i="1" s="1"/>
  <c r="L129" i="1"/>
  <c r="K129" i="1"/>
  <c r="J129" i="1"/>
  <c r="I129" i="1"/>
  <c r="P129" i="1" s="1"/>
  <c r="G129" i="1"/>
  <c r="F129" i="1"/>
  <c r="E129" i="1"/>
  <c r="P128" i="1"/>
  <c r="P127" i="1"/>
  <c r="P126" i="1"/>
  <c r="P125" i="1"/>
  <c r="P124" i="1"/>
  <c r="K120" i="1"/>
  <c r="J120" i="1"/>
  <c r="I120" i="1"/>
  <c r="P120" i="1" s="1"/>
  <c r="L119" i="1"/>
  <c r="K119" i="1"/>
  <c r="J119" i="1"/>
  <c r="I119" i="1"/>
  <c r="G119" i="1"/>
  <c r="F119" i="1"/>
  <c r="E119" i="1"/>
  <c r="P119" i="1" s="1"/>
  <c r="P118" i="1"/>
  <c r="P117" i="1"/>
  <c r="P116" i="1"/>
  <c r="P115" i="1"/>
  <c r="P114" i="1"/>
  <c r="K109" i="1"/>
  <c r="J109" i="1"/>
  <c r="I109" i="1"/>
  <c r="G109" i="1"/>
  <c r="F109" i="1"/>
  <c r="E109" i="1"/>
  <c r="L108" i="1"/>
  <c r="K108" i="1"/>
  <c r="J108" i="1"/>
  <c r="I108" i="1"/>
  <c r="G108" i="1"/>
  <c r="F108" i="1"/>
  <c r="E108" i="1"/>
  <c r="P107" i="1"/>
  <c r="P106" i="1"/>
  <c r="P105" i="1"/>
  <c r="P104" i="1"/>
  <c r="P103" i="1"/>
  <c r="I99" i="1"/>
  <c r="J98" i="1"/>
  <c r="G98" i="1"/>
  <c r="F98" i="1"/>
  <c r="E98" i="1"/>
  <c r="P97" i="1"/>
  <c r="I98" i="1"/>
  <c r="P95" i="1"/>
  <c r="P94" i="1"/>
  <c r="P93" i="1"/>
  <c r="P88" i="1"/>
  <c r="P78" i="1"/>
  <c r="P67" i="1"/>
  <c r="P57" i="1"/>
  <c r="P46" i="1"/>
  <c r="P36" i="1"/>
  <c r="P25" i="1"/>
  <c r="P15" i="1"/>
  <c r="H13" i="13"/>
  <c r="G13" i="13"/>
  <c r="P109" i="1" l="1"/>
  <c r="P108" i="1"/>
  <c r="K98" i="1"/>
  <c r="J99" i="1"/>
  <c r="P96" i="1"/>
  <c r="L98" i="1"/>
  <c r="K99" i="1"/>
  <c r="I6" i="16"/>
  <c r="H6" i="16"/>
  <c r="G6" i="16" s="1"/>
  <c r="P98" i="1" l="1"/>
  <c r="P84" i="1"/>
  <c r="L87" i="1"/>
  <c r="K88" i="1"/>
  <c r="K87" i="1"/>
  <c r="J88" i="1"/>
  <c r="J87" i="1"/>
  <c r="I88" i="1"/>
  <c r="I87" i="1"/>
  <c r="G88" i="1"/>
  <c r="G87" i="1"/>
  <c r="F88" i="1"/>
  <c r="F87" i="1"/>
  <c r="E88" i="1"/>
  <c r="E87" i="1"/>
  <c r="P72" i="1"/>
  <c r="L77" i="1"/>
  <c r="J78" i="1"/>
  <c r="J77" i="1"/>
  <c r="G77" i="1"/>
  <c r="F77" i="1"/>
  <c r="E77" i="1"/>
  <c r="I75" i="1"/>
  <c r="K78" i="1" s="1"/>
  <c r="P61" i="1"/>
  <c r="K66" i="1"/>
  <c r="J67" i="1"/>
  <c r="J66" i="1"/>
  <c r="I67" i="1"/>
  <c r="I66" i="1"/>
  <c r="G66" i="1"/>
  <c r="F66" i="1"/>
  <c r="E66" i="1"/>
  <c r="P66" i="1" s="1"/>
  <c r="P51" i="1"/>
  <c r="M56" i="1"/>
  <c r="L56" i="1"/>
  <c r="K57" i="1"/>
  <c r="K56" i="1"/>
  <c r="J57" i="1"/>
  <c r="J56" i="1"/>
  <c r="I57" i="1"/>
  <c r="I56" i="1"/>
  <c r="G57" i="1"/>
  <c r="G56" i="1"/>
  <c r="F57" i="1"/>
  <c r="F56" i="1"/>
  <c r="E57" i="1"/>
  <c r="E56" i="1"/>
  <c r="D56" i="1"/>
  <c r="C56" i="1"/>
  <c r="L46" i="1"/>
  <c r="L45" i="1"/>
  <c r="K46" i="1"/>
  <c r="K45" i="1"/>
  <c r="J46" i="1"/>
  <c r="J45" i="1"/>
  <c r="I46" i="1"/>
  <c r="I45" i="1"/>
  <c r="G46" i="1"/>
  <c r="G45" i="1"/>
  <c r="F46" i="1"/>
  <c r="F45" i="1"/>
  <c r="E46" i="1"/>
  <c r="E45" i="1"/>
  <c r="P30" i="1"/>
  <c r="L36" i="1"/>
  <c r="L35" i="1"/>
  <c r="K36" i="1"/>
  <c r="K35" i="1"/>
  <c r="J36" i="1"/>
  <c r="J35" i="1"/>
  <c r="I36" i="1"/>
  <c r="I35" i="1"/>
  <c r="G36" i="1"/>
  <c r="G35" i="1"/>
  <c r="F36" i="1"/>
  <c r="F35" i="1"/>
  <c r="E36" i="1"/>
  <c r="E35" i="1"/>
  <c r="P35" i="1" s="1"/>
  <c r="P20" i="1"/>
  <c r="L24" i="1"/>
  <c r="K25" i="1"/>
  <c r="K24" i="1"/>
  <c r="J25" i="1"/>
  <c r="J24" i="1"/>
  <c r="I25" i="1"/>
  <c r="I24" i="1"/>
  <c r="G25" i="1"/>
  <c r="G24" i="1"/>
  <c r="F25" i="1"/>
  <c r="F24" i="1"/>
  <c r="E25" i="1"/>
  <c r="E24" i="1"/>
  <c r="P19" i="1"/>
  <c r="P13" i="1"/>
  <c r="P12" i="1"/>
  <c r="P11" i="1"/>
  <c r="P10" i="1"/>
  <c r="P9" i="1"/>
  <c r="L14" i="1"/>
  <c r="K15" i="1"/>
  <c r="K14" i="1"/>
  <c r="J15" i="1"/>
  <c r="J14" i="1"/>
  <c r="I15" i="1"/>
  <c r="I14" i="1"/>
  <c r="G15" i="1"/>
  <c r="G14" i="1"/>
  <c r="F15" i="1"/>
  <c r="F14" i="1"/>
  <c r="E15" i="1"/>
  <c r="E14" i="1"/>
  <c r="P14" i="1" s="1"/>
  <c r="P24" i="1" l="1"/>
  <c r="I77" i="1"/>
  <c r="P77" i="1" s="1"/>
  <c r="K77" i="1"/>
  <c r="I78" i="1"/>
  <c r="H10" i="25"/>
  <c r="O9" i="25"/>
  <c r="O8" i="25"/>
  <c r="H9" i="25" l="1"/>
  <c r="O10" i="25"/>
  <c r="H8" i="25"/>
  <c r="O7" i="25" l="1"/>
  <c r="H7" i="25" l="1"/>
  <c r="P55" i="1"/>
  <c r="P54" i="1"/>
  <c r="P53" i="1"/>
  <c r="P52" i="1"/>
  <c r="O56" i="1"/>
  <c r="N56" i="1" l="1"/>
  <c r="P56" i="1" s="1"/>
  <c r="P41" i="1"/>
  <c r="P40" i="1"/>
  <c r="P34" i="1"/>
  <c r="P33" i="1"/>
  <c r="P32" i="1"/>
  <c r="P31" i="1"/>
  <c r="P86" i="1"/>
  <c r="P85" i="1"/>
  <c r="P83" i="1"/>
  <c r="P82" i="1"/>
  <c r="P76" i="1"/>
  <c r="P75" i="1"/>
  <c r="P74" i="1"/>
  <c r="P73" i="1"/>
  <c r="P65" i="1"/>
  <c r="P64" i="1"/>
  <c r="P63" i="1"/>
  <c r="P62" i="1"/>
  <c r="P23" i="1"/>
  <c r="P22" i="1"/>
  <c r="P21" i="1"/>
  <c r="I9" i="25" l="1"/>
  <c r="K9" i="25" s="1"/>
  <c r="P7" i="25"/>
  <c r="Q7" i="25"/>
  <c r="J9" i="25"/>
  <c r="P45" i="1"/>
  <c r="Q8" i="25" s="1"/>
  <c r="I8" i="25"/>
  <c r="K8" i="25" s="1"/>
  <c r="J8" i="25"/>
  <c r="J7" i="25"/>
  <c r="I7" i="25"/>
  <c r="P87" i="1"/>
  <c r="Q10" i="25" s="1"/>
  <c r="P10" i="25"/>
  <c r="R10" i="25" s="1"/>
  <c r="J10" i="25"/>
  <c r="I10" i="25"/>
  <c r="K10" i="25" s="1"/>
  <c r="Q9" i="25"/>
  <c r="P9" i="25"/>
  <c r="R9" i="25" s="1"/>
  <c r="P44" i="1"/>
  <c r="P43" i="1"/>
  <c r="P42" i="1"/>
  <c r="Q14" i="25" l="1"/>
  <c r="J14" i="25"/>
  <c r="K7" i="25"/>
  <c r="I14" i="25"/>
  <c r="K14" i="25" s="1"/>
  <c r="S7" i="25"/>
  <c r="S10" i="25"/>
  <c r="T10" i="25" s="1"/>
  <c r="N10" i="25"/>
  <c r="G10" i="25"/>
  <c r="L10" i="25"/>
  <c r="M10" i="25" s="1"/>
  <c r="S9" i="25"/>
  <c r="T9" i="25" s="1"/>
  <c r="N9" i="25"/>
  <c r="L9" i="25"/>
  <c r="M9" i="25" s="1"/>
  <c r="G9" i="25"/>
  <c r="L8" i="25"/>
  <c r="M8" i="25" s="1"/>
  <c r="G8" i="25"/>
  <c r="L7" i="25"/>
  <c r="G7" i="25"/>
  <c r="P8" i="25"/>
  <c r="R8" i="25" s="1"/>
  <c r="L14" i="25" l="1"/>
  <c r="M14" i="25" s="1"/>
  <c r="G14" i="25"/>
  <c r="P14" i="25"/>
  <c r="S8" i="25"/>
  <c r="T8" i="25" s="1"/>
  <c r="N8" i="25"/>
  <c r="N7" i="25"/>
  <c r="H22" i="16"/>
  <c r="L22" i="16"/>
  <c r="K22" i="16"/>
  <c r="J22" i="16"/>
  <c r="I22" i="16"/>
  <c r="R7" i="25"/>
  <c r="T7" i="25" s="1"/>
  <c r="M7" i="25"/>
  <c r="R14" i="25" l="1"/>
  <c r="S14" i="25"/>
  <c r="N14" i="25"/>
  <c r="G22" i="16"/>
  <c r="T14" i="25" l="1"/>
</calcChain>
</file>

<file path=xl/comments1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14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<sst xmlns="http://schemas.openxmlformats.org/spreadsheetml/2006/main" count="558" uniqueCount="110">
  <si>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</si>
  <si>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</si>
  <si>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</si>
  <si>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</si>
  <si>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</si>
  <si>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</si>
  <si>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</si>
  <si>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</si>
  <si>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</si>
  <si>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</si>
  <si>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</si>
  <si>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</si>
  <si>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</si>
  <si>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</si>
  <si>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</si>
  <si>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</si>
  <si>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</si>
  <si>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</si>
  <si>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</si>
  <si>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</si>
  <si>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</si>
  <si>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</si>
  <si>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</si>
  <si>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</si>
  <si>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</si>
  <si>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</si>
  <si>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</si>
  <si>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</si>
  <si>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</si>
  <si>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</si>
  <si>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</si>
  <si>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</si>
  <si>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</si>
  <si>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</si>
  <si>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</si>
  <si>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</si>
  <si>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</si>
  <si>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</si>
  <si>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</si>
  <si>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</si>
  <si>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</si>
  <si>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</si>
  <si>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</si>
  <si>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</si>
  <si>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</si>
  <si>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</si>
  <si>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</si>
  <si>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</si>
  <si>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</si>
  <si>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</si>
  <si>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</si>
  <si>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</si>
  <si>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</si>
  <si>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</si>
  <si>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</si>
  <si>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</si>
  <si>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</si>
  <si>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</si>
  <si>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</si>
  <si>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</si>
  <si>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</si>
  <si>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</si>
  <si>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</si>
  <si>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</si>
  <si>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</si>
  <si>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</si>
  <si>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</si>
  <si>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</si>
  <si>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</si>
  <si>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</si>
  <si>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</si>
  <si>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</si>
  <si>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</si>
  <si>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</si>
  <si>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</si>
  <si>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</si>
  <si>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</si>
  <si>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</si>
  <si>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</si>
  <si>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</si>
  <si>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</si>
  <si>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</si>
  <si>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</si>
  <si>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</si>
  <si>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</si>
  <si>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</si>
  <si>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</si>
  <si>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</si>
  <si>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</si>
  <si>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</si>
  <si>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</si>
  <si>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</si>
  <si>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ห้องบรรยาย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</si>
  <si>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</si>
  <si>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</si>
  <si>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</si>
  <si>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</si>
  <si>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</si>
  <si>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</si>
  <si>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</si>
  <si>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</si>
  <si>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อาคารคณะมนุษยศาสตร์และสังคมศาสตร์ (อาคาร 3)</t>
  </si>
  <si>
    <t>ห้องคอมพิวเตอร์</t>
  </si>
  <si>
    <t>อาคารคณะมนุษยศาสตร์และสังคมศาสตร์</t>
  </si>
  <si>
    <t>อาคาร 3</t>
  </si>
  <si>
    <t>ห้องปฏิบัติการ</t>
  </si>
  <si>
    <t>…………….</t>
  </si>
  <si>
    <t>ผมรวมการวิเคราะห์ฯ</t>
  </si>
  <si>
    <t>ชื่ออาคาร : อาคารมนุษยศาสตร์และสังคมศาสตร์ (อาคาร 3)</t>
  </si>
  <si>
    <t>ตาราง การวิเคราะห์การใช้ประโยชน์พื้นที่เพื่อการเรียนการสอน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</si>
</sst>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20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4" fillId="0" borderId="13" xfId="0" applyNumberFormat="1" applyFont="1" applyBorder="1"/>
    <xf numFmtId="0" fontId="17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8" borderId="17" xfId="0" applyNumberFormat="1" applyFont="1" applyFill="1" applyBorder="1" applyAlignment="1"/>
    <xf numFmtId="3" fontId="18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3" borderId="3" xfId="1" applyNumberFormat="1" applyFont="1" applyFill="1" applyBorder="1" applyAlignment="1"/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43" fontId="11" fillId="0" borderId="17" xfId="1" applyFont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43" fontId="11" fillId="0" borderId="20" xfId="1" applyFont="1" applyBorder="1"/>
    <xf numFmtId="3" fontId="4" fillId="0" borderId="17" xfId="0" applyNumberFormat="1" applyFont="1" applyFill="1" applyBorder="1" applyAlignment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0" fontId="4" fillId="0" borderId="33" xfId="0" applyFont="1" applyBorder="1" applyAlignment="1">
      <alignment horizontal="left" vertical="center" wrapText="1" indent="1"/>
    </xf>
    <xf numFmtId="43" fontId="4" fillId="0" borderId="33" xfId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 indent="1"/>
    </xf>
    <xf numFmtId="43" fontId="4" fillId="0" borderId="20" xfId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 indent="1"/>
    </xf>
    <xf numFmtId="43" fontId="4" fillId="0" borderId="23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4" fillId="4" borderId="26" xfId="1" applyNumberFormat="1" applyFont="1" applyFill="1" applyBorder="1" applyAlignment="1">
      <alignment horizontal="center"/>
    </xf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43" fontId="11" fillId="0" borderId="23" xfId="1" applyFont="1" applyBorder="1"/>
    <xf numFmtId="43" fontId="12" fillId="14" borderId="3" xfId="1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4" fillId="12" borderId="18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/>
    </xf>
    <xf numFmtId="3" fontId="4" fillId="13" borderId="21" xfId="0" applyNumberFormat="1" applyFont="1" applyFill="1" applyBorder="1" applyAlignment="1">
      <alignment horizontal="center"/>
    </xf>
    <xf numFmtId="3" fontId="4" fillId="13" borderId="22" xfId="0" applyNumberFormat="1" applyFont="1" applyFill="1" applyBorder="1" applyAlignment="1">
      <alignment horizontal="center"/>
    </xf>
    <xf numFmtId="3" fontId="4" fillId="9" borderId="15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9" borderId="16" xfId="0" applyNumberFormat="1" applyFont="1" applyFill="1" applyBorder="1" applyAlignment="1">
      <alignment horizontal="center"/>
    </xf>
    <xf numFmtId="3" fontId="4" fillId="10" borderId="18" xfId="0" applyNumberFormat="1" applyFont="1" applyFill="1" applyBorder="1" applyAlignment="1">
      <alignment horizontal="center"/>
    </xf>
    <xf numFmtId="3" fontId="4" fillId="10" borderId="31" xfId="0" applyNumberFormat="1" applyFont="1" applyFill="1" applyBorder="1" applyAlignment="1">
      <alignment horizontal="center"/>
    </xf>
    <xf numFmtId="3" fontId="4" fillId="10" borderId="19" xfId="0" applyNumberFormat="1" applyFont="1" applyFill="1" applyBorder="1" applyAlignment="1">
      <alignment horizontal="center"/>
    </xf>
    <xf numFmtId="3" fontId="4" fillId="11" borderId="18" xfId="0" applyNumberFormat="1" applyFont="1" applyFill="1" applyBorder="1" applyAlignment="1">
      <alignment horizontal="center"/>
    </xf>
    <xf numFmtId="3" fontId="4" fillId="11" borderId="31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3" fontId="4" fillId="12" borderId="31" xfId="0" applyNumberFormat="1" applyFont="1" applyFill="1" applyBorder="1" applyAlignment="1">
      <alignment horizontal="center"/>
    </xf>
    <xf numFmtId="3" fontId="4" fillId="13" borderId="32" xfId="0" applyNumberFormat="1" applyFont="1" applyFill="1" applyBorder="1" applyAlignment="1">
      <alignment horizont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0" fontId="8" fillId="2" borderId="4" xfId="0" applyFont="1" applyFill="1" applyBorder="1"/>
    <xf numFmtId="0" fontId="8" fillId="2" borderId="5" xfId="0" applyFont="1" applyFill="1" applyBorder="1"/>
    <xf numFmtId="188" fontId="8" fillId="2" borderId="8" xfId="1" applyNumberFormat="1" applyFont="1" applyFill="1" applyBorder="1" applyAlignment="1">
      <alignment horizontal="center"/>
    </xf>
    <xf numFmtId="0" fontId="4" fillId="0" borderId="0" xfId="0" applyFont="1" applyBorder="1"/>
    <xf numFmtId="43" fontId="11" fillId="8" borderId="17" xfId="1" applyFont="1" applyFill="1" applyBorder="1" applyAlignment="1">
      <alignment horizontal="center"/>
    </xf>
    <xf numFmtId="43" fontId="11" fillId="8" borderId="17" xfId="1" applyFont="1" applyFill="1" applyBorder="1"/>
    <xf numFmtId="43" fontId="11" fillId="0" borderId="17" xfId="1" applyFont="1" applyBorder="1" applyAlignment="1">
      <alignment horizontal="center" vertical="center"/>
    </xf>
    <xf numFmtId="43" fontId="11" fillId="0" borderId="17" xfId="1" applyFont="1" applyFill="1" applyBorder="1"/>
    <xf numFmtId="43" fontId="12" fillId="2" borderId="17" xfId="1" applyFont="1" applyFill="1" applyBorder="1"/>
    <xf numFmtId="43" fontId="11" fillId="8" borderId="20" xfId="1" applyFont="1" applyFill="1" applyBorder="1" applyAlignment="1">
      <alignment horizontal="center"/>
    </xf>
    <xf numFmtId="43" fontId="11" fillId="8" borderId="20" xfId="1" applyFont="1" applyFill="1" applyBorder="1"/>
    <xf numFmtId="43" fontId="11" fillId="0" borderId="20" xfId="1" applyFont="1" applyBorder="1" applyAlignment="1">
      <alignment horizontal="center" vertical="center"/>
    </xf>
    <xf numFmtId="43" fontId="11" fillId="0" borderId="20" xfId="1" applyFont="1" applyFill="1" applyBorder="1"/>
    <xf numFmtId="43" fontId="12" fillId="2" borderId="20" xfId="1" applyFont="1" applyFill="1" applyBorder="1"/>
    <xf numFmtId="43" fontId="11" fillId="8" borderId="23" xfId="1" applyFont="1" applyFill="1" applyBorder="1" applyAlignment="1">
      <alignment horizontal="center"/>
    </xf>
    <xf numFmtId="43" fontId="11" fillId="8" borderId="23" xfId="1" applyFont="1" applyFill="1" applyBorder="1"/>
    <xf numFmtId="43" fontId="11" fillId="0" borderId="23" xfId="1" applyFont="1" applyBorder="1" applyAlignment="1">
      <alignment horizontal="center" vertical="center"/>
    </xf>
    <xf numFmtId="43" fontId="11" fillId="0" borderId="23" xfId="1" applyFont="1" applyFill="1" applyBorder="1"/>
    <xf numFmtId="43" fontId="12" fillId="2" borderId="23" xfId="1" applyFont="1" applyFill="1" applyBorder="1"/>
    <xf numFmtId="43" fontId="12" fillId="14" borderId="10" xfId="1" applyFont="1" applyFill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2" sqref="B2:M2"/>
    </sheetView>
  </sheetViews>
  <sheetFormatPr defaultRowHeight="18.75" x14ac:dyDescent="0.3"/>
  <cols>
    <col min="1" max="1" width="1" style="1" hidden="1" customWidth="1"/>
    <col min="2" max="2" width="38.710937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24" t="s">
        <v>53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3" x14ac:dyDescent="0.3">
      <c r="M3" s="13"/>
    </row>
    <row r="4" spans="2:13" ht="31.5" customHeight="1" x14ac:dyDescent="0.3">
      <c r="B4" s="133" t="s">
        <v>14</v>
      </c>
      <c r="C4" s="126" t="s">
        <v>31</v>
      </c>
      <c r="D4" s="126" t="s">
        <v>19</v>
      </c>
      <c r="E4" s="126" t="s">
        <v>20</v>
      </c>
      <c r="F4" s="126" t="s">
        <v>22</v>
      </c>
      <c r="G4" s="133" t="s">
        <v>30</v>
      </c>
      <c r="H4" s="132" t="s">
        <v>21</v>
      </c>
      <c r="I4" s="132"/>
      <c r="J4" s="132"/>
      <c r="K4" s="132"/>
      <c r="L4" s="132"/>
      <c r="M4" s="134" t="s">
        <v>5</v>
      </c>
    </row>
    <row r="5" spans="2:13" s="2" customFormat="1" ht="37.5" x14ac:dyDescent="0.2">
      <c r="B5" s="133"/>
      <c r="C5" s="127"/>
      <c r="D5" s="128"/>
      <c r="E5" s="128"/>
      <c r="F5" s="127"/>
      <c r="G5" s="133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34"/>
    </row>
    <row r="6" spans="2:13" ht="20.85" customHeight="1" x14ac:dyDescent="0.3">
      <c r="B6" s="17" t="s">
        <v>101</v>
      </c>
      <c r="C6" s="3"/>
      <c r="D6" s="20"/>
      <c r="E6" s="20"/>
      <c r="F6" s="5"/>
      <c r="G6" s="28">
        <f>SUM(H6:L6)</f>
        <v>399</v>
      </c>
      <c r="H6" s="27">
        <f>SUM(A02_พท.ห้อง!G6,A02_พท.ห้อง!G7,A02_พท.ห้อง!G9)</f>
        <v>336</v>
      </c>
      <c r="I6" s="28">
        <f>A02_พท.ห้อง!G8</f>
        <v>63</v>
      </c>
      <c r="J6" s="29">
        <v>0</v>
      </c>
      <c r="K6" s="29">
        <v>0</v>
      </c>
      <c r="L6" s="29">
        <v>0</v>
      </c>
      <c r="M6" s="39"/>
    </row>
    <row r="7" spans="2:13" ht="20.85" customHeight="1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ht="20.85" customHeight="1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ht="20.85" customHeight="1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ht="20.85" customHeight="1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ht="20.85" customHeight="1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ht="20.85" customHeight="1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ht="20.85" customHeight="1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ht="20.85" customHeight="1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ht="20.85" customHeight="1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ht="20.85" customHeight="1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ht="20.85" customHeight="1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ht="20.85" customHeight="1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ht="20.85" customHeight="1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ht="20.85" customHeight="1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ht="20.85" customHeight="1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ht="20.85" customHeight="1" x14ac:dyDescent="0.3">
      <c r="B22" s="129" t="s">
        <v>2</v>
      </c>
      <c r="C22" s="130"/>
      <c r="D22" s="130"/>
      <c r="E22" s="130"/>
      <c r="F22" s="131"/>
      <c r="G22" s="34">
        <f t="shared" ref="G22:L22" si="0">SUM(G6:G21)</f>
        <v>399</v>
      </c>
      <c r="H22" s="34">
        <f t="shared" si="0"/>
        <v>336</v>
      </c>
      <c r="I22" s="34">
        <f t="shared" si="0"/>
        <v>63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5"/>
    </row>
    <row r="28" spans="2:13" x14ac:dyDescent="0.3">
      <c r="H28" s="36"/>
    </row>
  </sheetData>
  <mergeCells count="10">
    <mergeCell ref="B22:F22"/>
    <mergeCell ref="H4:L4"/>
    <mergeCell ref="G4:G5"/>
    <mergeCell ref="B4:B5"/>
    <mergeCell ref="M4:M5"/>
    <mergeCell ref="B2:M2"/>
    <mergeCell ref="F4:F5"/>
    <mergeCell ref="D4:D5"/>
    <mergeCell ref="E4:E5"/>
    <mergeCell ref="C4:C5"/>
  </mergeCells>
  <phoneticPr fontId="13" type="noConversion"/>
  <printOptions horizontalCentered="1"/>
  <pageMargins left="0.39370078740157483" right="0.39370078740157483" top="0.55118110236220474" bottom="0.39370078740157483" header="0.47244094488188981" footer="0.35433070866141736"/>
  <pageSetup paperSize="9" scale="92" orientation="landscape" r:id="rId1"/>
  <headerFooter alignWithMargins="0">
    <oddFooter>&amp;R&amp;D(&amp;T) : 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6"/>
  <sheetViews>
    <sheetView workbookViewId="0">
      <pane ySplit="5" topLeftCell="A6" activePane="bottomLeft" state="frozen"/>
      <selection pane="bottomLeft" activeCell="K7" sqref="K7"/>
    </sheetView>
  </sheetViews>
  <sheetFormatPr defaultRowHeight="18.75" x14ac:dyDescent="0.3"/>
  <cols>
    <col min="1" max="1" width="20.42578125" style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21.7109375" style="1" bestFit="1" customWidth="1"/>
    <col min="10" max="11" width="9.140625" style="1"/>
    <col min="12" max="12" width="11" style="1" bestFit="1" customWidth="1"/>
    <col min="13" max="16384" width="9.140625" style="1"/>
  </cols>
  <sheetData>
    <row r="1" spans="1:9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9" ht="54.95" customHeight="1" x14ac:dyDescent="0.3">
      <c r="A2" s="124" t="s">
        <v>52</v>
      </c>
      <c r="B2" s="125"/>
      <c r="C2" s="125"/>
      <c r="D2" s="125"/>
      <c r="E2" s="125"/>
      <c r="F2" s="125"/>
      <c r="G2" s="125"/>
      <c r="H2" s="125"/>
      <c r="I2" s="125"/>
    </row>
    <row r="3" spans="1:9" x14ac:dyDescent="0.3">
      <c r="A3" s="16" t="s">
        <v>101</v>
      </c>
    </row>
    <row r="4" spans="1:9" s="2" customFormat="1" x14ac:dyDescent="0.2">
      <c r="A4" s="135" t="s">
        <v>50</v>
      </c>
      <c r="B4" s="135" t="s">
        <v>23</v>
      </c>
      <c r="C4" s="135"/>
      <c r="D4" s="135"/>
      <c r="E4" s="135"/>
      <c r="F4" s="135"/>
      <c r="G4" s="135" t="s">
        <v>13</v>
      </c>
      <c r="H4" s="135" t="s">
        <v>12</v>
      </c>
      <c r="I4" s="135" t="s">
        <v>5</v>
      </c>
    </row>
    <row r="5" spans="1:9" ht="60.75" x14ac:dyDescent="0.3">
      <c r="A5" s="135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35"/>
      <c r="H5" s="135"/>
      <c r="I5" s="135"/>
    </row>
    <row r="6" spans="1:9" x14ac:dyDescent="0.3">
      <c r="A6" s="38">
        <v>327</v>
      </c>
      <c r="B6" s="31" t="s">
        <v>51</v>
      </c>
      <c r="C6" s="3"/>
      <c r="D6" s="3"/>
      <c r="E6" s="3"/>
      <c r="F6" s="3"/>
      <c r="G6" s="31">
        <v>192</v>
      </c>
      <c r="H6" s="3">
        <v>180</v>
      </c>
      <c r="I6" s="18" t="s">
        <v>92</v>
      </c>
    </row>
    <row r="7" spans="1:9" x14ac:dyDescent="0.3">
      <c r="A7" s="38">
        <v>331</v>
      </c>
      <c r="B7" s="31" t="s">
        <v>51</v>
      </c>
      <c r="C7" s="3"/>
      <c r="D7" s="3"/>
      <c r="E7" s="3"/>
      <c r="F7" s="3"/>
      <c r="G7" s="31">
        <v>81</v>
      </c>
      <c r="H7" s="3">
        <v>60</v>
      </c>
      <c r="I7" s="18" t="s">
        <v>92</v>
      </c>
    </row>
    <row r="8" spans="1:9" x14ac:dyDescent="0.3">
      <c r="A8" s="38">
        <v>333</v>
      </c>
      <c r="B8" s="31"/>
      <c r="C8" s="3" t="s">
        <v>51</v>
      </c>
      <c r="D8" s="3"/>
      <c r="E8" s="3"/>
      <c r="F8" s="3"/>
      <c r="G8" s="31">
        <v>63</v>
      </c>
      <c r="H8" s="3">
        <v>65</v>
      </c>
      <c r="I8" s="18" t="s">
        <v>102</v>
      </c>
    </row>
    <row r="9" spans="1:9" x14ac:dyDescent="0.3">
      <c r="A9" s="38">
        <v>334</v>
      </c>
      <c r="B9" s="31" t="s">
        <v>51</v>
      </c>
      <c r="C9" s="3"/>
      <c r="D9" s="3"/>
      <c r="E9" s="3"/>
      <c r="F9" s="3"/>
      <c r="G9" s="31">
        <v>63</v>
      </c>
      <c r="H9" s="3">
        <v>45</v>
      </c>
      <c r="I9" s="18" t="s">
        <v>92</v>
      </c>
    </row>
    <row r="10" spans="1:9" x14ac:dyDescent="0.3">
      <c r="A10" s="101"/>
      <c r="B10" s="102"/>
      <c r="C10" s="103"/>
      <c r="D10" s="103"/>
      <c r="E10" s="103"/>
      <c r="F10" s="103"/>
      <c r="G10" s="102"/>
      <c r="H10" s="103"/>
      <c r="I10" s="104"/>
    </row>
    <row r="11" spans="1:9" x14ac:dyDescent="0.3">
      <c r="A11" s="105"/>
      <c r="B11" s="106"/>
      <c r="C11" s="107"/>
      <c r="D11" s="107"/>
      <c r="E11" s="107"/>
      <c r="F11" s="107"/>
      <c r="G11" s="106"/>
      <c r="H11" s="107"/>
      <c r="I11" s="108"/>
    </row>
    <row r="12" spans="1:9" x14ac:dyDescent="0.3">
      <c r="A12" s="109"/>
      <c r="B12" s="110"/>
      <c r="C12" s="111"/>
      <c r="D12" s="111"/>
      <c r="E12" s="111"/>
      <c r="F12" s="111"/>
      <c r="G12" s="110"/>
      <c r="H12" s="111"/>
      <c r="I12" s="112"/>
    </row>
    <row r="13" spans="1:9" s="16" customFormat="1" x14ac:dyDescent="0.3">
      <c r="A13" s="33" t="s">
        <v>2</v>
      </c>
      <c r="B13" s="33"/>
      <c r="C13" s="33"/>
      <c r="D13" s="33"/>
      <c r="E13" s="33"/>
      <c r="F13" s="33"/>
      <c r="G13" s="34">
        <f>SUM(G6:G12)</f>
        <v>399</v>
      </c>
      <c r="H13" s="32">
        <f>SUM(H6:H12)</f>
        <v>350</v>
      </c>
      <c r="I13" s="33"/>
    </row>
    <row r="15" spans="1:9" x14ac:dyDescent="0.3">
      <c r="A15" s="16"/>
      <c r="G15" s="36"/>
    </row>
    <row r="16" spans="1:9" x14ac:dyDescent="0.3">
      <c r="G16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47244094488188981" bottom="0.51181102362204722" header="0.47244094488188981" footer="0.39370078740157483"/>
  <pageSetup paperSize="9" scale="95" orientation="portrait" r:id="rId1"/>
  <headerFooter alignWithMargins="0">
    <oddFooter>&amp;R&amp;D(&amp;T) : 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51"/>
  <sheetViews>
    <sheetView view="pageBreakPreview" zoomScaleNormal="100" zoomScaleSheetLayoutView="100" workbookViewId="0">
      <selection activeCell="A2" sqref="A2:P2"/>
    </sheetView>
  </sheetViews>
  <sheetFormatPr defaultRowHeight="18.75" x14ac:dyDescent="0.3"/>
  <cols>
    <col min="1" max="1" width="7.7109375" style="1" customWidth="1"/>
    <col min="2" max="2" width="8.425781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8.42578125" style="79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13" t="s">
        <v>32</v>
      </c>
    </row>
    <row r="2" spans="1:19" s="45" customFormat="1" ht="23.25" x14ac:dyDescent="0.2">
      <c r="A2" s="165" t="s">
        <v>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9" s="57" customFormat="1" ht="21" x14ac:dyDescent="0.35">
      <c r="A3" s="6" t="s">
        <v>73</v>
      </c>
      <c r="B3" s="6" t="s">
        <v>103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14"/>
    </row>
    <row r="4" spans="1:19" s="8" customFormat="1" ht="21" x14ac:dyDescent="0.35">
      <c r="A4" s="7" t="s">
        <v>14</v>
      </c>
      <c r="C4" s="58" t="s">
        <v>104</v>
      </c>
      <c r="D4" s="58"/>
      <c r="E4" s="7"/>
      <c r="G4" s="9"/>
      <c r="H4" s="14"/>
      <c r="I4" s="9"/>
      <c r="J4" s="9"/>
      <c r="K4" s="9"/>
      <c r="L4" s="9"/>
      <c r="M4" s="9"/>
      <c r="N4" s="9"/>
      <c r="O4" s="9"/>
      <c r="P4" s="115"/>
    </row>
    <row r="5" spans="1:19" s="8" customFormat="1" ht="21" x14ac:dyDescent="0.35">
      <c r="A5" s="58" t="s">
        <v>88</v>
      </c>
      <c r="C5" s="58">
        <v>327</v>
      </c>
      <c r="D5" s="58"/>
      <c r="E5" s="58"/>
      <c r="H5" s="41"/>
      <c r="I5" s="9"/>
      <c r="J5" s="9"/>
      <c r="K5" s="9"/>
      <c r="L5" s="9"/>
      <c r="M5" s="9"/>
      <c r="P5" s="115"/>
    </row>
    <row r="6" spans="1:19" x14ac:dyDescent="0.3">
      <c r="A6" s="42" t="s">
        <v>7</v>
      </c>
      <c r="C6" s="71" t="s">
        <v>33</v>
      </c>
      <c r="D6" s="16" t="s">
        <v>9</v>
      </c>
      <c r="E6" s="43" t="s">
        <v>8</v>
      </c>
      <c r="F6" s="1" t="s">
        <v>10</v>
      </c>
      <c r="G6" s="43" t="s">
        <v>8</v>
      </c>
      <c r="H6" s="1" t="s">
        <v>29</v>
      </c>
    </row>
    <row r="7" spans="1:19" s="44" customFormat="1" x14ac:dyDescent="0.3">
      <c r="A7" s="140" t="s">
        <v>0</v>
      </c>
      <c r="B7" s="53" t="s">
        <v>74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142" t="s">
        <v>2</v>
      </c>
    </row>
    <row r="8" spans="1:19" s="44" customFormat="1" x14ac:dyDescent="0.3">
      <c r="A8" s="141"/>
      <c r="B8" s="54" t="s">
        <v>1</v>
      </c>
      <c r="C8" s="55" t="s">
        <v>75</v>
      </c>
      <c r="D8" s="55" t="s">
        <v>76</v>
      </c>
      <c r="E8" s="55" t="s">
        <v>77</v>
      </c>
      <c r="F8" s="55" t="s">
        <v>78</v>
      </c>
      <c r="G8" s="55" t="s">
        <v>79</v>
      </c>
      <c r="H8" s="55" t="s">
        <v>80</v>
      </c>
      <c r="I8" s="55" t="s">
        <v>81</v>
      </c>
      <c r="J8" s="55" t="s">
        <v>82</v>
      </c>
      <c r="K8" s="55" t="s">
        <v>83</v>
      </c>
      <c r="L8" s="55" t="s">
        <v>84</v>
      </c>
      <c r="M8" s="55" t="s">
        <v>85</v>
      </c>
      <c r="N8" s="55" t="s">
        <v>86</v>
      </c>
      <c r="O8" s="55" t="s">
        <v>87</v>
      </c>
      <c r="P8" s="143"/>
      <c r="S8" s="46"/>
    </row>
    <row r="9" spans="1:19" s="44" customFormat="1" x14ac:dyDescent="0.3">
      <c r="A9" s="166" t="s">
        <v>24</v>
      </c>
      <c r="B9" s="166"/>
      <c r="C9" s="47"/>
      <c r="D9" s="47"/>
      <c r="E9" s="150">
        <v>68</v>
      </c>
      <c r="F9" s="151"/>
      <c r="G9" s="152"/>
      <c r="H9" s="59"/>
      <c r="I9" s="150">
        <v>68</v>
      </c>
      <c r="J9" s="151"/>
      <c r="K9" s="152"/>
      <c r="L9" s="47"/>
      <c r="M9" s="94"/>
      <c r="N9" s="94"/>
      <c r="O9" s="94"/>
      <c r="P9" s="116">
        <f>SUM(C9:O9)</f>
        <v>136</v>
      </c>
      <c r="S9" s="46"/>
    </row>
    <row r="10" spans="1:19" s="44" customFormat="1" x14ac:dyDescent="0.3">
      <c r="A10" s="167" t="s">
        <v>25</v>
      </c>
      <c r="B10" s="167"/>
      <c r="C10" s="48"/>
      <c r="D10" s="48"/>
      <c r="E10" s="153">
        <v>177</v>
      </c>
      <c r="F10" s="154"/>
      <c r="G10" s="155"/>
      <c r="H10" s="60"/>
      <c r="I10" s="153">
        <v>85</v>
      </c>
      <c r="J10" s="154"/>
      <c r="K10" s="155"/>
      <c r="L10" s="49"/>
      <c r="M10" s="48"/>
      <c r="N10" s="48"/>
      <c r="O10" s="48"/>
      <c r="P10" s="117">
        <f t="shared" ref="P10:P14" si="0">SUM(C10:O10)</f>
        <v>262</v>
      </c>
      <c r="S10" s="46"/>
    </row>
    <row r="11" spans="1:19" s="44" customFormat="1" x14ac:dyDescent="0.3">
      <c r="A11" s="167" t="s">
        <v>26</v>
      </c>
      <c r="B11" s="167"/>
      <c r="C11" s="48"/>
      <c r="D11" s="48"/>
      <c r="E11" s="156">
        <v>67</v>
      </c>
      <c r="F11" s="157"/>
      <c r="G11" s="158"/>
      <c r="H11" s="61"/>
      <c r="I11" s="156">
        <v>56</v>
      </c>
      <c r="J11" s="157"/>
      <c r="K11" s="158"/>
      <c r="L11" s="49"/>
      <c r="M11" s="49"/>
      <c r="N11" s="49"/>
      <c r="O11" s="48"/>
      <c r="P11" s="117">
        <f t="shared" si="0"/>
        <v>123</v>
      </c>
      <c r="S11" s="46"/>
    </row>
    <row r="12" spans="1:19" s="44" customFormat="1" x14ac:dyDescent="0.3">
      <c r="A12" s="167" t="s">
        <v>27</v>
      </c>
      <c r="B12" s="167"/>
      <c r="C12" s="48"/>
      <c r="D12" s="48"/>
      <c r="E12" s="146">
        <v>24</v>
      </c>
      <c r="F12" s="159"/>
      <c r="G12" s="147"/>
      <c r="H12" s="61"/>
      <c r="I12" s="146">
        <v>103</v>
      </c>
      <c r="J12" s="159"/>
      <c r="K12" s="159"/>
      <c r="L12" s="147"/>
      <c r="M12" s="48"/>
      <c r="N12" s="48"/>
      <c r="O12" s="48"/>
      <c r="P12" s="117">
        <f t="shared" si="0"/>
        <v>127</v>
      </c>
      <c r="S12" s="46"/>
    </row>
    <row r="13" spans="1:19" s="44" customFormat="1" x14ac:dyDescent="0.3">
      <c r="A13" s="168" t="s">
        <v>28</v>
      </c>
      <c r="B13" s="168"/>
      <c r="C13" s="50"/>
      <c r="D13" s="50"/>
      <c r="E13" s="148">
        <v>76</v>
      </c>
      <c r="F13" s="160"/>
      <c r="G13" s="149"/>
      <c r="H13" s="62"/>
      <c r="I13" s="51"/>
      <c r="J13" s="51"/>
      <c r="K13" s="51"/>
      <c r="L13" s="51"/>
      <c r="M13" s="50"/>
      <c r="N13" s="50"/>
      <c r="O13" s="50"/>
      <c r="P13" s="117">
        <f t="shared" si="0"/>
        <v>76</v>
      </c>
      <c r="S13" s="46"/>
    </row>
    <row r="14" spans="1:19" s="44" customFormat="1" x14ac:dyDescent="0.3">
      <c r="A14" s="63" t="s">
        <v>3</v>
      </c>
      <c r="B14" s="64"/>
      <c r="C14" s="65">
        <v>0</v>
      </c>
      <c r="D14" s="65">
        <v>0</v>
      </c>
      <c r="E14" s="66">
        <f>SUM(E9:G13)</f>
        <v>412</v>
      </c>
      <c r="F14" s="66">
        <f>SUM(E9:G13)</f>
        <v>412</v>
      </c>
      <c r="G14" s="66">
        <f>SUM(E9:G13)</f>
        <v>412</v>
      </c>
      <c r="H14" s="67"/>
      <c r="I14" s="65">
        <f>SUM(I9,I10,I11,I12)</f>
        <v>312</v>
      </c>
      <c r="J14" s="65">
        <f>SUM(I9,I10,I11,I12)</f>
        <v>312</v>
      </c>
      <c r="K14" s="65">
        <f>SUM(I9,I10,I11,I12)</f>
        <v>312</v>
      </c>
      <c r="L14" s="65">
        <f>I12</f>
        <v>103</v>
      </c>
      <c r="M14" s="65">
        <v>0</v>
      </c>
      <c r="N14" s="65">
        <v>0</v>
      </c>
      <c r="O14" s="65">
        <v>0</v>
      </c>
      <c r="P14" s="65">
        <f t="shared" si="0"/>
        <v>2275</v>
      </c>
    </row>
    <row r="15" spans="1:19" s="44" customFormat="1" x14ac:dyDescent="0.3">
      <c r="A15" s="68" t="s">
        <v>4</v>
      </c>
      <c r="B15" s="69"/>
      <c r="C15" s="70">
        <v>0</v>
      </c>
      <c r="D15" s="70">
        <v>0</v>
      </c>
      <c r="E15" s="70">
        <f>COUNTA(E9:G13)</f>
        <v>5</v>
      </c>
      <c r="F15" s="70">
        <f>COUNTA(E9:G13)</f>
        <v>5</v>
      </c>
      <c r="G15" s="70">
        <f>COUNTA(E9:G13)</f>
        <v>5</v>
      </c>
      <c r="H15" s="67"/>
      <c r="I15" s="70">
        <f>COUNTA(I9,I10,I11,I12)</f>
        <v>4</v>
      </c>
      <c r="J15" s="70">
        <f>COUNTA(I9,I10,I11,I12)</f>
        <v>4</v>
      </c>
      <c r="K15" s="70">
        <f>COUNTA(I9,I10,I11,I12)</f>
        <v>4</v>
      </c>
      <c r="L15" s="70">
        <v>1</v>
      </c>
      <c r="M15" s="70">
        <v>0</v>
      </c>
      <c r="N15" s="70">
        <v>0</v>
      </c>
      <c r="O15" s="70">
        <v>0</v>
      </c>
      <c r="P15" s="70">
        <f>IF(SUM(C15:O15)&gt;35,35,SUM(C15:O15))</f>
        <v>28</v>
      </c>
    </row>
    <row r="16" spans="1:19" s="44" customFormat="1" x14ac:dyDescent="0.3">
      <c r="A16" s="42" t="s">
        <v>7</v>
      </c>
      <c r="B16" s="1"/>
      <c r="C16" s="43" t="s">
        <v>45</v>
      </c>
      <c r="D16" s="1" t="s">
        <v>9</v>
      </c>
      <c r="E16" s="71" t="s">
        <v>33</v>
      </c>
      <c r="F16" s="16" t="s">
        <v>10</v>
      </c>
      <c r="G16" s="43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79"/>
    </row>
    <row r="17" spans="1:19" x14ac:dyDescent="0.3">
      <c r="A17" s="140" t="s">
        <v>0</v>
      </c>
      <c r="B17" s="53" t="s">
        <v>74</v>
      </c>
      <c r="C17" s="52">
        <v>1</v>
      </c>
      <c r="D17" s="52">
        <v>2</v>
      </c>
      <c r="E17" s="52">
        <v>3</v>
      </c>
      <c r="F17" s="52">
        <v>4</v>
      </c>
      <c r="G17" s="52">
        <v>5</v>
      </c>
      <c r="H17" s="52">
        <v>6</v>
      </c>
      <c r="I17" s="52">
        <v>7</v>
      </c>
      <c r="J17" s="52">
        <v>8</v>
      </c>
      <c r="K17" s="52">
        <v>9</v>
      </c>
      <c r="L17" s="52">
        <v>10</v>
      </c>
      <c r="M17" s="52">
        <v>11</v>
      </c>
      <c r="N17" s="52">
        <v>12</v>
      </c>
      <c r="O17" s="52">
        <v>13</v>
      </c>
      <c r="P17" s="142" t="s">
        <v>2</v>
      </c>
    </row>
    <row r="18" spans="1:19" x14ac:dyDescent="0.3">
      <c r="A18" s="141"/>
      <c r="B18" s="54" t="s">
        <v>1</v>
      </c>
      <c r="C18" s="55" t="s">
        <v>75</v>
      </c>
      <c r="D18" s="55" t="s">
        <v>76</v>
      </c>
      <c r="E18" s="55" t="s">
        <v>77</v>
      </c>
      <c r="F18" s="55" t="s">
        <v>78</v>
      </c>
      <c r="G18" s="55" t="s">
        <v>79</v>
      </c>
      <c r="H18" s="55" t="s">
        <v>80</v>
      </c>
      <c r="I18" s="55" t="s">
        <v>81</v>
      </c>
      <c r="J18" s="55" t="s">
        <v>82</v>
      </c>
      <c r="K18" s="55" t="s">
        <v>83</v>
      </c>
      <c r="L18" s="55" t="s">
        <v>84</v>
      </c>
      <c r="M18" s="55" t="s">
        <v>85</v>
      </c>
      <c r="N18" s="55" t="s">
        <v>86</v>
      </c>
      <c r="O18" s="55" t="s">
        <v>87</v>
      </c>
      <c r="P18" s="143"/>
    </row>
    <row r="19" spans="1:19" x14ac:dyDescent="0.3">
      <c r="A19" s="144" t="s">
        <v>24</v>
      </c>
      <c r="B19" s="145"/>
      <c r="C19" s="47"/>
      <c r="D19" s="47"/>
      <c r="E19" s="94"/>
      <c r="F19" s="94"/>
      <c r="G19" s="94"/>
      <c r="H19" s="59"/>
      <c r="I19" s="150">
        <v>41</v>
      </c>
      <c r="J19" s="151"/>
      <c r="K19" s="151"/>
      <c r="L19" s="152"/>
      <c r="M19" s="94"/>
      <c r="N19" s="94"/>
      <c r="O19" s="94"/>
      <c r="P19" s="116">
        <f>SUM(C19:O19)</f>
        <v>41</v>
      </c>
    </row>
    <row r="20" spans="1:19" x14ac:dyDescent="0.3">
      <c r="A20" s="138" t="s">
        <v>25</v>
      </c>
      <c r="B20" s="139"/>
      <c r="C20" s="48"/>
      <c r="D20" s="48"/>
      <c r="E20" s="153">
        <v>77</v>
      </c>
      <c r="F20" s="154"/>
      <c r="G20" s="155"/>
      <c r="H20" s="60"/>
      <c r="I20" s="153">
        <v>46</v>
      </c>
      <c r="J20" s="154"/>
      <c r="K20" s="154"/>
      <c r="L20" s="155"/>
      <c r="M20" s="48"/>
      <c r="N20" s="48"/>
      <c r="O20" s="48"/>
      <c r="P20" s="117">
        <f>SUM(C20:O20)</f>
        <v>123</v>
      </c>
    </row>
    <row r="21" spans="1:19" x14ac:dyDescent="0.3">
      <c r="A21" s="138" t="s">
        <v>26</v>
      </c>
      <c r="B21" s="139"/>
      <c r="C21" s="48"/>
      <c r="D21" s="48"/>
      <c r="E21" s="156">
        <v>139</v>
      </c>
      <c r="F21" s="157"/>
      <c r="G21" s="158"/>
      <c r="H21" s="61"/>
      <c r="I21" s="156">
        <v>83</v>
      </c>
      <c r="J21" s="157"/>
      <c r="K21" s="158"/>
      <c r="L21" s="49"/>
      <c r="M21" s="49"/>
      <c r="N21" s="49"/>
      <c r="O21" s="48"/>
      <c r="P21" s="117">
        <f t="shared" ref="P21:P23" si="1">SUM(C21:O21)</f>
        <v>222</v>
      </c>
    </row>
    <row r="22" spans="1:19" x14ac:dyDescent="0.3">
      <c r="A22" s="138" t="s">
        <v>27</v>
      </c>
      <c r="B22" s="139"/>
      <c r="C22" s="48"/>
      <c r="D22" s="48"/>
      <c r="E22" s="146">
        <v>85</v>
      </c>
      <c r="F22" s="159"/>
      <c r="G22" s="147"/>
      <c r="H22" s="61"/>
      <c r="I22" s="146">
        <v>41</v>
      </c>
      <c r="J22" s="159"/>
      <c r="K22" s="147"/>
      <c r="L22" s="49"/>
      <c r="M22" s="48"/>
      <c r="N22" s="48"/>
      <c r="O22" s="48"/>
      <c r="P22" s="117">
        <f t="shared" si="1"/>
        <v>126</v>
      </c>
    </row>
    <row r="23" spans="1:19" x14ac:dyDescent="0.3">
      <c r="A23" s="136" t="s">
        <v>28</v>
      </c>
      <c r="B23" s="137"/>
      <c r="C23" s="50"/>
      <c r="D23" s="50"/>
      <c r="E23" s="148">
        <v>52</v>
      </c>
      <c r="F23" s="160"/>
      <c r="G23" s="149"/>
      <c r="H23" s="62"/>
      <c r="I23" s="148">
        <v>68</v>
      </c>
      <c r="J23" s="160"/>
      <c r="K23" s="160"/>
      <c r="L23" s="149"/>
      <c r="M23" s="50"/>
      <c r="N23" s="50"/>
      <c r="O23" s="50"/>
      <c r="P23" s="118">
        <f t="shared" si="1"/>
        <v>120</v>
      </c>
    </row>
    <row r="24" spans="1:19" x14ac:dyDescent="0.3">
      <c r="A24" s="63" t="s">
        <v>3</v>
      </c>
      <c r="B24" s="64"/>
      <c r="C24" s="65">
        <v>0</v>
      </c>
      <c r="D24" s="65">
        <v>0</v>
      </c>
      <c r="E24" s="65">
        <f>SUM(E20:G23)</f>
        <v>353</v>
      </c>
      <c r="F24" s="65">
        <f>SUM(E20:G23)</f>
        <v>353</v>
      </c>
      <c r="G24" s="65">
        <f>SUM(E20:G23)</f>
        <v>353</v>
      </c>
      <c r="H24" s="67"/>
      <c r="I24" s="65">
        <f>SUM(I19,I20,I21,I22,I23)</f>
        <v>279</v>
      </c>
      <c r="J24" s="65">
        <f>SUM(I19,I20,I21,I22,I23)</f>
        <v>279</v>
      </c>
      <c r="K24" s="65">
        <f>SUM(I19,I20,I21,I22,I23)</f>
        <v>279</v>
      </c>
      <c r="L24" s="65">
        <f>SUM(I19,I20,I23)</f>
        <v>155</v>
      </c>
      <c r="M24" s="65">
        <v>0</v>
      </c>
      <c r="N24" s="65">
        <v>0</v>
      </c>
      <c r="O24" s="65">
        <v>0</v>
      </c>
      <c r="P24" s="65">
        <f>SUM(C24:O24)</f>
        <v>2051</v>
      </c>
    </row>
    <row r="25" spans="1:19" x14ac:dyDescent="0.3">
      <c r="A25" s="187" t="s">
        <v>4</v>
      </c>
      <c r="B25" s="188"/>
      <c r="C25" s="189">
        <v>0</v>
      </c>
      <c r="D25" s="189">
        <v>0</v>
      </c>
      <c r="E25" s="189">
        <f>COUNTA(E20:G23)</f>
        <v>4</v>
      </c>
      <c r="F25" s="70">
        <f>COUNTA(E20:G23)</f>
        <v>4</v>
      </c>
      <c r="G25" s="70">
        <f>COUNTA(E20:G23)</f>
        <v>4</v>
      </c>
      <c r="H25" s="67"/>
      <c r="I25" s="70">
        <f>COUNTA(I19,I20,I21,I22,I23)</f>
        <v>5</v>
      </c>
      <c r="J25" s="70">
        <f>COUNTA(I19,I20,I21,I22,I23)</f>
        <v>5</v>
      </c>
      <c r="K25" s="70">
        <f>COUNTA(I19,I20,I21,I22,I23)</f>
        <v>5</v>
      </c>
      <c r="L25" s="70">
        <v>3</v>
      </c>
      <c r="M25" s="70">
        <v>0</v>
      </c>
      <c r="N25" s="70">
        <v>0</v>
      </c>
      <c r="O25" s="70">
        <v>0</v>
      </c>
      <c r="P25" s="70">
        <f>IF(SUM(C25:O25)&gt;35,35,SUM(C25:O25))</f>
        <v>30</v>
      </c>
    </row>
    <row r="26" spans="1:19" s="8" customFormat="1" ht="21" x14ac:dyDescent="0.35">
      <c r="A26" s="58" t="s">
        <v>88</v>
      </c>
      <c r="B26" s="9"/>
      <c r="C26" s="58">
        <v>331</v>
      </c>
      <c r="D26" s="58"/>
      <c r="E26" s="58"/>
      <c r="H26" s="41"/>
      <c r="I26" s="9"/>
      <c r="J26" s="9"/>
      <c r="K26" s="9"/>
      <c r="L26" s="9"/>
      <c r="M26" s="9"/>
      <c r="P26" s="115"/>
    </row>
    <row r="27" spans="1:19" x14ac:dyDescent="0.3">
      <c r="A27" s="42" t="s">
        <v>7</v>
      </c>
      <c r="C27" s="71" t="s">
        <v>33</v>
      </c>
      <c r="D27" s="16" t="s">
        <v>9</v>
      </c>
      <c r="E27" s="43" t="s">
        <v>8</v>
      </c>
      <c r="F27" s="1" t="s">
        <v>10</v>
      </c>
      <c r="G27" s="43" t="s">
        <v>8</v>
      </c>
      <c r="H27" s="1" t="s">
        <v>29</v>
      </c>
    </row>
    <row r="28" spans="1:19" s="44" customFormat="1" x14ac:dyDescent="0.3">
      <c r="A28" s="140" t="s">
        <v>0</v>
      </c>
      <c r="B28" s="53" t="s">
        <v>74</v>
      </c>
      <c r="C28" s="52">
        <v>1</v>
      </c>
      <c r="D28" s="52">
        <v>2</v>
      </c>
      <c r="E28" s="52">
        <v>3</v>
      </c>
      <c r="F28" s="52">
        <v>4</v>
      </c>
      <c r="G28" s="52">
        <v>5</v>
      </c>
      <c r="H28" s="52">
        <v>6</v>
      </c>
      <c r="I28" s="52">
        <v>7</v>
      </c>
      <c r="J28" s="52">
        <v>8</v>
      </c>
      <c r="K28" s="52">
        <v>9</v>
      </c>
      <c r="L28" s="52">
        <v>10</v>
      </c>
      <c r="M28" s="52">
        <v>11</v>
      </c>
      <c r="N28" s="52">
        <v>12</v>
      </c>
      <c r="O28" s="52">
        <v>13</v>
      </c>
      <c r="P28" s="142" t="s">
        <v>2</v>
      </c>
    </row>
    <row r="29" spans="1:19" s="44" customFormat="1" x14ac:dyDescent="0.3">
      <c r="A29" s="141"/>
      <c r="B29" s="54" t="s">
        <v>1</v>
      </c>
      <c r="C29" s="55" t="s">
        <v>75</v>
      </c>
      <c r="D29" s="55" t="s">
        <v>76</v>
      </c>
      <c r="E29" s="55" t="s">
        <v>77</v>
      </c>
      <c r="F29" s="55" t="s">
        <v>78</v>
      </c>
      <c r="G29" s="55" t="s">
        <v>79</v>
      </c>
      <c r="H29" s="55" t="s">
        <v>80</v>
      </c>
      <c r="I29" s="55" t="s">
        <v>81</v>
      </c>
      <c r="J29" s="55" t="s">
        <v>82</v>
      </c>
      <c r="K29" s="55" t="s">
        <v>83</v>
      </c>
      <c r="L29" s="55" t="s">
        <v>84</v>
      </c>
      <c r="M29" s="55" t="s">
        <v>85</v>
      </c>
      <c r="N29" s="55" t="s">
        <v>86</v>
      </c>
      <c r="O29" s="55" t="s">
        <v>87</v>
      </c>
      <c r="P29" s="143"/>
      <c r="S29" s="46"/>
    </row>
    <row r="30" spans="1:19" s="44" customFormat="1" x14ac:dyDescent="0.3">
      <c r="A30" s="144" t="s">
        <v>24</v>
      </c>
      <c r="B30" s="145"/>
      <c r="C30" s="47"/>
      <c r="D30" s="47"/>
      <c r="E30" s="150">
        <v>54</v>
      </c>
      <c r="F30" s="151"/>
      <c r="G30" s="152"/>
      <c r="H30" s="59"/>
      <c r="I30" s="150">
        <v>22</v>
      </c>
      <c r="J30" s="151"/>
      <c r="K30" s="151"/>
      <c r="L30" s="152"/>
      <c r="M30" s="94"/>
      <c r="N30" s="94"/>
      <c r="O30" s="94"/>
      <c r="P30" s="116">
        <f>SUM(C30:O30)</f>
        <v>76</v>
      </c>
      <c r="S30" s="46"/>
    </row>
    <row r="31" spans="1:19" s="44" customFormat="1" x14ac:dyDescent="0.3">
      <c r="A31" s="138" t="s">
        <v>25</v>
      </c>
      <c r="B31" s="139"/>
      <c r="C31" s="48"/>
      <c r="D31" s="48"/>
      <c r="E31" s="153">
        <v>40</v>
      </c>
      <c r="F31" s="154"/>
      <c r="G31" s="155"/>
      <c r="H31" s="60"/>
      <c r="I31" s="153">
        <v>39</v>
      </c>
      <c r="J31" s="154"/>
      <c r="K31" s="154"/>
      <c r="L31" s="155"/>
      <c r="M31" s="48"/>
      <c r="N31" s="48"/>
      <c r="O31" s="48"/>
      <c r="P31" s="117">
        <f t="shared" ref="P31:P34" si="2">SUM(C31:O31)</f>
        <v>79</v>
      </c>
      <c r="S31" s="46"/>
    </row>
    <row r="32" spans="1:19" s="44" customFormat="1" x14ac:dyDescent="0.3">
      <c r="A32" s="138" t="s">
        <v>26</v>
      </c>
      <c r="B32" s="139"/>
      <c r="C32" s="48"/>
      <c r="D32" s="48"/>
      <c r="E32" s="156">
        <v>47</v>
      </c>
      <c r="F32" s="157"/>
      <c r="G32" s="158"/>
      <c r="H32" s="61"/>
      <c r="I32" s="156">
        <v>68</v>
      </c>
      <c r="J32" s="157"/>
      <c r="K32" s="157"/>
      <c r="L32" s="158"/>
      <c r="M32" s="49"/>
      <c r="N32" s="49"/>
      <c r="O32" s="48"/>
      <c r="P32" s="117">
        <f t="shared" si="2"/>
        <v>115</v>
      </c>
      <c r="S32" s="46"/>
    </row>
    <row r="33" spans="1:19" s="44" customFormat="1" x14ac:dyDescent="0.3">
      <c r="A33" s="138" t="s">
        <v>27</v>
      </c>
      <c r="B33" s="139"/>
      <c r="C33" s="48"/>
      <c r="D33" s="48"/>
      <c r="E33" s="146">
        <v>47</v>
      </c>
      <c r="F33" s="159"/>
      <c r="G33" s="147"/>
      <c r="H33" s="61"/>
      <c r="I33" s="146">
        <v>53</v>
      </c>
      <c r="J33" s="159"/>
      <c r="K33" s="159"/>
      <c r="L33" s="147"/>
      <c r="M33" s="48"/>
      <c r="N33" s="48"/>
      <c r="O33" s="48"/>
      <c r="P33" s="117">
        <f t="shared" si="2"/>
        <v>100</v>
      </c>
      <c r="S33" s="46"/>
    </row>
    <row r="34" spans="1:19" s="44" customFormat="1" x14ac:dyDescent="0.3">
      <c r="A34" s="163" t="s">
        <v>28</v>
      </c>
      <c r="B34" s="164"/>
      <c r="C34" s="50"/>
      <c r="D34" s="50"/>
      <c r="E34" s="51"/>
      <c r="F34" s="51"/>
      <c r="G34" s="51"/>
      <c r="H34" s="62"/>
      <c r="I34" s="51"/>
      <c r="J34" s="51"/>
      <c r="K34" s="51"/>
      <c r="L34" s="51"/>
      <c r="M34" s="50"/>
      <c r="N34" s="50"/>
      <c r="O34" s="50"/>
      <c r="P34" s="119">
        <f t="shared" si="2"/>
        <v>0</v>
      </c>
      <c r="S34" s="46"/>
    </row>
    <row r="35" spans="1:19" s="42" customFormat="1" x14ac:dyDescent="0.3">
      <c r="A35" s="75" t="s">
        <v>3</v>
      </c>
      <c r="B35" s="75"/>
      <c r="C35" s="65">
        <v>0</v>
      </c>
      <c r="D35" s="65">
        <v>0</v>
      </c>
      <c r="E35" s="65">
        <f>SUM(E30:G33)</f>
        <v>188</v>
      </c>
      <c r="F35" s="65">
        <f>SUM(E30:G33)</f>
        <v>188</v>
      </c>
      <c r="G35" s="65">
        <f>SUM(E30:G33)</f>
        <v>188</v>
      </c>
      <c r="H35" s="67"/>
      <c r="I35" s="65">
        <f>SUM(I30:L33)</f>
        <v>182</v>
      </c>
      <c r="J35" s="65">
        <f>SUM(I30:L33)</f>
        <v>182</v>
      </c>
      <c r="K35" s="65">
        <f>SUM(I30:L33)</f>
        <v>182</v>
      </c>
      <c r="L35" s="65">
        <f>SUM(I30:L33)</f>
        <v>182</v>
      </c>
      <c r="M35" s="65">
        <v>0</v>
      </c>
      <c r="N35" s="65">
        <v>0</v>
      </c>
      <c r="O35" s="65">
        <v>0</v>
      </c>
      <c r="P35" s="65">
        <f>SUM(C35:O35)</f>
        <v>1292</v>
      </c>
    </row>
    <row r="36" spans="1:19" s="42" customFormat="1" x14ac:dyDescent="0.3">
      <c r="A36" s="76" t="s">
        <v>4</v>
      </c>
      <c r="B36" s="76"/>
      <c r="C36" s="70">
        <v>0</v>
      </c>
      <c r="D36" s="70">
        <v>0</v>
      </c>
      <c r="E36" s="70">
        <f>COUNTA(E30:G33)</f>
        <v>4</v>
      </c>
      <c r="F36" s="70">
        <f>COUNTA(E30:G33)</f>
        <v>4</v>
      </c>
      <c r="G36" s="70">
        <f>COUNTA(E30:G33)</f>
        <v>4</v>
      </c>
      <c r="H36" s="67"/>
      <c r="I36" s="70">
        <f>COUNTA(I30:L33)</f>
        <v>4</v>
      </c>
      <c r="J36" s="70">
        <f>COUNTA(I30:L33)</f>
        <v>4</v>
      </c>
      <c r="K36" s="70">
        <f>COUNTA(I30:L33)</f>
        <v>4</v>
      </c>
      <c r="L36" s="70">
        <f>COUNTA(I30:L33)</f>
        <v>4</v>
      </c>
      <c r="M36" s="70">
        <v>0</v>
      </c>
      <c r="N36" s="70">
        <v>0</v>
      </c>
      <c r="O36" s="70">
        <v>0</v>
      </c>
      <c r="P36" s="70">
        <f>IF(SUM(C36:O36)&gt;35,35,SUM(C36:O36))</f>
        <v>28</v>
      </c>
    </row>
    <row r="37" spans="1:19" s="44" customFormat="1" x14ac:dyDescent="0.3">
      <c r="A37" s="42" t="s">
        <v>7</v>
      </c>
      <c r="B37" s="1"/>
      <c r="C37" s="43" t="s">
        <v>45</v>
      </c>
      <c r="D37" s="1" t="s">
        <v>9</v>
      </c>
      <c r="E37" s="71" t="s">
        <v>33</v>
      </c>
      <c r="F37" s="16" t="s">
        <v>10</v>
      </c>
      <c r="G37" s="43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79"/>
    </row>
    <row r="38" spans="1:19" x14ac:dyDescent="0.3">
      <c r="A38" s="140" t="s">
        <v>0</v>
      </c>
      <c r="B38" s="53" t="s">
        <v>74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>
        <v>9</v>
      </c>
      <c r="L38" s="52">
        <v>10</v>
      </c>
      <c r="M38" s="52">
        <v>11</v>
      </c>
      <c r="N38" s="52">
        <v>12</v>
      </c>
      <c r="O38" s="52">
        <v>13</v>
      </c>
      <c r="P38" s="142" t="s">
        <v>2</v>
      </c>
    </row>
    <row r="39" spans="1:19" x14ac:dyDescent="0.3">
      <c r="A39" s="141"/>
      <c r="B39" s="54" t="s">
        <v>1</v>
      </c>
      <c r="C39" s="55" t="s">
        <v>75</v>
      </c>
      <c r="D39" s="55" t="s">
        <v>76</v>
      </c>
      <c r="E39" s="55" t="s">
        <v>77</v>
      </c>
      <c r="F39" s="55" t="s">
        <v>78</v>
      </c>
      <c r="G39" s="55" t="s">
        <v>79</v>
      </c>
      <c r="H39" s="55" t="s">
        <v>80</v>
      </c>
      <c r="I39" s="55" t="s">
        <v>81</v>
      </c>
      <c r="J39" s="55" t="s">
        <v>82</v>
      </c>
      <c r="K39" s="55" t="s">
        <v>83</v>
      </c>
      <c r="L39" s="55" t="s">
        <v>84</v>
      </c>
      <c r="M39" s="55" t="s">
        <v>85</v>
      </c>
      <c r="N39" s="55" t="s">
        <v>86</v>
      </c>
      <c r="O39" s="55" t="s">
        <v>87</v>
      </c>
      <c r="P39" s="143"/>
    </row>
    <row r="40" spans="1:19" x14ac:dyDescent="0.3">
      <c r="A40" s="144" t="s">
        <v>24</v>
      </c>
      <c r="B40" s="145"/>
      <c r="C40" s="47"/>
      <c r="D40" s="47"/>
      <c r="E40" s="150">
        <v>34</v>
      </c>
      <c r="F40" s="151"/>
      <c r="G40" s="152"/>
      <c r="H40" s="59"/>
      <c r="I40" s="94"/>
      <c r="J40" s="94"/>
      <c r="K40" s="94"/>
      <c r="L40" s="47"/>
      <c r="M40" s="94"/>
      <c r="N40" s="94"/>
      <c r="O40" s="94"/>
      <c r="P40" s="116">
        <f t="shared" ref="P40:P45" si="3">SUM(C40:O40)</f>
        <v>34</v>
      </c>
    </row>
    <row r="41" spans="1:19" x14ac:dyDescent="0.3">
      <c r="A41" s="138" t="s">
        <v>25</v>
      </c>
      <c r="B41" s="139"/>
      <c r="C41" s="48"/>
      <c r="D41" s="48"/>
      <c r="E41" s="153">
        <v>34</v>
      </c>
      <c r="F41" s="154"/>
      <c r="G41" s="155"/>
      <c r="H41" s="60"/>
      <c r="I41" s="153">
        <v>39</v>
      </c>
      <c r="J41" s="154"/>
      <c r="K41" s="154"/>
      <c r="L41" s="155"/>
      <c r="M41" s="48"/>
      <c r="N41" s="48"/>
      <c r="O41" s="48"/>
      <c r="P41" s="117">
        <f t="shared" si="3"/>
        <v>73</v>
      </c>
    </row>
    <row r="42" spans="1:19" x14ac:dyDescent="0.3">
      <c r="A42" s="138" t="s">
        <v>26</v>
      </c>
      <c r="B42" s="139"/>
      <c r="C42" s="48"/>
      <c r="D42" s="48"/>
      <c r="E42" s="156">
        <v>46</v>
      </c>
      <c r="F42" s="157"/>
      <c r="G42" s="158"/>
      <c r="H42" s="61"/>
      <c r="I42" s="156">
        <v>55</v>
      </c>
      <c r="J42" s="157"/>
      <c r="K42" s="157"/>
      <c r="L42" s="158"/>
      <c r="M42" s="49"/>
      <c r="N42" s="49"/>
      <c r="O42" s="48"/>
      <c r="P42" s="117">
        <f t="shared" si="3"/>
        <v>101</v>
      </c>
    </row>
    <row r="43" spans="1:19" x14ac:dyDescent="0.3">
      <c r="A43" s="138" t="s">
        <v>27</v>
      </c>
      <c r="B43" s="139"/>
      <c r="C43" s="48"/>
      <c r="D43" s="48"/>
      <c r="E43" s="146">
        <v>63</v>
      </c>
      <c r="F43" s="159"/>
      <c r="G43" s="147"/>
      <c r="H43" s="61"/>
      <c r="I43" s="49"/>
      <c r="J43" s="49"/>
      <c r="K43" s="49"/>
      <c r="L43" s="49"/>
      <c r="M43" s="48"/>
      <c r="N43" s="48"/>
      <c r="O43" s="48"/>
      <c r="P43" s="117">
        <f t="shared" si="3"/>
        <v>63</v>
      </c>
    </row>
    <row r="44" spans="1:19" x14ac:dyDescent="0.3">
      <c r="A44" s="136" t="s">
        <v>28</v>
      </c>
      <c r="B44" s="137"/>
      <c r="C44" s="50"/>
      <c r="D44" s="50"/>
      <c r="E44" s="51"/>
      <c r="F44" s="51"/>
      <c r="G44" s="51"/>
      <c r="H44" s="62"/>
      <c r="I44" s="148">
        <v>52</v>
      </c>
      <c r="J44" s="160"/>
      <c r="K44" s="160"/>
      <c r="L44" s="149"/>
      <c r="M44" s="50"/>
      <c r="N44" s="50"/>
      <c r="O44" s="50"/>
      <c r="P44" s="118">
        <f t="shared" si="3"/>
        <v>52</v>
      </c>
    </row>
    <row r="45" spans="1:19" s="16" customFormat="1" x14ac:dyDescent="0.3">
      <c r="A45" s="63" t="s">
        <v>3</v>
      </c>
      <c r="B45" s="64"/>
      <c r="C45" s="65">
        <v>0</v>
      </c>
      <c r="D45" s="65">
        <v>0</v>
      </c>
      <c r="E45" s="65">
        <f>SUM(E40:G43)</f>
        <v>177</v>
      </c>
      <c r="F45" s="65">
        <f>SUM(E40:G43)</f>
        <v>177</v>
      </c>
      <c r="G45" s="65">
        <f>SUM(E40:G43)</f>
        <v>177</v>
      </c>
      <c r="H45" s="67"/>
      <c r="I45" s="65">
        <f>SUM(I41,I42,I44)</f>
        <v>146</v>
      </c>
      <c r="J45" s="65">
        <f>SUM(I41,I42,I44)</f>
        <v>146</v>
      </c>
      <c r="K45" s="65">
        <f>SUM(I41,I42,I44)</f>
        <v>146</v>
      </c>
      <c r="L45" s="65">
        <f>SUM(I41,I42,I44)</f>
        <v>146</v>
      </c>
      <c r="M45" s="65">
        <v>0</v>
      </c>
      <c r="N45" s="65">
        <v>0</v>
      </c>
      <c r="O45" s="65">
        <v>0</v>
      </c>
      <c r="P45" s="65">
        <f t="shared" si="3"/>
        <v>1115</v>
      </c>
    </row>
    <row r="46" spans="1:19" s="16" customFormat="1" x14ac:dyDescent="0.3">
      <c r="A46" s="187" t="s">
        <v>4</v>
      </c>
      <c r="B46" s="188"/>
      <c r="C46" s="189">
        <v>0</v>
      </c>
      <c r="D46" s="189">
        <v>0</v>
      </c>
      <c r="E46" s="189">
        <f>COUNTA(E40:G43)</f>
        <v>4</v>
      </c>
      <c r="F46" s="70">
        <f>COUNTA(E40:G43)</f>
        <v>4</v>
      </c>
      <c r="G46" s="70">
        <f>COUNTA(E40:G43)</f>
        <v>4</v>
      </c>
      <c r="H46" s="67"/>
      <c r="I46" s="70">
        <f>COUNTA(I41,I42,I44)</f>
        <v>3</v>
      </c>
      <c r="J46" s="70">
        <f>COUNTA(I41,I42,I44)</f>
        <v>3</v>
      </c>
      <c r="K46" s="70">
        <f>COUNTA(I41,I42,I44)</f>
        <v>3</v>
      </c>
      <c r="L46" s="70">
        <f>COUNTA(I41,I42,I44)</f>
        <v>3</v>
      </c>
      <c r="M46" s="70">
        <v>0</v>
      </c>
      <c r="N46" s="70">
        <v>0</v>
      </c>
      <c r="O46" s="70">
        <v>0</v>
      </c>
      <c r="P46" s="70">
        <f>IF(SUM(C46:O46)&gt;35,35,SUM(C46:O46))</f>
        <v>24</v>
      </c>
    </row>
    <row r="47" spans="1:19" s="8" customFormat="1" ht="21" x14ac:dyDescent="0.35">
      <c r="A47" s="58" t="s">
        <v>88</v>
      </c>
      <c r="B47" s="9"/>
      <c r="C47" s="58">
        <v>333</v>
      </c>
      <c r="D47" s="58"/>
      <c r="E47" s="58"/>
      <c r="H47" s="41"/>
      <c r="I47" s="9"/>
      <c r="J47" s="9"/>
      <c r="K47" s="9"/>
      <c r="L47" s="9"/>
      <c r="M47" s="9"/>
      <c r="P47" s="115"/>
    </row>
    <row r="48" spans="1:19" x14ac:dyDescent="0.3">
      <c r="A48" s="42" t="s">
        <v>7</v>
      </c>
      <c r="C48" s="71" t="s">
        <v>33</v>
      </c>
      <c r="D48" s="16" t="s">
        <v>9</v>
      </c>
      <c r="E48" s="43" t="s">
        <v>8</v>
      </c>
      <c r="F48" s="1" t="s">
        <v>10</v>
      </c>
      <c r="G48" s="43" t="s">
        <v>8</v>
      </c>
      <c r="H48" s="1" t="s">
        <v>29</v>
      </c>
    </row>
    <row r="49" spans="1:19" s="44" customFormat="1" x14ac:dyDescent="0.3">
      <c r="A49" s="140" t="s">
        <v>0</v>
      </c>
      <c r="B49" s="53" t="s">
        <v>74</v>
      </c>
      <c r="C49" s="52">
        <v>1</v>
      </c>
      <c r="D49" s="52">
        <v>2</v>
      </c>
      <c r="E49" s="52">
        <v>3</v>
      </c>
      <c r="F49" s="52">
        <v>4</v>
      </c>
      <c r="G49" s="52">
        <v>5</v>
      </c>
      <c r="H49" s="52">
        <v>6</v>
      </c>
      <c r="I49" s="52">
        <v>7</v>
      </c>
      <c r="J49" s="52">
        <v>8</v>
      </c>
      <c r="K49" s="52">
        <v>9</v>
      </c>
      <c r="L49" s="52">
        <v>10</v>
      </c>
      <c r="M49" s="52">
        <v>11</v>
      </c>
      <c r="N49" s="52">
        <v>12</v>
      </c>
      <c r="O49" s="52">
        <v>13</v>
      </c>
      <c r="P49" s="161" t="s">
        <v>2</v>
      </c>
      <c r="S49" s="81"/>
    </row>
    <row r="50" spans="1:19" s="44" customFormat="1" x14ac:dyDescent="0.3">
      <c r="A50" s="141"/>
      <c r="B50" s="54" t="s">
        <v>1</v>
      </c>
      <c r="C50" s="55" t="s">
        <v>75</v>
      </c>
      <c r="D50" s="55" t="s">
        <v>76</v>
      </c>
      <c r="E50" s="55" t="s">
        <v>77</v>
      </c>
      <c r="F50" s="55" t="s">
        <v>78</v>
      </c>
      <c r="G50" s="55" t="s">
        <v>79</v>
      </c>
      <c r="H50" s="55" t="s">
        <v>80</v>
      </c>
      <c r="I50" s="55" t="s">
        <v>81</v>
      </c>
      <c r="J50" s="55" t="s">
        <v>82</v>
      </c>
      <c r="K50" s="55" t="s">
        <v>83</v>
      </c>
      <c r="L50" s="55" t="s">
        <v>84</v>
      </c>
      <c r="M50" s="55" t="s">
        <v>85</v>
      </c>
      <c r="N50" s="55" t="s">
        <v>86</v>
      </c>
      <c r="O50" s="55" t="s">
        <v>87</v>
      </c>
      <c r="P50" s="162"/>
      <c r="S50" s="81"/>
    </row>
    <row r="51" spans="1:19" s="44" customFormat="1" x14ac:dyDescent="0.3">
      <c r="A51" s="144" t="s">
        <v>24</v>
      </c>
      <c r="B51" s="145"/>
      <c r="C51" s="47"/>
      <c r="D51" s="47"/>
      <c r="E51" s="150">
        <v>42</v>
      </c>
      <c r="F51" s="152"/>
      <c r="G51" s="94"/>
      <c r="H51" s="59"/>
      <c r="I51" s="150">
        <v>83</v>
      </c>
      <c r="J51" s="151"/>
      <c r="K51" s="152"/>
      <c r="L51" s="47"/>
      <c r="M51" s="94"/>
      <c r="N51" s="94"/>
      <c r="O51" s="94"/>
      <c r="P51" s="73">
        <f>SUM(C51:O51)</f>
        <v>125</v>
      </c>
      <c r="S51" s="81"/>
    </row>
    <row r="52" spans="1:19" s="44" customFormat="1" x14ac:dyDescent="0.3">
      <c r="A52" s="138" t="s">
        <v>25</v>
      </c>
      <c r="B52" s="139"/>
      <c r="C52" s="48"/>
      <c r="D52" s="48"/>
      <c r="E52" s="153">
        <v>68</v>
      </c>
      <c r="F52" s="154"/>
      <c r="G52" s="155"/>
      <c r="H52" s="60"/>
      <c r="I52" s="153">
        <v>42</v>
      </c>
      <c r="J52" s="154"/>
      <c r="K52" s="155"/>
      <c r="L52" s="49"/>
      <c r="M52" s="48"/>
      <c r="N52" s="48"/>
      <c r="O52" s="48"/>
      <c r="P52" s="74">
        <f t="shared" ref="P52:P55" si="4">SUM(C52:O52)</f>
        <v>110</v>
      </c>
      <c r="S52" s="81"/>
    </row>
    <row r="53" spans="1:19" s="44" customFormat="1" x14ac:dyDescent="0.3">
      <c r="A53" s="138" t="s">
        <v>26</v>
      </c>
      <c r="B53" s="139"/>
      <c r="C53" s="48"/>
      <c r="D53" s="48"/>
      <c r="E53" s="49"/>
      <c r="F53" s="49"/>
      <c r="G53" s="49"/>
      <c r="H53" s="61"/>
      <c r="I53" s="156">
        <v>51</v>
      </c>
      <c r="J53" s="157"/>
      <c r="K53" s="158"/>
      <c r="L53" s="49"/>
      <c r="M53" s="49"/>
      <c r="N53" s="49"/>
      <c r="O53" s="48"/>
      <c r="P53" s="74">
        <f t="shared" si="4"/>
        <v>51</v>
      </c>
      <c r="S53" s="81"/>
    </row>
    <row r="54" spans="1:19" s="44" customFormat="1" x14ac:dyDescent="0.3">
      <c r="A54" s="138" t="s">
        <v>27</v>
      </c>
      <c r="B54" s="139"/>
      <c r="C54" s="48"/>
      <c r="D54" s="48"/>
      <c r="E54" s="146">
        <v>53</v>
      </c>
      <c r="F54" s="159"/>
      <c r="G54" s="147"/>
      <c r="H54" s="61"/>
      <c r="I54" s="49"/>
      <c r="J54" s="49"/>
      <c r="K54" s="49"/>
      <c r="L54" s="49"/>
      <c r="M54" s="48"/>
      <c r="N54" s="48"/>
      <c r="O54" s="48"/>
      <c r="P54" s="74">
        <f t="shared" si="4"/>
        <v>53</v>
      </c>
      <c r="S54" s="81"/>
    </row>
    <row r="55" spans="1:19" s="44" customFormat="1" x14ac:dyDescent="0.3">
      <c r="A55" s="136" t="s">
        <v>28</v>
      </c>
      <c r="B55" s="137"/>
      <c r="C55" s="148">
        <v>75</v>
      </c>
      <c r="D55" s="149"/>
      <c r="E55" s="148">
        <v>75</v>
      </c>
      <c r="F55" s="160"/>
      <c r="G55" s="149"/>
      <c r="H55" s="62"/>
      <c r="I55" s="51"/>
      <c r="J55" s="51"/>
      <c r="K55" s="148">
        <v>53</v>
      </c>
      <c r="L55" s="160"/>
      <c r="M55" s="149"/>
      <c r="N55" s="50"/>
      <c r="O55" s="50"/>
      <c r="P55" s="72">
        <f t="shared" si="4"/>
        <v>203</v>
      </c>
      <c r="S55" s="81"/>
    </row>
    <row r="56" spans="1:19" s="42" customFormat="1" x14ac:dyDescent="0.3">
      <c r="A56" s="63" t="s">
        <v>3</v>
      </c>
      <c r="B56" s="64"/>
      <c r="C56" s="65">
        <f>C55</f>
        <v>75</v>
      </c>
      <c r="D56" s="65">
        <f>C55</f>
        <v>75</v>
      </c>
      <c r="E56" s="65">
        <f>SUM(E51,E52,E54,E55)</f>
        <v>238</v>
      </c>
      <c r="F56" s="65">
        <f>SUM(E51,E52,E54,E55)</f>
        <v>238</v>
      </c>
      <c r="G56" s="65">
        <f>SUM(E52,E54,E55)</f>
        <v>196</v>
      </c>
      <c r="H56" s="67"/>
      <c r="I56" s="65">
        <f>SUM(I51,I52,I53)</f>
        <v>176</v>
      </c>
      <c r="J56" s="65">
        <f>SUM(I51,I52,I53)</f>
        <v>176</v>
      </c>
      <c r="K56" s="65">
        <f>SUM(I51,I52,I53,K55)</f>
        <v>229</v>
      </c>
      <c r="L56" s="65">
        <f>K55</f>
        <v>53</v>
      </c>
      <c r="M56" s="65">
        <f>K55</f>
        <v>53</v>
      </c>
      <c r="N56" s="65">
        <f>M51</f>
        <v>0</v>
      </c>
      <c r="O56" s="65">
        <f>M51</f>
        <v>0</v>
      </c>
      <c r="P56" s="65">
        <f>SUM(C56:O56)</f>
        <v>1509</v>
      </c>
      <c r="S56" s="78"/>
    </row>
    <row r="57" spans="1:19" s="42" customFormat="1" x14ac:dyDescent="0.3">
      <c r="A57" s="68" t="s">
        <v>4</v>
      </c>
      <c r="B57" s="69"/>
      <c r="C57" s="70">
        <v>1</v>
      </c>
      <c r="D57" s="70">
        <v>1</v>
      </c>
      <c r="E57" s="70">
        <f>COUNTA(E51,E52,E54,E55)</f>
        <v>4</v>
      </c>
      <c r="F57" s="70">
        <f>COUNTA(E51,E52,E54,E55)</f>
        <v>4</v>
      </c>
      <c r="G57" s="70">
        <f>COUNTA(E52,E54,E55)</f>
        <v>3</v>
      </c>
      <c r="H57" s="67"/>
      <c r="I57" s="70">
        <f>COUNTA(I51,I52,I53)</f>
        <v>3</v>
      </c>
      <c r="J57" s="70">
        <f>COUNTA(I51,I52,I53)</f>
        <v>3</v>
      </c>
      <c r="K57" s="70">
        <f>COUNTA(I51,I52,I53,K55)</f>
        <v>4</v>
      </c>
      <c r="L57" s="70">
        <v>1</v>
      </c>
      <c r="M57" s="70">
        <v>1</v>
      </c>
      <c r="N57" s="70">
        <v>0</v>
      </c>
      <c r="O57" s="70">
        <v>0</v>
      </c>
      <c r="P57" s="70">
        <f>IF(SUM(C57:O57)&gt;35,35,SUM(C57:O57))</f>
        <v>25</v>
      </c>
      <c r="S57" s="78"/>
    </row>
    <row r="58" spans="1:19" s="44" customFormat="1" x14ac:dyDescent="0.3">
      <c r="A58" s="42" t="s">
        <v>7</v>
      </c>
      <c r="B58" s="1"/>
      <c r="C58" s="43" t="s">
        <v>45</v>
      </c>
      <c r="D58" s="1" t="s">
        <v>9</v>
      </c>
      <c r="E58" s="71" t="s">
        <v>33</v>
      </c>
      <c r="F58" s="16" t="s">
        <v>10</v>
      </c>
      <c r="G58" s="43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79"/>
      <c r="S58" s="77"/>
    </row>
    <row r="59" spans="1:19" x14ac:dyDescent="0.3">
      <c r="A59" s="140" t="s">
        <v>0</v>
      </c>
      <c r="B59" s="53" t="s">
        <v>74</v>
      </c>
      <c r="C59" s="52">
        <v>1</v>
      </c>
      <c r="D59" s="52">
        <v>2</v>
      </c>
      <c r="E59" s="52">
        <v>3</v>
      </c>
      <c r="F59" s="52">
        <v>4</v>
      </c>
      <c r="G59" s="52">
        <v>5</v>
      </c>
      <c r="H59" s="52">
        <v>6</v>
      </c>
      <c r="I59" s="52">
        <v>7</v>
      </c>
      <c r="J59" s="52">
        <v>8</v>
      </c>
      <c r="K59" s="52">
        <v>9</v>
      </c>
      <c r="L59" s="52">
        <v>10</v>
      </c>
      <c r="M59" s="52">
        <v>11</v>
      </c>
      <c r="N59" s="52">
        <v>12</v>
      </c>
      <c r="O59" s="52">
        <v>13</v>
      </c>
      <c r="P59" s="142" t="s">
        <v>2</v>
      </c>
      <c r="S59" s="79"/>
    </row>
    <row r="60" spans="1:19" x14ac:dyDescent="0.3">
      <c r="A60" s="141"/>
      <c r="B60" s="54" t="s">
        <v>1</v>
      </c>
      <c r="C60" s="55" t="s">
        <v>75</v>
      </c>
      <c r="D60" s="55" t="s">
        <v>76</v>
      </c>
      <c r="E60" s="55" t="s">
        <v>77</v>
      </c>
      <c r="F60" s="55" t="s">
        <v>78</v>
      </c>
      <c r="G60" s="55" t="s">
        <v>79</v>
      </c>
      <c r="H60" s="55" t="s">
        <v>80</v>
      </c>
      <c r="I60" s="55" t="s">
        <v>81</v>
      </c>
      <c r="J60" s="55" t="s">
        <v>82</v>
      </c>
      <c r="K60" s="55" t="s">
        <v>83</v>
      </c>
      <c r="L60" s="55" t="s">
        <v>84</v>
      </c>
      <c r="M60" s="55" t="s">
        <v>85</v>
      </c>
      <c r="N60" s="55" t="s">
        <v>86</v>
      </c>
      <c r="O60" s="55" t="s">
        <v>87</v>
      </c>
      <c r="P60" s="143"/>
      <c r="S60" s="79"/>
    </row>
    <row r="61" spans="1:19" x14ac:dyDescent="0.3">
      <c r="A61" s="144" t="s">
        <v>24</v>
      </c>
      <c r="B61" s="145"/>
      <c r="C61" s="47"/>
      <c r="D61" s="47"/>
      <c r="E61" s="150">
        <v>53</v>
      </c>
      <c r="F61" s="151"/>
      <c r="G61" s="152"/>
      <c r="H61" s="59"/>
      <c r="I61" s="150">
        <v>83</v>
      </c>
      <c r="J61" s="151"/>
      <c r="K61" s="152"/>
      <c r="L61" s="47"/>
      <c r="M61" s="94"/>
      <c r="N61" s="94"/>
      <c r="O61" s="94"/>
      <c r="P61" s="116">
        <f>SUM(C61:O61)</f>
        <v>136</v>
      </c>
      <c r="S61" s="79"/>
    </row>
    <row r="62" spans="1:19" x14ac:dyDescent="0.3">
      <c r="A62" s="138" t="s">
        <v>25</v>
      </c>
      <c r="B62" s="139"/>
      <c r="C62" s="48"/>
      <c r="D62" s="48"/>
      <c r="E62" s="49"/>
      <c r="F62" s="49"/>
      <c r="G62" s="49"/>
      <c r="H62" s="60"/>
      <c r="I62" s="49"/>
      <c r="J62" s="49"/>
      <c r="K62" s="49"/>
      <c r="L62" s="49"/>
      <c r="M62" s="48"/>
      <c r="N62" s="48"/>
      <c r="O62" s="48"/>
      <c r="P62" s="117">
        <f t="shared" ref="P62:P65" si="5">SUM(C62:O62)</f>
        <v>0</v>
      </c>
      <c r="S62" s="79"/>
    </row>
    <row r="63" spans="1:19" x14ac:dyDescent="0.3">
      <c r="A63" s="138" t="s">
        <v>26</v>
      </c>
      <c r="B63" s="139"/>
      <c r="C63" s="48"/>
      <c r="D63" s="48"/>
      <c r="E63" s="49"/>
      <c r="F63" s="49"/>
      <c r="G63" s="49"/>
      <c r="H63" s="61"/>
      <c r="I63" s="156">
        <v>53</v>
      </c>
      <c r="J63" s="157"/>
      <c r="K63" s="158"/>
      <c r="L63" s="49"/>
      <c r="M63" s="49"/>
      <c r="N63" s="49"/>
      <c r="O63" s="48"/>
      <c r="P63" s="117">
        <f t="shared" si="5"/>
        <v>53</v>
      </c>
      <c r="S63" s="79"/>
    </row>
    <row r="64" spans="1:19" x14ac:dyDescent="0.3">
      <c r="A64" s="138" t="s">
        <v>27</v>
      </c>
      <c r="B64" s="139"/>
      <c r="C64" s="48"/>
      <c r="D64" s="48"/>
      <c r="E64" s="146">
        <v>42</v>
      </c>
      <c r="F64" s="147"/>
      <c r="G64" s="49"/>
      <c r="H64" s="61"/>
      <c r="I64" s="146">
        <v>42</v>
      </c>
      <c r="J64" s="147"/>
      <c r="K64" s="49"/>
      <c r="L64" s="49"/>
      <c r="M64" s="48"/>
      <c r="N64" s="48"/>
      <c r="O64" s="48"/>
      <c r="P64" s="117">
        <f t="shared" si="5"/>
        <v>84</v>
      </c>
    </row>
    <row r="65" spans="1:19" x14ac:dyDescent="0.3">
      <c r="A65" s="136" t="s">
        <v>28</v>
      </c>
      <c r="B65" s="137"/>
      <c r="C65" s="50"/>
      <c r="D65" s="50"/>
      <c r="E65" s="51"/>
      <c r="F65" s="51"/>
      <c r="G65" s="51"/>
      <c r="H65" s="62"/>
      <c r="I65" s="148">
        <v>42</v>
      </c>
      <c r="J65" s="149"/>
      <c r="K65" s="51"/>
      <c r="L65" s="51"/>
      <c r="M65" s="50"/>
      <c r="N65" s="50"/>
      <c r="O65" s="50"/>
      <c r="P65" s="118">
        <f t="shared" si="5"/>
        <v>42</v>
      </c>
      <c r="S65" s="80"/>
    </row>
    <row r="66" spans="1:19" s="16" customFormat="1" x14ac:dyDescent="0.3">
      <c r="A66" s="63" t="s">
        <v>3</v>
      </c>
      <c r="B66" s="64"/>
      <c r="C66" s="65">
        <v>0</v>
      </c>
      <c r="D66" s="65">
        <v>0</v>
      </c>
      <c r="E66" s="65">
        <f>SUM(E61,E64)</f>
        <v>95</v>
      </c>
      <c r="F66" s="65">
        <f>SUM(E61,E64)</f>
        <v>95</v>
      </c>
      <c r="G66" s="65">
        <f>SUM(E61)</f>
        <v>53</v>
      </c>
      <c r="H66" s="67"/>
      <c r="I66" s="65">
        <f>SUM(I61,I63,I64,I65)</f>
        <v>220</v>
      </c>
      <c r="J66" s="65">
        <f>SUM(I61,I63,I64,I65)</f>
        <v>220</v>
      </c>
      <c r="K66" s="65">
        <f>SUM(I61,I63)</f>
        <v>136</v>
      </c>
      <c r="L66" s="65">
        <v>0</v>
      </c>
      <c r="M66" s="65">
        <v>0</v>
      </c>
      <c r="N66" s="65">
        <v>0</v>
      </c>
      <c r="O66" s="65">
        <v>0</v>
      </c>
      <c r="P66" s="65">
        <f>SUM(C66:O66)</f>
        <v>819</v>
      </c>
    </row>
    <row r="67" spans="1:19" s="16" customFormat="1" x14ac:dyDescent="0.3">
      <c r="A67" s="187" t="s">
        <v>4</v>
      </c>
      <c r="B67" s="188"/>
      <c r="C67" s="189">
        <v>0</v>
      </c>
      <c r="D67" s="189">
        <v>0</v>
      </c>
      <c r="E67" s="189">
        <v>2</v>
      </c>
      <c r="F67" s="70">
        <v>2</v>
      </c>
      <c r="G67" s="70">
        <v>2</v>
      </c>
      <c r="H67" s="67"/>
      <c r="I67" s="70">
        <f>COUNTA(I61,I63,I64,I65)</f>
        <v>4</v>
      </c>
      <c r="J67" s="70">
        <f>COUNTA(I61,I63,I64,I65)</f>
        <v>4</v>
      </c>
      <c r="K67" s="70">
        <v>2</v>
      </c>
      <c r="L67" s="70">
        <v>0</v>
      </c>
      <c r="M67" s="70">
        <v>0</v>
      </c>
      <c r="N67" s="70">
        <v>0</v>
      </c>
      <c r="O67" s="70">
        <v>0</v>
      </c>
      <c r="P67" s="70">
        <f>IF(SUM(C67:O67)&gt;35,35,SUM(C67:O67))</f>
        <v>16</v>
      </c>
    </row>
    <row r="68" spans="1:19" ht="21" x14ac:dyDescent="0.35">
      <c r="A68" s="58" t="s">
        <v>88</v>
      </c>
      <c r="B68" s="190"/>
      <c r="C68" s="58">
        <v>334</v>
      </c>
      <c r="D68" s="58"/>
      <c r="E68" s="58"/>
      <c r="F68" s="8"/>
      <c r="G68" s="8"/>
      <c r="H68" s="41"/>
      <c r="I68" s="9"/>
      <c r="J68" s="9"/>
      <c r="K68" s="9"/>
      <c r="L68" s="9"/>
      <c r="M68" s="9"/>
      <c r="N68" s="8"/>
      <c r="O68" s="8"/>
      <c r="P68" s="115"/>
    </row>
    <row r="69" spans="1:19" x14ac:dyDescent="0.3">
      <c r="A69" s="42" t="s">
        <v>7</v>
      </c>
      <c r="C69" s="71" t="s">
        <v>33</v>
      </c>
      <c r="D69" s="16" t="s">
        <v>9</v>
      </c>
      <c r="E69" s="43" t="s">
        <v>8</v>
      </c>
      <c r="F69" s="1" t="s">
        <v>10</v>
      </c>
      <c r="G69" s="43" t="s">
        <v>8</v>
      </c>
      <c r="H69" s="1" t="s">
        <v>29</v>
      </c>
    </row>
    <row r="70" spans="1:19" x14ac:dyDescent="0.3">
      <c r="A70" s="140" t="s">
        <v>0</v>
      </c>
      <c r="B70" s="53" t="s">
        <v>74</v>
      </c>
      <c r="C70" s="52">
        <v>1</v>
      </c>
      <c r="D70" s="52">
        <v>2</v>
      </c>
      <c r="E70" s="52">
        <v>3</v>
      </c>
      <c r="F70" s="52">
        <v>4</v>
      </c>
      <c r="G70" s="52">
        <v>5</v>
      </c>
      <c r="H70" s="52">
        <v>6</v>
      </c>
      <c r="I70" s="52">
        <v>7</v>
      </c>
      <c r="J70" s="52">
        <v>8</v>
      </c>
      <c r="K70" s="52">
        <v>9</v>
      </c>
      <c r="L70" s="52">
        <v>10</v>
      </c>
      <c r="M70" s="52">
        <v>11</v>
      </c>
      <c r="N70" s="52">
        <v>12</v>
      </c>
      <c r="O70" s="52">
        <v>13</v>
      </c>
      <c r="P70" s="142" t="s">
        <v>2</v>
      </c>
    </row>
    <row r="71" spans="1:19" x14ac:dyDescent="0.3">
      <c r="A71" s="141"/>
      <c r="B71" s="54" t="s">
        <v>1</v>
      </c>
      <c r="C71" s="55" t="s">
        <v>75</v>
      </c>
      <c r="D71" s="55" t="s">
        <v>76</v>
      </c>
      <c r="E71" s="55" t="s">
        <v>77</v>
      </c>
      <c r="F71" s="55" t="s">
        <v>78</v>
      </c>
      <c r="G71" s="55" t="s">
        <v>79</v>
      </c>
      <c r="H71" s="55" t="s">
        <v>80</v>
      </c>
      <c r="I71" s="55" t="s">
        <v>81</v>
      </c>
      <c r="J71" s="55" t="s">
        <v>82</v>
      </c>
      <c r="K71" s="55" t="s">
        <v>83</v>
      </c>
      <c r="L71" s="55" t="s">
        <v>84</v>
      </c>
      <c r="M71" s="55" t="s">
        <v>85</v>
      </c>
      <c r="N71" s="55" t="s">
        <v>86</v>
      </c>
      <c r="O71" s="55" t="s">
        <v>87</v>
      </c>
      <c r="P71" s="143"/>
    </row>
    <row r="72" spans="1:19" x14ac:dyDescent="0.3">
      <c r="A72" s="144" t="s">
        <v>24</v>
      </c>
      <c r="B72" s="145"/>
      <c r="C72" s="47"/>
      <c r="D72" s="47"/>
      <c r="E72" s="150">
        <v>40</v>
      </c>
      <c r="F72" s="151"/>
      <c r="G72" s="152"/>
      <c r="H72" s="59"/>
      <c r="I72" s="150">
        <v>47</v>
      </c>
      <c r="J72" s="151"/>
      <c r="K72" s="152"/>
      <c r="L72" s="47"/>
      <c r="M72" s="94"/>
      <c r="N72" s="94"/>
      <c r="O72" s="94"/>
      <c r="P72" s="116">
        <f>SUM(C72:O72)</f>
        <v>87</v>
      </c>
    </row>
    <row r="73" spans="1:19" x14ac:dyDescent="0.3">
      <c r="A73" s="138" t="s">
        <v>25</v>
      </c>
      <c r="B73" s="139"/>
      <c r="C73" s="48"/>
      <c r="D73" s="48"/>
      <c r="E73" s="49"/>
      <c r="F73" s="49"/>
      <c r="G73" s="49"/>
      <c r="H73" s="60"/>
      <c r="I73" s="153">
        <v>34</v>
      </c>
      <c r="J73" s="154"/>
      <c r="K73" s="155"/>
      <c r="L73" s="49"/>
      <c r="M73" s="48"/>
      <c r="N73" s="48"/>
      <c r="O73" s="48"/>
      <c r="P73" s="117">
        <f t="shared" ref="P73:P76" si="6">SUM(C73:O73)</f>
        <v>34</v>
      </c>
    </row>
    <row r="74" spans="1:19" x14ac:dyDescent="0.3">
      <c r="A74" s="138" t="s">
        <v>26</v>
      </c>
      <c r="B74" s="139"/>
      <c r="C74" s="48"/>
      <c r="D74" s="48"/>
      <c r="E74" s="49"/>
      <c r="F74" s="49"/>
      <c r="G74" s="49"/>
      <c r="H74" s="61"/>
      <c r="I74" s="156">
        <v>49</v>
      </c>
      <c r="J74" s="157"/>
      <c r="K74" s="157"/>
      <c r="L74" s="158"/>
      <c r="M74" s="49"/>
      <c r="N74" s="49"/>
      <c r="O74" s="48"/>
      <c r="P74" s="117">
        <f t="shared" si="6"/>
        <v>49</v>
      </c>
    </row>
    <row r="75" spans="1:19" x14ac:dyDescent="0.3">
      <c r="A75" s="138" t="s">
        <v>27</v>
      </c>
      <c r="B75" s="139"/>
      <c r="C75" s="48"/>
      <c r="D75" s="48"/>
      <c r="E75" s="146">
        <v>56</v>
      </c>
      <c r="F75" s="159"/>
      <c r="G75" s="147"/>
      <c r="H75" s="61"/>
      <c r="I75" s="146">
        <f>41+24</f>
        <v>65</v>
      </c>
      <c r="J75" s="159"/>
      <c r="K75" s="159"/>
      <c r="L75" s="147"/>
      <c r="M75" s="48"/>
      <c r="N75" s="48"/>
      <c r="O75" s="48"/>
      <c r="P75" s="117">
        <f t="shared" si="6"/>
        <v>121</v>
      </c>
    </row>
    <row r="76" spans="1:19" x14ac:dyDescent="0.3">
      <c r="A76" s="136" t="s">
        <v>28</v>
      </c>
      <c r="B76" s="137"/>
      <c r="C76" s="50"/>
      <c r="D76" s="50"/>
      <c r="E76" s="51"/>
      <c r="F76" s="51"/>
      <c r="G76" s="51"/>
      <c r="H76" s="62"/>
      <c r="I76" s="148">
        <v>42</v>
      </c>
      <c r="J76" s="160"/>
      <c r="K76" s="149"/>
      <c r="L76" s="51"/>
      <c r="M76" s="50"/>
      <c r="N76" s="50"/>
      <c r="O76" s="50"/>
      <c r="P76" s="118">
        <f t="shared" si="6"/>
        <v>42</v>
      </c>
    </row>
    <row r="77" spans="1:19" x14ac:dyDescent="0.3">
      <c r="A77" s="63" t="s">
        <v>3</v>
      </c>
      <c r="B77" s="64"/>
      <c r="C77" s="65">
        <v>0</v>
      </c>
      <c r="D77" s="65">
        <v>0</v>
      </c>
      <c r="E77" s="65">
        <f>SUM(E72,E75)</f>
        <v>96</v>
      </c>
      <c r="F77" s="65">
        <f>SUM(E72,E75)</f>
        <v>96</v>
      </c>
      <c r="G77" s="65">
        <f>SUM(E72,E75)</f>
        <v>96</v>
      </c>
      <c r="H77" s="67"/>
      <c r="I77" s="65">
        <f>SUM(I72,I73,I74,I75,I76)</f>
        <v>237</v>
      </c>
      <c r="J77" s="65">
        <f>SUM(I72,I73,I74,I75,I76)</f>
        <v>237</v>
      </c>
      <c r="K77" s="65">
        <f>SUM(I72,I73,I74,I75,I76)</f>
        <v>237</v>
      </c>
      <c r="L77" s="65">
        <f>SUM(I74,I75)</f>
        <v>114</v>
      </c>
      <c r="M77" s="65">
        <v>0</v>
      </c>
      <c r="N77" s="65">
        <v>0</v>
      </c>
      <c r="O77" s="65">
        <v>0</v>
      </c>
      <c r="P77" s="65">
        <f>SUM(C77:O77)</f>
        <v>1113</v>
      </c>
    </row>
    <row r="78" spans="1:19" x14ac:dyDescent="0.3">
      <c r="A78" s="68" t="s">
        <v>4</v>
      </c>
      <c r="B78" s="69"/>
      <c r="C78" s="70">
        <v>0</v>
      </c>
      <c r="D78" s="70">
        <v>0</v>
      </c>
      <c r="E78" s="70">
        <v>2</v>
      </c>
      <c r="F78" s="70">
        <v>2</v>
      </c>
      <c r="G78" s="70">
        <v>2</v>
      </c>
      <c r="H78" s="67"/>
      <c r="I78" s="70">
        <f>COUNTA(I72,I73,I74,I75,I76)</f>
        <v>5</v>
      </c>
      <c r="J78" s="70">
        <f>COUNTA(I72,I73,I74,I75,I76)</f>
        <v>5</v>
      </c>
      <c r="K78" s="70">
        <f>COUNTA(I72,I73,I74,I75,I76)</f>
        <v>5</v>
      </c>
      <c r="L78" s="70">
        <v>2</v>
      </c>
      <c r="M78" s="70">
        <v>0</v>
      </c>
      <c r="N78" s="70">
        <v>0</v>
      </c>
      <c r="O78" s="70">
        <v>0</v>
      </c>
      <c r="P78" s="70">
        <f>IF(SUM(C78:O78)&gt;35,35,SUM(C78:O78))</f>
        <v>23</v>
      </c>
    </row>
    <row r="79" spans="1:19" x14ac:dyDescent="0.3">
      <c r="A79" s="42" t="s">
        <v>7</v>
      </c>
      <c r="C79" s="43" t="s">
        <v>45</v>
      </c>
      <c r="D79" s="1" t="s">
        <v>9</v>
      </c>
      <c r="E79" s="71" t="s">
        <v>33</v>
      </c>
      <c r="F79" s="16" t="s">
        <v>10</v>
      </c>
      <c r="G79" s="43" t="s">
        <v>8</v>
      </c>
      <c r="H79" s="1" t="s">
        <v>29</v>
      </c>
    </row>
    <row r="80" spans="1:19" x14ac:dyDescent="0.3">
      <c r="A80" s="140" t="s">
        <v>0</v>
      </c>
      <c r="B80" s="53" t="s">
        <v>74</v>
      </c>
      <c r="C80" s="52">
        <v>1</v>
      </c>
      <c r="D80" s="52">
        <v>2</v>
      </c>
      <c r="E80" s="52">
        <v>3</v>
      </c>
      <c r="F80" s="52">
        <v>4</v>
      </c>
      <c r="G80" s="52">
        <v>5</v>
      </c>
      <c r="H80" s="52">
        <v>6</v>
      </c>
      <c r="I80" s="52">
        <v>7</v>
      </c>
      <c r="J80" s="52">
        <v>8</v>
      </c>
      <c r="K80" s="52">
        <v>9</v>
      </c>
      <c r="L80" s="52">
        <v>10</v>
      </c>
      <c r="M80" s="52">
        <v>11</v>
      </c>
      <c r="N80" s="52">
        <v>12</v>
      </c>
      <c r="O80" s="52">
        <v>13</v>
      </c>
      <c r="P80" s="142" t="s">
        <v>2</v>
      </c>
    </row>
    <row r="81" spans="1:16" x14ac:dyDescent="0.3">
      <c r="A81" s="141"/>
      <c r="B81" s="54" t="s">
        <v>1</v>
      </c>
      <c r="C81" s="55" t="s">
        <v>75</v>
      </c>
      <c r="D81" s="55" t="s">
        <v>76</v>
      </c>
      <c r="E81" s="55" t="s">
        <v>77</v>
      </c>
      <c r="F81" s="55" t="s">
        <v>78</v>
      </c>
      <c r="G81" s="55" t="s">
        <v>79</v>
      </c>
      <c r="H81" s="55" t="s">
        <v>80</v>
      </c>
      <c r="I81" s="55" t="s">
        <v>81</v>
      </c>
      <c r="J81" s="55" t="s">
        <v>82</v>
      </c>
      <c r="K81" s="55" t="s">
        <v>83</v>
      </c>
      <c r="L81" s="55" t="s">
        <v>84</v>
      </c>
      <c r="M81" s="55" t="s">
        <v>85</v>
      </c>
      <c r="N81" s="55" t="s">
        <v>86</v>
      </c>
      <c r="O81" s="55" t="s">
        <v>87</v>
      </c>
      <c r="P81" s="143"/>
    </row>
    <row r="82" spans="1:16" x14ac:dyDescent="0.3">
      <c r="A82" s="144" t="s">
        <v>24</v>
      </c>
      <c r="B82" s="145"/>
      <c r="C82" s="47"/>
      <c r="D82" s="47"/>
      <c r="E82" s="150">
        <v>47</v>
      </c>
      <c r="F82" s="151"/>
      <c r="G82" s="152"/>
      <c r="H82" s="59"/>
      <c r="I82" s="150">
        <v>38</v>
      </c>
      <c r="J82" s="151"/>
      <c r="K82" s="152"/>
      <c r="L82" s="47"/>
      <c r="M82" s="94"/>
      <c r="N82" s="94"/>
      <c r="O82" s="94"/>
      <c r="P82" s="116">
        <f t="shared" ref="P82:P87" si="7">SUM(C82:O82)</f>
        <v>85</v>
      </c>
    </row>
    <row r="83" spans="1:16" x14ac:dyDescent="0.3">
      <c r="A83" s="138" t="s">
        <v>25</v>
      </c>
      <c r="B83" s="139"/>
      <c r="C83" s="48"/>
      <c r="D83" s="48"/>
      <c r="E83" s="153">
        <v>56</v>
      </c>
      <c r="F83" s="154"/>
      <c r="G83" s="155"/>
      <c r="H83" s="60"/>
      <c r="I83" s="153">
        <v>47</v>
      </c>
      <c r="J83" s="154"/>
      <c r="K83" s="154"/>
      <c r="L83" s="155"/>
      <c r="M83" s="48"/>
      <c r="N83" s="48"/>
      <c r="O83" s="48"/>
      <c r="P83" s="117">
        <f t="shared" si="7"/>
        <v>103</v>
      </c>
    </row>
    <row r="84" spans="1:16" x14ac:dyDescent="0.3">
      <c r="A84" s="138" t="s">
        <v>26</v>
      </c>
      <c r="B84" s="139"/>
      <c r="C84" s="48"/>
      <c r="D84" s="48"/>
      <c r="E84" s="156">
        <v>47</v>
      </c>
      <c r="F84" s="157"/>
      <c r="G84" s="158"/>
      <c r="H84" s="61"/>
      <c r="I84" s="156">
        <v>54</v>
      </c>
      <c r="J84" s="157"/>
      <c r="K84" s="158"/>
      <c r="L84" s="49"/>
      <c r="M84" s="49"/>
      <c r="N84" s="49"/>
      <c r="O84" s="48"/>
      <c r="P84" s="117">
        <f>SUM(C84:O84)</f>
        <v>101</v>
      </c>
    </row>
    <row r="85" spans="1:16" x14ac:dyDescent="0.3">
      <c r="A85" s="138" t="s">
        <v>27</v>
      </c>
      <c r="B85" s="139"/>
      <c r="C85" s="48"/>
      <c r="D85" s="48"/>
      <c r="E85" s="146">
        <v>56</v>
      </c>
      <c r="F85" s="159"/>
      <c r="G85" s="147"/>
      <c r="H85" s="61"/>
      <c r="I85" s="49"/>
      <c r="J85" s="49"/>
      <c r="K85" s="49"/>
      <c r="L85" s="49"/>
      <c r="M85" s="48"/>
      <c r="N85" s="48"/>
      <c r="O85" s="48"/>
      <c r="P85" s="117">
        <f t="shared" si="7"/>
        <v>56</v>
      </c>
    </row>
    <row r="86" spans="1:16" x14ac:dyDescent="0.3">
      <c r="A86" s="136" t="s">
        <v>28</v>
      </c>
      <c r="B86" s="137"/>
      <c r="C86" s="50"/>
      <c r="D86" s="50"/>
      <c r="E86" s="148">
        <v>50</v>
      </c>
      <c r="F86" s="160"/>
      <c r="G86" s="149"/>
      <c r="H86" s="62"/>
      <c r="I86" s="148">
        <v>49</v>
      </c>
      <c r="J86" s="160"/>
      <c r="K86" s="149"/>
      <c r="L86" s="51"/>
      <c r="M86" s="50"/>
      <c r="N86" s="50"/>
      <c r="O86" s="50"/>
      <c r="P86" s="118">
        <f t="shared" si="7"/>
        <v>99</v>
      </c>
    </row>
    <row r="87" spans="1:16" x14ac:dyDescent="0.3">
      <c r="A87" s="63" t="s">
        <v>3</v>
      </c>
      <c r="B87" s="64"/>
      <c r="C87" s="65">
        <v>0</v>
      </c>
      <c r="D87" s="65">
        <v>0</v>
      </c>
      <c r="E87" s="65">
        <f>SUM(E82:G86)</f>
        <v>256</v>
      </c>
      <c r="F87" s="65">
        <f>SUM(E82:G86)</f>
        <v>256</v>
      </c>
      <c r="G87" s="65">
        <f>SUM(E82:G86)</f>
        <v>256</v>
      </c>
      <c r="H87" s="67"/>
      <c r="I87" s="65">
        <f>SUM(I82,I83,I84,I86)</f>
        <v>188</v>
      </c>
      <c r="J87" s="65">
        <f>SUM(I82,I83,I84,I86)</f>
        <v>188</v>
      </c>
      <c r="K87" s="65">
        <f>SUM(I82,I83,I84,I86)</f>
        <v>188</v>
      </c>
      <c r="L87" s="65">
        <f>I83</f>
        <v>47</v>
      </c>
      <c r="M87" s="65">
        <v>0</v>
      </c>
      <c r="N87" s="65">
        <v>0</v>
      </c>
      <c r="O87" s="65">
        <v>0</v>
      </c>
      <c r="P87" s="65">
        <f t="shared" si="7"/>
        <v>1379</v>
      </c>
    </row>
    <row r="88" spans="1:16" x14ac:dyDescent="0.3">
      <c r="A88" s="187" t="s">
        <v>4</v>
      </c>
      <c r="B88" s="188"/>
      <c r="C88" s="189">
        <v>0</v>
      </c>
      <c r="D88" s="189">
        <v>0</v>
      </c>
      <c r="E88" s="189">
        <f>COUNTA(E82:G86)</f>
        <v>5</v>
      </c>
      <c r="F88" s="70">
        <f>COUNTA(E82:G86)</f>
        <v>5</v>
      </c>
      <c r="G88" s="70">
        <f>COUNTA(E82:G86)</f>
        <v>5</v>
      </c>
      <c r="H88" s="67"/>
      <c r="I88" s="70">
        <f>COUNTA(I82,I83,I84,I86)</f>
        <v>4</v>
      </c>
      <c r="J88" s="70">
        <f>COUNTA(I82,I83,I84,I86)</f>
        <v>4</v>
      </c>
      <c r="K88" s="70">
        <f>COUNTA(I82,I83,I84,I86)</f>
        <v>4</v>
      </c>
      <c r="L88" s="70">
        <v>1</v>
      </c>
      <c r="M88" s="70">
        <v>0</v>
      </c>
      <c r="N88" s="70">
        <v>0</v>
      </c>
      <c r="O88" s="70">
        <v>0</v>
      </c>
      <c r="P88" s="70">
        <f>IF(SUM(C88:O88)&gt;35,35,SUM(C88:O88))</f>
        <v>28</v>
      </c>
    </row>
    <row r="89" spans="1:16" ht="21" x14ac:dyDescent="0.35">
      <c r="A89" s="58" t="s">
        <v>88</v>
      </c>
      <c r="B89" s="190"/>
      <c r="C89" s="58" t="s">
        <v>106</v>
      </c>
      <c r="D89" s="58"/>
      <c r="E89" s="58"/>
      <c r="F89" s="8"/>
      <c r="G89" s="8"/>
      <c r="H89" s="41"/>
      <c r="I89" s="9"/>
      <c r="J89" s="9"/>
      <c r="K89" s="9"/>
      <c r="L89" s="9"/>
      <c r="M89" s="9"/>
      <c r="N89" s="8"/>
      <c r="O89" s="8"/>
      <c r="P89" s="115"/>
    </row>
    <row r="90" spans="1:16" x14ac:dyDescent="0.3">
      <c r="A90" s="42" t="s">
        <v>7</v>
      </c>
      <c r="C90" s="71" t="s">
        <v>33</v>
      </c>
      <c r="D90" s="16" t="s">
        <v>9</v>
      </c>
      <c r="E90" s="43" t="s">
        <v>8</v>
      </c>
      <c r="F90" s="1" t="s">
        <v>10</v>
      </c>
      <c r="G90" s="43" t="s">
        <v>8</v>
      </c>
      <c r="H90" s="1" t="s">
        <v>29</v>
      </c>
    </row>
    <row r="91" spans="1:16" x14ac:dyDescent="0.3">
      <c r="A91" s="140" t="s">
        <v>0</v>
      </c>
      <c r="B91" s="53" t="s">
        <v>74</v>
      </c>
      <c r="C91" s="52">
        <v>1</v>
      </c>
      <c r="D91" s="52">
        <v>2</v>
      </c>
      <c r="E91" s="52">
        <v>3</v>
      </c>
      <c r="F91" s="52">
        <v>4</v>
      </c>
      <c r="G91" s="52">
        <v>5</v>
      </c>
      <c r="H91" s="52">
        <v>6</v>
      </c>
      <c r="I91" s="52">
        <v>7</v>
      </c>
      <c r="J91" s="52">
        <v>8</v>
      </c>
      <c r="K91" s="52">
        <v>9</v>
      </c>
      <c r="L91" s="52">
        <v>10</v>
      </c>
      <c r="M91" s="52">
        <v>11</v>
      </c>
      <c r="N91" s="52">
        <v>12</v>
      </c>
      <c r="O91" s="52">
        <v>13</v>
      </c>
      <c r="P91" s="142" t="s">
        <v>2</v>
      </c>
    </row>
    <row r="92" spans="1:16" x14ac:dyDescent="0.3">
      <c r="A92" s="141"/>
      <c r="B92" s="54" t="s">
        <v>1</v>
      </c>
      <c r="C92" s="55" t="s">
        <v>75</v>
      </c>
      <c r="D92" s="55" t="s">
        <v>76</v>
      </c>
      <c r="E92" s="55" t="s">
        <v>77</v>
      </c>
      <c r="F92" s="55" t="s">
        <v>78</v>
      </c>
      <c r="G92" s="55" t="s">
        <v>79</v>
      </c>
      <c r="H92" s="55" t="s">
        <v>80</v>
      </c>
      <c r="I92" s="55" t="s">
        <v>81</v>
      </c>
      <c r="J92" s="55" t="s">
        <v>82</v>
      </c>
      <c r="K92" s="55" t="s">
        <v>83</v>
      </c>
      <c r="L92" s="55" t="s">
        <v>84</v>
      </c>
      <c r="M92" s="55" t="s">
        <v>85</v>
      </c>
      <c r="N92" s="55" t="s">
        <v>86</v>
      </c>
      <c r="O92" s="55" t="s">
        <v>87</v>
      </c>
      <c r="P92" s="143"/>
    </row>
    <row r="93" spans="1:16" x14ac:dyDescent="0.3">
      <c r="A93" s="144" t="s">
        <v>24</v>
      </c>
      <c r="B93" s="145"/>
      <c r="C93" s="47"/>
      <c r="D93" s="47"/>
      <c r="E93" s="94"/>
      <c r="F93" s="94"/>
      <c r="G93" s="94"/>
      <c r="H93" s="59"/>
      <c r="I93" s="94"/>
      <c r="J93" s="94"/>
      <c r="K93" s="94"/>
      <c r="L93" s="47"/>
      <c r="M93" s="94"/>
      <c r="N93" s="94"/>
      <c r="O93" s="94"/>
      <c r="P93" s="116">
        <f>SUM(C93:O93)</f>
        <v>0</v>
      </c>
    </row>
    <row r="94" spans="1:16" x14ac:dyDescent="0.3">
      <c r="A94" s="138" t="s">
        <v>25</v>
      </c>
      <c r="B94" s="139"/>
      <c r="C94" s="48"/>
      <c r="D94" s="48"/>
      <c r="E94" s="49"/>
      <c r="F94" s="49"/>
      <c r="G94" s="49"/>
      <c r="H94" s="60"/>
      <c r="I94" s="49"/>
      <c r="J94" s="49"/>
      <c r="K94" s="49"/>
      <c r="L94" s="49"/>
      <c r="M94" s="48"/>
      <c r="N94" s="48"/>
      <c r="O94" s="48"/>
      <c r="P94" s="117">
        <f t="shared" ref="P94:P97" si="8">SUM(C94:O94)</f>
        <v>0</v>
      </c>
    </row>
    <row r="95" spans="1:16" x14ac:dyDescent="0.3">
      <c r="A95" s="138" t="s">
        <v>26</v>
      </c>
      <c r="B95" s="139"/>
      <c r="C95" s="48"/>
      <c r="D95" s="48"/>
      <c r="E95" s="49"/>
      <c r="F95" s="49"/>
      <c r="G95" s="49"/>
      <c r="H95" s="61"/>
      <c r="I95" s="49"/>
      <c r="J95" s="49"/>
      <c r="K95" s="49"/>
      <c r="L95" s="49"/>
      <c r="M95" s="49"/>
      <c r="N95" s="49"/>
      <c r="O95" s="48"/>
      <c r="P95" s="117">
        <f t="shared" si="8"/>
        <v>0</v>
      </c>
    </row>
    <row r="96" spans="1:16" x14ac:dyDescent="0.3">
      <c r="A96" s="138" t="s">
        <v>27</v>
      </c>
      <c r="B96" s="139"/>
      <c r="C96" s="48"/>
      <c r="D96" s="48"/>
      <c r="E96" s="49"/>
      <c r="F96" s="49"/>
      <c r="G96" s="49"/>
      <c r="H96" s="61"/>
      <c r="I96" s="49"/>
      <c r="J96" s="49"/>
      <c r="K96" s="49"/>
      <c r="L96" s="49"/>
      <c r="M96" s="48"/>
      <c r="N96" s="48"/>
      <c r="O96" s="48"/>
      <c r="P96" s="117">
        <f t="shared" si="8"/>
        <v>0</v>
      </c>
    </row>
    <row r="97" spans="1:16" x14ac:dyDescent="0.3">
      <c r="A97" s="136" t="s">
        <v>28</v>
      </c>
      <c r="B97" s="137"/>
      <c r="C97" s="50"/>
      <c r="D97" s="50"/>
      <c r="E97" s="51"/>
      <c r="F97" s="51"/>
      <c r="G97" s="51"/>
      <c r="H97" s="62"/>
      <c r="I97" s="51"/>
      <c r="J97" s="51"/>
      <c r="K97" s="51"/>
      <c r="L97" s="51"/>
      <c r="M97" s="50"/>
      <c r="N97" s="50"/>
      <c r="O97" s="50"/>
      <c r="P97" s="118">
        <f t="shared" si="8"/>
        <v>0</v>
      </c>
    </row>
    <row r="98" spans="1:16" x14ac:dyDescent="0.3">
      <c r="A98" s="63" t="s">
        <v>3</v>
      </c>
      <c r="B98" s="64"/>
      <c r="C98" s="65">
        <v>0</v>
      </c>
      <c r="D98" s="65">
        <v>0</v>
      </c>
      <c r="E98" s="65">
        <f>SUM(E93,E96)</f>
        <v>0</v>
      </c>
      <c r="F98" s="65">
        <f>SUM(E93,E96)</f>
        <v>0</v>
      </c>
      <c r="G98" s="65">
        <f>SUM(E93,E96)</f>
        <v>0</v>
      </c>
      <c r="H98" s="67"/>
      <c r="I98" s="65">
        <f>SUM(I93,I94,I95,I96,I97)</f>
        <v>0</v>
      </c>
      <c r="J98" s="65">
        <f>SUM(I93,I94,I95,I96,I97)</f>
        <v>0</v>
      </c>
      <c r="K98" s="65">
        <f>SUM(I93,I94,I95,I96,I97)</f>
        <v>0</v>
      </c>
      <c r="L98" s="65">
        <f>SUM(I95,I96)</f>
        <v>0</v>
      </c>
      <c r="M98" s="65">
        <v>0</v>
      </c>
      <c r="N98" s="65">
        <v>0</v>
      </c>
      <c r="O98" s="65">
        <v>0</v>
      </c>
      <c r="P98" s="65">
        <f>SUM(C98:O98)</f>
        <v>0</v>
      </c>
    </row>
    <row r="99" spans="1:16" x14ac:dyDescent="0.3">
      <c r="A99" s="68" t="s">
        <v>4</v>
      </c>
      <c r="B99" s="69"/>
      <c r="C99" s="70">
        <v>0</v>
      </c>
      <c r="D99" s="70">
        <v>0</v>
      </c>
      <c r="E99" s="70">
        <v>0</v>
      </c>
      <c r="F99" s="70">
        <v>0</v>
      </c>
      <c r="G99" s="70">
        <v>0</v>
      </c>
      <c r="H99" s="67"/>
      <c r="I99" s="70">
        <f>COUNTA(I93,I94,I95,I96,I97)</f>
        <v>0</v>
      </c>
      <c r="J99" s="70">
        <f>COUNTA(I93,I94,I95,I96,I97)</f>
        <v>0</v>
      </c>
      <c r="K99" s="70">
        <f>COUNTA(I93,I94,I95,I96,I97)</f>
        <v>0</v>
      </c>
      <c r="L99" s="70">
        <v>0</v>
      </c>
      <c r="M99" s="70">
        <v>0</v>
      </c>
      <c r="N99" s="70">
        <v>0</v>
      </c>
      <c r="O99" s="70">
        <v>0</v>
      </c>
      <c r="P99" s="70">
        <f>IF(SUM(C99:O99)&gt;35,35,SUM(C99:O99))</f>
        <v>0</v>
      </c>
    </row>
    <row r="100" spans="1:16" x14ac:dyDescent="0.3">
      <c r="A100" s="42" t="s">
        <v>7</v>
      </c>
      <c r="C100" s="43" t="s">
        <v>45</v>
      </c>
      <c r="D100" s="1" t="s">
        <v>9</v>
      </c>
      <c r="E100" s="71" t="s">
        <v>33</v>
      </c>
      <c r="F100" s="16" t="s">
        <v>10</v>
      </c>
      <c r="G100" s="43" t="s">
        <v>8</v>
      </c>
      <c r="H100" s="1" t="s">
        <v>29</v>
      </c>
    </row>
    <row r="101" spans="1:16" x14ac:dyDescent="0.3">
      <c r="A101" s="140" t="s">
        <v>0</v>
      </c>
      <c r="B101" s="53" t="s">
        <v>74</v>
      </c>
      <c r="C101" s="52">
        <v>1</v>
      </c>
      <c r="D101" s="52">
        <v>2</v>
      </c>
      <c r="E101" s="52">
        <v>3</v>
      </c>
      <c r="F101" s="52">
        <v>4</v>
      </c>
      <c r="G101" s="52">
        <v>5</v>
      </c>
      <c r="H101" s="52">
        <v>6</v>
      </c>
      <c r="I101" s="52">
        <v>7</v>
      </c>
      <c r="J101" s="52">
        <v>8</v>
      </c>
      <c r="K101" s="52">
        <v>9</v>
      </c>
      <c r="L101" s="52">
        <v>10</v>
      </c>
      <c r="M101" s="52">
        <v>11</v>
      </c>
      <c r="N101" s="52">
        <v>12</v>
      </c>
      <c r="O101" s="52">
        <v>13</v>
      </c>
      <c r="P101" s="142" t="s">
        <v>2</v>
      </c>
    </row>
    <row r="102" spans="1:16" x14ac:dyDescent="0.3">
      <c r="A102" s="141"/>
      <c r="B102" s="54" t="s">
        <v>1</v>
      </c>
      <c r="C102" s="55" t="s">
        <v>75</v>
      </c>
      <c r="D102" s="55" t="s">
        <v>76</v>
      </c>
      <c r="E102" s="55" t="s">
        <v>77</v>
      </c>
      <c r="F102" s="55" t="s">
        <v>78</v>
      </c>
      <c r="G102" s="55" t="s">
        <v>79</v>
      </c>
      <c r="H102" s="55" t="s">
        <v>80</v>
      </c>
      <c r="I102" s="55" t="s">
        <v>81</v>
      </c>
      <c r="J102" s="55" t="s">
        <v>82</v>
      </c>
      <c r="K102" s="55" t="s">
        <v>83</v>
      </c>
      <c r="L102" s="55" t="s">
        <v>84</v>
      </c>
      <c r="M102" s="55" t="s">
        <v>85</v>
      </c>
      <c r="N102" s="55" t="s">
        <v>86</v>
      </c>
      <c r="O102" s="55" t="s">
        <v>87</v>
      </c>
      <c r="P102" s="143"/>
    </row>
    <row r="103" spans="1:16" x14ac:dyDescent="0.3">
      <c r="A103" s="144" t="s">
        <v>24</v>
      </c>
      <c r="B103" s="145"/>
      <c r="C103" s="47"/>
      <c r="D103" s="47"/>
      <c r="E103" s="94"/>
      <c r="F103" s="94"/>
      <c r="G103" s="94"/>
      <c r="H103" s="59"/>
      <c r="I103" s="94"/>
      <c r="J103" s="94"/>
      <c r="K103" s="94"/>
      <c r="L103" s="47"/>
      <c r="M103" s="94"/>
      <c r="N103" s="94"/>
      <c r="O103" s="94"/>
      <c r="P103" s="116">
        <f t="shared" ref="P103:P104" si="9">SUM(C103:O103)</f>
        <v>0</v>
      </c>
    </row>
    <row r="104" spans="1:16" x14ac:dyDescent="0.3">
      <c r="A104" s="138" t="s">
        <v>25</v>
      </c>
      <c r="B104" s="139"/>
      <c r="C104" s="48"/>
      <c r="D104" s="48"/>
      <c r="E104" s="49"/>
      <c r="F104" s="49"/>
      <c r="G104" s="49"/>
      <c r="H104" s="60"/>
      <c r="I104" s="49"/>
      <c r="J104" s="49"/>
      <c r="K104" s="49"/>
      <c r="L104" s="49"/>
      <c r="M104" s="48"/>
      <c r="N104" s="48"/>
      <c r="O104" s="48"/>
      <c r="P104" s="117">
        <f t="shared" si="9"/>
        <v>0</v>
      </c>
    </row>
    <row r="105" spans="1:16" x14ac:dyDescent="0.3">
      <c r="A105" s="138" t="s">
        <v>26</v>
      </c>
      <c r="B105" s="139"/>
      <c r="C105" s="48"/>
      <c r="D105" s="48"/>
      <c r="E105" s="49"/>
      <c r="F105" s="49"/>
      <c r="G105" s="49"/>
      <c r="H105" s="61"/>
      <c r="I105" s="49"/>
      <c r="J105" s="49"/>
      <c r="K105" s="49"/>
      <c r="L105" s="49"/>
      <c r="M105" s="49"/>
      <c r="N105" s="49"/>
      <c r="O105" s="48"/>
      <c r="P105" s="117">
        <f>SUM(C105:O105)</f>
        <v>0</v>
      </c>
    </row>
    <row r="106" spans="1:16" x14ac:dyDescent="0.3">
      <c r="A106" s="138" t="s">
        <v>27</v>
      </c>
      <c r="B106" s="139"/>
      <c r="C106" s="48"/>
      <c r="D106" s="48"/>
      <c r="E106" s="49"/>
      <c r="F106" s="49"/>
      <c r="G106" s="49"/>
      <c r="H106" s="61"/>
      <c r="I106" s="49"/>
      <c r="J106" s="49"/>
      <c r="K106" s="49"/>
      <c r="L106" s="49"/>
      <c r="M106" s="48"/>
      <c r="N106" s="48"/>
      <c r="O106" s="48"/>
      <c r="P106" s="117">
        <f t="shared" ref="P106:P108" si="10">SUM(C106:O106)</f>
        <v>0</v>
      </c>
    </row>
    <row r="107" spans="1:16" x14ac:dyDescent="0.3">
      <c r="A107" s="136" t="s">
        <v>28</v>
      </c>
      <c r="B107" s="137"/>
      <c r="C107" s="50"/>
      <c r="D107" s="50"/>
      <c r="E107" s="51"/>
      <c r="F107" s="51"/>
      <c r="G107" s="51"/>
      <c r="H107" s="62"/>
      <c r="I107" s="51"/>
      <c r="J107" s="51"/>
      <c r="K107" s="51"/>
      <c r="L107" s="51"/>
      <c r="M107" s="50"/>
      <c r="N107" s="50"/>
      <c r="O107" s="50"/>
      <c r="P107" s="118">
        <f t="shared" si="10"/>
        <v>0</v>
      </c>
    </row>
    <row r="108" spans="1:16" x14ac:dyDescent="0.3">
      <c r="A108" s="63" t="s">
        <v>3</v>
      </c>
      <c r="B108" s="64"/>
      <c r="C108" s="65">
        <v>0</v>
      </c>
      <c r="D108" s="65">
        <v>0</v>
      </c>
      <c r="E108" s="65">
        <f>SUM(E103:G107)</f>
        <v>0</v>
      </c>
      <c r="F108" s="65">
        <f>SUM(E103:G107)</f>
        <v>0</v>
      </c>
      <c r="G108" s="65">
        <f>SUM(E103:G107)</f>
        <v>0</v>
      </c>
      <c r="H108" s="67"/>
      <c r="I108" s="65">
        <f>SUM(I103,I104,I105,I107)</f>
        <v>0</v>
      </c>
      <c r="J108" s="65">
        <f>SUM(I103,I104,I105,I107)</f>
        <v>0</v>
      </c>
      <c r="K108" s="65">
        <f>SUM(I103,I104,I105,I107)</f>
        <v>0</v>
      </c>
      <c r="L108" s="65">
        <f>I104</f>
        <v>0</v>
      </c>
      <c r="M108" s="65">
        <v>0</v>
      </c>
      <c r="N108" s="65">
        <v>0</v>
      </c>
      <c r="O108" s="65">
        <v>0</v>
      </c>
      <c r="P108" s="65">
        <f t="shared" si="10"/>
        <v>0</v>
      </c>
    </row>
    <row r="109" spans="1:16" x14ac:dyDescent="0.3">
      <c r="A109" s="187" t="s">
        <v>4</v>
      </c>
      <c r="B109" s="188"/>
      <c r="C109" s="189">
        <v>0</v>
      </c>
      <c r="D109" s="189">
        <v>0</v>
      </c>
      <c r="E109" s="189">
        <f>COUNTA(E103:G107)</f>
        <v>0</v>
      </c>
      <c r="F109" s="70">
        <f>COUNTA(E103:G107)</f>
        <v>0</v>
      </c>
      <c r="G109" s="70">
        <f>COUNTA(E103:G107)</f>
        <v>0</v>
      </c>
      <c r="H109" s="67"/>
      <c r="I109" s="70">
        <f>COUNTA(I103,I104,I105,I107)</f>
        <v>0</v>
      </c>
      <c r="J109" s="70">
        <f>COUNTA(I103,I104,I105,I107)</f>
        <v>0</v>
      </c>
      <c r="K109" s="70">
        <f>COUNTA(I103,I104,I105,I107)</f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f>IF(SUM(C109:O109)&gt;35,35,SUM(C109:O109))</f>
        <v>0</v>
      </c>
    </row>
    <row r="110" spans="1:16" ht="21" x14ac:dyDescent="0.35">
      <c r="A110" s="58" t="s">
        <v>88</v>
      </c>
      <c r="B110" s="190"/>
      <c r="C110" s="58" t="s">
        <v>106</v>
      </c>
      <c r="D110" s="58"/>
      <c r="E110" s="58"/>
      <c r="F110" s="8"/>
      <c r="G110" s="8"/>
      <c r="H110" s="41"/>
      <c r="I110" s="9"/>
      <c r="J110" s="9"/>
      <c r="K110" s="9"/>
      <c r="L110" s="9"/>
      <c r="M110" s="9"/>
      <c r="N110" s="8"/>
      <c r="O110" s="8"/>
      <c r="P110" s="115"/>
    </row>
    <row r="111" spans="1:16" x14ac:dyDescent="0.3">
      <c r="A111" s="42" t="s">
        <v>7</v>
      </c>
      <c r="C111" s="71" t="s">
        <v>33</v>
      </c>
      <c r="D111" s="16" t="s">
        <v>9</v>
      </c>
      <c r="E111" s="43" t="s">
        <v>8</v>
      </c>
      <c r="F111" s="1" t="s">
        <v>10</v>
      </c>
      <c r="G111" s="43" t="s">
        <v>8</v>
      </c>
      <c r="H111" s="1" t="s">
        <v>29</v>
      </c>
    </row>
    <row r="112" spans="1:16" x14ac:dyDescent="0.3">
      <c r="A112" s="140" t="s">
        <v>0</v>
      </c>
      <c r="B112" s="53" t="s">
        <v>74</v>
      </c>
      <c r="C112" s="52">
        <v>1</v>
      </c>
      <c r="D112" s="52">
        <v>2</v>
      </c>
      <c r="E112" s="52">
        <v>3</v>
      </c>
      <c r="F112" s="52">
        <v>4</v>
      </c>
      <c r="G112" s="52">
        <v>5</v>
      </c>
      <c r="H112" s="52">
        <v>6</v>
      </c>
      <c r="I112" s="52">
        <v>7</v>
      </c>
      <c r="J112" s="52">
        <v>8</v>
      </c>
      <c r="K112" s="52">
        <v>9</v>
      </c>
      <c r="L112" s="52">
        <v>10</v>
      </c>
      <c r="M112" s="52">
        <v>11</v>
      </c>
      <c r="N112" s="52">
        <v>12</v>
      </c>
      <c r="O112" s="52">
        <v>13</v>
      </c>
      <c r="P112" s="142" t="s">
        <v>2</v>
      </c>
    </row>
    <row r="113" spans="1:16" x14ac:dyDescent="0.3">
      <c r="A113" s="141"/>
      <c r="B113" s="54" t="s">
        <v>1</v>
      </c>
      <c r="C113" s="55" t="s">
        <v>75</v>
      </c>
      <c r="D113" s="55" t="s">
        <v>76</v>
      </c>
      <c r="E113" s="55" t="s">
        <v>77</v>
      </c>
      <c r="F113" s="55" t="s">
        <v>78</v>
      </c>
      <c r="G113" s="55" t="s">
        <v>79</v>
      </c>
      <c r="H113" s="55" t="s">
        <v>80</v>
      </c>
      <c r="I113" s="55" t="s">
        <v>81</v>
      </c>
      <c r="J113" s="55" t="s">
        <v>82</v>
      </c>
      <c r="K113" s="55" t="s">
        <v>83</v>
      </c>
      <c r="L113" s="55" t="s">
        <v>84</v>
      </c>
      <c r="M113" s="55" t="s">
        <v>85</v>
      </c>
      <c r="N113" s="55" t="s">
        <v>86</v>
      </c>
      <c r="O113" s="55" t="s">
        <v>87</v>
      </c>
      <c r="P113" s="143"/>
    </row>
    <row r="114" spans="1:16" x14ac:dyDescent="0.3">
      <c r="A114" s="144" t="s">
        <v>24</v>
      </c>
      <c r="B114" s="145"/>
      <c r="C114" s="47"/>
      <c r="D114" s="47"/>
      <c r="E114" s="94"/>
      <c r="F114" s="94"/>
      <c r="G114" s="94"/>
      <c r="H114" s="59"/>
      <c r="I114" s="94"/>
      <c r="J114" s="94"/>
      <c r="K114" s="94"/>
      <c r="L114" s="47"/>
      <c r="M114" s="94"/>
      <c r="N114" s="94"/>
      <c r="O114" s="94"/>
      <c r="P114" s="116">
        <f>SUM(C114:O114)</f>
        <v>0</v>
      </c>
    </row>
    <row r="115" spans="1:16" x14ac:dyDescent="0.3">
      <c r="A115" s="138" t="s">
        <v>25</v>
      </c>
      <c r="B115" s="139"/>
      <c r="C115" s="48"/>
      <c r="D115" s="48"/>
      <c r="E115" s="49"/>
      <c r="F115" s="49"/>
      <c r="G115" s="49"/>
      <c r="H115" s="60"/>
      <c r="I115" s="49"/>
      <c r="J115" s="49"/>
      <c r="K115" s="49"/>
      <c r="L115" s="49"/>
      <c r="M115" s="48"/>
      <c r="N115" s="48"/>
      <c r="O115" s="48"/>
      <c r="P115" s="117">
        <f t="shared" ref="P115:P118" si="11">SUM(C115:O115)</f>
        <v>0</v>
      </c>
    </row>
    <row r="116" spans="1:16" x14ac:dyDescent="0.3">
      <c r="A116" s="138" t="s">
        <v>26</v>
      </c>
      <c r="B116" s="139"/>
      <c r="C116" s="48"/>
      <c r="D116" s="48"/>
      <c r="E116" s="49"/>
      <c r="F116" s="49"/>
      <c r="G116" s="49"/>
      <c r="H116" s="61"/>
      <c r="I116" s="49"/>
      <c r="J116" s="49"/>
      <c r="K116" s="49"/>
      <c r="L116" s="49"/>
      <c r="M116" s="49"/>
      <c r="N116" s="49"/>
      <c r="O116" s="48"/>
      <c r="P116" s="117">
        <f t="shared" si="11"/>
        <v>0</v>
      </c>
    </row>
    <row r="117" spans="1:16" x14ac:dyDescent="0.3">
      <c r="A117" s="138" t="s">
        <v>27</v>
      </c>
      <c r="B117" s="139"/>
      <c r="C117" s="48"/>
      <c r="D117" s="48"/>
      <c r="E117" s="49"/>
      <c r="F117" s="49"/>
      <c r="G117" s="49"/>
      <c r="H117" s="61"/>
      <c r="I117" s="49"/>
      <c r="J117" s="49"/>
      <c r="K117" s="49"/>
      <c r="L117" s="49"/>
      <c r="M117" s="48"/>
      <c r="N117" s="48"/>
      <c r="O117" s="48"/>
      <c r="P117" s="117">
        <f t="shared" si="11"/>
        <v>0</v>
      </c>
    </row>
    <row r="118" spans="1:16" x14ac:dyDescent="0.3">
      <c r="A118" s="136" t="s">
        <v>28</v>
      </c>
      <c r="B118" s="137"/>
      <c r="C118" s="50"/>
      <c r="D118" s="50"/>
      <c r="E118" s="51"/>
      <c r="F118" s="51"/>
      <c r="G118" s="51"/>
      <c r="H118" s="62"/>
      <c r="I118" s="51"/>
      <c r="J118" s="51"/>
      <c r="K118" s="51"/>
      <c r="L118" s="51"/>
      <c r="M118" s="50"/>
      <c r="N118" s="50"/>
      <c r="O118" s="50"/>
      <c r="P118" s="118">
        <f t="shared" si="11"/>
        <v>0</v>
      </c>
    </row>
    <row r="119" spans="1:16" x14ac:dyDescent="0.3">
      <c r="A119" s="63" t="s">
        <v>3</v>
      </c>
      <c r="B119" s="64"/>
      <c r="C119" s="65">
        <v>0</v>
      </c>
      <c r="D119" s="65">
        <v>0</v>
      </c>
      <c r="E119" s="65">
        <f>SUM(E114,E117)</f>
        <v>0</v>
      </c>
      <c r="F119" s="65">
        <f>SUM(E114,E117)</f>
        <v>0</v>
      </c>
      <c r="G119" s="65">
        <f>SUM(E114,E117)</f>
        <v>0</v>
      </c>
      <c r="H119" s="67"/>
      <c r="I119" s="65">
        <f>SUM(I114,I115,I116,I117,I118)</f>
        <v>0</v>
      </c>
      <c r="J119" s="65">
        <f>SUM(I114,I115,I116,I117,I118)</f>
        <v>0</v>
      </c>
      <c r="K119" s="65">
        <f>SUM(I114,I115,I116,I117,I118)</f>
        <v>0</v>
      </c>
      <c r="L119" s="65">
        <f>SUM(I116,I117)</f>
        <v>0</v>
      </c>
      <c r="M119" s="65">
        <v>0</v>
      </c>
      <c r="N119" s="65">
        <v>0</v>
      </c>
      <c r="O119" s="65">
        <v>0</v>
      </c>
      <c r="P119" s="65">
        <f>SUM(C119:O119)</f>
        <v>0</v>
      </c>
    </row>
    <row r="120" spans="1:16" x14ac:dyDescent="0.3">
      <c r="A120" s="68" t="s">
        <v>4</v>
      </c>
      <c r="B120" s="69"/>
      <c r="C120" s="70">
        <v>0</v>
      </c>
      <c r="D120" s="70">
        <v>0</v>
      </c>
      <c r="E120" s="70">
        <v>0</v>
      </c>
      <c r="F120" s="70">
        <v>0</v>
      </c>
      <c r="G120" s="70">
        <v>0</v>
      </c>
      <c r="H120" s="67"/>
      <c r="I120" s="70">
        <f>COUNTA(I114,I115,I116,I117,I118)</f>
        <v>0</v>
      </c>
      <c r="J120" s="70">
        <f>COUNTA(I114,I115,I116,I117,I118)</f>
        <v>0</v>
      </c>
      <c r="K120" s="70">
        <f>COUNTA(I114,I115,I116,I117,I118)</f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f>IF(SUM(C120:O120)&gt;35,35,SUM(C120:O120))</f>
        <v>0</v>
      </c>
    </row>
    <row r="121" spans="1:16" x14ac:dyDescent="0.3">
      <c r="A121" s="42" t="s">
        <v>7</v>
      </c>
      <c r="C121" s="43" t="s">
        <v>45</v>
      </c>
      <c r="D121" s="1" t="s">
        <v>9</v>
      </c>
      <c r="E121" s="71" t="s">
        <v>33</v>
      </c>
      <c r="F121" s="16" t="s">
        <v>10</v>
      </c>
      <c r="G121" s="43" t="s">
        <v>8</v>
      </c>
      <c r="H121" s="1" t="s">
        <v>29</v>
      </c>
    </row>
    <row r="122" spans="1:16" x14ac:dyDescent="0.3">
      <c r="A122" s="140" t="s">
        <v>0</v>
      </c>
      <c r="B122" s="53" t="s">
        <v>74</v>
      </c>
      <c r="C122" s="52">
        <v>1</v>
      </c>
      <c r="D122" s="52">
        <v>2</v>
      </c>
      <c r="E122" s="52">
        <v>3</v>
      </c>
      <c r="F122" s="52">
        <v>4</v>
      </c>
      <c r="G122" s="52">
        <v>5</v>
      </c>
      <c r="H122" s="52">
        <v>6</v>
      </c>
      <c r="I122" s="52">
        <v>7</v>
      </c>
      <c r="J122" s="52">
        <v>8</v>
      </c>
      <c r="K122" s="52">
        <v>9</v>
      </c>
      <c r="L122" s="52">
        <v>10</v>
      </c>
      <c r="M122" s="52">
        <v>11</v>
      </c>
      <c r="N122" s="52">
        <v>12</v>
      </c>
      <c r="O122" s="52">
        <v>13</v>
      </c>
      <c r="P122" s="142" t="s">
        <v>2</v>
      </c>
    </row>
    <row r="123" spans="1:16" x14ac:dyDescent="0.3">
      <c r="A123" s="141"/>
      <c r="B123" s="54" t="s">
        <v>1</v>
      </c>
      <c r="C123" s="55" t="s">
        <v>75</v>
      </c>
      <c r="D123" s="55" t="s">
        <v>76</v>
      </c>
      <c r="E123" s="55" t="s">
        <v>77</v>
      </c>
      <c r="F123" s="55" t="s">
        <v>78</v>
      </c>
      <c r="G123" s="55" t="s">
        <v>79</v>
      </c>
      <c r="H123" s="55" t="s">
        <v>80</v>
      </c>
      <c r="I123" s="55" t="s">
        <v>81</v>
      </c>
      <c r="J123" s="55" t="s">
        <v>82</v>
      </c>
      <c r="K123" s="55" t="s">
        <v>83</v>
      </c>
      <c r="L123" s="55" t="s">
        <v>84</v>
      </c>
      <c r="M123" s="55" t="s">
        <v>85</v>
      </c>
      <c r="N123" s="55" t="s">
        <v>86</v>
      </c>
      <c r="O123" s="55" t="s">
        <v>87</v>
      </c>
      <c r="P123" s="143"/>
    </row>
    <row r="124" spans="1:16" x14ac:dyDescent="0.3">
      <c r="A124" s="144" t="s">
        <v>24</v>
      </c>
      <c r="B124" s="145"/>
      <c r="C124" s="47"/>
      <c r="D124" s="47"/>
      <c r="E124" s="94"/>
      <c r="F124" s="94"/>
      <c r="G124" s="94"/>
      <c r="H124" s="59"/>
      <c r="I124" s="94"/>
      <c r="J124" s="94"/>
      <c r="K124" s="94"/>
      <c r="L124" s="47"/>
      <c r="M124" s="94"/>
      <c r="N124" s="94"/>
      <c r="O124" s="94"/>
      <c r="P124" s="116">
        <f t="shared" ref="P124:P125" si="12">SUM(C124:O124)</f>
        <v>0</v>
      </c>
    </row>
    <row r="125" spans="1:16" x14ac:dyDescent="0.3">
      <c r="A125" s="138" t="s">
        <v>25</v>
      </c>
      <c r="B125" s="139"/>
      <c r="C125" s="48"/>
      <c r="D125" s="48"/>
      <c r="E125" s="49"/>
      <c r="F125" s="49"/>
      <c r="G125" s="49"/>
      <c r="H125" s="60"/>
      <c r="I125" s="49"/>
      <c r="J125" s="49"/>
      <c r="K125" s="49"/>
      <c r="L125" s="49"/>
      <c r="M125" s="48"/>
      <c r="N125" s="48"/>
      <c r="O125" s="48"/>
      <c r="P125" s="117">
        <f t="shared" si="12"/>
        <v>0</v>
      </c>
    </row>
    <row r="126" spans="1:16" x14ac:dyDescent="0.3">
      <c r="A126" s="138" t="s">
        <v>26</v>
      </c>
      <c r="B126" s="139"/>
      <c r="C126" s="48"/>
      <c r="D126" s="48"/>
      <c r="E126" s="49"/>
      <c r="F126" s="49"/>
      <c r="G126" s="49"/>
      <c r="H126" s="61"/>
      <c r="I126" s="49"/>
      <c r="J126" s="49"/>
      <c r="K126" s="49"/>
      <c r="L126" s="49"/>
      <c r="M126" s="49"/>
      <c r="N126" s="49"/>
      <c r="O126" s="48"/>
      <c r="P126" s="117">
        <f>SUM(C126:O126)</f>
        <v>0</v>
      </c>
    </row>
    <row r="127" spans="1:16" x14ac:dyDescent="0.3">
      <c r="A127" s="138" t="s">
        <v>27</v>
      </c>
      <c r="B127" s="139"/>
      <c r="C127" s="48"/>
      <c r="D127" s="48"/>
      <c r="E127" s="49"/>
      <c r="F127" s="49"/>
      <c r="G127" s="49"/>
      <c r="H127" s="61"/>
      <c r="I127" s="49"/>
      <c r="J127" s="49"/>
      <c r="K127" s="49"/>
      <c r="L127" s="49"/>
      <c r="M127" s="48"/>
      <c r="N127" s="48"/>
      <c r="O127" s="48"/>
      <c r="P127" s="117">
        <f t="shared" ref="P127:P129" si="13">SUM(C127:O127)</f>
        <v>0</v>
      </c>
    </row>
    <row r="128" spans="1:16" x14ac:dyDescent="0.3">
      <c r="A128" s="136" t="s">
        <v>28</v>
      </c>
      <c r="B128" s="137"/>
      <c r="C128" s="50"/>
      <c r="D128" s="50"/>
      <c r="E128" s="51"/>
      <c r="F128" s="51"/>
      <c r="G128" s="51"/>
      <c r="H128" s="62"/>
      <c r="I128" s="51"/>
      <c r="J128" s="51"/>
      <c r="K128" s="51"/>
      <c r="L128" s="51"/>
      <c r="M128" s="50"/>
      <c r="N128" s="50"/>
      <c r="O128" s="50"/>
      <c r="P128" s="118">
        <f t="shared" si="13"/>
        <v>0</v>
      </c>
    </row>
    <row r="129" spans="1:16" x14ac:dyDescent="0.3">
      <c r="A129" s="63" t="s">
        <v>3</v>
      </c>
      <c r="B129" s="64"/>
      <c r="C129" s="65">
        <v>0</v>
      </c>
      <c r="D129" s="65">
        <v>0</v>
      </c>
      <c r="E129" s="65">
        <f>SUM(E124:G128)</f>
        <v>0</v>
      </c>
      <c r="F129" s="65">
        <f>SUM(E124:G128)</f>
        <v>0</v>
      </c>
      <c r="G129" s="65">
        <f>SUM(E124:G128)</f>
        <v>0</v>
      </c>
      <c r="H129" s="67"/>
      <c r="I129" s="65">
        <f>SUM(I124,I125,I126,I128)</f>
        <v>0</v>
      </c>
      <c r="J129" s="65">
        <f>SUM(I124,I125,I126,I128)</f>
        <v>0</v>
      </c>
      <c r="K129" s="65">
        <f>SUM(I124,I125,I126,I128)</f>
        <v>0</v>
      </c>
      <c r="L129" s="65">
        <f>I125</f>
        <v>0</v>
      </c>
      <c r="M129" s="65">
        <v>0</v>
      </c>
      <c r="N129" s="65">
        <v>0</v>
      </c>
      <c r="O129" s="65">
        <v>0</v>
      </c>
      <c r="P129" s="65">
        <f t="shared" si="13"/>
        <v>0</v>
      </c>
    </row>
    <row r="130" spans="1:16" x14ac:dyDescent="0.3">
      <c r="A130" s="187" t="s">
        <v>4</v>
      </c>
      <c r="B130" s="188"/>
      <c r="C130" s="189">
        <v>0</v>
      </c>
      <c r="D130" s="189">
        <v>0</v>
      </c>
      <c r="E130" s="189">
        <f>COUNTA(E124:G128)</f>
        <v>0</v>
      </c>
      <c r="F130" s="70">
        <f>COUNTA(E124:G128)</f>
        <v>0</v>
      </c>
      <c r="G130" s="70">
        <f>COUNTA(E124:G128)</f>
        <v>0</v>
      </c>
      <c r="H130" s="67"/>
      <c r="I130" s="70">
        <f>COUNTA(I124,I125,I126,I128)</f>
        <v>0</v>
      </c>
      <c r="J130" s="70">
        <f>COUNTA(I124,I125,I126,I128)</f>
        <v>0</v>
      </c>
      <c r="K130" s="70">
        <f>COUNTA(I124,I125,I126,I128)</f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f>IF(SUM(C130:O130)&gt;35,35,SUM(C130:O130))</f>
        <v>0</v>
      </c>
    </row>
    <row r="131" spans="1:16" ht="21" x14ac:dyDescent="0.35">
      <c r="A131" s="58" t="s">
        <v>88</v>
      </c>
      <c r="B131" s="190"/>
      <c r="C131" s="58" t="s">
        <v>106</v>
      </c>
      <c r="D131" s="58"/>
      <c r="E131" s="58"/>
      <c r="F131" s="8"/>
      <c r="G131" s="8"/>
      <c r="H131" s="41"/>
      <c r="I131" s="9"/>
      <c r="J131" s="9"/>
      <c r="K131" s="9"/>
      <c r="L131" s="9"/>
      <c r="M131" s="9"/>
      <c r="N131" s="8"/>
      <c r="O131" s="8"/>
      <c r="P131" s="115"/>
    </row>
    <row r="132" spans="1:16" x14ac:dyDescent="0.3">
      <c r="A132" s="42" t="s">
        <v>7</v>
      </c>
      <c r="C132" s="71" t="s">
        <v>33</v>
      </c>
      <c r="D132" s="16" t="s">
        <v>9</v>
      </c>
      <c r="E132" s="43" t="s">
        <v>8</v>
      </c>
      <c r="F132" s="1" t="s">
        <v>10</v>
      </c>
      <c r="G132" s="43" t="s">
        <v>8</v>
      </c>
      <c r="H132" s="1" t="s">
        <v>29</v>
      </c>
    </row>
    <row r="133" spans="1:16" x14ac:dyDescent="0.3">
      <c r="A133" s="140" t="s">
        <v>0</v>
      </c>
      <c r="B133" s="53" t="s">
        <v>74</v>
      </c>
      <c r="C133" s="52">
        <v>1</v>
      </c>
      <c r="D133" s="52">
        <v>2</v>
      </c>
      <c r="E133" s="52">
        <v>3</v>
      </c>
      <c r="F133" s="52">
        <v>4</v>
      </c>
      <c r="G133" s="52">
        <v>5</v>
      </c>
      <c r="H133" s="52">
        <v>6</v>
      </c>
      <c r="I133" s="52">
        <v>7</v>
      </c>
      <c r="J133" s="52">
        <v>8</v>
      </c>
      <c r="K133" s="52">
        <v>9</v>
      </c>
      <c r="L133" s="52">
        <v>10</v>
      </c>
      <c r="M133" s="52">
        <v>11</v>
      </c>
      <c r="N133" s="52">
        <v>12</v>
      </c>
      <c r="O133" s="52">
        <v>13</v>
      </c>
      <c r="P133" s="142" t="s">
        <v>2</v>
      </c>
    </row>
    <row r="134" spans="1:16" x14ac:dyDescent="0.3">
      <c r="A134" s="141"/>
      <c r="B134" s="54" t="s">
        <v>1</v>
      </c>
      <c r="C134" s="55" t="s">
        <v>75</v>
      </c>
      <c r="D134" s="55" t="s">
        <v>76</v>
      </c>
      <c r="E134" s="55" t="s">
        <v>77</v>
      </c>
      <c r="F134" s="55" t="s">
        <v>78</v>
      </c>
      <c r="G134" s="55" t="s">
        <v>79</v>
      </c>
      <c r="H134" s="55" t="s">
        <v>80</v>
      </c>
      <c r="I134" s="55" t="s">
        <v>81</v>
      </c>
      <c r="J134" s="55" t="s">
        <v>82</v>
      </c>
      <c r="K134" s="55" t="s">
        <v>83</v>
      </c>
      <c r="L134" s="55" t="s">
        <v>84</v>
      </c>
      <c r="M134" s="55" t="s">
        <v>85</v>
      </c>
      <c r="N134" s="55" t="s">
        <v>86</v>
      </c>
      <c r="O134" s="55" t="s">
        <v>87</v>
      </c>
      <c r="P134" s="143"/>
    </row>
    <row r="135" spans="1:16" x14ac:dyDescent="0.3">
      <c r="A135" s="144" t="s">
        <v>24</v>
      </c>
      <c r="B135" s="145"/>
      <c r="C135" s="47"/>
      <c r="D135" s="47"/>
      <c r="E135" s="94"/>
      <c r="F135" s="94"/>
      <c r="G135" s="94"/>
      <c r="H135" s="59"/>
      <c r="I135" s="94"/>
      <c r="J135" s="94"/>
      <c r="K135" s="94"/>
      <c r="L135" s="47"/>
      <c r="M135" s="94"/>
      <c r="N135" s="94"/>
      <c r="O135" s="94"/>
      <c r="P135" s="116">
        <f>SUM(C135:O135)</f>
        <v>0</v>
      </c>
    </row>
    <row r="136" spans="1:16" x14ac:dyDescent="0.3">
      <c r="A136" s="138" t="s">
        <v>25</v>
      </c>
      <c r="B136" s="139"/>
      <c r="C136" s="48"/>
      <c r="D136" s="48"/>
      <c r="E136" s="49"/>
      <c r="F136" s="49"/>
      <c r="G136" s="49"/>
      <c r="H136" s="60"/>
      <c r="I136" s="49"/>
      <c r="J136" s="49"/>
      <c r="K136" s="49"/>
      <c r="L136" s="49"/>
      <c r="M136" s="48"/>
      <c r="N136" s="48"/>
      <c r="O136" s="48"/>
      <c r="P136" s="117">
        <f t="shared" ref="P136:P139" si="14">SUM(C136:O136)</f>
        <v>0</v>
      </c>
    </row>
    <row r="137" spans="1:16" x14ac:dyDescent="0.3">
      <c r="A137" s="138" t="s">
        <v>26</v>
      </c>
      <c r="B137" s="139"/>
      <c r="C137" s="48"/>
      <c r="D137" s="48"/>
      <c r="E137" s="49"/>
      <c r="F137" s="49"/>
      <c r="G137" s="49"/>
      <c r="H137" s="61"/>
      <c r="I137" s="49"/>
      <c r="J137" s="49"/>
      <c r="K137" s="49"/>
      <c r="L137" s="49"/>
      <c r="M137" s="49"/>
      <c r="N137" s="49"/>
      <c r="O137" s="48"/>
      <c r="P137" s="117">
        <f t="shared" si="14"/>
        <v>0</v>
      </c>
    </row>
    <row r="138" spans="1:16" x14ac:dyDescent="0.3">
      <c r="A138" s="138" t="s">
        <v>27</v>
      </c>
      <c r="B138" s="139"/>
      <c r="C138" s="48"/>
      <c r="D138" s="48"/>
      <c r="E138" s="49"/>
      <c r="F138" s="49"/>
      <c r="G138" s="49"/>
      <c r="H138" s="61"/>
      <c r="I138" s="49"/>
      <c r="J138" s="49"/>
      <c r="K138" s="49"/>
      <c r="L138" s="49"/>
      <c r="M138" s="48"/>
      <c r="N138" s="48"/>
      <c r="O138" s="48"/>
      <c r="P138" s="117">
        <f t="shared" si="14"/>
        <v>0</v>
      </c>
    </row>
    <row r="139" spans="1:16" x14ac:dyDescent="0.3">
      <c r="A139" s="136" t="s">
        <v>28</v>
      </c>
      <c r="B139" s="137"/>
      <c r="C139" s="50"/>
      <c r="D139" s="50"/>
      <c r="E139" s="51"/>
      <c r="F139" s="51"/>
      <c r="G139" s="51"/>
      <c r="H139" s="62"/>
      <c r="I139" s="51"/>
      <c r="J139" s="51"/>
      <c r="K139" s="51"/>
      <c r="L139" s="51"/>
      <c r="M139" s="50"/>
      <c r="N139" s="50"/>
      <c r="O139" s="50"/>
      <c r="P139" s="118">
        <f t="shared" si="14"/>
        <v>0</v>
      </c>
    </row>
    <row r="140" spans="1:16" x14ac:dyDescent="0.3">
      <c r="A140" s="63" t="s">
        <v>3</v>
      </c>
      <c r="B140" s="64"/>
      <c r="C140" s="65">
        <v>0</v>
      </c>
      <c r="D140" s="65">
        <v>0</v>
      </c>
      <c r="E140" s="65">
        <f>SUM(E135,E138)</f>
        <v>0</v>
      </c>
      <c r="F140" s="65">
        <f>SUM(E135,E138)</f>
        <v>0</v>
      </c>
      <c r="G140" s="65">
        <f>SUM(E135,E138)</f>
        <v>0</v>
      </c>
      <c r="H140" s="67"/>
      <c r="I140" s="65">
        <f>SUM(I135,I136,I137,I138,I139)</f>
        <v>0</v>
      </c>
      <c r="J140" s="65">
        <f>SUM(I135,I136,I137,I138,I139)</f>
        <v>0</v>
      </c>
      <c r="K140" s="65">
        <f>SUM(I135,I136,I137,I138,I139)</f>
        <v>0</v>
      </c>
      <c r="L140" s="65">
        <f>SUM(I137,I138)</f>
        <v>0</v>
      </c>
      <c r="M140" s="65">
        <v>0</v>
      </c>
      <c r="N140" s="65">
        <v>0</v>
      </c>
      <c r="O140" s="65">
        <v>0</v>
      </c>
      <c r="P140" s="65">
        <f>SUM(C140:O140)</f>
        <v>0</v>
      </c>
    </row>
    <row r="141" spans="1:16" x14ac:dyDescent="0.3">
      <c r="A141" s="68" t="s">
        <v>4</v>
      </c>
      <c r="B141" s="69"/>
      <c r="C141" s="70">
        <v>0</v>
      </c>
      <c r="D141" s="70">
        <v>0</v>
      </c>
      <c r="E141" s="70">
        <v>0</v>
      </c>
      <c r="F141" s="70">
        <v>0</v>
      </c>
      <c r="G141" s="70">
        <v>0</v>
      </c>
      <c r="H141" s="67"/>
      <c r="I141" s="70">
        <f>COUNTA(I135,I136,I137,I138,I139)</f>
        <v>0</v>
      </c>
      <c r="J141" s="70">
        <f>COUNTA(I135,I136,I137,I138,I139)</f>
        <v>0</v>
      </c>
      <c r="K141" s="70">
        <f>COUNTA(I135,I136,I137,I138,I139)</f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f>IF(SUM(C141:O141)&gt;35,35,SUM(C141:O141))</f>
        <v>0</v>
      </c>
    </row>
    <row r="142" spans="1:16" x14ac:dyDescent="0.3">
      <c r="A142" s="42" t="s">
        <v>7</v>
      </c>
      <c r="C142" s="43" t="s">
        <v>45</v>
      </c>
      <c r="D142" s="1" t="s">
        <v>9</v>
      </c>
      <c r="E142" s="71" t="s">
        <v>33</v>
      </c>
      <c r="F142" s="16" t="s">
        <v>10</v>
      </c>
      <c r="G142" s="43" t="s">
        <v>8</v>
      </c>
      <c r="H142" s="1" t="s">
        <v>29</v>
      </c>
    </row>
    <row r="143" spans="1:16" x14ac:dyDescent="0.3">
      <c r="A143" s="140" t="s">
        <v>0</v>
      </c>
      <c r="B143" s="53" t="s">
        <v>74</v>
      </c>
      <c r="C143" s="52">
        <v>1</v>
      </c>
      <c r="D143" s="52">
        <v>2</v>
      </c>
      <c r="E143" s="52">
        <v>3</v>
      </c>
      <c r="F143" s="52">
        <v>4</v>
      </c>
      <c r="G143" s="52">
        <v>5</v>
      </c>
      <c r="H143" s="52">
        <v>6</v>
      </c>
      <c r="I143" s="52">
        <v>7</v>
      </c>
      <c r="J143" s="52">
        <v>8</v>
      </c>
      <c r="K143" s="52">
        <v>9</v>
      </c>
      <c r="L143" s="52">
        <v>10</v>
      </c>
      <c r="M143" s="52">
        <v>11</v>
      </c>
      <c r="N143" s="52">
        <v>12</v>
      </c>
      <c r="O143" s="52">
        <v>13</v>
      </c>
      <c r="P143" s="142" t="s">
        <v>2</v>
      </c>
    </row>
    <row r="144" spans="1:16" x14ac:dyDescent="0.3">
      <c r="A144" s="141"/>
      <c r="B144" s="54" t="s">
        <v>1</v>
      </c>
      <c r="C144" s="55" t="s">
        <v>75</v>
      </c>
      <c r="D144" s="55" t="s">
        <v>76</v>
      </c>
      <c r="E144" s="55" t="s">
        <v>77</v>
      </c>
      <c r="F144" s="55" t="s">
        <v>78</v>
      </c>
      <c r="G144" s="55" t="s">
        <v>79</v>
      </c>
      <c r="H144" s="55" t="s">
        <v>80</v>
      </c>
      <c r="I144" s="55" t="s">
        <v>81</v>
      </c>
      <c r="J144" s="55" t="s">
        <v>82</v>
      </c>
      <c r="K144" s="55" t="s">
        <v>83</v>
      </c>
      <c r="L144" s="55" t="s">
        <v>84</v>
      </c>
      <c r="M144" s="55" t="s">
        <v>85</v>
      </c>
      <c r="N144" s="55" t="s">
        <v>86</v>
      </c>
      <c r="O144" s="55" t="s">
        <v>87</v>
      </c>
      <c r="P144" s="143"/>
    </row>
    <row r="145" spans="1:16" x14ac:dyDescent="0.3">
      <c r="A145" s="144" t="s">
        <v>24</v>
      </c>
      <c r="B145" s="145"/>
      <c r="C145" s="47"/>
      <c r="D145" s="47"/>
      <c r="E145" s="94"/>
      <c r="F145" s="94"/>
      <c r="G145" s="94"/>
      <c r="H145" s="59"/>
      <c r="I145" s="94"/>
      <c r="J145" s="94"/>
      <c r="K145" s="94"/>
      <c r="L145" s="47"/>
      <c r="M145" s="94"/>
      <c r="N145" s="94"/>
      <c r="O145" s="94"/>
      <c r="P145" s="116">
        <f t="shared" ref="P145:P146" si="15">SUM(C145:O145)</f>
        <v>0</v>
      </c>
    </row>
    <row r="146" spans="1:16" x14ac:dyDescent="0.3">
      <c r="A146" s="138" t="s">
        <v>25</v>
      </c>
      <c r="B146" s="139"/>
      <c r="C146" s="48"/>
      <c r="D146" s="48"/>
      <c r="E146" s="49"/>
      <c r="F146" s="49"/>
      <c r="G146" s="49"/>
      <c r="H146" s="60"/>
      <c r="I146" s="49"/>
      <c r="J146" s="49"/>
      <c r="K146" s="49"/>
      <c r="L146" s="49"/>
      <c r="M146" s="48"/>
      <c r="N146" s="48"/>
      <c r="O146" s="48"/>
      <c r="P146" s="117">
        <f t="shared" si="15"/>
        <v>0</v>
      </c>
    </row>
    <row r="147" spans="1:16" x14ac:dyDescent="0.3">
      <c r="A147" s="138" t="s">
        <v>26</v>
      </c>
      <c r="B147" s="139"/>
      <c r="C147" s="48"/>
      <c r="D147" s="48"/>
      <c r="E147" s="49"/>
      <c r="F147" s="49"/>
      <c r="G147" s="49"/>
      <c r="H147" s="61"/>
      <c r="I147" s="49"/>
      <c r="J147" s="49"/>
      <c r="K147" s="49"/>
      <c r="L147" s="49"/>
      <c r="M147" s="49"/>
      <c r="N147" s="49"/>
      <c r="O147" s="48"/>
      <c r="P147" s="117">
        <f>SUM(C147:O147)</f>
        <v>0</v>
      </c>
    </row>
    <row r="148" spans="1:16" x14ac:dyDescent="0.3">
      <c r="A148" s="138" t="s">
        <v>27</v>
      </c>
      <c r="B148" s="139"/>
      <c r="C148" s="48"/>
      <c r="D148" s="48"/>
      <c r="E148" s="49"/>
      <c r="F148" s="49"/>
      <c r="G148" s="49"/>
      <c r="H148" s="61"/>
      <c r="I148" s="49"/>
      <c r="J148" s="49"/>
      <c r="K148" s="49"/>
      <c r="L148" s="49"/>
      <c r="M148" s="48"/>
      <c r="N148" s="48"/>
      <c r="O148" s="48"/>
      <c r="P148" s="117">
        <f t="shared" ref="P148:P150" si="16">SUM(C148:O148)</f>
        <v>0</v>
      </c>
    </row>
    <row r="149" spans="1:16" x14ac:dyDescent="0.3">
      <c r="A149" s="136" t="s">
        <v>28</v>
      </c>
      <c r="B149" s="137"/>
      <c r="C149" s="50"/>
      <c r="D149" s="50"/>
      <c r="E149" s="51"/>
      <c r="F149" s="51"/>
      <c r="G149" s="51"/>
      <c r="H149" s="62"/>
      <c r="I149" s="51"/>
      <c r="J149" s="51"/>
      <c r="K149" s="51"/>
      <c r="L149" s="51"/>
      <c r="M149" s="50"/>
      <c r="N149" s="50"/>
      <c r="O149" s="50"/>
      <c r="P149" s="118">
        <f t="shared" si="16"/>
        <v>0</v>
      </c>
    </row>
    <row r="150" spans="1:16" x14ac:dyDescent="0.3">
      <c r="A150" s="63" t="s">
        <v>3</v>
      </c>
      <c r="B150" s="64"/>
      <c r="C150" s="65">
        <v>0</v>
      </c>
      <c r="D150" s="65">
        <v>0</v>
      </c>
      <c r="E150" s="65">
        <f>SUM(E145:G149)</f>
        <v>0</v>
      </c>
      <c r="F150" s="65">
        <f>SUM(E145:G149)</f>
        <v>0</v>
      </c>
      <c r="G150" s="65">
        <f>SUM(E145:G149)</f>
        <v>0</v>
      </c>
      <c r="H150" s="67"/>
      <c r="I150" s="65">
        <f>SUM(I145,I146,I147,I149)</f>
        <v>0</v>
      </c>
      <c r="J150" s="65">
        <f>SUM(I145,I146,I147,I149)</f>
        <v>0</v>
      </c>
      <c r="K150" s="65">
        <f>SUM(I145,I146,I147,I149)</f>
        <v>0</v>
      </c>
      <c r="L150" s="65">
        <f>I146</f>
        <v>0</v>
      </c>
      <c r="M150" s="65">
        <v>0</v>
      </c>
      <c r="N150" s="65">
        <v>0</v>
      </c>
      <c r="O150" s="65">
        <v>0</v>
      </c>
      <c r="P150" s="65">
        <f t="shared" si="16"/>
        <v>0</v>
      </c>
    </row>
    <row r="151" spans="1:16" x14ac:dyDescent="0.3">
      <c r="A151" s="68" t="s">
        <v>4</v>
      </c>
      <c r="B151" s="69"/>
      <c r="C151" s="70">
        <v>0</v>
      </c>
      <c r="D151" s="70">
        <v>0</v>
      </c>
      <c r="E151" s="70">
        <f>COUNTA(E145:G149)</f>
        <v>0</v>
      </c>
      <c r="F151" s="70">
        <f>COUNTA(E145:G149)</f>
        <v>0</v>
      </c>
      <c r="G151" s="70">
        <f>COUNTA(E145:G149)</f>
        <v>0</v>
      </c>
      <c r="H151" s="67"/>
      <c r="I151" s="70">
        <f>COUNTA(I145,I146,I147,I149)</f>
        <v>0</v>
      </c>
      <c r="J151" s="70">
        <f>COUNTA(I145,I146,I147,I149)</f>
        <v>0</v>
      </c>
      <c r="K151" s="70">
        <f>COUNTA(I145,I146,I147,I149)</f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f>IF(SUM(C151:O151)&gt;35,35,SUM(C151:O151))</f>
        <v>0</v>
      </c>
    </row>
  </sheetData>
  <mergeCells count="163">
    <mergeCell ref="A23:B23"/>
    <mergeCell ref="A28:A29"/>
    <mergeCell ref="A17:A18"/>
    <mergeCell ref="A19:B19"/>
    <mergeCell ref="A20:B20"/>
    <mergeCell ref="A21:B21"/>
    <mergeCell ref="A22:B22"/>
    <mergeCell ref="A2:P2"/>
    <mergeCell ref="A9:B9"/>
    <mergeCell ref="A10:B10"/>
    <mergeCell ref="A11:B11"/>
    <mergeCell ref="A7:A8"/>
    <mergeCell ref="P7:P8"/>
    <mergeCell ref="A12:B12"/>
    <mergeCell ref="A13:B13"/>
    <mergeCell ref="P17:P18"/>
    <mergeCell ref="E9:G9"/>
    <mergeCell ref="P28:P29"/>
    <mergeCell ref="I9:K9"/>
    <mergeCell ref="E10:G10"/>
    <mergeCell ref="I10:K10"/>
    <mergeCell ref="E11:G11"/>
    <mergeCell ref="I11:K11"/>
    <mergeCell ref="P38:P39"/>
    <mergeCell ref="A52:B52"/>
    <mergeCell ref="A53:B53"/>
    <mergeCell ref="A54:B54"/>
    <mergeCell ref="A55:B55"/>
    <mergeCell ref="A59:A60"/>
    <mergeCell ref="A49:A50"/>
    <mergeCell ref="A51:B51"/>
    <mergeCell ref="A42:B42"/>
    <mergeCell ref="A43:B43"/>
    <mergeCell ref="A44:B44"/>
    <mergeCell ref="A38:A39"/>
    <mergeCell ref="A40:B40"/>
    <mergeCell ref="A41:B41"/>
    <mergeCell ref="E40:G40"/>
    <mergeCell ref="E41:G41"/>
    <mergeCell ref="I41:L41"/>
    <mergeCell ref="E42:G42"/>
    <mergeCell ref="I42:L42"/>
    <mergeCell ref="E43:G43"/>
    <mergeCell ref="I44:L44"/>
    <mergeCell ref="E51:F51"/>
    <mergeCell ref="I51:K51"/>
    <mergeCell ref="P59:P60"/>
    <mergeCell ref="A30:B30"/>
    <mergeCell ref="A31:B31"/>
    <mergeCell ref="A32:B32"/>
    <mergeCell ref="A33:B33"/>
    <mergeCell ref="A34:B34"/>
    <mergeCell ref="A61:B61"/>
    <mergeCell ref="A62:B62"/>
    <mergeCell ref="A63:B63"/>
    <mergeCell ref="A64:B64"/>
    <mergeCell ref="P49:P50"/>
    <mergeCell ref="A85:B85"/>
    <mergeCell ref="A86:B86"/>
    <mergeCell ref="A74:B74"/>
    <mergeCell ref="A75:B75"/>
    <mergeCell ref="A76:B76"/>
    <mergeCell ref="A80:A81"/>
    <mergeCell ref="I76:K76"/>
    <mergeCell ref="E82:G82"/>
    <mergeCell ref="I82:K82"/>
    <mergeCell ref="E83:G83"/>
    <mergeCell ref="I83:L83"/>
    <mergeCell ref="E84:G84"/>
    <mergeCell ref="I84:K84"/>
    <mergeCell ref="E85:G85"/>
    <mergeCell ref="E86:G86"/>
    <mergeCell ref="I86:K86"/>
    <mergeCell ref="P80:P81"/>
    <mergeCell ref="A65:B65"/>
    <mergeCell ref="A70:A71"/>
    <mergeCell ref="P70:P71"/>
    <mergeCell ref="A72:B72"/>
    <mergeCell ref="A73:B73"/>
    <mergeCell ref="E52:G52"/>
    <mergeCell ref="E12:G12"/>
    <mergeCell ref="I12:L12"/>
    <mergeCell ref="E13:G13"/>
    <mergeCell ref="I19:L19"/>
    <mergeCell ref="E20:G20"/>
    <mergeCell ref="I20:L20"/>
    <mergeCell ref="E21:G21"/>
    <mergeCell ref="I21:K21"/>
    <mergeCell ref="E22:G22"/>
    <mergeCell ref="I22:K22"/>
    <mergeCell ref="E23:G23"/>
    <mergeCell ref="I23:L23"/>
    <mergeCell ref="E30:G30"/>
    <mergeCell ref="I30:L30"/>
    <mergeCell ref="E31:G31"/>
    <mergeCell ref="I31:L31"/>
    <mergeCell ref="E32:G32"/>
    <mergeCell ref="I32:L32"/>
    <mergeCell ref="E33:G33"/>
    <mergeCell ref="I33:L33"/>
    <mergeCell ref="I52:K52"/>
    <mergeCell ref="I53:K53"/>
    <mergeCell ref="E54:G54"/>
    <mergeCell ref="C55:D55"/>
    <mergeCell ref="E55:G55"/>
    <mergeCell ref="K55:M55"/>
    <mergeCell ref="E61:G61"/>
    <mergeCell ref="I61:K61"/>
    <mergeCell ref="I63:K63"/>
    <mergeCell ref="A91:A92"/>
    <mergeCell ref="P91:P92"/>
    <mergeCell ref="A93:B93"/>
    <mergeCell ref="A94:B94"/>
    <mergeCell ref="A95:B95"/>
    <mergeCell ref="E64:F64"/>
    <mergeCell ref="I64:J64"/>
    <mergeCell ref="I65:J65"/>
    <mergeCell ref="E72:G72"/>
    <mergeCell ref="I72:K72"/>
    <mergeCell ref="I73:K73"/>
    <mergeCell ref="I74:L74"/>
    <mergeCell ref="E75:G75"/>
    <mergeCell ref="I75:L75"/>
    <mergeCell ref="A82:B82"/>
    <mergeCell ref="A83:B83"/>
    <mergeCell ref="A84:B84"/>
    <mergeCell ref="A104:B104"/>
    <mergeCell ref="A105:B105"/>
    <mergeCell ref="A106:B106"/>
    <mergeCell ref="A107:B107"/>
    <mergeCell ref="A96:B96"/>
    <mergeCell ref="A97:B97"/>
    <mergeCell ref="A101:A102"/>
    <mergeCell ref="P101:P102"/>
    <mergeCell ref="A103:B103"/>
    <mergeCell ref="A112:A113"/>
    <mergeCell ref="P112:P113"/>
    <mergeCell ref="A114:B114"/>
    <mergeCell ref="A115:B115"/>
    <mergeCell ref="A116:B116"/>
    <mergeCell ref="A117:B117"/>
    <mergeCell ref="A118:B118"/>
    <mergeCell ref="A122:A123"/>
    <mergeCell ref="P122:P123"/>
    <mergeCell ref="A124:B124"/>
    <mergeCell ref="A125:B125"/>
    <mergeCell ref="A126:B126"/>
    <mergeCell ref="A127:B127"/>
    <mergeCell ref="A128:B128"/>
    <mergeCell ref="A133:A134"/>
    <mergeCell ref="P133:P134"/>
    <mergeCell ref="A135:B135"/>
    <mergeCell ref="A136:B136"/>
    <mergeCell ref="A149:B149"/>
    <mergeCell ref="A137:B137"/>
    <mergeCell ref="A138:B138"/>
    <mergeCell ref="A139:B139"/>
    <mergeCell ref="A143:A144"/>
    <mergeCell ref="P143:P144"/>
    <mergeCell ref="A145:B145"/>
    <mergeCell ref="A146:B146"/>
    <mergeCell ref="A147:B147"/>
    <mergeCell ref="A148:B148"/>
  </mergeCells>
  <phoneticPr fontId="2" type="noConversion"/>
  <printOptions horizontalCentered="1"/>
  <pageMargins left="0.39370078740157483" right="0.39370078740157483" top="0.6692913385826772" bottom="0.59055118110236227" header="0.51181102362204722" footer="0.51181102362204722"/>
  <pageSetup paperSize="9" scale="80" orientation="landscape" r:id="rId1"/>
  <headerFooter alignWithMargins="0">
    <oddFooter>&amp;R&amp;D(&amp;T) : &amp;F : page_&amp;P/&amp;N</oddFooter>
  </headerFooter>
  <rowBreaks count="6" manualBreakCount="6">
    <brk id="25" max="16383" man="1"/>
    <brk id="46" max="16383" man="1"/>
    <brk id="67" max="16383" man="1"/>
    <brk id="88" max="16383" man="1"/>
    <brk id="109" max="16383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tabSelected="1" view="pageBreakPreview" topLeftCell="B1" zoomScaleNormal="110" zoomScaleSheetLayoutView="100" workbookViewId="0">
      <selection activeCell="R18" sqref="R18"/>
    </sheetView>
  </sheetViews>
  <sheetFormatPr defaultRowHeight="17.25" x14ac:dyDescent="0.3"/>
  <cols>
    <col min="1" max="1" width="6.5703125" style="21" hidden="1" customWidth="1"/>
    <col min="2" max="2" width="11.7109375" style="21" customWidth="1"/>
    <col min="3" max="3" width="17.42578125" style="21" customWidth="1"/>
    <col min="4" max="4" width="6.85546875" style="21" bestFit="1" customWidth="1"/>
    <col min="5" max="5" width="8.28515625" style="21" bestFit="1" customWidth="1"/>
    <col min="6" max="6" width="5.7109375" style="21" customWidth="1"/>
    <col min="7" max="7" width="6.85546875" style="21" customWidth="1"/>
    <col min="8" max="8" width="7" style="21" customWidth="1"/>
    <col min="9" max="9" width="7.28515625" style="21" customWidth="1"/>
    <col min="10" max="10" width="8.7109375" style="21" customWidth="1"/>
    <col min="11" max="12" width="7" style="21" bestFit="1" customWidth="1"/>
    <col min="13" max="13" width="6.85546875" style="2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8.42578125" style="21" customWidth="1"/>
    <col min="18" max="18" width="6.85546875" style="21" customWidth="1"/>
    <col min="19" max="19" width="7" style="21" customWidth="1"/>
    <col min="20" max="20" width="6.5703125" style="21" customWidth="1"/>
    <col min="21" max="16384" width="9.140625" style="21"/>
  </cols>
  <sheetData>
    <row r="1" spans="2:20" ht="26.25" x14ac:dyDescent="0.4">
      <c r="B1" s="183" t="s">
        <v>109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2:20" ht="21" x14ac:dyDescent="0.35">
      <c r="B2" s="6" t="s">
        <v>108</v>
      </c>
    </row>
    <row r="3" spans="2:20" ht="9.75" customHeight="1" x14ac:dyDescent="0.3"/>
    <row r="4" spans="2:20" ht="21" customHeight="1" x14ac:dyDescent="0.3">
      <c r="B4" s="185" t="s">
        <v>34</v>
      </c>
      <c r="C4" s="186" t="s">
        <v>43</v>
      </c>
      <c r="D4" s="186" t="s">
        <v>90</v>
      </c>
      <c r="E4" s="186" t="s">
        <v>46</v>
      </c>
      <c r="F4" s="186" t="s">
        <v>47</v>
      </c>
      <c r="G4" s="177" t="s">
        <v>37</v>
      </c>
      <c r="H4" s="178"/>
      <c r="I4" s="178"/>
      <c r="J4" s="178"/>
      <c r="K4" s="178"/>
      <c r="L4" s="178"/>
      <c r="M4" s="179"/>
      <c r="N4" s="180" t="s">
        <v>38</v>
      </c>
      <c r="O4" s="181"/>
      <c r="P4" s="181"/>
      <c r="Q4" s="181"/>
      <c r="R4" s="181"/>
      <c r="S4" s="181"/>
      <c r="T4" s="182"/>
    </row>
    <row r="5" spans="2:20" ht="94.5" customHeight="1" x14ac:dyDescent="0.3">
      <c r="B5" s="185"/>
      <c r="C5" s="186"/>
      <c r="D5" s="186"/>
      <c r="E5" s="186"/>
      <c r="F5" s="186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0" ht="18.75" x14ac:dyDescent="0.3">
      <c r="B6" s="82" t="s">
        <v>91</v>
      </c>
      <c r="C6" s="82" t="s">
        <v>55</v>
      </c>
      <c r="D6" s="82" t="s">
        <v>56</v>
      </c>
      <c r="E6" s="82" t="s">
        <v>57</v>
      </c>
      <c r="F6" s="82" t="s">
        <v>58</v>
      </c>
      <c r="G6" s="83" t="s">
        <v>59</v>
      </c>
      <c r="H6" s="83" t="s">
        <v>60</v>
      </c>
      <c r="I6" s="83" t="s">
        <v>61</v>
      </c>
      <c r="J6" s="83" t="s">
        <v>62</v>
      </c>
      <c r="K6" s="84" t="s">
        <v>63</v>
      </c>
      <c r="L6" s="84" t="s">
        <v>64</v>
      </c>
      <c r="M6" s="85" t="s">
        <v>65</v>
      </c>
      <c r="N6" s="86" t="s">
        <v>66</v>
      </c>
      <c r="O6" s="86" t="s">
        <v>67</v>
      </c>
      <c r="P6" s="86" t="s">
        <v>68</v>
      </c>
      <c r="Q6" s="86" t="s">
        <v>69</v>
      </c>
      <c r="R6" s="86" t="s">
        <v>70</v>
      </c>
      <c r="S6" s="86" t="s">
        <v>71</v>
      </c>
      <c r="T6" s="87" t="s">
        <v>72</v>
      </c>
    </row>
    <row r="7" spans="2:20" x14ac:dyDescent="0.3">
      <c r="B7" s="88" t="s">
        <v>89</v>
      </c>
      <c r="C7" s="89">
        <v>327</v>
      </c>
      <c r="D7" s="191">
        <v>180</v>
      </c>
      <c r="E7" s="192">
        <v>192</v>
      </c>
      <c r="F7" s="193">
        <v>1</v>
      </c>
      <c r="G7" s="194">
        <f>J7/I7</f>
        <v>81.25</v>
      </c>
      <c r="H7" s="90">
        <f>E7/F7</f>
        <v>192</v>
      </c>
      <c r="I7" s="192">
        <f>ตารางการใช้ห้องเรียนภาคต้น!P15</f>
        <v>28</v>
      </c>
      <c r="J7" s="192">
        <f>ตารางการใช้ห้องเรียนภาคต้น!P14</f>
        <v>2275</v>
      </c>
      <c r="K7" s="90">
        <f>I7*100/35</f>
        <v>80</v>
      </c>
      <c r="L7" s="90">
        <f>(J7*F7*100)/(E7*I7)</f>
        <v>42.317708333333336</v>
      </c>
      <c r="M7" s="195">
        <f>K7*L7/100</f>
        <v>33.854166666666671</v>
      </c>
      <c r="N7" s="90">
        <f>Q7/P7</f>
        <v>68.36666666666666</v>
      </c>
      <c r="O7" s="90">
        <f>E7/F7</f>
        <v>192</v>
      </c>
      <c r="P7" s="192">
        <f>ตารางการใช้ห้องเรียนภาคต้น!P25</f>
        <v>30</v>
      </c>
      <c r="Q7" s="192">
        <f>ตารางการใช้ห้องเรียนภาคต้น!P24</f>
        <v>2051</v>
      </c>
      <c r="R7" s="90">
        <f>P7*100/35</f>
        <v>85.714285714285708</v>
      </c>
      <c r="S7" s="90">
        <f>(Q7*F7*100)/(E7*P7)</f>
        <v>35.607638888888886</v>
      </c>
      <c r="T7" s="195">
        <f>R7*S7/100</f>
        <v>30.520833333333329</v>
      </c>
    </row>
    <row r="8" spans="2:20" x14ac:dyDescent="0.3">
      <c r="B8" s="91" t="s">
        <v>89</v>
      </c>
      <c r="C8" s="92">
        <v>331</v>
      </c>
      <c r="D8" s="196">
        <v>60</v>
      </c>
      <c r="E8" s="197">
        <v>81</v>
      </c>
      <c r="F8" s="198">
        <v>1.1000000000000001</v>
      </c>
      <c r="G8" s="199">
        <f t="shared" ref="G8:G10" si="0">J8/I8</f>
        <v>46.142857142857146</v>
      </c>
      <c r="H8" s="93">
        <f t="shared" ref="H8:H10" si="1">E8/F8</f>
        <v>73.636363636363626</v>
      </c>
      <c r="I8" s="197">
        <f>ตารางการใช้ห้องเรียนภาคต้น!P36</f>
        <v>28</v>
      </c>
      <c r="J8" s="197">
        <f>ตารางการใช้ห้องเรียนภาคต้น!P35</f>
        <v>1292</v>
      </c>
      <c r="K8" s="93">
        <f t="shared" ref="K8:K10" si="2">I8*100/35</f>
        <v>80</v>
      </c>
      <c r="L8" s="93">
        <f t="shared" ref="L8:L10" si="3">(J8*F8*100)/(E8*I8)</f>
        <v>62.663139329805993</v>
      </c>
      <c r="M8" s="200">
        <f t="shared" ref="M8:M10" si="4">K8*L8/100</f>
        <v>50.130511463844798</v>
      </c>
      <c r="N8" s="93">
        <f t="shared" ref="N8:N10" si="5">Q8/P8</f>
        <v>46.458333333333336</v>
      </c>
      <c r="O8" s="93">
        <f t="shared" ref="O8:O10" si="6">E8/F8</f>
        <v>73.636363636363626</v>
      </c>
      <c r="P8" s="197">
        <f>ตารางการใช้ห้องเรียนภาคต้น!P46</f>
        <v>24</v>
      </c>
      <c r="Q8" s="197">
        <f>ตารางการใช้ห้องเรียนภาคต้น!P45</f>
        <v>1115</v>
      </c>
      <c r="R8" s="93">
        <f t="shared" ref="R8:R10" si="7">P8*100/35</f>
        <v>68.571428571428569</v>
      </c>
      <c r="S8" s="93">
        <f t="shared" ref="S8:S10" si="8">(Q8*F8*100)/(E8*P8)</f>
        <v>63.09156378600823</v>
      </c>
      <c r="T8" s="200">
        <f t="shared" ref="T8:T10" si="9">R8*S8/100</f>
        <v>43.26278659611993</v>
      </c>
    </row>
    <row r="9" spans="2:20" x14ac:dyDescent="0.3">
      <c r="B9" s="91" t="s">
        <v>105</v>
      </c>
      <c r="C9" s="92">
        <v>333</v>
      </c>
      <c r="D9" s="196">
        <v>65</v>
      </c>
      <c r="E9" s="197">
        <v>63</v>
      </c>
      <c r="F9" s="198">
        <v>3</v>
      </c>
      <c r="G9" s="199">
        <f t="shared" si="0"/>
        <v>60.36</v>
      </c>
      <c r="H9" s="93">
        <f t="shared" si="1"/>
        <v>21</v>
      </c>
      <c r="I9" s="197">
        <f>ตารางการใช้ห้องเรียนภาคต้น!P57</f>
        <v>25</v>
      </c>
      <c r="J9" s="197">
        <f>ตารางการใช้ห้องเรียนภาคต้น!P56</f>
        <v>1509</v>
      </c>
      <c r="K9" s="93">
        <f t="shared" si="2"/>
        <v>71.428571428571431</v>
      </c>
      <c r="L9" s="93">
        <f t="shared" si="3"/>
        <v>287.42857142857144</v>
      </c>
      <c r="M9" s="200">
        <f t="shared" si="4"/>
        <v>205.30612244897964</v>
      </c>
      <c r="N9" s="93">
        <f t="shared" si="5"/>
        <v>51.1875</v>
      </c>
      <c r="O9" s="93">
        <f t="shared" si="6"/>
        <v>21</v>
      </c>
      <c r="P9" s="197">
        <f>ตารางการใช้ห้องเรียนภาคต้น!P67</f>
        <v>16</v>
      </c>
      <c r="Q9" s="197">
        <f>ตารางการใช้ห้องเรียนภาคต้น!P66</f>
        <v>819</v>
      </c>
      <c r="R9" s="93">
        <f t="shared" si="7"/>
        <v>45.714285714285715</v>
      </c>
      <c r="S9" s="93">
        <f t="shared" si="8"/>
        <v>243.75</v>
      </c>
      <c r="T9" s="200">
        <f t="shared" si="9"/>
        <v>111.42857142857143</v>
      </c>
    </row>
    <row r="10" spans="2:20" x14ac:dyDescent="0.3">
      <c r="B10" s="91" t="s">
        <v>89</v>
      </c>
      <c r="C10" s="92">
        <v>334</v>
      </c>
      <c r="D10" s="196">
        <v>45</v>
      </c>
      <c r="E10" s="197">
        <v>63</v>
      </c>
      <c r="F10" s="198">
        <v>1.5</v>
      </c>
      <c r="G10" s="199">
        <f t="shared" si="0"/>
        <v>48.391304347826086</v>
      </c>
      <c r="H10" s="93">
        <f t="shared" si="1"/>
        <v>42</v>
      </c>
      <c r="I10" s="197">
        <f>ตารางการใช้ห้องเรียนภาคต้น!P78</f>
        <v>23</v>
      </c>
      <c r="J10" s="197">
        <f>ตารางการใช้ห้องเรียนภาคต้น!P77</f>
        <v>1113</v>
      </c>
      <c r="K10" s="93">
        <f t="shared" si="2"/>
        <v>65.714285714285708</v>
      </c>
      <c r="L10" s="93">
        <f t="shared" si="3"/>
        <v>115.21739130434783</v>
      </c>
      <c r="M10" s="200">
        <f t="shared" si="4"/>
        <v>75.714285714285708</v>
      </c>
      <c r="N10" s="93">
        <f t="shared" si="5"/>
        <v>49.25</v>
      </c>
      <c r="O10" s="93">
        <f t="shared" si="6"/>
        <v>42</v>
      </c>
      <c r="P10" s="197">
        <f>ตารางการใช้ห้องเรียนภาคต้น!P88</f>
        <v>28</v>
      </c>
      <c r="Q10" s="197">
        <f>ตารางการใช้ห้องเรียนภาคต้น!P87</f>
        <v>1379</v>
      </c>
      <c r="R10" s="93">
        <f t="shared" si="7"/>
        <v>80</v>
      </c>
      <c r="S10" s="93">
        <f t="shared" si="8"/>
        <v>117.26190476190476</v>
      </c>
      <c r="T10" s="200">
        <f t="shared" si="9"/>
        <v>93.80952380952381</v>
      </c>
    </row>
    <row r="11" spans="2:20" x14ac:dyDescent="0.3">
      <c r="B11" s="91"/>
      <c r="C11" s="92"/>
      <c r="D11" s="196"/>
      <c r="E11" s="197"/>
      <c r="F11" s="198"/>
      <c r="G11" s="199"/>
      <c r="H11" s="93"/>
      <c r="I11" s="197"/>
      <c r="J11" s="197"/>
      <c r="K11" s="93"/>
      <c r="L11" s="93"/>
      <c r="M11" s="200"/>
      <c r="N11" s="93"/>
      <c r="O11" s="93"/>
      <c r="P11" s="197"/>
      <c r="Q11" s="197"/>
      <c r="R11" s="93"/>
      <c r="S11" s="93"/>
      <c r="T11" s="200"/>
    </row>
    <row r="12" spans="2:20" x14ac:dyDescent="0.3">
      <c r="B12" s="91"/>
      <c r="C12" s="92"/>
      <c r="D12" s="196"/>
      <c r="E12" s="197"/>
      <c r="F12" s="198"/>
      <c r="G12" s="199"/>
      <c r="H12" s="93"/>
      <c r="I12" s="197"/>
      <c r="J12" s="197"/>
      <c r="K12" s="93"/>
      <c r="L12" s="93"/>
      <c r="M12" s="200"/>
      <c r="N12" s="93"/>
      <c r="O12" s="93"/>
      <c r="P12" s="197"/>
      <c r="Q12" s="197"/>
      <c r="R12" s="93"/>
      <c r="S12" s="93"/>
      <c r="T12" s="200"/>
    </row>
    <row r="13" spans="2:20" x14ac:dyDescent="0.3">
      <c r="B13" s="120"/>
      <c r="C13" s="121"/>
      <c r="D13" s="201"/>
      <c r="E13" s="202"/>
      <c r="F13" s="203"/>
      <c r="G13" s="204"/>
      <c r="H13" s="122"/>
      <c r="I13" s="202"/>
      <c r="J13" s="202"/>
      <c r="K13" s="122"/>
      <c r="L13" s="122"/>
      <c r="M13" s="205"/>
      <c r="N13" s="122"/>
      <c r="O13" s="122"/>
      <c r="P13" s="202"/>
      <c r="Q13" s="202"/>
      <c r="R13" s="122"/>
      <c r="S13" s="122"/>
      <c r="T13" s="205"/>
    </row>
    <row r="14" spans="2:20" x14ac:dyDescent="0.3">
      <c r="B14" s="175" t="s">
        <v>107</v>
      </c>
      <c r="C14" s="176"/>
      <c r="D14" s="206">
        <f>SUM(D7:D13)</f>
        <v>350</v>
      </c>
      <c r="E14" s="206">
        <f t="shared" ref="E14:F14" si="10">SUM(E7:E13)</f>
        <v>399</v>
      </c>
      <c r="F14" s="206">
        <f t="shared" si="10"/>
        <v>6.6</v>
      </c>
      <c r="G14" s="123">
        <f t="shared" ref="G14" si="11">J14/I14</f>
        <v>59.509615384615387</v>
      </c>
      <c r="H14" s="123">
        <f t="shared" ref="H14" si="12">E14/F14</f>
        <v>60.45454545454546</v>
      </c>
      <c r="I14" s="206">
        <f t="shared" ref="I14:J14" si="13">SUM(I7:I13)</f>
        <v>104</v>
      </c>
      <c r="J14" s="206">
        <f t="shared" si="13"/>
        <v>6189</v>
      </c>
      <c r="K14" s="123">
        <f>(I14*100/35)/4</f>
        <v>74.285714285714292</v>
      </c>
      <c r="L14" s="123">
        <f t="shared" ref="L14" si="14">(J14*F14*100)/(E14*I14)</f>
        <v>98.436957779063036</v>
      </c>
      <c r="M14" s="123">
        <f t="shared" ref="M14" si="15">K14*L14/100</f>
        <v>73.124597207303978</v>
      </c>
      <c r="N14" s="123">
        <f t="shared" ref="N14" si="16">Q14/P14</f>
        <v>54.734693877551024</v>
      </c>
      <c r="O14" s="123">
        <f t="shared" ref="O14" si="17">E14/F14</f>
        <v>60.45454545454546</v>
      </c>
      <c r="P14" s="206">
        <f>SUM(P7:P13)</f>
        <v>98</v>
      </c>
      <c r="Q14" s="206">
        <f>SUM(Q7:Q13)</f>
        <v>5364</v>
      </c>
      <c r="R14" s="123">
        <f>(P14*100/35)/4</f>
        <v>70</v>
      </c>
      <c r="S14" s="123">
        <f t="shared" ref="S14" si="18">(Q14*F14*100)/(E14*P14)</f>
        <v>90.538591376400177</v>
      </c>
      <c r="T14" s="123">
        <f t="shared" ref="T14" si="19">R14*S14/100</f>
        <v>63.377013963480124</v>
      </c>
    </row>
    <row r="15" spans="2:20" x14ac:dyDescent="0.3">
      <c r="B15" s="22" t="s">
        <v>93</v>
      </c>
    </row>
    <row r="16" spans="2:20" x14ac:dyDescent="0.3">
      <c r="B16" s="95" t="s">
        <v>35</v>
      </c>
      <c r="C16" s="96"/>
      <c r="D16" s="96" t="s">
        <v>94</v>
      </c>
      <c r="E16" s="173" t="s">
        <v>95</v>
      </c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4"/>
    </row>
    <row r="17" spans="2:16" x14ac:dyDescent="0.3">
      <c r="B17" s="97" t="s">
        <v>36</v>
      </c>
      <c r="C17" s="98"/>
      <c r="D17" s="98" t="s">
        <v>94</v>
      </c>
      <c r="E17" s="169" t="s">
        <v>96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70"/>
    </row>
    <row r="18" spans="2:16" x14ac:dyDescent="0.3">
      <c r="B18" s="97" t="s">
        <v>39</v>
      </c>
      <c r="C18" s="98"/>
      <c r="D18" s="98" t="s">
        <v>94</v>
      </c>
      <c r="E18" s="169" t="s">
        <v>97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70"/>
    </row>
    <row r="19" spans="2:16" x14ac:dyDescent="0.3">
      <c r="B19" s="97" t="s">
        <v>40</v>
      </c>
      <c r="C19" s="98"/>
      <c r="D19" s="98" t="s">
        <v>94</v>
      </c>
      <c r="E19" s="169" t="s">
        <v>97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70"/>
    </row>
    <row r="20" spans="2:16" x14ac:dyDescent="0.3">
      <c r="B20" s="97" t="s">
        <v>41</v>
      </c>
      <c r="C20" s="98"/>
      <c r="D20" s="98" t="s">
        <v>94</v>
      </c>
      <c r="E20" s="169" t="s">
        <v>98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70"/>
    </row>
    <row r="21" spans="2:16" x14ac:dyDescent="0.3">
      <c r="B21" s="97" t="s">
        <v>44</v>
      </c>
      <c r="C21" s="98"/>
      <c r="D21" s="98" t="s">
        <v>94</v>
      </c>
      <c r="E21" s="169" t="s">
        <v>99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70"/>
    </row>
    <row r="22" spans="2:16" x14ac:dyDescent="0.3">
      <c r="B22" s="99" t="s">
        <v>42</v>
      </c>
      <c r="C22" s="100"/>
      <c r="D22" s="100" t="s">
        <v>94</v>
      </c>
      <c r="E22" s="171" t="s">
        <v>100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2"/>
    </row>
  </sheetData>
  <mergeCells count="16">
    <mergeCell ref="B14:C14"/>
    <mergeCell ref="G4:M4"/>
    <mergeCell ref="N4:T4"/>
    <mergeCell ref="B1:T1"/>
    <mergeCell ref="B4:B5"/>
    <mergeCell ref="C4:C5"/>
    <mergeCell ref="E4:E5"/>
    <mergeCell ref="F4:F5"/>
    <mergeCell ref="D4:D5"/>
    <mergeCell ref="E21:P21"/>
    <mergeCell ref="E22:P22"/>
    <mergeCell ref="E16:P16"/>
    <mergeCell ref="E17:P17"/>
    <mergeCell ref="E18:P18"/>
    <mergeCell ref="E19:P19"/>
    <mergeCell ref="E20:P20"/>
  </mergeCells>
  <phoneticPr fontId="13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PETER</cp:lastModifiedBy>
  <cp:lastPrinted>2016-05-24T06:24:54Z</cp:lastPrinted>
  <dcterms:created xsi:type="dcterms:W3CDTF">2007-02-01T06:26:25Z</dcterms:created>
  <dcterms:modified xsi:type="dcterms:W3CDTF">2016-05-24T06:30:27Z</dcterms:modified>
</cp:coreProperties>
</file>