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วิเคราะห์อาคาร_อาร์ท\ฟอร์มส่ง สกอ\ปรับส่งหน่วยงานตอบกลับ\"/>
    </mc:Choice>
  </mc:AlternateContent>
  <bookViews>
    <workbookView xWindow="240" yWindow="60" windowWidth="11355" windowHeight="5895" tabRatio="777" activeTab="3"/>
  </bookViews>
  <sheets>
    <sheet name="A01_พท.อาคาร" sheetId="16" r:id="rId1"/>
    <sheet name="A02_พท.ห้อง" sheetId="13" r:id="rId2"/>
    <sheet name="ตารางการใช้ห้องเรียนภาคต้น" sheetId="1" r:id="rId3"/>
    <sheet name="ผลการวิเคราะห์ปสภ.อาคาร" sheetId="25" r:id="rId4"/>
  </sheets>
  <definedNames>
    <definedName name="_xlnm.Print_Titles" localSheetId="0">A01_พท.อาคาร!$4:$5</definedName>
  </definedNames>
  <calcPr calcId="152511"/>
</workbook>
</file>

<file path=xl/calcChain.xml><?xml version="1.0" encoding="utf-8"?>
<calcChain xmlns="http://schemas.openxmlformats.org/spreadsheetml/2006/main">
  <c r="F13" i="25" l="1"/>
  <c r="P130" i="1"/>
  <c r="P120" i="1"/>
  <c r="P99" i="1"/>
  <c r="P78" i="1"/>
  <c r="P67" i="1"/>
  <c r="P57" i="1"/>
  <c r="P15" i="1"/>
  <c r="H12" i="13"/>
  <c r="G12" i="13"/>
  <c r="I6" i="16" l="1"/>
  <c r="H6" i="16"/>
  <c r="P12" i="25" l="1"/>
  <c r="I12" i="25"/>
  <c r="I11" i="25"/>
  <c r="I10" i="25"/>
  <c r="K10" i="25" s="1"/>
  <c r="P9" i="25"/>
  <c r="R9" i="25" s="1"/>
  <c r="I9" i="25"/>
  <c r="K9" i="25" s="1"/>
  <c r="I7" i="25"/>
  <c r="E12" i="25"/>
  <c r="D12" i="25"/>
  <c r="E11" i="25"/>
  <c r="D11" i="25"/>
  <c r="E10" i="25"/>
  <c r="O10" i="25" s="1"/>
  <c r="D10" i="25"/>
  <c r="E9" i="25"/>
  <c r="H9" i="25" s="1"/>
  <c r="D9" i="25"/>
  <c r="E8" i="25"/>
  <c r="D8" i="25"/>
  <c r="E7" i="25"/>
  <c r="E13" i="25" s="1"/>
  <c r="D7" i="25"/>
  <c r="D13" i="25" s="1"/>
  <c r="H8" i="25"/>
  <c r="M129" i="1"/>
  <c r="L129" i="1"/>
  <c r="K129" i="1"/>
  <c r="J129" i="1"/>
  <c r="I129" i="1"/>
  <c r="G129" i="1"/>
  <c r="F129" i="1"/>
  <c r="E129" i="1"/>
  <c r="P128" i="1"/>
  <c r="P127" i="1"/>
  <c r="P126" i="1"/>
  <c r="P125" i="1"/>
  <c r="P124" i="1"/>
  <c r="O119" i="1"/>
  <c r="N119" i="1"/>
  <c r="M119" i="1"/>
  <c r="P118" i="1"/>
  <c r="P117" i="1"/>
  <c r="P116" i="1"/>
  <c r="P115" i="1"/>
  <c r="P114" i="1"/>
  <c r="G108" i="1"/>
  <c r="F108" i="1"/>
  <c r="E108" i="1"/>
  <c r="G98" i="1"/>
  <c r="F98" i="1"/>
  <c r="E98" i="1"/>
  <c r="D98" i="1"/>
  <c r="K98" i="1"/>
  <c r="J98" i="1"/>
  <c r="I98" i="1"/>
  <c r="L77" i="1"/>
  <c r="K77" i="1"/>
  <c r="J77" i="1"/>
  <c r="I77" i="1"/>
  <c r="G77" i="1"/>
  <c r="F77" i="1"/>
  <c r="E73" i="1"/>
  <c r="E77" i="1" s="1"/>
  <c r="K66" i="1"/>
  <c r="J66" i="1"/>
  <c r="I66" i="1"/>
  <c r="G66" i="1"/>
  <c r="F66" i="1"/>
  <c r="E66" i="1"/>
  <c r="M56" i="1"/>
  <c r="L56" i="1"/>
  <c r="K56" i="1"/>
  <c r="J56" i="1"/>
  <c r="I56" i="1"/>
  <c r="G56" i="1"/>
  <c r="F56" i="1"/>
  <c r="E56" i="1"/>
  <c r="O45" i="1"/>
  <c r="N45" i="1"/>
  <c r="M45" i="1"/>
  <c r="K45" i="1"/>
  <c r="J45" i="1"/>
  <c r="I45" i="1"/>
  <c r="G46" i="1"/>
  <c r="G45" i="1"/>
  <c r="F46" i="1"/>
  <c r="F45" i="1"/>
  <c r="E46" i="1"/>
  <c r="P46" i="1" s="1"/>
  <c r="P8" i="25" s="1"/>
  <c r="R8" i="25" s="1"/>
  <c r="E45" i="1"/>
  <c r="O35" i="1"/>
  <c r="N35" i="1"/>
  <c r="M35" i="1"/>
  <c r="K36" i="1"/>
  <c r="K35" i="1"/>
  <c r="J36" i="1"/>
  <c r="J35" i="1"/>
  <c r="I36" i="1"/>
  <c r="I35" i="1"/>
  <c r="G36" i="1"/>
  <c r="G35" i="1"/>
  <c r="F36" i="1"/>
  <c r="F35" i="1"/>
  <c r="E36" i="1"/>
  <c r="E35" i="1"/>
  <c r="N24" i="1"/>
  <c r="M24" i="1"/>
  <c r="L24" i="1"/>
  <c r="K25" i="1"/>
  <c r="K24" i="1"/>
  <c r="J25" i="1"/>
  <c r="J24" i="1"/>
  <c r="I25" i="1"/>
  <c r="I24" i="1"/>
  <c r="G25" i="1"/>
  <c r="G24" i="1"/>
  <c r="F25" i="1"/>
  <c r="F24" i="1"/>
  <c r="E25" i="1"/>
  <c r="E24" i="1"/>
  <c r="O14" i="1"/>
  <c r="N14" i="1"/>
  <c r="L14" i="1"/>
  <c r="K14" i="1"/>
  <c r="J14" i="1"/>
  <c r="I14" i="1"/>
  <c r="G14" i="1"/>
  <c r="F14" i="1"/>
  <c r="E14" i="1"/>
  <c r="L11" i="1"/>
  <c r="M14" i="1" s="1"/>
  <c r="L109" i="1"/>
  <c r="K109" i="1"/>
  <c r="J109" i="1"/>
  <c r="I109" i="1"/>
  <c r="L108" i="1"/>
  <c r="K108" i="1"/>
  <c r="J108" i="1"/>
  <c r="I108" i="1"/>
  <c r="P107" i="1"/>
  <c r="P106" i="1"/>
  <c r="P105" i="1"/>
  <c r="P104" i="1"/>
  <c r="P103" i="1"/>
  <c r="O98" i="1"/>
  <c r="N98" i="1"/>
  <c r="M98" i="1"/>
  <c r="P97" i="1"/>
  <c r="P96" i="1"/>
  <c r="P95" i="1"/>
  <c r="P94" i="1"/>
  <c r="P93" i="1"/>
  <c r="L88" i="1"/>
  <c r="K88" i="1"/>
  <c r="J88" i="1"/>
  <c r="I88" i="1"/>
  <c r="G88" i="1"/>
  <c r="F88" i="1"/>
  <c r="E88" i="1"/>
  <c r="L87" i="1"/>
  <c r="K87" i="1"/>
  <c r="J87" i="1"/>
  <c r="I87" i="1"/>
  <c r="G87" i="1"/>
  <c r="F87" i="1"/>
  <c r="E87" i="1"/>
  <c r="P86" i="1"/>
  <c r="P85" i="1"/>
  <c r="P84" i="1"/>
  <c r="P83" i="1"/>
  <c r="P82" i="1"/>
  <c r="O77" i="1"/>
  <c r="N77" i="1"/>
  <c r="M77" i="1"/>
  <c r="P76" i="1"/>
  <c r="P75" i="1"/>
  <c r="P74" i="1"/>
  <c r="P73" i="1"/>
  <c r="P72" i="1"/>
  <c r="P36" i="1" l="1"/>
  <c r="I8" i="25" s="1"/>
  <c r="K8" i="25" s="1"/>
  <c r="P88" i="1"/>
  <c r="P10" i="25" s="1"/>
  <c r="R10" i="25" s="1"/>
  <c r="P109" i="1"/>
  <c r="P11" i="25" s="1"/>
  <c r="P25" i="1"/>
  <c r="P7" i="25" s="1"/>
  <c r="P108" i="1"/>
  <c r="Q11" i="25" s="1"/>
  <c r="H13" i="25"/>
  <c r="O13" i="25"/>
  <c r="O9" i="25"/>
  <c r="S10" i="25"/>
  <c r="T10" i="25" s="1"/>
  <c r="O8" i="25"/>
  <c r="H10" i="25"/>
  <c r="P129" i="1"/>
  <c r="Q12" i="25" s="1"/>
  <c r="P119" i="1"/>
  <c r="J12" i="25" s="1"/>
  <c r="P98" i="1"/>
  <c r="J11" i="25" s="1"/>
  <c r="P87" i="1"/>
  <c r="Q10" i="25" s="1"/>
  <c r="N10" i="25" s="1"/>
  <c r="P77" i="1"/>
  <c r="J10" i="25" s="1"/>
  <c r="G10" i="25" s="1"/>
  <c r="L10" i="25" l="1"/>
  <c r="M10" i="25" s="1"/>
  <c r="P13" i="25"/>
  <c r="R13" i="25" s="1"/>
  <c r="I13" i="25"/>
  <c r="K13" i="25" s="1"/>
  <c r="P9" i="1"/>
  <c r="P19" i="1" l="1"/>
  <c r="O24" i="1"/>
  <c r="P13" i="1"/>
  <c r="P12" i="1"/>
  <c r="P11" i="1"/>
  <c r="P10" i="1"/>
  <c r="P14" i="1"/>
  <c r="J7" i="25" s="1"/>
  <c r="P45" i="1" l="1"/>
  <c r="Q8" i="25" s="1"/>
  <c r="P24" i="1"/>
  <c r="Q7" i="25" s="1"/>
  <c r="O12" i="25"/>
  <c r="O11" i="25"/>
  <c r="S8" i="25" l="1"/>
  <c r="T8" i="25" s="1"/>
  <c r="N8" i="25"/>
  <c r="H12" i="25"/>
  <c r="H11" i="25"/>
  <c r="O7" i="25" l="1"/>
  <c r="H7" i="25" l="1"/>
  <c r="P55" i="1"/>
  <c r="P54" i="1"/>
  <c r="P53" i="1"/>
  <c r="P52" i="1"/>
  <c r="P51" i="1"/>
  <c r="O56" i="1"/>
  <c r="P61" i="1" l="1"/>
  <c r="N56" i="1"/>
  <c r="P41" i="1"/>
  <c r="P40" i="1"/>
  <c r="P34" i="1"/>
  <c r="P33" i="1"/>
  <c r="P32" i="1"/>
  <c r="P31" i="1"/>
  <c r="P30" i="1"/>
  <c r="P65" i="1"/>
  <c r="P64" i="1"/>
  <c r="P63" i="1"/>
  <c r="P62" i="1"/>
  <c r="P23" i="1"/>
  <c r="P22" i="1"/>
  <c r="P21" i="1"/>
  <c r="P20" i="1"/>
  <c r="P56" i="1" l="1"/>
  <c r="J9" i="25" s="1"/>
  <c r="P35" i="1"/>
  <c r="J8" i="25" s="1"/>
  <c r="K7" i="25"/>
  <c r="P66" i="1"/>
  <c r="Q9" i="25" s="1"/>
  <c r="P44" i="1"/>
  <c r="P43" i="1"/>
  <c r="P42" i="1"/>
  <c r="N9" i="25" l="1"/>
  <c r="S9" i="25"/>
  <c r="T9" i="25" s="1"/>
  <c r="Q13" i="25"/>
  <c r="G8" i="25"/>
  <c r="L8" i="25"/>
  <c r="M8" i="25" s="1"/>
  <c r="J13" i="25"/>
  <c r="L9" i="25"/>
  <c r="M9" i="25" s="1"/>
  <c r="G9" i="25"/>
  <c r="N12" i="25"/>
  <c r="K12" i="25"/>
  <c r="K11" i="25"/>
  <c r="S7" i="25"/>
  <c r="S12" i="25"/>
  <c r="L7" i="25"/>
  <c r="G7" i="25"/>
  <c r="N13" i="25" l="1"/>
  <c r="S13" i="25"/>
  <c r="T13" i="25" s="1"/>
  <c r="G13" i="25"/>
  <c r="L13" i="25"/>
  <c r="M13" i="25" s="1"/>
  <c r="R12" i="25"/>
  <c r="T12" i="25" s="1"/>
  <c r="M12" i="25"/>
  <c r="R11" i="25"/>
  <c r="G11" i="25"/>
  <c r="L11" i="25"/>
  <c r="M11" i="25" s="1"/>
  <c r="N7" i="25"/>
  <c r="G6" i="16"/>
  <c r="H22" i="16"/>
  <c r="L22" i="16"/>
  <c r="K22" i="16"/>
  <c r="J22" i="16"/>
  <c r="I22" i="16"/>
  <c r="R7" i="25"/>
  <c r="T7" i="25" s="1"/>
  <c r="M7" i="25"/>
  <c r="S11" i="25" l="1"/>
  <c r="T11" i="25" s="1"/>
  <c r="N11" i="25"/>
  <c r="G22" i="16"/>
</calcChain>
</file>

<file path=xl/comments1.xml><?xml version="1.0" encoding="utf-8"?>
<comments xmlns="http://schemas.openxmlformats.org/spreadsheetml/2006/main">
  <authors>
    <author>ART</author>
    <author>ARTPLAN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(8)/(7)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(7)*100/35
คำอธิบาย 35 คือ จำนวนชั่วโมงที่ควรใช้ห้องอย่างเต็มที่ใน 1 สัปดาห์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(8*4*100)/(3*7)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(9)*(10)/100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(15)/(14)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(14)*100/35
คำอธิบาย 35 คือ จำนวนชั่วโมงที่ควรใช้ห้องอย่างเต็มที่ใน 1 สัปดาห์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(15*4*100)/(3*14)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(16)*(17)/100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</commentList>
</comments>
</file>

<file path=xl/sharedStrings.xml><?xml version="1.0" encoding="utf-8"?>
<sst xmlns="http://schemas.openxmlformats.org/spreadsheetml/2006/main" count="499" uniqueCount="113">
  <si>
    <t>วัน</t>
  </si>
  <si>
    <t>เวลา</t>
  </si>
  <si>
    <t>รวม</t>
  </si>
  <si>
    <t>รวม(คน)ในสัปดาห์</t>
  </si>
  <si>
    <t>รวมชั่วโมงในสัปดาห์</t>
  </si>
  <si>
    <t>หมายเหตุ</t>
  </si>
  <si>
    <t>บรรยาย</t>
  </si>
  <si>
    <t>ภาคการศึกษา</t>
  </si>
  <si>
    <t>(    )</t>
  </si>
  <si>
    <t>ต้น</t>
  </si>
  <si>
    <t>ปลาย</t>
  </si>
  <si>
    <t>แบบ A.01</t>
  </si>
  <si>
    <t>ความจุของห้อง(คน)</t>
  </si>
  <si>
    <t>พื้นที่ห้อง(ตร.ม.)</t>
  </si>
  <si>
    <t>ชื่ออาคาร</t>
  </si>
  <si>
    <t>บริหาร</t>
  </si>
  <si>
    <t>บริการ</t>
  </si>
  <si>
    <t>แบบ A.02</t>
  </si>
  <si>
    <t>ปฏิบัติการ</t>
  </si>
  <si>
    <t>ปีที่เริ่มก่อสร้าง</t>
  </si>
  <si>
    <t>ปีที่  แล้วเสร็จ</t>
  </si>
  <si>
    <t>พื้นที่แบ่งตามประเภทการใช้งาน(ตร.ม.)</t>
  </si>
  <si>
    <t>งบประมาณก่อสร้าง(บาท)</t>
  </si>
  <si>
    <t>ประเภทห้อง  เลือกครื่องหมาย ( / )</t>
  </si>
  <si>
    <t>จันทร์</t>
  </si>
  <si>
    <t>อังคาร</t>
  </si>
  <si>
    <t>พุธ</t>
  </si>
  <si>
    <t>พฤหัส</t>
  </si>
  <si>
    <t>ศุกร์</t>
  </si>
  <si>
    <t>ฤดูร้อน</t>
  </si>
  <si>
    <t>พื้นที่รวม(ตร.ม.)</t>
  </si>
  <si>
    <t>จำนวนชั้น</t>
  </si>
  <si>
    <t>แบบ A.03</t>
  </si>
  <si>
    <t>(   /  )</t>
  </si>
  <si>
    <t>ประเภทห้อง</t>
  </si>
  <si>
    <t>ความจุห้องตามจริง</t>
  </si>
  <si>
    <t>ความจุห้องตามเกณฑ์</t>
  </si>
  <si>
    <t>ภาคต้น</t>
  </si>
  <si>
    <t>ภาคปลาย</t>
  </si>
  <si>
    <t>จำนวน ชม.ที่ใช้ห้องจริง</t>
  </si>
  <si>
    <t>จำนาน นศ.ที่ใช้ห้องจริง</t>
  </si>
  <si>
    <t>อัตราการใช้ห้อง(ร้อยละ)</t>
  </si>
  <si>
    <t>ประสิทธิภาพการใช้ห้อง</t>
  </si>
  <si>
    <t>เลขห้อง/ชื่อห้อง</t>
  </si>
  <si>
    <t>อัตราการใช้พื้นที่(ร้อยละ)</t>
  </si>
  <si>
    <t>(     )</t>
  </si>
  <si>
    <t>พื้นที่ห้องจริง (ตร.ม.)</t>
  </si>
  <si>
    <t>เกณฑ์มาตรฐาน (ตร.ม:คน)</t>
  </si>
  <si>
    <t>สัญจรและอื่นๆ</t>
  </si>
  <si>
    <t>สัญจร
และอื่นๆ</t>
  </si>
  <si>
    <t>ชื่ออาคาร/ชื่อห้องเรียน/หมายเลขห้อง</t>
  </si>
  <si>
    <t>/</t>
  </si>
  <si>
    <t>แบบสำรวจ  พื้นที่ห้องเพื่อการเรียนการสอน/การจัดอบรมหรือสัมมนาตามภารกิจหลัก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</si>
  <si>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พื้นที่อาคารที่มีการจัดการเรียนการสอน/การจัดอบรมหรือสัมมนาตามภารกิจหลัก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</si>
  <si>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การใช้ห้องเรียน ประจำปีการศึกษา 2558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</si>
  <si>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</si>
  <si>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</si>
  <si>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</si>
  <si>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</si>
  <si>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</si>
  <si>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</si>
  <si>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</si>
  <si>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</si>
  <si>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</si>
  <si>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</si>
  <si>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</si>
  <si>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</si>
  <si>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</si>
  <si>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</si>
  <si>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</si>
  <si>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</si>
  <si>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</si>
  <si>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</si>
  <si>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ตาราง การวิเคราะห์การใช้ประโยชน์พื้นที่เพื่อการเรียนการสอน ปีการศึกษา พ.ศ.2558</t>
  </si>
  <si>
    <t xml:space="preserve">คณะ </t>
  </si>
  <si>
    <t>คาบเรีน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</si>
  <si>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</si>
  <si>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</si>
  <si>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</si>
  <si>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</si>
  <si>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</si>
  <si>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</si>
  <si>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</si>
  <si>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</si>
  <si>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</si>
  <si>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</si>
  <si>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</si>
  <si>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</si>
  <si>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</si>
  <si>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หมายเลขห้อง</t>
  </si>
  <si>
    <t xml:space="preserve">ห้องบรรยาย </t>
  </si>
  <si>
    <t>ความจุของห้อง (คน)</t>
  </si>
  <si>
    <t>(0)</t>
  </si>
  <si>
    <t>*** คำอธิบายการคำนวณสูตร</t>
  </si>
  <si>
    <t>สูตร</t>
  </si>
  <si>
    <t>จำนาน นศ.ที่ใช้ห้องจริง / จำนวน ชม.ที่ใช้ห้องจริง</t>
  </si>
  <si>
    <t>พื้นที่ห้องจริง (ตร.ม.) / เกณฑ์มาตรฐาน (ตร.ม:คน)</t>
  </si>
  <si>
    <t>ใช้ข้อมูลจาก ตารางการใช้ห้องเรียน (รวมชั่วโมงในสัปดาห์)</t>
  </si>
  <si>
    <t>จำนวน ชม.ที่ใช้ห้องจริง x 100/35 ( 35 คือ จำนวนชั่วโมงที่ควรใช้ห้องอย่างเต็มที่ใน 1 สัปดาห์ )</t>
  </si>
  <si>
    <t>(จำนาน นศ.ที่ใช้ห้องจริง x เกณฑ์มาตรฐาน (ตร.ม:คน) x 100) / (พื้นที่ห้องจริง (ตร.ม.) x จำนวน ชม.ที่ใช้ห้องจริง)</t>
  </si>
  <si>
    <t>อัตราการใช้ห้อง(ร้อยละ) x อัตราการใช้พื้นที่(ร้อยละ) / 100</t>
  </si>
  <si>
    <t>อาคารคณะวิทยาศาสตร์และเทคโนโลยี อาคาร 6</t>
  </si>
  <si>
    <t>ห้องเรียนบรรยาย</t>
  </si>
  <si>
    <t>ห้อง Lab เคมี 2</t>
  </si>
  <si>
    <t>ห้อง Lab 1</t>
  </si>
  <si>
    <t>ห้อง Lab 2</t>
  </si>
  <si>
    <t>อาคารคณะวิทยาศาสตร์และเทคโนโลยี (อาคาร 6)</t>
  </si>
  <si>
    <t>อาคารคณะวิทยาศาสตร์และเทคโนโลยี</t>
  </si>
  <si>
    <t>อาคาร 6</t>
  </si>
  <si>
    <t>ชื่ออาคาร : อาคารคณะวิทยาศาสตร์และเทคโนโลยี (อาคาร 6)</t>
  </si>
  <si>
    <t>ห้องปฏิบัติการ</t>
  </si>
  <si>
    <t>ผลรวมการวิเคราะห์ฯ</t>
  </si>
  <si>
    <t>ไม่มีตารางเรียน อยู่ระหว่างปรับปรุงห้อง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</si>
</sst>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</numFmts>
  <fonts count="21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8"/>
      <name val="TH SarabunPSK"/>
      <family val="2"/>
    </font>
    <font>
      <sz val="14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3" xfId="0" applyFont="1" applyBorder="1" applyAlignment="1">
      <alignment horizontal="center" textRotation="90" wrapText="1"/>
    </xf>
    <xf numFmtId="0" fontId="8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1" fillId="3" borderId="3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textRotation="90"/>
    </xf>
    <xf numFmtId="0" fontId="11" fillId="5" borderId="3" xfId="0" applyFont="1" applyFill="1" applyBorder="1" applyAlignment="1">
      <alignment horizontal="center" textRotation="90"/>
    </xf>
    <xf numFmtId="0" fontId="11" fillId="5" borderId="3" xfId="0" applyFont="1" applyFill="1" applyBorder="1" applyAlignment="1">
      <alignment textRotation="90"/>
    </xf>
    <xf numFmtId="43" fontId="4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center" vertical="center" wrapText="1"/>
    </xf>
    <xf numFmtId="188" fontId="8" fillId="0" borderId="3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3" xfId="1" applyFont="1" applyBorder="1"/>
    <xf numFmtId="43" fontId="4" fillId="0" borderId="0" xfId="0" applyNumberFormat="1" applyFont="1"/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3" fontId="14" fillId="0" borderId="13" xfId="0" applyNumberFormat="1" applyFont="1" applyBorder="1"/>
    <xf numFmtId="0" fontId="17" fillId="6" borderId="3" xfId="0" applyFont="1" applyFill="1" applyBorder="1" applyAlignment="1">
      <alignment textRotation="90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43" fontId="4" fillId="0" borderId="0" xfId="1" applyFont="1" applyFill="1"/>
    <xf numFmtId="3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0" fontId="8" fillId="6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6" fontId="4" fillId="7" borderId="3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/>
    <xf numFmtId="3" fontId="18" fillId="8" borderId="17" xfId="0" applyNumberFormat="1" applyFont="1" applyFill="1" applyBorder="1" applyAlignment="1"/>
    <xf numFmtId="3" fontId="18" fillId="8" borderId="20" xfId="0" applyNumberFormat="1" applyFont="1" applyFill="1" applyBorder="1" applyAlignment="1"/>
    <xf numFmtId="3" fontId="4" fillId="8" borderId="20" xfId="0" applyNumberFormat="1" applyFont="1" applyFill="1" applyBorder="1" applyAlignment="1"/>
    <xf numFmtId="3" fontId="4" fillId="8" borderId="23" xfId="0" applyNumberFormat="1" applyFont="1" applyFill="1" applyBorder="1" applyAlignment="1"/>
    <xf numFmtId="0" fontId="8" fillId="3" borderId="9" xfId="0" applyFont="1" applyFill="1" applyBorder="1"/>
    <xf numFmtId="0" fontId="8" fillId="3" borderId="10" xfId="0" applyFont="1" applyFill="1" applyBorder="1"/>
    <xf numFmtId="188" fontId="8" fillId="3" borderId="3" xfId="1" applyNumberFormat="1" applyFont="1" applyFill="1" applyBorder="1" applyAlignment="1">
      <alignment horizontal="center"/>
    </xf>
    <xf numFmtId="188" fontId="8" fillId="8" borderId="3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188" fontId="8" fillId="2" borderId="3" xfId="1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88" fontId="8" fillId="4" borderId="23" xfId="1" applyNumberFormat="1" applyFont="1" applyFill="1" applyBorder="1" applyAlignment="1">
      <alignment horizontal="center"/>
    </xf>
    <xf numFmtId="188" fontId="8" fillId="4" borderId="17" xfId="1" applyNumberFormat="1" applyFont="1" applyFill="1" applyBorder="1" applyAlignment="1">
      <alignment horizontal="center"/>
    </xf>
    <xf numFmtId="188" fontId="8" fillId="4" borderId="20" xfId="1" applyNumberFormat="1" applyFont="1" applyFill="1" applyBorder="1" applyAlignment="1">
      <alignment horizontal="center"/>
    </xf>
    <xf numFmtId="0" fontId="8" fillId="3" borderId="3" xfId="0" applyFont="1" applyFill="1" applyBorder="1"/>
    <xf numFmtId="0" fontId="8" fillId="2" borderId="3" xfId="0" applyFont="1" applyFill="1" applyBorder="1"/>
    <xf numFmtId="188" fontId="4" fillId="0" borderId="0" xfId="1" applyNumberFormat="1" applyFont="1" applyFill="1"/>
    <xf numFmtId="188" fontId="8" fillId="0" borderId="0" xfId="1" applyNumberFormat="1" applyFont="1" applyFill="1"/>
    <xf numFmtId="188" fontId="4" fillId="0" borderId="0" xfId="1" applyNumberFormat="1" applyFont="1"/>
    <xf numFmtId="188" fontId="4" fillId="0" borderId="0" xfId="0" applyNumberFormat="1" applyFont="1"/>
    <xf numFmtId="188" fontId="14" fillId="0" borderId="0" xfId="1" applyNumberFormat="1" applyFont="1" applyFill="1"/>
    <xf numFmtId="0" fontId="4" fillId="0" borderId="3" xfId="0" quotePrefix="1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/>
    </xf>
    <xf numFmtId="0" fontId="14" fillId="3" borderId="3" xfId="0" quotePrefix="1" applyFont="1" applyFill="1" applyBorder="1" applyAlignment="1">
      <alignment horizontal="center"/>
    </xf>
    <xf numFmtId="0" fontId="14" fillId="2" borderId="3" xfId="0" quotePrefix="1" applyFont="1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187" fontId="11" fillId="0" borderId="17" xfId="1" applyNumberFormat="1" applyFont="1" applyBorder="1" applyAlignment="1">
      <alignment horizontal="center" vertical="center"/>
    </xf>
    <xf numFmtId="0" fontId="11" fillId="0" borderId="17" xfId="0" applyNumberFormat="1" applyFont="1" applyFill="1" applyBorder="1"/>
    <xf numFmtId="43" fontId="11" fillId="0" borderId="17" xfId="1" applyFont="1" applyBorder="1"/>
    <xf numFmtId="0" fontId="11" fillId="8" borderId="17" xfId="0" applyFont="1" applyFill="1" applyBorder="1"/>
    <xf numFmtId="188" fontId="11" fillId="8" borderId="17" xfId="1" applyNumberFormat="1" applyFont="1" applyFill="1" applyBorder="1"/>
    <xf numFmtId="2" fontId="11" fillId="0" borderId="17" xfId="0" applyNumberFormat="1" applyFont="1" applyBorder="1"/>
    <xf numFmtId="43" fontId="12" fillId="2" borderId="17" xfId="0" applyNumberFormat="1" applyFont="1" applyFill="1" applyBorder="1"/>
    <xf numFmtId="2" fontId="12" fillId="2" borderId="17" xfId="0" applyNumberFormat="1" applyFont="1" applyFill="1" applyBorder="1"/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187" fontId="11" fillId="0" borderId="20" xfId="1" applyNumberFormat="1" applyFont="1" applyBorder="1" applyAlignment="1">
      <alignment horizontal="center" vertical="center"/>
    </xf>
    <xf numFmtId="2" fontId="11" fillId="0" borderId="20" xfId="0" applyNumberFormat="1" applyFont="1" applyFill="1" applyBorder="1"/>
    <xf numFmtId="43" fontId="11" fillId="0" borderId="20" xfId="1" applyFont="1" applyBorder="1"/>
    <xf numFmtId="0" fontId="11" fillId="8" borderId="20" xfId="0" applyFont="1" applyFill="1" applyBorder="1"/>
    <xf numFmtId="188" fontId="11" fillId="8" borderId="20" xfId="1" applyNumberFormat="1" applyFont="1" applyFill="1" applyBorder="1"/>
    <xf numFmtId="2" fontId="11" fillId="0" borderId="20" xfId="0" applyNumberFormat="1" applyFont="1" applyBorder="1"/>
    <xf numFmtId="43" fontId="12" fillId="2" borderId="20" xfId="0" applyNumberFormat="1" applyFont="1" applyFill="1" applyBorder="1"/>
    <xf numFmtId="2" fontId="12" fillId="2" borderId="20" xfId="0" applyNumberFormat="1" applyFont="1" applyFill="1" applyBorder="1"/>
    <xf numFmtId="0" fontId="11" fillId="8" borderId="17" xfId="0" applyFont="1" applyFill="1" applyBorder="1" applyAlignment="1">
      <alignment horizontal="center"/>
    </xf>
    <xf numFmtId="43" fontId="11" fillId="8" borderId="17" xfId="0" applyNumberFormat="1" applyFont="1" applyFill="1" applyBorder="1"/>
    <xf numFmtId="0" fontId="11" fillId="8" borderId="20" xfId="0" applyFont="1" applyFill="1" applyBorder="1" applyAlignment="1">
      <alignment horizontal="center"/>
    </xf>
    <xf numFmtId="43" fontId="11" fillId="8" borderId="20" xfId="0" applyNumberFormat="1" applyFont="1" applyFill="1" applyBorder="1"/>
    <xf numFmtId="3" fontId="4" fillId="0" borderId="17" xfId="0" applyNumberFormat="1" applyFont="1" applyFill="1" applyBorder="1" applyAlignment="1"/>
    <xf numFmtId="0" fontId="11" fillId="0" borderId="4" xfId="0" applyFont="1" applyBorder="1" applyAlignment="1">
      <alignment horizontal="left" indent="2"/>
    </xf>
    <xf numFmtId="0" fontId="11" fillId="0" borderId="14" xfId="0" applyFont="1" applyBorder="1"/>
    <xf numFmtId="0" fontId="11" fillId="0" borderId="27" xfId="0" applyFont="1" applyBorder="1" applyAlignment="1">
      <alignment horizontal="left" indent="2"/>
    </xf>
    <xf numFmtId="0" fontId="11" fillId="0" borderId="0" xfId="0" applyFont="1" applyBorder="1"/>
    <xf numFmtId="0" fontId="11" fillId="0" borderId="6" xfId="0" applyFont="1" applyBorder="1" applyAlignment="1">
      <alignment horizontal="left" indent="2"/>
    </xf>
    <xf numFmtId="0" fontId="11" fillId="0" borderId="29" xfId="0" applyFont="1" applyBorder="1"/>
    <xf numFmtId="0" fontId="20" fillId="0" borderId="0" xfId="0" applyFont="1"/>
    <xf numFmtId="188" fontId="4" fillId="4" borderId="23" xfId="1" applyNumberFormat="1" applyFont="1" applyFill="1" applyBorder="1" applyAlignment="1">
      <alignment horizontal="center"/>
    </xf>
    <xf numFmtId="188" fontId="4" fillId="4" borderId="17" xfId="1" applyNumberFormat="1" applyFont="1" applyFill="1" applyBorder="1" applyAlignment="1">
      <alignment horizontal="center"/>
    </xf>
    <xf numFmtId="188" fontId="4" fillId="4" borderId="20" xfId="1" applyNumberFormat="1" applyFont="1" applyFill="1" applyBorder="1" applyAlignment="1">
      <alignment horizontal="center"/>
    </xf>
    <xf numFmtId="43" fontId="11" fillId="8" borderId="20" xfId="1" applyFont="1" applyFill="1" applyBorder="1"/>
    <xf numFmtId="188" fontId="4" fillId="4" borderId="26" xfId="1" applyNumberFormat="1" applyFont="1" applyFill="1" applyBorder="1" applyAlignment="1">
      <alignment horizontal="center"/>
    </xf>
    <xf numFmtId="43" fontId="11" fillId="0" borderId="20" xfId="1" applyFont="1" applyFill="1" applyBorder="1"/>
    <xf numFmtId="188" fontId="4" fillId="0" borderId="0" xfId="1" applyNumberFormat="1" applyFont="1" applyAlignment="1">
      <alignment horizontal="right" vertical="center"/>
    </xf>
    <xf numFmtId="188" fontId="5" fillId="0" borderId="0" xfId="1" applyNumberFormat="1" applyFont="1" applyFill="1" applyAlignment="1">
      <alignment horizontal="center" vertical="center"/>
    </xf>
    <xf numFmtId="188" fontId="3" fillId="0" borderId="0" xfId="1" applyNumberFormat="1" applyFont="1" applyFill="1"/>
    <xf numFmtId="0" fontId="12" fillId="14" borderId="10" xfId="0" applyFont="1" applyFill="1" applyBorder="1" applyAlignment="1">
      <alignment horizontal="center"/>
    </xf>
    <xf numFmtId="43" fontId="12" fillId="14" borderId="3" xfId="1" applyFont="1" applyFill="1" applyBorder="1"/>
    <xf numFmtId="188" fontId="12" fillId="14" borderId="3" xfId="1" applyNumberFormat="1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188" fontId="8" fillId="7" borderId="8" xfId="1" applyNumberFormat="1" applyFont="1" applyFill="1" applyBorder="1" applyAlignment="1">
      <alignment horizontal="center" vertical="center"/>
    </xf>
    <xf numFmtId="188" fontId="8" fillId="7" borderId="11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88" fontId="8" fillId="4" borderId="8" xfId="1" applyNumberFormat="1" applyFont="1" applyFill="1" applyBorder="1" applyAlignment="1">
      <alignment horizontal="center" vertical="center"/>
    </xf>
    <xf numFmtId="188" fontId="8" fillId="4" borderId="11" xfId="1" applyNumberFormat="1" applyFont="1" applyFill="1" applyBorder="1" applyAlignment="1">
      <alignment horizontal="center" vertical="center"/>
    </xf>
    <xf numFmtId="3" fontId="4" fillId="12" borderId="18" xfId="0" applyNumberFormat="1" applyFont="1" applyFill="1" applyBorder="1" applyAlignment="1">
      <alignment horizontal="center"/>
    </xf>
    <xf numFmtId="3" fontId="4" fillId="12" borderId="31" xfId="0" applyNumberFormat="1" applyFont="1" applyFill="1" applyBorder="1" applyAlignment="1">
      <alignment horizontal="center"/>
    </xf>
    <xf numFmtId="3" fontId="4" fillId="12" borderId="19" xfId="0" applyNumberFormat="1" applyFont="1" applyFill="1" applyBorder="1" applyAlignment="1">
      <alignment horizontal="center"/>
    </xf>
    <xf numFmtId="3" fontId="4" fillId="9" borderId="15" xfId="0" applyNumberFormat="1" applyFont="1" applyFill="1" applyBorder="1" applyAlignment="1">
      <alignment horizontal="center"/>
    </xf>
    <xf numFmtId="3" fontId="4" fillId="9" borderId="30" xfId="0" applyNumberFormat="1" applyFont="1" applyFill="1" applyBorder="1" applyAlignment="1">
      <alignment horizontal="center"/>
    </xf>
    <xf numFmtId="3" fontId="4" fillId="9" borderId="16" xfId="0" applyNumberFormat="1" applyFont="1" applyFill="1" applyBorder="1" applyAlignment="1">
      <alignment horizontal="center"/>
    </xf>
    <xf numFmtId="3" fontId="4" fillId="13" borderId="21" xfId="0" applyNumberFormat="1" applyFont="1" applyFill="1" applyBorder="1" applyAlignment="1">
      <alignment horizontal="center"/>
    </xf>
    <xf numFmtId="3" fontId="4" fillId="13" borderId="32" xfId="0" applyNumberFormat="1" applyFont="1" applyFill="1" applyBorder="1" applyAlignment="1">
      <alignment horizontal="center"/>
    </xf>
    <xf numFmtId="3" fontId="4" fillId="13" borderId="22" xfId="0" applyNumberFormat="1" applyFont="1" applyFill="1" applyBorder="1" applyAlignment="1">
      <alignment horizontal="center"/>
    </xf>
    <xf numFmtId="3" fontId="4" fillId="11" borderId="18" xfId="0" applyNumberFormat="1" applyFont="1" applyFill="1" applyBorder="1" applyAlignment="1">
      <alignment horizontal="center"/>
    </xf>
    <xf numFmtId="3" fontId="4" fillId="11" borderId="31" xfId="0" applyNumberFormat="1" applyFont="1" applyFill="1" applyBorder="1" applyAlignment="1">
      <alignment horizontal="center"/>
    </xf>
    <xf numFmtId="3" fontId="4" fillId="11" borderId="19" xfId="0" applyNumberFormat="1" applyFont="1" applyFill="1" applyBorder="1" applyAlignment="1">
      <alignment horizontal="center"/>
    </xf>
    <xf numFmtId="3" fontId="4" fillId="10" borderId="18" xfId="0" applyNumberFormat="1" applyFont="1" applyFill="1" applyBorder="1" applyAlignment="1">
      <alignment horizontal="center"/>
    </xf>
    <xf numFmtId="3" fontId="4" fillId="10" borderId="31" xfId="0" applyNumberFormat="1" applyFont="1" applyFill="1" applyBorder="1" applyAlignment="1">
      <alignment horizontal="center"/>
    </xf>
    <xf numFmtId="3" fontId="4" fillId="10" borderId="19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3" fontId="11" fillId="0" borderId="14" xfId="1" applyFont="1" applyBorder="1" applyAlignment="1">
      <alignment horizontal="left"/>
    </xf>
    <xf numFmtId="43" fontId="11" fillId="0" borderId="5" xfId="1" applyFont="1" applyBorder="1" applyAlignment="1">
      <alignment horizontal="left"/>
    </xf>
    <xf numFmtId="0" fontId="12" fillId="14" borderId="9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  <xf numFmtId="188" fontId="3" fillId="0" borderId="0" xfId="1" applyNumberFormat="1" applyFont="1" applyFill="1" applyBorder="1"/>
    <xf numFmtId="3" fontId="4" fillId="0" borderId="8" xfId="0" applyNumberFormat="1" applyFont="1" applyFill="1" applyBorder="1" applyAlignment="1"/>
    <xf numFmtId="3" fontId="18" fillId="8" borderId="8" xfId="0" applyNumberFormat="1" applyFont="1" applyFill="1" applyBorder="1" applyAlignment="1"/>
    <xf numFmtId="3" fontId="4" fillId="0" borderId="33" xfId="0" applyNumberFormat="1" applyFont="1" applyFill="1" applyBorder="1" applyAlignment="1"/>
    <xf numFmtId="3" fontId="4" fillId="8" borderId="33" xfId="0" applyNumberFormat="1" applyFont="1" applyFill="1" applyBorder="1" applyAlignment="1"/>
    <xf numFmtId="3" fontId="8" fillId="14" borderId="9" xfId="0" applyNumberFormat="1" applyFont="1" applyFill="1" applyBorder="1" applyAlignment="1">
      <alignment horizontal="center"/>
    </xf>
    <xf numFmtId="3" fontId="8" fillId="14" borderId="12" xfId="0" applyNumberFormat="1" applyFont="1" applyFill="1" applyBorder="1" applyAlignment="1">
      <alignment horizontal="center"/>
    </xf>
    <xf numFmtId="3" fontId="8" fillId="14" borderId="10" xfId="0" applyNumberFormat="1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99FF"/>
      <color rgb="FFFF66FF"/>
      <color rgb="FF99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8"/>
  <sheetViews>
    <sheetView view="pageBreakPreview" topLeftCell="B1" zoomScaleNormal="100" zoomScaleSheetLayoutView="100" workbookViewId="0">
      <pane xSplit="1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B14" sqref="B14"/>
    </sheetView>
  </sheetViews>
  <sheetFormatPr defaultRowHeight="18.75" x14ac:dyDescent="0.3"/>
  <cols>
    <col min="1" max="1" width="1" style="1" hidden="1" customWidth="1"/>
    <col min="2" max="2" width="35.85546875" style="1" customWidth="1"/>
    <col min="3" max="3" width="7.85546875" style="1" customWidth="1"/>
    <col min="4" max="4" width="9.42578125" style="1" customWidth="1"/>
    <col min="5" max="5" width="8.5703125" style="1" customWidth="1"/>
    <col min="6" max="6" width="10.28515625" style="1" customWidth="1"/>
    <col min="7" max="7" width="10" style="1" bestFit="1" customWidth="1"/>
    <col min="8" max="8" width="10.28515625" style="1" bestFit="1" customWidth="1"/>
    <col min="9" max="9" width="10.140625" style="1" bestFit="1" customWidth="1"/>
    <col min="10" max="10" width="9" style="1" bestFit="1" customWidth="1"/>
    <col min="11" max="12" width="10.140625" style="1" bestFit="1" customWidth="1"/>
    <col min="13" max="13" width="8.85546875" style="1" bestFit="1" customWidth="1"/>
    <col min="14" max="16384" width="9.140625" style="1"/>
  </cols>
  <sheetData>
    <row r="1" spans="2:13" ht="21" customHeigh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11</v>
      </c>
    </row>
    <row r="2" spans="2:13" ht="54.75" customHeight="1" x14ac:dyDescent="0.3">
      <c r="B2" s="131" t="s">
        <v>53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2:13" x14ac:dyDescent="0.3">
      <c r="M3" s="13"/>
    </row>
    <row r="4" spans="2:13" ht="31.5" customHeight="1" x14ac:dyDescent="0.3">
      <c r="B4" s="140" t="s">
        <v>14</v>
      </c>
      <c r="C4" s="133" t="s">
        <v>31</v>
      </c>
      <c r="D4" s="133" t="s">
        <v>19</v>
      </c>
      <c r="E4" s="133" t="s">
        <v>20</v>
      </c>
      <c r="F4" s="133" t="s">
        <v>22</v>
      </c>
      <c r="G4" s="140" t="s">
        <v>30</v>
      </c>
      <c r="H4" s="139" t="s">
        <v>21</v>
      </c>
      <c r="I4" s="139"/>
      <c r="J4" s="139"/>
      <c r="K4" s="139"/>
      <c r="L4" s="139"/>
      <c r="M4" s="141" t="s">
        <v>5</v>
      </c>
    </row>
    <row r="5" spans="2:13" s="2" customFormat="1" ht="37.5" x14ac:dyDescent="0.2">
      <c r="B5" s="140"/>
      <c r="C5" s="134"/>
      <c r="D5" s="135"/>
      <c r="E5" s="135"/>
      <c r="F5" s="134"/>
      <c r="G5" s="140"/>
      <c r="H5" s="12" t="s">
        <v>6</v>
      </c>
      <c r="I5" s="12" t="s">
        <v>18</v>
      </c>
      <c r="J5" s="12" t="s">
        <v>15</v>
      </c>
      <c r="K5" s="12" t="s">
        <v>16</v>
      </c>
      <c r="L5" s="12" t="s">
        <v>49</v>
      </c>
      <c r="M5" s="141"/>
    </row>
    <row r="6" spans="2:13" x14ac:dyDescent="0.3">
      <c r="B6" s="17" t="s">
        <v>101</v>
      </c>
      <c r="C6" s="3"/>
      <c r="D6" s="20"/>
      <c r="E6" s="20"/>
      <c r="F6" s="5"/>
      <c r="G6" s="28">
        <f t="shared" ref="G6" si="0">SUM(H6:L6)</f>
        <v>684</v>
      </c>
      <c r="H6" s="27">
        <f>SUM(A02_พท.ห้อง!G6,A02_พท.ห้อง!G8,A02_พท.ห้อง!G9)</f>
        <v>342</v>
      </c>
      <c r="I6" s="28">
        <f>SUM(A02_พท.ห้อง!G7,A02_พท.ห้อง!G10,A02_พท.ห้อง!G11)</f>
        <v>342</v>
      </c>
      <c r="J6" s="29">
        <v>0</v>
      </c>
      <c r="K6" s="29">
        <v>0</v>
      </c>
      <c r="L6" s="29">
        <v>0</v>
      </c>
      <c r="M6" s="39"/>
    </row>
    <row r="7" spans="2:13" x14ac:dyDescent="0.3">
      <c r="B7" s="18"/>
      <c r="C7" s="3"/>
      <c r="D7" s="19"/>
      <c r="E7" s="19"/>
      <c r="F7" s="3"/>
      <c r="G7" s="37"/>
      <c r="H7" s="30"/>
      <c r="I7" s="31"/>
      <c r="J7" s="31"/>
      <c r="K7" s="31"/>
      <c r="L7" s="31"/>
      <c r="M7" s="4"/>
    </row>
    <row r="8" spans="2:13" x14ac:dyDescent="0.3">
      <c r="B8" s="18"/>
      <c r="C8" s="5"/>
      <c r="D8" s="3"/>
      <c r="E8" s="3"/>
      <c r="F8" s="3"/>
      <c r="G8" s="37"/>
      <c r="H8" s="31"/>
      <c r="I8" s="31"/>
      <c r="J8" s="31"/>
      <c r="K8" s="31"/>
      <c r="L8" s="31"/>
      <c r="M8" s="4"/>
    </row>
    <row r="9" spans="2:13" x14ac:dyDescent="0.3">
      <c r="B9" s="18"/>
      <c r="C9" s="5"/>
      <c r="D9" s="3"/>
      <c r="E9" s="3"/>
      <c r="F9" s="3"/>
      <c r="G9" s="37"/>
      <c r="H9" s="31"/>
      <c r="I9" s="31"/>
      <c r="J9" s="31"/>
      <c r="K9" s="31"/>
      <c r="L9" s="31"/>
      <c r="M9" s="4"/>
    </row>
    <row r="10" spans="2:13" x14ac:dyDescent="0.3">
      <c r="B10" s="18"/>
      <c r="C10" s="5"/>
      <c r="D10" s="3"/>
      <c r="E10" s="3"/>
      <c r="F10" s="3"/>
      <c r="G10" s="37"/>
      <c r="H10" s="31"/>
      <c r="I10" s="31"/>
      <c r="J10" s="31"/>
      <c r="K10" s="31"/>
      <c r="L10" s="31"/>
      <c r="M10" s="4"/>
    </row>
    <row r="11" spans="2:13" x14ac:dyDescent="0.3">
      <c r="B11" s="18"/>
      <c r="C11" s="5"/>
      <c r="D11" s="3"/>
      <c r="E11" s="3"/>
      <c r="F11" s="3"/>
      <c r="G11" s="37"/>
      <c r="H11" s="31"/>
      <c r="I11" s="31"/>
      <c r="J11" s="31"/>
      <c r="K11" s="31"/>
      <c r="L11" s="31"/>
      <c r="M11" s="4"/>
    </row>
    <row r="12" spans="2:13" x14ac:dyDescent="0.3">
      <c r="B12" s="18"/>
      <c r="C12" s="5"/>
      <c r="D12" s="3"/>
      <c r="E12" s="3"/>
      <c r="F12" s="3"/>
      <c r="G12" s="37"/>
      <c r="H12" s="31"/>
      <c r="I12" s="31"/>
      <c r="J12" s="31"/>
      <c r="K12" s="31"/>
      <c r="L12" s="31"/>
      <c r="M12" s="4"/>
    </row>
    <row r="13" spans="2:13" x14ac:dyDescent="0.3">
      <c r="B13" s="18"/>
      <c r="C13" s="5"/>
      <c r="D13" s="3"/>
      <c r="E13" s="3"/>
      <c r="F13" s="3"/>
      <c r="G13" s="37"/>
      <c r="H13" s="31"/>
      <c r="I13" s="31"/>
      <c r="J13" s="31"/>
      <c r="K13" s="31"/>
      <c r="L13" s="31"/>
      <c r="M13" s="4"/>
    </row>
    <row r="14" spans="2:13" x14ac:dyDescent="0.3">
      <c r="B14" s="18"/>
      <c r="C14" s="5"/>
      <c r="D14" s="3"/>
      <c r="E14" s="3"/>
      <c r="F14" s="3"/>
      <c r="G14" s="37"/>
      <c r="H14" s="31"/>
      <c r="I14" s="31"/>
      <c r="J14" s="31"/>
      <c r="K14" s="31"/>
      <c r="L14" s="31"/>
      <c r="M14" s="4"/>
    </row>
    <row r="15" spans="2:13" x14ac:dyDescent="0.3">
      <c r="B15" s="18"/>
      <c r="C15" s="5"/>
      <c r="D15" s="3"/>
      <c r="E15" s="3"/>
      <c r="F15" s="3"/>
      <c r="G15" s="37"/>
      <c r="H15" s="31"/>
      <c r="I15" s="31"/>
      <c r="J15" s="31"/>
      <c r="K15" s="31"/>
      <c r="L15" s="31"/>
      <c r="M15" s="4"/>
    </row>
    <row r="16" spans="2:13" x14ac:dyDescent="0.3">
      <c r="B16" s="18"/>
      <c r="C16" s="5"/>
      <c r="D16" s="3"/>
      <c r="E16" s="3"/>
      <c r="F16" s="3"/>
      <c r="G16" s="37"/>
      <c r="H16" s="31"/>
      <c r="I16" s="31"/>
      <c r="J16" s="31"/>
      <c r="K16" s="31"/>
      <c r="L16" s="31"/>
      <c r="M16" s="4"/>
    </row>
    <row r="17" spans="2:13" x14ac:dyDescent="0.3">
      <c r="B17" s="18"/>
      <c r="C17" s="5"/>
      <c r="D17" s="3"/>
      <c r="E17" s="3"/>
      <c r="F17" s="3"/>
      <c r="G17" s="37"/>
      <c r="H17" s="31"/>
      <c r="I17" s="31"/>
      <c r="J17" s="31"/>
      <c r="K17" s="31"/>
      <c r="L17" s="31"/>
      <c r="M17" s="4"/>
    </row>
    <row r="18" spans="2:13" x14ac:dyDescent="0.3">
      <c r="B18" s="18"/>
      <c r="C18" s="5"/>
      <c r="D18" s="3"/>
      <c r="E18" s="3"/>
      <c r="F18" s="3"/>
      <c r="G18" s="37"/>
      <c r="H18" s="31"/>
      <c r="I18" s="31"/>
      <c r="J18" s="31"/>
      <c r="K18" s="31"/>
      <c r="L18" s="31"/>
      <c r="M18" s="4"/>
    </row>
    <row r="19" spans="2:13" x14ac:dyDescent="0.3">
      <c r="B19" s="18"/>
      <c r="C19" s="5"/>
      <c r="D19" s="3"/>
      <c r="E19" s="3"/>
      <c r="F19" s="3"/>
      <c r="G19" s="37"/>
      <c r="H19" s="31"/>
      <c r="I19" s="31"/>
      <c r="J19" s="31"/>
      <c r="K19" s="31"/>
      <c r="L19" s="31"/>
      <c r="M19" s="4"/>
    </row>
    <row r="20" spans="2:13" x14ac:dyDescent="0.3">
      <c r="B20" s="18"/>
      <c r="C20" s="5"/>
      <c r="D20" s="3"/>
      <c r="E20" s="3"/>
      <c r="F20" s="3"/>
      <c r="G20" s="37"/>
      <c r="H20" s="31"/>
      <c r="I20" s="31"/>
      <c r="J20" s="31"/>
      <c r="K20" s="31"/>
      <c r="L20" s="31"/>
      <c r="M20" s="4"/>
    </row>
    <row r="21" spans="2:13" x14ac:dyDescent="0.3">
      <c r="B21" s="18"/>
      <c r="C21" s="5"/>
      <c r="D21" s="3"/>
      <c r="E21" s="3"/>
      <c r="F21" s="3"/>
      <c r="G21" s="37"/>
      <c r="H21" s="31"/>
      <c r="I21" s="31"/>
      <c r="J21" s="31"/>
      <c r="K21" s="31"/>
      <c r="L21" s="31"/>
      <c r="M21" s="4"/>
    </row>
    <row r="22" spans="2:13" x14ac:dyDescent="0.3">
      <c r="B22" s="136" t="s">
        <v>2</v>
      </c>
      <c r="C22" s="137"/>
      <c r="D22" s="137"/>
      <c r="E22" s="137"/>
      <c r="F22" s="138"/>
      <c r="G22" s="34">
        <f t="shared" ref="G22:L22" si="1">SUM(G6:G21)</f>
        <v>684</v>
      </c>
      <c r="H22" s="34">
        <f t="shared" si="1"/>
        <v>342</v>
      </c>
      <c r="I22" s="34">
        <f t="shared" si="1"/>
        <v>342</v>
      </c>
      <c r="J22" s="34">
        <f t="shared" si="1"/>
        <v>0</v>
      </c>
      <c r="K22" s="34">
        <f t="shared" si="1"/>
        <v>0</v>
      </c>
      <c r="L22" s="34">
        <f t="shared" si="1"/>
        <v>0</v>
      </c>
      <c r="M22" s="35"/>
    </row>
    <row r="28" spans="2:13" x14ac:dyDescent="0.3">
      <c r="H28" s="36"/>
    </row>
  </sheetData>
  <mergeCells count="10">
    <mergeCell ref="B22:F22"/>
    <mergeCell ref="H4:L4"/>
    <mergeCell ref="G4:G5"/>
    <mergeCell ref="B4:B5"/>
    <mergeCell ref="M4:M5"/>
    <mergeCell ref="B2:M2"/>
    <mergeCell ref="F4:F5"/>
    <mergeCell ref="D4:D5"/>
    <mergeCell ref="E4:E5"/>
    <mergeCell ref="C4:C5"/>
  </mergeCells>
  <phoneticPr fontId="13" type="noConversion"/>
  <printOptions horizontalCentered="1"/>
  <pageMargins left="0.39370078740157483" right="0.39370078740157483" top="0.78740157480314965" bottom="0.19685039370078741" header="0.27559055118110237" footer="0.15748031496062992"/>
  <pageSetup paperSize="9" scale="98" orientation="landscape" r:id="rId1"/>
  <headerFooter alignWithMargins="0">
    <oddFooter>&amp;R&amp;"TH SarabunPSK,ธรรมดา"&amp;14&amp;F : page_&amp;P/&amp;N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5"/>
  <sheetViews>
    <sheetView workbookViewId="0">
      <pane ySplit="5" topLeftCell="A6" activePane="bottomLeft" state="frozen"/>
      <selection pane="bottomLeft" activeCell="L5" sqref="L5"/>
    </sheetView>
  </sheetViews>
  <sheetFormatPr defaultRowHeight="18.75" x14ac:dyDescent="0.3"/>
  <cols>
    <col min="1" max="1" width="22" style="1" customWidth="1"/>
    <col min="2" max="2" width="7.5703125" style="1" bestFit="1" customWidth="1"/>
    <col min="3" max="6" width="5.5703125" style="1" customWidth="1"/>
    <col min="7" max="7" width="13.140625" style="1" bestFit="1" customWidth="1"/>
    <col min="8" max="8" width="16" style="1" bestFit="1" customWidth="1"/>
    <col min="9" max="9" width="21.7109375" style="1" bestFit="1" customWidth="1"/>
    <col min="10" max="11" width="9.140625" style="1"/>
    <col min="12" max="12" width="11" style="1" bestFit="1" customWidth="1"/>
    <col min="13" max="16384" width="9.140625" style="1"/>
  </cols>
  <sheetData>
    <row r="1" spans="1:13" ht="26.25" x14ac:dyDescent="0.3">
      <c r="A1" s="10"/>
      <c r="B1" s="10"/>
      <c r="C1" s="10"/>
      <c r="D1" s="10"/>
      <c r="E1" s="10"/>
      <c r="F1" s="10"/>
      <c r="G1" s="10"/>
      <c r="I1" s="11" t="s">
        <v>17</v>
      </c>
    </row>
    <row r="2" spans="1:13" ht="52.5" customHeight="1" x14ac:dyDescent="0.3">
      <c r="A2" s="131" t="s">
        <v>52</v>
      </c>
      <c r="B2" s="132"/>
      <c r="C2" s="132"/>
      <c r="D2" s="132"/>
      <c r="E2" s="132"/>
      <c r="F2" s="132"/>
      <c r="G2" s="132"/>
      <c r="H2" s="132"/>
      <c r="I2" s="132"/>
    </row>
    <row r="3" spans="1:13" x14ac:dyDescent="0.3">
      <c r="A3" s="16" t="s">
        <v>106</v>
      </c>
    </row>
    <row r="4" spans="1:13" s="2" customFormat="1" x14ac:dyDescent="0.2">
      <c r="A4" s="142" t="s">
        <v>50</v>
      </c>
      <c r="B4" s="142" t="s">
        <v>23</v>
      </c>
      <c r="C4" s="142"/>
      <c r="D4" s="142"/>
      <c r="E4" s="142"/>
      <c r="F4" s="142"/>
      <c r="G4" s="142" t="s">
        <v>13</v>
      </c>
      <c r="H4" s="142" t="s">
        <v>12</v>
      </c>
      <c r="I4" s="142" t="s">
        <v>5</v>
      </c>
    </row>
    <row r="5" spans="1:13" ht="60.75" x14ac:dyDescent="0.3">
      <c r="A5" s="142"/>
      <c r="B5" s="15" t="s">
        <v>6</v>
      </c>
      <c r="C5" s="15" t="s">
        <v>18</v>
      </c>
      <c r="D5" s="15" t="s">
        <v>15</v>
      </c>
      <c r="E5" s="15" t="s">
        <v>16</v>
      </c>
      <c r="F5" s="15" t="s">
        <v>48</v>
      </c>
      <c r="G5" s="142"/>
      <c r="H5" s="142"/>
      <c r="I5" s="142"/>
    </row>
    <row r="6" spans="1:13" x14ac:dyDescent="0.3">
      <c r="A6" s="38">
        <v>612</v>
      </c>
      <c r="B6" s="31" t="s">
        <v>51</v>
      </c>
      <c r="C6" s="3"/>
      <c r="D6" s="3"/>
      <c r="E6" s="3"/>
      <c r="F6" s="3"/>
      <c r="G6" s="31">
        <v>114</v>
      </c>
      <c r="H6" s="3">
        <v>45</v>
      </c>
      <c r="I6" s="18" t="s">
        <v>102</v>
      </c>
      <c r="J6" s="118"/>
      <c r="K6" s="118"/>
      <c r="L6" s="118"/>
      <c r="M6" s="118"/>
    </row>
    <row r="7" spans="1:13" x14ac:dyDescent="0.3">
      <c r="A7" s="38">
        <v>613</v>
      </c>
      <c r="B7" s="31"/>
      <c r="C7" s="3" t="s">
        <v>51</v>
      </c>
      <c r="D7" s="3"/>
      <c r="E7" s="3"/>
      <c r="F7" s="3"/>
      <c r="G7" s="31">
        <v>114</v>
      </c>
      <c r="H7" s="3">
        <v>70</v>
      </c>
      <c r="I7" s="18" t="s">
        <v>103</v>
      </c>
      <c r="J7" s="118"/>
      <c r="K7" s="118"/>
      <c r="L7" s="118"/>
      <c r="M7" s="118"/>
    </row>
    <row r="8" spans="1:13" x14ac:dyDescent="0.3">
      <c r="A8" s="38">
        <v>622</v>
      </c>
      <c r="B8" s="31" t="s">
        <v>51</v>
      </c>
      <c r="C8" s="3"/>
      <c r="D8" s="3"/>
      <c r="E8" s="3"/>
      <c r="F8" s="3"/>
      <c r="G8" s="31">
        <v>114</v>
      </c>
      <c r="H8" s="3">
        <v>70</v>
      </c>
      <c r="I8" s="18" t="s">
        <v>102</v>
      </c>
      <c r="J8" s="118"/>
      <c r="K8" s="118"/>
      <c r="L8" s="118"/>
      <c r="M8" s="118"/>
    </row>
    <row r="9" spans="1:13" x14ac:dyDescent="0.3">
      <c r="A9" s="38">
        <v>623</v>
      </c>
      <c r="B9" s="31" t="s">
        <v>51</v>
      </c>
      <c r="C9" s="3"/>
      <c r="D9" s="3"/>
      <c r="E9" s="3"/>
      <c r="F9" s="3"/>
      <c r="G9" s="31">
        <v>114</v>
      </c>
      <c r="H9" s="3">
        <v>55</v>
      </c>
      <c r="I9" s="18" t="s">
        <v>102</v>
      </c>
      <c r="J9" s="118"/>
      <c r="K9" s="118"/>
      <c r="L9" s="118"/>
      <c r="M9" s="118"/>
    </row>
    <row r="10" spans="1:13" x14ac:dyDescent="0.3">
      <c r="A10" s="38">
        <v>632</v>
      </c>
      <c r="B10" s="31"/>
      <c r="C10" s="3" t="s">
        <v>51</v>
      </c>
      <c r="D10" s="3"/>
      <c r="E10" s="3"/>
      <c r="F10" s="3"/>
      <c r="G10" s="31">
        <v>114</v>
      </c>
      <c r="H10" s="3">
        <v>50</v>
      </c>
      <c r="I10" s="18" t="s">
        <v>104</v>
      </c>
      <c r="J10" s="118"/>
      <c r="K10" s="118"/>
      <c r="L10" s="118"/>
      <c r="M10" s="118"/>
    </row>
    <row r="11" spans="1:13" x14ac:dyDescent="0.3">
      <c r="A11" s="38">
        <v>633</v>
      </c>
      <c r="B11" s="31"/>
      <c r="C11" s="3" t="s">
        <v>51</v>
      </c>
      <c r="D11" s="3"/>
      <c r="E11" s="3"/>
      <c r="F11" s="3"/>
      <c r="G11" s="31">
        <v>114</v>
      </c>
      <c r="H11" s="3">
        <v>40</v>
      </c>
      <c r="I11" s="18" t="s">
        <v>105</v>
      </c>
      <c r="J11" s="118"/>
      <c r="K11" s="118"/>
      <c r="L11" s="118"/>
      <c r="M11" s="118"/>
    </row>
    <row r="12" spans="1:13" s="16" customFormat="1" x14ac:dyDescent="0.3">
      <c r="A12" s="33" t="s">
        <v>2</v>
      </c>
      <c r="B12" s="33"/>
      <c r="C12" s="33"/>
      <c r="D12" s="33"/>
      <c r="E12" s="33"/>
      <c r="F12" s="33"/>
      <c r="G12" s="34">
        <f>SUM(G6:G11)</f>
        <v>684</v>
      </c>
      <c r="H12" s="32">
        <f>SUM(H6:H11)</f>
        <v>330</v>
      </c>
      <c r="I12" s="33"/>
    </row>
    <row r="14" spans="1:13" x14ac:dyDescent="0.3">
      <c r="A14" s="16"/>
      <c r="G14" s="36"/>
    </row>
    <row r="15" spans="1:13" x14ac:dyDescent="0.3">
      <c r="G15" s="36"/>
    </row>
  </sheetData>
  <mergeCells count="6">
    <mergeCell ref="I4:I5"/>
    <mergeCell ref="A2:I2"/>
    <mergeCell ref="B4:F4"/>
    <mergeCell ref="A4:A5"/>
    <mergeCell ref="G4:G5"/>
    <mergeCell ref="H4:H5"/>
  </mergeCells>
  <phoneticPr fontId="13" type="noConversion"/>
  <printOptions horizontalCentered="1"/>
  <pageMargins left="0.39370078740157483" right="0.39370078740157483" top="0.78740157480314965" bottom="0.31496062992125984" header="0.27559055118110237" footer="0.19685039370078741"/>
  <pageSetup paperSize="9" scale="94" orientation="portrait" r:id="rId1"/>
  <headerFooter alignWithMargins="0">
    <oddFooter>&amp;R&amp;"TH SarabunPSK,ธรรมดา"&amp;14&amp;F : page_&amp;P/&amp;N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30"/>
  <sheetViews>
    <sheetView view="pageBreakPreview" topLeftCell="A118" zoomScaleNormal="100" zoomScaleSheetLayoutView="100" workbookViewId="0">
      <selection activeCell="F134" sqref="F134"/>
    </sheetView>
  </sheetViews>
  <sheetFormatPr defaultRowHeight="18.75" x14ac:dyDescent="0.3"/>
  <cols>
    <col min="1" max="1" width="11.85546875" style="1" customWidth="1"/>
    <col min="2" max="2" width="10.28515625" style="1" customWidth="1"/>
    <col min="3" max="5" width="11.5703125" style="1" bestFit="1" customWidth="1"/>
    <col min="6" max="7" width="11.7109375" style="1" bestFit="1" customWidth="1"/>
    <col min="8" max="8" width="11.5703125" style="1" bestFit="1" customWidth="1"/>
    <col min="9" max="14" width="11.7109375" style="1" bestFit="1" customWidth="1"/>
    <col min="15" max="15" width="11.5703125" style="1" bestFit="1" customWidth="1"/>
    <col min="16" max="16" width="9.5703125" style="78" bestFit="1" customWidth="1"/>
    <col min="17" max="18" width="9.140625" style="1"/>
    <col min="19" max="19" width="10" style="1" bestFit="1" customWidth="1"/>
    <col min="20" max="16384" width="9.140625" style="1"/>
  </cols>
  <sheetData>
    <row r="1" spans="1:19" x14ac:dyDescent="0.3">
      <c r="P1" s="125" t="s">
        <v>32</v>
      </c>
    </row>
    <row r="2" spans="1:19" s="45" customFormat="1" ht="23.25" x14ac:dyDescent="0.2">
      <c r="A2" s="172" t="s">
        <v>54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9" s="57" customFormat="1" ht="21" x14ac:dyDescent="0.35">
      <c r="A3" s="6" t="s">
        <v>74</v>
      </c>
      <c r="B3" s="6" t="s">
        <v>107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26"/>
    </row>
    <row r="4" spans="1:19" s="8" customFormat="1" ht="21" x14ac:dyDescent="0.35">
      <c r="A4" s="7" t="s">
        <v>14</v>
      </c>
      <c r="B4" s="175" t="s">
        <v>108</v>
      </c>
      <c r="C4" s="175"/>
      <c r="D4" s="175"/>
      <c r="E4" s="7"/>
      <c r="G4" s="9"/>
      <c r="H4" s="14"/>
      <c r="I4" s="9"/>
      <c r="J4" s="9"/>
      <c r="K4" s="9"/>
      <c r="L4" s="9"/>
      <c r="M4" s="9"/>
      <c r="N4" s="9"/>
      <c r="O4" s="9"/>
      <c r="P4" s="127"/>
    </row>
    <row r="5" spans="1:19" s="8" customFormat="1" ht="21" x14ac:dyDescent="0.35">
      <c r="A5" s="58" t="s">
        <v>89</v>
      </c>
      <c r="B5" s="58">
        <v>612</v>
      </c>
      <c r="C5" s="58"/>
      <c r="D5" s="58"/>
      <c r="E5" s="58"/>
      <c r="H5" s="41"/>
      <c r="I5" s="9"/>
      <c r="J5" s="9"/>
      <c r="K5" s="9"/>
      <c r="L5" s="9"/>
      <c r="M5" s="9"/>
      <c r="P5" s="127"/>
    </row>
    <row r="6" spans="1:19" x14ac:dyDescent="0.3">
      <c r="A6" s="42" t="s">
        <v>7</v>
      </c>
      <c r="C6" s="70" t="s">
        <v>33</v>
      </c>
      <c r="D6" s="16" t="s">
        <v>9</v>
      </c>
      <c r="E6" s="43" t="s">
        <v>8</v>
      </c>
      <c r="F6" s="1" t="s">
        <v>10</v>
      </c>
      <c r="G6" s="43" t="s">
        <v>8</v>
      </c>
      <c r="H6" s="1" t="s">
        <v>29</v>
      </c>
    </row>
    <row r="7" spans="1:19" s="44" customFormat="1" x14ac:dyDescent="0.3">
      <c r="A7" s="145" t="s">
        <v>0</v>
      </c>
      <c r="B7" s="53" t="s">
        <v>75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147" t="s">
        <v>2</v>
      </c>
    </row>
    <row r="8" spans="1:19" s="44" customFormat="1" x14ac:dyDescent="0.3">
      <c r="A8" s="146"/>
      <c r="B8" s="54" t="s">
        <v>1</v>
      </c>
      <c r="C8" s="55" t="s">
        <v>76</v>
      </c>
      <c r="D8" s="55" t="s">
        <v>77</v>
      </c>
      <c r="E8" s="55" t="s">
        <v>78</v>
      </c>
      <c r="F8" s="55" t="s">
        <v>79</v>
      </c>
      <c r="G8" s="55" t="s">
        <v>80</v>
      </c>
      <c r="H8" s="55" t="s">
        <v>81</v>
      </c>
      <c r="I8" s="55" t="s">
        <v>82</v>
      </c>
      <c r="J8" s="55" t="s">
        <v>83</v>
      </c>
      <c r="K8" s="55" t="s">
        <v>84</v>
      </c>
      <c r="L8" s="55" t="s">
        <v>85</v>
      </c>
      <c r="M8" s="55" t="s">
        <v>86</v>
      </c>
      <c r="N8" s="55" t="s">
        <v>87</v>
      </c>
      <c r="O8" s="55" t="s">
        <v>88</v>
      </c>
      <c r="P8" s="148"/>
      <c r="S8" s="46"/>
    </row>
    <row r="9" spans="1:19" s="44" customFormat="1" x14ac:dyDescent="0.3">
      <c r="A9" s="173" t="s">
        <v>24</v>
      </c>
      <c r="B9" s="173"/>
      <c r="C9" s="47"/>
      <c r="D9" s="47"/>
      <c r="E9" s="111"/>
      <c r="F9" s="111"/>
      <c r="G9" s="111"/>
      <c r="H9" s="59"/>
      <c r="I9" s="111"/>
      <c r="J9" s="111"/>
      <c r="K9" s="111"/>
      <c r="L9" s="111"/>
      <c r="M9" s="111"/>
      <c r="N9" s="111"/>
      <c r="O9" s="111"/>
      <c r="P9" s="120">
        <f>SUM(C9:O9)</f>
        <v>0</v>
      </c>
      <c r="S9" s="46"/>
    </row>
    <row r="10" spans="1:19" s="44" customFormat="1" x14ac:dyDescent="0.3">
      <c r="A10" s="174" t="s">
        <v>25</v>
      </c>
      <c r="B10" s="174"/>
      <c r="C10" s="48"/>
      <c r="D10" s="48"/>
      <c r="E10" s="49"/>
      <c r="F10" s="49"/>
      <c r="G10" s="49"/>
      <c r="H10" s="60"/>
      <c r="I10" s="49"/>
      <c r="J10" s="49"/>
      <c r="K10" s="49"/>
      <c r="L10" s="49"/>
      <c r="M10" s="49"/>
      <c r="N10" s="49"/>
      <c r="O10" s="49"/>
      <c r="P10" s="121">
        <f t="shared" ref="P10:P13" si="0">SUM(C10:O10)</f>
        <v>0</v>
      </c>
      <c r="S10" s="46"/>
    </row>
    <row r="11" spans="1:19" s="44" customFormat="1" x14ac:dyDescent="0.3">
      <c r="A11" s="174" t="s">
        <v>26</v>
      </c>
      <c r="B11" s="174"/>
      <c r="C11" s="48"/>
      <c r="D11" s="48"/>
      <c r="E11" s="164">
        <v>21</v>
      </c>
      <c r="F11" s="165"/>
      <c r="G11" s="166"/>
      <c r="H11" s="61"/>
      <c r="I11" s="164">
        <v>22</v>
      </c>
      <c r="J11" s="165"/>
      <c r="K11" s="166"/>
      <c r="L11" s="164">
        <f>23+21</f>
        <v>44</v>
      </c>
      <c r="M11" s="165"/>
      <c r="N11" s="165"/>
      <c r="O11" s="166"/>
      <c r="P11" s="121">
        <f t="shared" si="0"/>
        <v>87</v>
      </c>
      <c r="S11" s="46"/>
    </row>
    <row r="12" spans="1:19" s="44" customFormat="1" x14ac:dyDescent="0.3">
      <c r="A12" s="174" t="s">
        <v>27</v>
      </c>
      <c r="B12" s="174"/>
      <c r="C12" s="48"/>
      <c r="D12" s="48"/>
      <c r="E12" s="49"/>
      <c r="F12" s="49"/>
      <c r="G12" s="49"/>
      <c r="H12" s="61"/>
      <c r="I12" s="49"/>
      <c r="J12" s="49"/>
      <c r="K12" s="49"/>
      <c r="L12" s="49"/>
      <c r="M12" s="155">
        <v>67</v>
      </c>
      <c r="N12" s="156"/>
      <c r="O12" s="157"/>
      <c r="P12" s="121">
        <f t="shared" si="0"/>
        <v>67</v>
      </c>
      <c r="S12" s="46"/>
    </row>
    <row r="13" spans="1:19" s="44" customFormat="1" x14ac:dyDescent="0.3">
      <c r="A13" s="176" t="s">
        <v>28</v>
      </c>
      <c r="B13" s="176"/>
      <c r="C13" s="50"/>
      <c r="D13" s="50"/>
      <c r="E13" s="161">
        <v>27</v>
      </c>
      <c r="F13" s="162"/>
      <c r="G13" s="163"/>
      <c r="H13" s="62"/>
      <c r="I13" s="161">
        <v>40</v>
      </c>
      <c r="J13" s="162"/>
      <c r="K13" s="163"/>
      <c r="L13" s="51"/>
      <c r="M13" s="51"/>
      <c r="N13" s="51"/>
      <c r="O13" s="51"/>
      <c r="P13" s="121">
        <f t="shared" si="0"/>
        <v>67</v>
      </c>
      <c r="S13" s="46"/>
    </row>
    <row r="14" spans="1:19" s="44" customFormat="1" x14ac:dyDescent="0.3">
      <c r="A14" s="63" t="s">
        <v>3</v>
      </c>
      <c r="B14" s="64"/>
      <c r="C14" s="65">
        <v>0</v>
      </c>
      <c r="D14" s="65">
        <v>0</v>
      </c>
      <c r="E14" s="65">
        <f>SUM(E11,E13)</f>
        <v>48</v>
      </c>
      <c r="F14" s="65">
        <f>SUM(E11,E13)</f>
        <v>48</v>
      </c>
      <c r="G14" s="65">
        <f>SUM(E11,E13)</f>
        <v>48</v>
      </c>
      <c r="H14" s="66"/>
      <c r="I14" s="65">
        <f>SUM(I11,I13)</f>
        <v>62</v>
      </c>
      <c r="J14" s="65">
        <f>SUM(I11,I13)</f>
        <v>62</v>
      </c>
      <c r="K14" s="65">
        <f>SUM(I11,I13)</f>
        <v>62</v>
      </c>
      <c r="L14" s="65">
        <f>L11</f>
        <v>44</v>
      </c>
      <c r="M14" s="65">
        <f>SUM(L11,M12)</f>
        <v>111</v>
      </c>
      <c r="N14" s="65">
        <f>SUM(L11,M12)</f>
        <v>111</v>
      </c>
      <c r="O14" s="65">
        <f>SUM(L11,M12)</f>
        <v>111</v>
      </c>
      <c r="P14" s="65">
        <f>SUM(C14:O14)</f>
        <v>707</v>
      </c>
    </row>
    <row r="15" spans="1:19" s="44" customFormat="1" x14ac:dyDescent="0.3">
      <c r="A15" s="67" t="s">
        <v>4</v>
      </c>
      <c r="B15" s="68"/>
      <c r="C15" s="69">
        <v>0</v>
      </c>
      <c r="D15" s="69">
        <v>0</v>
      </c>
      <c r="E15" s="69">
        <v>2</v>
      </c>
      <c r="F15" s="69">
        <v>2</v>
      </c>
      <c r="G15" s="69">
        <v>2</v>
      </c>
      <c r="H15" s="66"/>
      <c r="I15" s="69">
        <v>2</v>
      </c>
      <c r="J15" s="69">
        <v>2</v>
      </c>
      <c r="K15" s="69">
        <v>2</v>
      </c>
      <c r="L15" s="69">
        <v>1</v>
      </c>
      <c r="M15" s="69">
        <v>2</v>
      </c>
      <c r="N15" s="69">
        <v>2</v>
      </c>
      <c r="O15" s="69">
        <v>2</v>
      </c>
      <c r="P15" s="69">
        <f>IF(SUM(C15:O15)&gt;35,35,SUM(C15:O15))</f>
        <v>19</v>
      </c>
    </row>
    <row r="16" spans="1:19" s="44" customFormat="1" x14ac:dyDescent="0.3">
      <c r="A16" s="42" t="s">
        <v>7</v>
      </c>
      <c r="B16" s="1"/>
      <c r="C16" s="43" t="s">
        <v>45</v>
      </c>
      <c r="D16" s="1" t="s">
        <v>9</v>
      </c>
      <c r="E16" s="70" t="s">
        <v>33</v>
      </c>
      <c r="F16" s="16" t="s">
        <v>10</v>
      </c>
      <c r="G16" s="43" t="s">
        <v>8</v>
      </c>
      <c r="H16" s="1" t="s">
        <v>29</v>
      </c>
      <c r="I16" s="1"/>
      <c r="J16" s="1"/>
      <c r="K16" s="1"/>
      <c r="L16" s="1"/>
      <c r="M16" s="1"/>
      <c r="N16" s="1"/>
      <c r="O16" s="1"/>
      <c r="P16" s="78"/>
    </row>
    <row r="17" spans="1:19" x14ac:dyDescent="0.3">
      <c r="A17" s="145" t="s">
        <v>0</v>
      </c>
      <c r="B17" s="53" t="s">
        <v>75</v>
      </c>
      <c r="C17" s="52">
        <v>1</v>
      </c>
      <c r="D17" s="52">
        <v>2</v>
      </c>
      <c r="E17" s="52">
        <v>3</v>
      </c>
      <c r="F17" s="52">
        <v>4</v>
      </c>
      <c r="G17" s="52">
        <v>5</v>
      </c>
      <c r="H17" s="52">
        <v>6</v>
      </c>
      <c r="I17" s="52">
        <v>7</v>
      </c>
      <c r="J17" s="52">
        <v>8</v>
      </c>
      <c r="K17" s="52">
        <v>9</v>
      </c>
      <c r="L17" s="52">
        <v>10</v>
      </c>
      <c r="M17" s="52">
        <v>11</v>
      </c>
      <c r="N17" s="52">
        <v>12</v>
      </c>
      <c r="O17" s="52">
        <v>13</v>
      </c>
      <c r="P17" s="147" t="s">
        <v>2</v>
      </c>
    </row>
    <row r="18" spans="1:19" x14ac:dyDescent="0.3">
      <c r="A18" s="146"/>
      <c r="B18" s="54" t="s">
        <v>1</v>
      </c>
      <c r="C18" s="55" t="s">
        <v>76</v>
      </c>
      <c r="D18" s="55" t="s">
        <v>77</v>
      </c>
      <c r="E18" s="55" t="s">
        <v>78</v>
      </c>
      <c r="F18" s="55" t="s">
        <v>79</v>
      </c>
      <c r="G18" s="55" t="s">
        <v>80</v>
      </c>
      <c r="H18" s="55" t="s">
        <v>81</v>
      </c>
      <c r="I18" s="55" t="s">
        <v>82</v>
      </c>
      <c r="J18" s="55" t="s">
        <v>83</v>
      </c>
      <c r="K18" s="55" t="s">
        <v>84</v>
      </c>
      <c r="L18" s="55" t="s">
        <v>85</v>
      </c>
      <c r="M18" s="55" t="s">
        <v>86</v>
      </c>
      <c r="N18" s="55" t="s">
        <v>87</v>
      </c>
      <c r="O18" s="55" t="s">
        <v>88</v>
      </c>
      <c r="P18" s="148"/>
    </row>
    <row r="19" spans="1:19" x14ac:dyDescent="0.3">
      <c r="A19" s="149" t="s">
        <v>24</v>
      </c>
      <c r="B19" s="150"/>
      <c r="C19" s="47"/>
      <c r="D19" s="47"/>
      <c r="E19" s="158">
        <v>26</v>
      </c>
      <c r="F19" s="159"/>
      <c r="G19" s="160"/>
      <c r="H19" s="59"/>
      <c r="I19" s="111"/>
      <c r="J19" s="111"/>
      <c r="K19" s="111"/>
      <c r="L19" s="158">
        <v>28</v>
      </c>
      <c r="M19" s="159"/>
      <c r="N19" s="160"/>
      <c r="O19" s="111"/>
      <c r="P19" s="120">
        <f>SUM(C19:O19)</f>
        <v>54</v>
      </c>
    </row>
    <row r="20" spans="1:19" x14ac:dyDescent="0.3">
      <c r="A20" s="151" t="s">
        <v>25</v>
      </c>
      <c r="B20" s="152"/>
      <c r="C20" s="48"/>
      <c r="D20" s="48"/>
      <c r="E20" s="49"/>
      <c r="F20" s="49"/>
      <c r="G20" s="49"/>
      <c r="H20" s="60"/>
      <c r="I20" s="167">
        <v>42</v>
      </c>
      <c r="J20" s="168"/>
      <c r="K20" s="169"/>
      <c r="L20" s="49"/>
      <c r="M20" s="48"/>
      <c r="N20" s="48"/>
      <c r="O20" s="48"/>
      <c r="P20" s="121">
        <f t="shared" ref="P20:P23" si="1">SUM(C20:O20)</f>
        <v>42</v>
      </c>
    </row>
    <row r="21" spans="1:19" x14ac:dyDescent="0.3">
      <c r="A21" s="151" t="s">
        <v>26</v>
      </c>
      <c r="B21" s="152"/>
      <c r="C21" s="48"/>
      <c r="D21" s="48"/>
      <c r="E21" s="164">
        <v>46</v>
      </c>
      <c r="F21" s="165"/>
      <c r="G21" s="166"/>
      <c r="H21" s="61"/>
      <c r="I21" s="164">
        <v>21</v>
      </c>
      <c r="J21" s="165"/>
      <c r="K21" s="166"/>
      <c r="L21" s="49"/>
      <c r="M21" s="49"/>
      <c r="N21" s="49"/>
      <c r="O21" s="49"/>
      <c r="P21" s="121">
        <f t="shared" si="1"/>
        <v>67</v>
      </c>
    </row>
    <row r="22" spans="1:19" x14ac:dyDescent="0.3">
      <c r="A22" s="151" t="s">
        <v>27</v>
      </c>
      <c r="B22" s="152"/>
      <c r="C22" s="48"/>
      <c r="D22" s="48"/>
      <c r="E22" s="49"/>
      <c r="F22" s="49"/>
      <c r="G22" s="49"/>
      <c r="H22" s="61"/>
      <c r="I22" s="155">
        <v>26</v>
      </c>
      <c r="J22" s="156"/>
      <c r="K22" s="157"/>
      <c r="L22" s="49"/>
      <c r="M22" s="49"/>
      <c r="N22" s="49"/>
      <c r="O22" s="48"/>
      <c r="P22" s="121">
        <f t="shared" si="1"/>
        <v>26</v>
      </c>
    </row>
    <row r="23" spans="1:19" x14ac:dyDescent="0.3">
      <c r="A23" s="143" t="s">
        <v>28</v>
      </c>
      <c r="B23" s="144"/>
      <c r="C23" s="50"/>
      <c r="D23" s="50"/>
      <c r="E23" s="161">
        <v>23</v>
      </c>
      <c r="F23" s="162"/>
      <c r="G23" s="163"/>
      <c r="H23" s="62"/>
      <c r="I23" s="161">
        <v>23</v>
      </c>
      <c r="J23" s="162"/>
      <c r="K23" s="163"/>
      <c r="L23" s="51"/>
      <c r="M23" s="51"/>
      <c r="N23" s="51"/>
      <c r="O23" s="50"/>
      <c r="P23" s="119">
        <f t="shared" si="1"/>
        <v>46</v>
      </c>
    </row>
    <row r="24" spans="1:19" x14ac:dyDescent="0.3">
      <c r="A24" s="63" t="s">
        <v>3</v>
      </c>
      <c r="B24" s="64"/>
      <c r="C24" s="65">
        <v>0</v>
      </c>
      <c r="D24" s="65">
        <v>0</v>
      </c>
      <c r="E24" s="65">
        <f>SUM(E19,E21,E23)</f>
        <v>95</v>
      </c>
      <c r="F24" s="65">
        <f>SUM(E19,E21,E23)</f>
        <v>95</v>
      </c>
      <c r="G24" s="65">
        <f>SUM(E19,E21,E23)</f>
        <v>95</v>
      </c>
      <c r="H24" s="66"/>
      <c r="I24" s="65">
        <f>SUM(I20,I21,I22,I23)</f>
        <v>112</v>
      </c>
      <c r="J24" s="65">
        <f>SUM(I20,I21,I22,I23)</f>
        <v>112</v>
      </c>
      <c r="K24" s="65">
        <f>SUM(I20,I21,I22,I23)</f>
        <v>112</v>
      </c>
      <c r="L24" s="65">
        <f>L19</f>
        <v>28</v>
      </c>
      <c r="M24" s="65">
        <f>L19</f>
        <v>28</v>
      </c>
      <c r="N24" s="65">
        <f>L19</f>
        <v>28</v>
      </c>
      <c r="O24" s="65">
        <f>M21</f>
        <v>0</v>
      </c>
      <c r="P24" s="65">
        <f>SUM(C24:O24)</f>
        <v>705</v>
      </c>
    </row>
    <row r="25" spans="1:19" x14ac:dyDescent="0.3">
      <c r="A25" s="67" t="s">
        <v>4</v>
      </c>
      <c r="B25" s="68"/>
      <c r="C25" s="69">
        <v>0</v>
      </c>
      <c r="D25" s="69">
        <v>0</v>
      </c>
      <c r="E25" s="69">
        <f>COUNTA(E19,E21,E23)</f>
        <v>3</v>
      </c>
      <c r="F25" s="69">
        <f>COUNTA(E19,E21,E23)</f>
        <v>3</v>
      </c>
      <c r="G25" s="69">
        <f>COUNTA(E19,E21,E23)</f>
        <v>3</v>
      </c>
      <c r="H25" s="66"/>
      <c r="I25" s="69">
        <f>COUNTA(I20,I21,I22,I23)</f>
        <v>4</v>
      </c>
      <c r="J25" s="69">
        <f>COUNTA(I20,I21,I22,I23)</f>
        <v>4</v>
      </c>
      <c r="K25" s="69">
        <f>COUNTA(I20,I21,I22,I23)</f>
        <v>4</v>
      </c>
      <c r="L25" s="69">
        <v>1</v>
      </c>
      <c r="M25" s="69">
        <v>1</v>
      </c>
      <c r="N25" s="69">
        <v>1</v>
      </c>
      <c r="O25" s="69">
        <v>0</v>
      </c>
      <c r="P25" s="69">
        <f>IF(SUM(C25:O25)&gt;35,35,SUM(C25:O25))</f>
        <v>24</v>
      </c>
    </row>
    <row r="26" spans="1:19" s="8" customFormat="1" ht="21" x14ac:dyDescent="0.35">
      <c r="A26" s="58" t="s">
        <v>89</v>
      </c>
      <c r="B26" s="58">
        <v>613</v>
      </c>
      <c r="C26" s="58"/>
      <c r="D26" s="58"/>
      <c r="E26" s="58"/>
      <c r="F26" s="9"/>
      <c r="G26" s="9"/>
      <c r="H26" s="14"/>
      <c r="I26" s="9"/>
      <c r="J26" s="9"/>
      <c r="K26" s="9"/>
      <c r="L26" s="9"/>
      <c r="M26" s="9"/>
      <c r="N26" s="9"/>
      <c r="O26" s="9"/>
      <c r="P26" s="195"/>
    </row>
    <row r="27" spans="1:19" x14ac:dyDescent="0.3">
      <c r="A27" s="42" t="s">
        <v>7</v>
      </c>
      <c r="C27" s="70" t="s">
        <v>33</v>
      </c>
      <c r="D27" s="16" t="s">
        <v>9</v>
      </c>
      <c r="E27" s="43" t="s">
        <v>8</v>
      </c>
      <c r="F27" s="1" t="s">
        <v>10</v>
      </c>
      <c r="G27" s="43" t="s">
        <v>8</v>
      </c>
      <c r="H27" s="1" t="s">
        <v>29</v>
      </c>
    </row>
    <row r="28" spans="1:19" s="44" customFormat="1" x14ac:dyDescent="0.3">
      <c r="A28" s="145" t="s">
        <v>0</v>
      </c>
      <c r="B28" s="53" t="s">
        <v>75</v>
      </c>
      <c r="C28" s="52">
        <v>1</v>
      </c>
      <c r="D28" s="52">
        <v>2</v>
      </c>
      <c r="E28" s="52">
        <v>3</v>
      </c>
      <c r="F28" s="52">
        <v>4</v>
      </c>
      <c r="G28" s="52">
        <v>5</v>
      </c>
      <c r="H28" s="52">
        <v>6</v>
      </c>
      <c r="I28" s="52">
        <v>7</v>
      </c>
      <c r="J28" s="52">
        <v>8</v>
      </c>
      <c r="K28" s="52">
        <v>9</v>
      </c>
      <c r="L28" s="52">
        <v>10</v>
      </c>
      <c r="M28" s="52">
        <v>11</v>
      </c>
      <c r="N28" s="52">
        <v>12</v>
      </c>
      <c r="O28" s="52">
        <v>13</v>
      </c>
      <c r="P28" s="147" t="s">
        <v>2</v>
      </c>
    </row>
    <row r="29" spans="1:19" s="44" customFormat="1" x14ac:dyDescent="0.3">
      <c r="A29" s="146"/>
      <c r="B29" s="54" t="s">
        <v>1</v>
      </c>
      <c r="C29" s="55" t="s">
        <v>76</v>
      </c>
      <c r="D29" s="55" t="s">
        <v>77</v>
      </c>
      <c r="E29" s="55" t="s">
        <v>78</v>
      </c>
      <c r="F29" s="55" t="s">
        <v>79</v>
      </c>
      <c r="G29" s="55" t="s">
        <v>80</v>
      </c>
      <c r="H29" s="55" t="s">
        <v>81</v>
      </c>
      <c r="I29" s="55" t="s">
        <v>82</v>
      </c>
      <c r="J29" s="55" t="s">
        <v>83</v>
      </c>
      <c r="K29" s="55" t="s">
        <v>84</v>
      </c>
      <c r="L29" s="55" t="s">
        <v>85</v>
      </c>
      <c r="M29" s="55" t="s">
        <v>86</v>
      </c>
      <c r="N29" s="55" t="s">
        <v>87</v>
      </c>
      <c r="O29" s="55" t="s">
        <v>88</v>
      </c>
      <c r="P29" s="148"/>
      <c r="S29" s="46"/>
    </row>
    <row r="30" spans="1:19" s="44" customFormat="1" x14ac:dyDescent="0.3">
      <c r="A30" s="149" t="s">
        <v>24</v>
      </c>
      <c r="B30" s="150"/>
      <c r="C30" s="47"/>
      <c r="D30" s="47"/>
      <c r="E30" s="158">
        <v>26</v>
      </c>
      <c r="F30" s="159"/>
      <c r="G30" s="160"/>
      <c r="H30" s="59"/>
      <c r="I30" s="111"/>
      <c r="J30" s="111"/>
      <c r="K30" s="111"/>
      <c r="L30" s="111"/>
      <c r="M30" s="111"/>
      <c r="N30" s="111"/>
      <c r="O30" s="111"/>
      <c r="P30" s="120">
        <f>SUM(C30:O30)</f>
        <v>26</v>
      </c>
      <c r="S30" s="46"/>
    </row>
    <row r="31" spans="1:19" s="44" customFormat="1" x14ac:dyDescent="0.3">
      <c r="A31" s="151" t="s">
        <v>25</v>
      </c>
      <c r="B31" s="152"/>
      <c r="C31" s="48"/>
      <c r="D31" s="48"/>
      <c r="E31" s="167">
        <v>26</v>
      </c>
      <c r="F31" s="168"/>
      <c r="G31" s="169"/>
      <c r="H31" s="60"/>
      <c r="I31" s="167">
        <v>27</v>
      </c>
      <c r="J31" s="168"/>
      <c r="K31" s="169"/>
      <c r="L31" s="49"/>
      <c r="M31" s="49"/>
      <c r="N31" s="49"/>
      <c r="O31" s="49"/>
      <c r="P31" s="121">
        <f t="shared" ref="P31:P34" si="2">SUM(C31:O31)</f>
        <v>53</v>
      </c>
      <c r="S31" s="46"/>
    </row>
    <row r="32" spans="1:19" s="44" customFormat="1" x14ac:dyDescent="0.3">
      <c r="A32" s="151" t="s">
        <v>26</v>
      </c>
      <c r="B32" s="152"/>
      <c r="C32" s="48"/>
      <c r="D32" s="48"/>
      <c r="E32" s="164">
        <v>28</v>
      </c>
      <c r="F32" s="165"/>
      <c r="G32" s="166"/>
      <c r="H32" s="61"/>
      <c r="I32" s="164">
        <v>40</v>
      </c>
      <c r="J32" s="165"/>
      <c r="K32" s="166"/>
      <c r="L32" s="49"/>
      <c r="M32" s="164">
        <v>28</v>
      </c>
      <c r="N32" s="165"/>
      <c r="O32" s="166"/>
      <c r="P32" s="121">
        <f t="shared" si="2"/>
        <v>96</v>
      </c>
      <c r="S32" s="46"/>
    </row>
    <row r="33" spans="1:19" s="44" customFormat="1" x14ac:dyDescent="0.3">
      <c r="A33" s="151" t="s">
        <v>27</v>
      </c>
      <c r="B33" s="152"/>
      <c r="C33" s="48"/>
      <c r="D33" s="48"/>
      <c r="E33" s="155">
        <v>29</v>
      </c>
      <c r="F33" s="156"/>
      <c r="G33" s="157"/>
      <c r="H33" s="61"/>
      <c r="I33" s="155">
        <v>21</v>
      </c>
      <c r="J33" s="156"/>
      <c r="K33" s="157"/>
      <c r="L33" s="49"/>
      <c r="M33" s="48"/>
      <c r="N33" s="48"/>
      <c r="O33" s="48"/>
      <c r="P33" s="121">
        <f t="shared" si="2"/>
        <v>50</v>
      </c>
      <c r="S33" s="46"/>
    </row>
    <row r="34" spans="1:19" s="44" customFormat="1" x14ac:dyDescent="0.3">
      <c r="A34" s="170" t="s">
        <v>28</v>
      </c>
      <c r="B34" s="171"/>
      <c r="C34" s="50"/>
      <c r="D34" s="50"/>
      <c r="E34" s="51"/>
      <c r="F34" s="51"/>
      <c r="G34" s="51"/>
      <c r="H34" s="62"/>
      <c r="I34" s="161">
        <v>37</v>
      </c>
      <c r="J34" s="162"/>
      <c r="K34" s="163"/>
      <c r="L34" s="51"/>
      <c r="M34" s="50"/>
      <c r="N34" s="50"/>
      <c r="O34" s="50"/>
      <c r="P34" s="123">
        <f t="shared" si="2"/>
        <v>37</v>
      </c>
      <c r="S34" s="46"/>
    </row>
    <row r="35" spans="1:19" s="42" customFormat="1" x14ac:dyDescent="0.3">
      <c r="A35" s="74" t="s">
        <v>3</v>
      </c>
      <c r="B35" s="74"/>
      <c r="C35" s="65">
        <v>0</v>
      </c>
      <c r="D35" s="65">
        <v>0</v>
      </c>
      <c r="E35" s="65">
        <f>SUM(E30:G33)</f>
        <v>109</v>
      </c>
      <c r="F35" s="65">
        <f>SUM(E30:G33)</f>
        <v>109</v>
      </c>
      <c r="G35" s="65">
        <f>SUM(E30:G33)</f>
        <v>109</v>
      </c>
      <c r="H35" s="66"/>
      <c r="I35" s="65">
        <f>SUM(I31:K34)</f>
        <v>125</v>
      </c>
      <c r="J35" s="65">
        <f>SUM(I31:K34)</f>
        <v>125</v>
      </c>
      <c r="K35" s="65">
        <f>SUM(I31:K34)</f>
        <v>125</v>
      </c>
      <c r="L35" s="65"/>
      <c r="M35" s="65">
        <f>M32</f>
        <v>28</v>
      </c>
      <c r="N35" s="65">
        <f>M32</f>
        <v>28</v>
      </c>
      <c r="O35" s="65">
        <f>M32</f>
        <v>28</v>
      </c>
      <c r="P35" s="65">
        <f>SUM(C35:O35)</f>
        <v>786</v>
      </c>
    </row>
    <row r="36" spans="1:19" s="42" customFormat="1" x14ac:dyDescent="0.3">
      <c r="A36" s="75" t="s">
        <v>4</v>
      </c>
      <c r="B36" s="75"/>
      <c r="C36" s="69">
        <v>0</v>
      </c>
      <c r="D36" s="69">
        <v>0</v>
      </c>
      <c r="E36" s="69">
        <f>COUNTA(E30:G33)</f>
        <v>4</v>
      </c>
      <c r="F36" s="69">
        <f>COUNTA(E30:G33)</f>
        <v>4</v>
      </c>
      <c r="G36" s="69">
        <f>COUNTA(E30:G33)</f>
        <v>4</v>
      </c>
      <c r="H36" s="66"/>
      <c r="I36" s="69">
        <f>COUNTA(I31:K34)</f>
        <v>4</v>
      </c>
      <c r="J36" s="69">
        <f>COUNTA(I31:K34)</f>
        <v>4</v>
      </c>
      <c r="K36" s="69">
        <f>COUNTA(I31:K34)</f>
        <v>4</v>
      </c>
      <c r="L36" s="69"/>
      <c r="M36" s="69">
        <v>1</v>
      </c>
      <c r="N36" s="69">
        <v>1</v>
      </c>
      <c r="O36" s="69">
        <v>1</v>
      </c>
      <c r="P36" s="69">
        <f>IF(SUM(C36:O36)&gt;35,35,SUM(C36:O36))</f>
        <v>27</v>
      </c>
    </row>
    <row r="37" spans="1:19" s="44" customFormat="1" x14ac:dyDescent="0.3">
      <c r="A37" s="42" t="s">
        <v>7</v>
      </c>
      <c r="B37" s="1"/>
      <c r="C37" s="43" t="s">
        <v>45</v>
      </c>
      <c r="D37" s="1" t="s">
        <v>9</v>
      </c>
      <c r="E37" s="70" t="s">
        <v>33</v>
      </c>
      <c r="F37" s="16" t="s">
        <v>10</v>
      </c>
      <c r="G37" s="43" t="s">
        <v>8</v>
      </c>
      <c r="H37" s="1" t="s">
        <v>29</v>
      </c>
      <c r="I37" s="1"/>
      <c r="J37" s="1"/>
      <c r="K37" s="1"/>
      <c r="L37" s="1"/>
      <c r="M37" s="1"/>
      <c r="N37" s="1"/>
      <c r="O37" s="1"/>
      <c r="P37" s="78"/>
    </row>
    <row r="38" spans="1:19" x14ac:dyDescent="0.3">
      <c r="A38" s="145" t="s">
        <v>0</v>
      </c>
      <c r="B38" s="53" t="s">
        <v>75</v>
      </c>
      <c r="C38" s="52">
        <v>1</v>
      </c>
      <c r="D38" s="52">
        <v>2</v>
      </c>
      <c r="E38" s="52">
        <v>3</v>
      </c>
      <c r="F38" s="52">
        <v>4</v>
      </c>
      <c r="G38" s="52">
        <v>5</v>
      </c>
      <c r="H38" s="52">
        <v>6</v>
      </c>
      <c r="I38" s="52">
        <v>7</v>
      </c>
      <c r="J38" s="52">
        <v>8</v>
      </c>
      <c r="K38" s="52">
        <v>9</v>
      </c>
      <c r="L38" s="52">
        <v>10</v>
      </c>
      <c r="M38" s="52">
        <v>11</v>
      </c>
      <c r="N38" s="52">
        <v>12</v>
      </c>
      <c r="O38" s="52">
        <v>13</v>
      </c>
      <c r="P38" s="147" t="s">
        <v>2</v>
      </c>
    </row>
    <row r="39" spans="1:19" x14ac:dyDescent="0.3">
      <c r="A39" s="146"/>
      <c r="B39" s="54" t="s">
        <v>1</v>
      </c>
      <c r="C39" s="55" t="s">
        <v>76</v>
      </c>
      <c r="D39" s="55" t="s">
        <v>77</v>
      </c>
      <c r="E39" s="55" t="s">
        <v>78</v>
      </c>
      <c r="F39" s="55" t="s">
        <v>79</v>
      </c>
      <c r="G39" s="55" t="s">
        <v>80</v>
      </c>
      <c r="H39" s="55" t="s">
        <v>81</v>
      </c>
      <c r="I39" s="55" t="s">
        <v>82</v>
      </c>
      <c r="J39" s="55" t="s">
        <v>83</v>
      </c>
      <c r="K39" s="55" t="s">
        <v>84</v>
      </c>
      <c r="L39" s="55" t="s">
        <v>85</v>
      </c>
      <c r="M39" s="55" t="s">
        <v>86</v>
      </c>
      <c r="N39" s="55" t="s">
        <v>87</v>
      </c>
      <c r="O39" s="55" t="s">
        <v>88</v>
      </c>
      <c r="P39" s="148"/>
    </row>
    <row r="40" spans="1:19" x14ac:dyDescent="0.3">
      <c r="A40" s="149" t="s">
        <v>24</v>
      </c>
      <c r="B40" s="150"/>
      <c r="C40" s="47"/>
      <c r="D40" s="47"/>
      <c r="E40" s="158">
        <v>45</v>
      </c>
      <c r="F40" s="159"/>
      <c r="G40" s="160"/>
      <c r="H40" s="59"/>
      <c r="I40" s="111"/>
      <c r="J40" s="111"/>
      <c r="K40" s="111"/>
      <c r="L40" s="111"/>
      <c r="M40" s="111"/>
      <c r="N40" s="111"/>
      <c r="O40" s="111"/>
      <c r="P40" s="120">
        <f t="shared" ref="P40:P44" si="3">SUM(C40:O40)</f>
        <v>45</v>
      </c>
    </row>
    <row r="41" spans="1:19" x14ac:dyDescent="0.3">
      <c r="A41" s="151" t="s">
        <v>25</v>
      </c>
      <c r="B41" s="152"/>
      <c r="C41" s="48"/>
      <c r="D41" s="48"/>
      <c r="E41" s="167">
        <v>27</v>
      </c>
      <c r="F41" s="168"/>
      <c r="G41" s="169"/>
      <c r="H41" s="60"/>
      <c r="I41" s="49"/>
      <c r="J41" s="49"/>
      <c r="K41" s="49"/>
      <c r="L41" s="49"/>
      <c r="M41" s="167">
        <v>26</v>
      </c>
      <c r="N41" s="168"/>
      <c r="O41" s="169"/>
      <c r="P41" s="121">
        <f t="shared" si="3"/>
        <v>53</v>
      </c>
    </row>
    <row r="42" spans="1:19" x14ac:dyDescent="0.3">
      <c r="A42" s="151" t="s">
        <v>26</v>
      </c>
      <c r="B42" s="152"/>
      <c r="C42" s="48"/>
      <c r="D42" s="48"/>
      <c r="E42" s="164">
        <v>27</v>
      </c>
      <c r="F42" s="165"/>
      <c r="G42" s="166"/>
      <c r="H42" s="61"/>
      <c r="I42" s="48"/>
      <c r="J42" s="48"/>
      <c r="K42" s="48"/>
      <c r="L42" s="49"/>
      <c r="M42" s="49"/>
      <c r="N42" s="49"/>
      <c r="O42" s="48"/>
      <c r="P42" s="121">
        <f t="shared" si="3"/>
        <v>27</v>
      </c>
    </row>
    <row r="43" spans="1:19" x14ac:dyDescent="0.3">
      <c r="A43" s="151" t="s">
        <v>27</v>
      </c>
      <c r="B43" s="152"/>
      <c r="C43" s="48"/>
      <c r="D43" s="48"/>
      <c r="E43" s="49"/>
      <c r="F43" s="49"/>
      <c r="G43" s="49"/>
      <c r="H43" s="61"/>
      <c r="I43" s="49"/>
      <c r="J43" s="49"/>
      <c r="K43" s="49"/>
      <c r="L43" s="49"/>
      <c r="M43" s="48"/>
      <c r="N43" s="48"/>
      <c r="O43" s="48"/>
      <c r="P43" s="121">
        <f t="shared" si="3"/>
        <v>0</v>
      </c>
    </row>
    <row r="44" spans="1:19" x14ac:dyDescent="0.3">
      <c r="A44" s="143" t="s">
        <v>28</v>
      </c>
      <c r="B44" s="144"/>
      <c r="C44" s="50"/>
      <c r="D44" s="50"/>
      <c r="E44" s="161">
        <v>21</v>
      </c>
      <c r="F44" s="162"/>
      <c r="G44" s="163"/>
      <c r="H44" s="62"/>
      <c r="I44" s="161">
        <v>28</v>
      </c>
      <c r="J44" s="162"/>
      <c r="K44" s="163"/>
      <c r="L44" s="51"/>
      <c r="M44" s="50"/>
      <c r="N44" s="50"/>
      <c r="O44" s="50"/>
      <c r="P44" s="119">
        <f t="shared" si="3"/>
        <v>49</v>
      </c>
    </row>
    <row r="45" spans="1:19" s="16" customFormat="1" x14ac:dyDescent="0.3">
      <c r="A45" s="63" t="s">
        <v>3</v>
      </c>
      <c r="B45" s="64"/>
      <c r="C45" s="65">
        <v>0</v>
      </c>
      <c r="D45" s="65">
        <v>0</v>
      </c>
      <c r="E45" s="65">
        <f>SUM(E40:G42,E44)</f>
        <v>120</v>
      </c>
      <c r="F45" s="65">
        <f>SUM(E40:G42,E44)</f>
        <v>120</v>
      </c>
      <c r="G45" s="65">
        <f>SUM(E40:G42,E44)</f>
        <v>120</v>
      </c>
      <c r="H45" s="66"/>
      <c r="I45" s="65">
        <f>I44</f>
        <v>28</v>
      </c>
      <c r="J45" s="65">
        <f>I44</f>
        <v>28</v>
      </c>
      <c r="K45" s="65">
        <f>I44</f>
        <v>28</v>
      </c>
      <c r="L45" s="65">
        <v>0</v>
      </c>
      <c r="M45" s="65">
        <f>M41</f>
        <v>26</v>
      </c>
      <c r="N45" s="65">
        <f>M41</f>
        <v>26</v>
      </c>
      <c r="O45" s="65">
        <f>M41</f>
        <v>26</v>
      </c>
      <c r="P45" s="65">
        <f>SUM(C45:O45)</f>
        <v>522</v>
      </c>
    </row>
    <row r="46" spans="1:19" s="16" customFormat="1" x14ac:dyDescent="0.3">
      <c r="A46" s="67" t="s">
        <v>4</v>
      </c>
      <c r="B46" s="68"/>
      <c r="C46" s="69">
        <v>0</v>
      </c>
      <c r="D46" s="69">
        <v>0</v>
      </c>
      <c r="E46" s="69">
        <f>COUNTA(E40:G42,E44)</f>
        <v>4</v>
      </c>
      <c r="F46" s="69">
        <f>COUNTA(E40:G42,E44)</f>
        <v>4</v>
      </c>
      <c r="G46" s="69">
        <f>COUNTA(E40:G42,E44)</f>
        <v>4</v>
      </c>
      <c r="H46" s="66"/>
      <c r="I46" s="69">
        <v>1</v>
      </c>
      <c r="J46" s="69">
        <v>1</v>
      </c>
      <c r="K46" s="69">
        <v>1</v>
      </c>
      <c r="L46" s="69">
        <v>0</v>
      </c>
      <c r="M46" s="69">
        <v>1</v>
      </c>
      <c r="N46" s="69">
        <v>1</v>
      </c>
      <c r="O46" s="69">
        <v>1</v>
      </c>
      <c r="P46" s="69">
        <f>IF(SUM(C46:O46)&gt;35,35,SUM(C46:O46))</f>
        <v>18</v>
      </c>
    </row>
    <row r="47" spans="1:19" s="8" customFormat="1" ht="21" x14ac:dyDescent="0.35">
      <c r="A47" s="58" t="s">
        <v>89</v>
      </c>
      <c r="B47" s="58">
        <v>622</v>
      </c>
      <c r="C47" s="58"/>
      <c r="D47" s="58"/>
      <c r="E47" s="58"/>
      <c r="F47" s="9"/>
      <c r="G47" s="9"/>
      <c r="H47" s="14"/>
      <c r="I47" s="9"/>
      <c r="J47" s="9"/>
      <c r="K47" s="9"/>
      <c r="L47" s="9"/>
      <c r="M47" s="9"/>
      <c r="N47" s="9"/>
      <c r="O47" s="9"/>
      <c r="P47" s="195"/>
    </row>
    <row r="48" spans="1:19" x14ac:dyDescent="0.3">
      <c r="A48" s="42" t="s">
        <v>7</v>
      </c>
      <c r="C48" s="70" t="s">
        <v>33</v>
      </c>
      <c r="D48" s="16" t="s">
        <v>9</v>
      </c>
      <c r="E48" s="43" t="s">
        <v>8</v>
      </c>
      <c r="F48" s="1" t="s">
        <v>10</v>
      </c>
      <c r="G48" s="43" t="s">
        <v>8</v>
      </c>
      <c r="H48" s="1" t="s">
        <v>29</v>
      </c>
    </row>
    <row r="49" spans="1:19" s="44" customFormat="1" x14ac:dyDescent="0.3">
      <c r="A49" s="145" t="s">
        <v>0</v>
      </c>
      <c r="B49" s="53" t="s">
        <v>75</v>
      </c>
      <c r="C49" s="52">
        <v>1</v>
      </c>
      <c r="D49" s="52">
        <v>2</v>
      </c>
      <c r="E49" s="52">
        <v>3</v>
      </c>
      <c r="F49" s="52">
        <v>4</v>
      </c>
      <c r="G49" s="52">
        <v>5</v>
      </c>
      <c r="H49" s="52">
        <v>6</v>
      </c>
      <c r="I49" s="52">
        <v>7</v>
      </c>
      <c r="J49" s="52">
        <v>8</v>
      </c>
      <c r="K49" s="52">
        <v>9</v>
      </c>
      <c r="L49" s="52">
        <v>10</v>
      </c>
      <c r="M49" s="52">
        <v>11</v>
      </c>
      <c r="N49" s="52">
        <v>12</v>
      </c>
      <c r="O49" s="52">
        <v>13</v>
      </c>
      <c r="P49" s="153" t="s">
        <v>2</v>
      </c>
      <c r="S49" s="80"/>
    </row>
    <row r="50" spans="1:19" s="44" customFormat="1" x14ac:dyDescent="0.3">
      <c r="A50" s="146"/>
      <c r="B50" s="54" t="s">
        <v>1</v>
      </c>
      <c r="C50" s="55" t="s">
        <v>76</v>
      </c>
      <c r="D50" s="55" t="s">
        <v>77</v>
      </c>
      <c r="E50" s="55" t="s">
        <v>78</v>
      </c>
      <c r="F50" s="55" t="s">
        <v>79</v>
      </c>
      <c r="G50" s="55" t="s">
        <v>80</v>
      </c>
      <c r="H50" s="55" t="s">
        <v>81</v>
      </c>
      <c r="I50" s="55" t="s">
        <v>82</v>
      </c>
      <c r="J50" s="55" t="s">
        <v>83</v>
      </c>
      <c r="K50" s="55" t="s">
        <v>84</v>
      </c>
      <c r="L50" s="55" t="s">
        <v>85</v>
      </c>
      <c r="M50" s="55" t="s">
        <v>86</v>
      </c>
      <c r="N50" s="55" t="s">
        <v>87</v>
      </c>
      <c r="O50" s="55" t="s">
        <v>88</v>
      </c>
      <c r="P50" s="154"/>
      <c r="S50" s="80"/>
    </row>
    <row r="51" spans="1:19" s="44" customFormat="1" x14ac:dyDescent="0.3">
      <c r="A51" s="149" t="s">
        <v>24</v>
      </c>
      <c r="B51" s="150"/>
      <c r="C51" s="47"/>
      <c r="D51" s="47"/>
      <c r="E51" s="111"/>
      <c r="F51" s="111"/>
      <c r="G51" s="111"/>
      <c r="H51" s="59"/>
      <c r="I51" s="158">
        <v>26</v>
      </c>
      <c r="J51" s="159"/>
      <c r="K51" s="160"/>
      <c r="L51" s="111"/>
      <c r="M51" s="111"/>
      <c r="N51" s="111"/>
      <c r="O51" s="111"/>
      <c r="P51" s="72">
        <f>SUM(C51:O51)</f>
        <v>26</v>
      </c>
      <c r="S51" s="80"/>
    </row>
    <row r="52" spans="1:19" s="44" customFormat="1" x14ac:dyDescent="0.3">
      <c r="A52" s="151" t="s">
        <v>25</v>
      </c>
      <c r="B52" s="152"/>
      <c r="C52" s="48"/>
      <c r="D52" s="48"/>
      <c r="E52" s="49"/>
      <c r="F52" s="49"/>
      <c r="G52" s="49"/>
      <c r="H52" s="60"/>
      <c r="I52" s="49"/>
      <c r="J52" s="49"/>
      <c r="K52" s="49"/>
      <c r="L52" s="49"/>
      <c r="M52" s="48"/>
      <c r="N52" s="48"/>
      <c r="O52" s="48"/>
      <c r="P52" s="73">
        <f t="shared" ref="P52:P55" si="4">SUM(C52:O52)</f>
        <v>0</v>
      </c>
      <c r="S52" s="80"/>
    </row>
    <row r="53" spans="1:19" s="44" customFormat="1" x14ac:dyDescent="0.3">
      <c r="A53" s="151" t="s">
        <v>26</v>
      </c>
      <c r="B53" s="152"/>
      <c r="C53" s="48"/>
      <c r="D53" s="48"/>
      <c r="E53" s="49"/>
      <c r="F53" s="49"/>
      <c r="G53" s="49"/>
      <c r="H53" s="61"/>
      <c r="I53" s="49"/>
      <c r="J53" s="49"/>
      <c r="K53" s="49"/>
      <c r="L53" s="49"/>
      <c r="M53" s="49"/>
      <c r="N53" s="49"/>
      <c r="O53" s="48"/>
      <c r="P53" s="73">
        <f t="shared" si="4"/>
        <v>0</v>
      </c>
      <c r="S53" s="80"/>
    </row>
    <row r="54" spans="1:19" s="44" customFormat="1" x14ac:dyDescent="0.3">
      <c r="A54" s="151" t="s">
        <v>27</v>
      </c>
      <c r="B54" s="152"/>
      <c r="C54" s="48"/>
      <c r="D54" s="48"/>
      <c r="E54" s="155">
        <v>39</v>
      </c>
      <c r="F54" s="156"/>
      <c r="G54" s="157"/>
      <c r="H54" s="61"/>
      <c r="I54" s="155">
        <v>33</v>
      </c>
      <c r="J54" s="156"/>
      <c r="K54" s="157"/>
      <c r="L54" s="49"/>
      <c r="M54" s="48"/>
      <c r="N54" s="48"/>
      <c r="O54" s="48"/>
      <c r="P54" s="73">
        <f t="shared" si="4"/>
        <v>72</v>
      </c>
      <c r="S54" s="80"/>
    </row>
    <row r="55" spans="1:19" s="44" customFormat="1" x14ac:dyDescent="0.3">
      <c r="A55" s="143" t="s">
        <v>28</v>
      </c>
      <c r="B55" s="144"/>
      <c r="C55" s="50"/>
      <c r="D55" s="50"/>
      <c r="E55" s="51"/>
      <c r="F55" s="51"/>
      <c r="G55" s="51"/>
      <c r="H55" s="62"/>
      <c r="I55" s="161">
        <v>21</v>
      </c>
      <c r="J55" s="162"/>
      <c r="K55" s="163"/>
      <c r="L55" s="161">
        <v>21</v>
      </c>
      <c r="M55" s="163"/>
      <c r="N55" s="50"/>
      <c r="O55" s="50"/>
      <c r="P55" s="71">
        <f t="shared" si="4"/>
        <v>42</v>
      </c>
      <c r="S55" s="80"/>
    </row>
    <row r="56" spans="1:19" s="42" customFormat="1" x14ac:dyDescent="0.3">
      <c r="A56" s="63" t="s">
        <v>3</v>
      </c>
      <c r="B56" s="64"/>
      <c r="C56" s="65">
        <v>0</v>
      </c>
      <c r="D56" s="65">
        <v>0</v>
      </c>
      <c r="E56" s="65">
        <f>E54</f>
        <v>39</v>
      </c>
      <c r="F56" s="65">
        <f>E54</f>
        <v>39</v>
      </c>
      <c r="G56" s="65">
        <f>E54</f>
        <v>39</v>
      </c>
      <c r="H56" s="66"/>
      <c r="I56" s="65">
        <f>SUM(I51,I54,I55)</f>
        <v>80</v>
      </c>
      <c r="J56" s="65">
        <f>SUM(I51,I54,I55)</f>
        <v>80</v>
      </c>
      <c r="K56" s="65">
        <f>SUM(I51,I54,I55)</f>
        <v>80</v>
      </c>
      <c r="L56" s="65">
        <f>L55</f>
        <v>21</v>
      </c>
      <c r="M56" s="65">
        <f>L55</f>
        <v>21</v>
      </c>
      <c r="N56" s="65">
        <f>M51</f>
        <v>0</v>
      </c>
      <c r="O56" s="65">
        <f>M51</f>
        <v>0</v>
      </c>
      <c r="P56" s="65">
        <f>SUM(C56:O56)</f>
        <v>399</v>
      </c>
      <c r="S56" s="77"/>
    </row>
    <row r="57" spans="1:19" s="42" customFormat="1" x14ac:dyDescent="0.3">
      <c r="A57" s="67" t="s">
        <v>4</v>
      </c>
      <c r="B57" s="68"/>
      <c r="C57" s="69">
        <v>0</v>
      </c>
      <c r="D57" s="69">
        <v>0</v>
      </c>
      <c r="E57" s="69">
        <v>1</v>
      </c>
      <c r="F57" s="69">
        <v>1</v>
      </c>
      <c r="G57" s="69">
        <v>1</v>
      </c>
      <c r="H57" s="66"/>
      <c r="I57" s="69">
        <v>3</v>
      </c>
      <c r="J57" s="69">
        <v>3</v>
      </c>
      <c r="K57" s="69">
        <v>3</v>
      </c>
      <c r="L57" s="69">
        <v>1</v>
      </c>
      <c r="M57" s="69">
        <v>1</v>
      </c>
      <c r="N57" s="69">
        <v>0</v>
      </c>
      <c r="O57" s="69">
        <v>0</v>
      </c>
      <c r="P57" s="69">
        <f>IF(SUM(C57:O57)&gt;35,35,SUM(C57:O57))</f>
        <v>14</v>
      </c>
      <c r="S57" s="77"/>
    </row>
    <row r="58" spans="1:19" s="44" customFormat="1" x14ac:dyDescent="0.3">
      <c r="A58" s="42" t="s">
        <v>7</v>
      </c>
      <c r="B58" s="1"/>
      <c r="C58" s="43" t="s">
        <v>45</v>
      </c>
      <c r="D58" s="1" t="s">
        <v>9</v>
      </c>
      <c r="E58" s="70" t="s">
        <v>33</v>
      </c>
      <c r="F58" s="16" t="s">
        <v>10</v>
      </c>
      <c r="G58" s="43" t="s">
        <v>8</v>
      </c>
      <c r="H58" s="1" t="s">
        <v>29</v>
      </c>
      <c r="I58" s="1"/>
      <c r="J58" s="1"/>
      <c r="K58" s="1"/>
      <c r="L58" s="1"/>
      <c r="M58" s="1"/>
      <c r="N58" s="1"/>
      <c r="O58" s="1"/>
      <c r="P58" s="78"/>
      <c r="S58" s="76"/>
    </row>
    <row r="59" spans="1:19" x14ac:dyDescent="0.3">
      <c r="A59" s="145" t="s">
        <v>0</v>
      </c>
      <c r="B59" s="53" t="s">
        <v>75</v>
      </c>
      <c r="C59" s="52">
        <v>1</v>
      </c>
      <c r="D59" s="52">
        <v>2</v>
      </c>
      <c r="E59" s="52">
        <v>3</v>
      </c>
      <c r="F59" s="52">
        <v>4</v>
      </c>
      <c r="G59" s="52">
        <v>5</v>
      </c>
      <c r="H59" s="52">
        <v>6</v>
      </c>
      <c r="I59" s="52">
        <v>7</v>
      </c>
      <c r="J59" s="52">
        <v>8</v>
      </c>
      <c r="K59" s="52">
        <v>9</v>
      </c>
      <c r="L59" s="52">
        <v>10</v>
      </c>
      <c r="M59" s="52">
        <v>11</v>
      </c>
      <c r="N59" s="52">
        <v>12</v>
      </c>
      <c r="O59" s="52">
        <v>13</v>
      </c>
      <c r="P59" s="147" t="s">
        <v>2</v>
      </c>
      <c r="S59" s="78"/>
    </row>
    <row r="60" spans="1:19" x14ac:dyDescent="0.3">
      <c r="A60" s="146"/>
      <c r="B60" s="54" t="s">
        <v>1</v>
      </c>
      <c r="C60" s="55" t="s">
        <v>76</v>
      </c>
      <c r="D60" s="55" t="s">
        <v>77</v>
      </c>
      <c r="E60" s="55" t="s">
        <v>78</v>
      </c>
      <c r="F60" s="55" t="s">
        <v>79</v>
      </c>
      <c r="G60" s="55" t="s">
        <v>80</v>
      </c>
      <c r="H60" s="55" t="s">
        <v>81</v>
      </c>
      <c r="I60" s="55" t="s">
        <v>82</v>
      </c>
      <c r="J60" s="55" t="s">
        <v>83</v>
      </c>
      <c r="K60" s="55" t="s">
        <v>84</v>
      </c>
      <c r="L60" s="55" t="s">
        <v>85</v>
      </c>
      <c r="M60" s="55" t="s">
        <v>86</v>
      </c>
      <c r="N60" s="55" t="s">
        <v>87</v>
      </c>
      <c r="O60" s="55" t="s">
        <v>88</v>
      </c>
      <c r="P60" s="148"/>
      <c r="S60" s="78"/>
    </row>
    <row r="61" spans="1:19" x14ac:dyDescent="0.3">
      <c r="A61" s="149" t="s">
        <v>24</v>
      </c>
      <c r="B61" s="150"/>
      <c r="C61" s="47"/>
      <c r="D61" s="47"/>
      <c r="E61" s="111"/>
      <c r="F61" s="111"/>
      <c r="G61" s="111"/>
      <c r="H61" s="59"/>
      <c r="I61" s="158">
        <v>33</v>
      </c>
      <c r="J61" s="159"/>
      <c r="K61" s="160"/>
      <c r="L61" s="111"/>
      <c r="M61" s="111"/>
      <c r="N61" s="111"/>
      <c r="O61" s="111"/>
      <c r="P61" s="120">
        <f t="shared" ref="P61:P66" si="5">SUM(C61:O61)</f>
        <v>33</v>
      </c>
      <c r="S61" s="78"/>
    </row>
    <row r="62" spans="1:19" x14ac:dyDescent="0.3">
      <c r="A62" s="151" t="s">
        <v>25</v>
      </c>
      <c r="B62" s="152"/>
      <c r="C62" s="48"/>
      <c r="D62" s="48"/>
      <c r="E62" s="49"/>
      <c r="F62" s="49"/>
      <c r="G62" s="49"/>
      <c r="H62" s="60"/>
      <c r="I62" s="49"/>
      <c r="J62" s="49"/>
      <c r="K62" s="49"/>
      <c r="L62" s="49"/>
      <c r="M62" s="48"/>
      <c r="N62" s="48"/>
      <c r="O62" s="48"/>
      <c r="P62" s="121">
        <f t="shared" si="5"/>
        <v>0</v>
      </c>
      <c r="S62" s="78"/>
    </row>
    <row r="63" spans="1:19" x14ac:dyDescent="0.3">
      <c r="A63" s="151" t="s">
        <v>26</v>
      </c>
      <c r="B63" s="152"/>
      <c r="C63" s="48"/>
      <c r="D63" s="48"/>
      <c r="E63" s="164">
        <v>26</v>
      </c>
      <c r="F63" s="165"/>
      <c r="G63" s="166"/>
      <c r="H63" s="61"/>
      <c r="I63" s="164">
        <v>33</v>
      </c>
      <c r="J63" s="165"/>
      <c r="K63" s="166"/>
      <c r="L63" s="49"/>
      <c r="M63" s="49"/>
      <c r="N63" s="49"/>
      <c r="O63" s="48"/>
      <c r="P63" s="121">
        <f t="shared" si="5"/>
        <v>59</v>
      </c>
      <c r="S63" s="78"/>
    </row>
    <row r="64" spans="1:19" x14ac:dyDescent="0.3">
      <c r="A64" s="151" t="s">
        <v>27</v>
      </c>
      <c r="B64" s="152"/>
      <c r="C64" s="48"/>
      <c r="D64" s="48"/>
      <c r="E64" s="155">
        <v>26</v>
      </c>
      <c r="F64" s="156"/>
      <c r="G64" s="157"/>
      <c r="H64" s="61"/>
      <c r="I64" s="49"/>
      <c r="J64" s="49"/>
      <c r="K64" s="49"/>
      <c r="L64" s="49"/>
      <c r="M64" s="48"/>
      <c r="N64" s="48"/>
      <c r="O64" s="48"/>
      <c r="P64" s="121">
        <f t="shared" si="5"/>
        <v>26</v>
      </c>
    </row>
    <row r="65" spans="1:19" x14ac:dyDescent="0.3">
      <c r="A65" s="143" t="s">
        <v>28</v>
      </c>
      <c r="B65" s="144"/>
      <c r="C65" s="50"/>
      <c r="D65" s="50"/>
      <c r="E65" s="51"/>
      <c r="F65" s="51"/>
      <c r="G65" s="51"/>
      <c r="H65" s="62"/>
      <c r="I65" s="51"/>
      <c r="J65" s="51"/>
      <c r="K65" s="51"/>
      <c r="L65" s="51"/>
      <c r="M65" s="50"/>
      <c r="N65" s="50"/>
      <c r="O65" s="50"/>
      <c r="P65" s="119">
        <f t="shared" si="5"/>
        <v>0</v>
      </c>
      <c r="S65" s="79"/>
    </row>
    <row r="66" spans="1:19" s="16" customFormat="1" x14ac:dyDescent="0.3">
      <c r="A66" s="63" t="s">
        <v>3</v>
      </c>
      <c r="B66" s="64"/>
      <c r="C66" s="65">
        <v>0</v>
      </c>
      <c r="D66" s="65">
        <v>0</v>
      </c>
      <c r="E66" s="65">
        <f>SUM(E63:G64)</f>
        <v>52</v>
      </c>
      <c r="F66" s="65">
        <f>SUM(E63:G64)</f>
        <v>52</v>
      </c>
      <c r="G66" s="65">
        <f>SUM(E63:G64)</f>
        <v>52</v>
      </c>
      <c r="H66" s="66"/>
      <c r="I66" s="65">
        <f>SUM(I61,I63)</f>
        <v>66</v>
      </c>
      <c r="J66" s="65">
        <f>SUM(I61,I63)</f>
        <v>66</v>
      </c>
      <c r="K66" s="65">
        <f>SUM(I61,I63)</f>
        <v>66</v>
      </c>
      <c r="L66" s="65">
        <v>0</v>
      </c>
      <c r="M66" s="65">
        <v>0</v>
      </c>
      <c r="N66" s="65">
        <v>0</v>
      </c>
      <c r="O66" s="65">
        <v>0</v>
      </c>
      <c r="P66" s="65">
        <f t="shared" si="5"/>
        <v>354</v>
      </c>
    </row>
    <row r="67" spans="1:19" s="16" customFormat="1" x14ac:dyDescent="0.3">
      <c r="A67" s="67" t="s">
        <v>4</v>
      </c>
      <c r="B67" s="68"/>
      <c r="C67" s="69">
        <v>0</v>
      </c>
      <c r="D67" s="69">
        <v>0</v>
      </c>
      <c r="E67" s="69">
        <v>2</v>
      </c>
      <c r="F67" s="69">
        <v>2</v>
      </c>
      <c r="G67" s="69">
        <v>2</v>
      </c>
      <c r="H67" s="66"/>
      <c r="I67" s="69">
        <v>2</v>
      </c>
      <c r="J67" s="69">
        <v>2</v>
      </c>
      <c r="K67" s="69">
        <v>2</v>
      </c>
      <c r="L67" s="69">
        <v>0</v>
      </c>
      <c r="M67" s="69">
        <v>0</v>
      </c>
      <c r="N67" s="69">
        <v>0</v>
      </c>
      <c r="O67" s="69">
        <v>0</v>
      </c>
      <c r="P67" s="69">
        <f>IF(SUM(C67:O67)&gt;35,35,SUM(C67:O67))</f>
        <v>12</v>
      </c>
    </row>
    <row r="68" spans="1:19" ht="21" x14ac:dyDescent="0.35">
      <c r="A68" s="58" t="s">
        <v>89</v>
      </c>
      <c r="B68" s="58">
        <v>623</v>
      </c>
      <c r="C68" s="58"/>
      <c r="D68" s="58"/>
      <c r="E68" s="58"/>
      <c r="F68" s="9"/>
      <c r="G68" s="9"/>
      <c r="H68" s="14"/>
      <c r="I68" s="9"/>
      <c r="J68" s="9"/>
      <c r="K68" s="9"/>
      <c r="L68" s="9"/>
      <c r="M68" s="9"/>
      <c r="N68" s="9"/>
      <c r="O68" s="9"/>
      <c r="P68" s="195"/>
    </row>
    <row r="69" spans="1:19" x14ac:dyDescent="0.3">
      <c r="A69" s="42" t="s">
        <v>7</v>
      </c>
      <c r="C69" s="70" t="s">
        <v>33</v>
      </c>
      <c r="D69" s="16" t="s">
        <v>9</v>
      </c>
      <c r="E69" s="43" t="s">
        <v>8</v>
      </c>
      <c r="F69" s="1" t="s">
        <v>10</v>
      </c>
      <c r="G69" s="43" t="s">
        <v>8</v>
      </c>
      <c r="H69" s="1" t="s">
        <v>29</v>
      </c>
    </row>
    <row r="70" spans="1:19" x14ac:dyDescent="0.3">
      <c r="A70" s="145" t="s">
        <v>0</v>
      </c>
      <c r="B70" s="53" t="s">
        <v>75</v>
      </c>
      <c r="C70" s="52">
        <v>1</v>
      </c>
      <c r="D70" s="52">
        <v>2</v>
      </c>
      <c r="E70" s="52">
        <v>3</v>
      </c>
      <c r="F70" s="52">
        <v>4</v>
      </c>
      <c r="G70" s="52">
        <v>5</v>
      </c>
      <c r="H70" s="52">
        <v>6</v>
      </c>
      <c r="I70" s="52">
        <v>7</v>
      </c>
      <c r="J70" s="52">
        <v>8</v>
      </c>
      <c r="K70" s="52">
        <v>9</v>
      </c>
      <c r="L70" s="52">
        <v>10</v>
      </c>
      <c r="M70" s="52">
        <v>11</v>
      </c>
      <c r="N70" s="52">
        <v>12</v>
      </c>
      <c r="O70" s="52">
        <v>13</v>
      </c>
      <c r="P70" s="153" t="s">
        <v>2</v>
      </c>
    </row>
    <row r="71" spans="1:19" x14ac:dyDescent="0.3">
      <c r="A71" s="146"/>
      <c r="B71" s="54" t="s">
        <v>1</v>
      </c>
      <c r="C71" s="55" t="s">
        <v>76</v>
      </c>
      <c r="D71" s="55" t="s">
        <v>77</v>
      </c>
      <c r="E71" s="55" t="s">
        <v>78</v>
      </c>
      <c r="F71" s="55" t="s">
        <v>79</v>
      </c>
      <c r="G71" s="55" t="s">
        <v>80</v>
      </c>
      <c r="H71" s="55" t="s">
        <v>81</v>
      </c>
      <c r="I71" s="55" t="s">
        <v>82</v>
      </c>
      <c r="J71" s="55" t="s">
        <v>83</v>
      </c>
      <c r="K71" s="55" t="s">
        <v>84</v>
      </c>
      <c r="L71" s="55" t="s">
        <v>85</v>
      </c>
      <c r="M71" s="55" t="s">
        <v>86</v>
      </c>
      <c r="N71" s="55" t="s">
        <v>87</v>
      </c>
      <c r="O71" s="55" t="s">
        <v>88</v>
      </c>
      <c r="P71" s="154"/>
    </row>
    <row r="72" spans="1:19" x14ac:dyDescent="0.3">
      <c r="A72" s="149" t="s">
        <v>24</v>
      </c>
      <c r="B72" s="150"/>
      <c r="C72" s="47"/>
      <c r="D72" s="47"/>
      <c r="E72" s="158">
        <v>67</v>
      </c>
      <c r="F72" s="159"/>
      <c r="G72" s="160"/>
      <c r="H72" s="59"/>
      <c r="I72" s="111"/>
      <c r="J72" s="111"/>
      <c r="K72" s="111"/>
      <c r="L72" s="111"/>
      <c r="M72" s="111"/>
      <c r="N72" s="111"/>
      <c r="O72" s="111"/>
      <c r="P72" s="72">
        <f>SUM(C72:O72)</f>
        <v>67</v>
      </c>
    </row>
    <row r="73" spans="1:19" x14ac:dyDescent="0.3">
      <c r="A73" s="151" t="s">
        <v>25</v>
      </c>
      <c r="B73" s="152"/>
      <c r="C73" s="48"/>
      <c r="D73" s="48"/>
      <c r="E73" s="167">
        <f>11+36</f>
        <v>47</v>
      </c>
      <c r="F73" s="168"/>
      <c r="G73" s="169"/>
      <c r="H73" s="60"/>
      <c r="I73" s="49"/>
      <c r="J73" s="49"/>
      <c r="K73" s="49"/>
      <c r="L73" s="49"/>
      <c r="M73" s="48"/>
      <c r="N73" s="48"/>
      <c r="O73" s="48"/>
      <c r="P73" s="73">
        <f t="shared" ref="P73:P76" si="6">SUM(C73:O73)</f>
        <v>47</v>
      </c>
    </row>
    <row r="74" spans="1:19" x14ac:dyDescent="0.3">
      <c r="A74" s="151" t="s">
        <v>26</v>
      </c>
      <c r="B74" s="152"/>
      <c r="C74" s="48"/>
      <c r="D74" s="48"/>
      <c r="E74" s="49"/>
      <c r="F74" s="49"/>
      <c r="G74" s="49"/>
      <c r="H74" s="61"/>
      <c r="I74" s="164">
        <v>26</v>
      </c>
      <c r="J74" s="165"/>
      <c r="K74" s="166"/>
      <c r="L74" s="49"/>
      <c r="M74" s="49"/>
      <c r="N74" s="49"/>
      <c r="O74" s="48"/>
      <c r="P74" s="73">
        <f t="shared" si="6"/>
        <v>26</v>
      </c>
    </row>
    <row r="75" spans="1:19" x14ac:dyDescent="0.3">
      <c r="A75" s="151" t="s">
        <v>27</v>
      </c>
      <c r="B75" s="152"/>
      <c r="C75" s="48"/>
      <c r="D75" s="48"/>
      <c r="E75" s="49"/>
      <c r="F75" s="49"/>
      <c r="G75" s="49"/>
      <c r="H75" s="61"/>
      <c r="I75" s="155">
        <v>39</v>
      </c>
      <c r="J75" s="156"/>
      <c r="K75" s="156"/>
      <c r="L75" s="157"/>
      <c r="M75" s="48"/>
      <c r="N75" s="48"/>
      <c r="O75" s="48"/>
      <c r="P75" s="73">
        <f t="shared" si="6"/>
        <v>39</v>
      </c>
    </row>
    <row r="76" spans="1:19" x14ac:dyDescent="0.3">
      <c r="A76" s="143" t="s">
        <v>28</v>
      </c>
      <c r="B76" s="144"/>
      <c r="C76" s="50"/>
      <c r="D76" s="50"/>
      <c r="E76" s="51"/>
      <c r="F76" s="51"/>
      <c r="G76" s="51"/>
      <c r="H76" s="62"/>
      <c r="I76" s="51"/>
      <c r="J76" s="51"/>
      <c r="K76" s="51"/>
      <c r="L76" s="51"/>
      <c r="M76" s="50"/>
      <c r="N76" s="50"/>
      <c r="O76" s="50"/>
      <c r="P76" s="71">
        <f t="shared" si="6"/>
        <v>0</v>
      </c>
    </row>
    <row r="77" spans="1:19" x14ac:dyDescent="0.3">
      <c r="A77" s="63" t="s">
        <v>3</v>
      </c>
      <c r="B77" s="64"/>
      <c r="C77" s="65">
        <v>0</v>
      </c>
      <c r="D77" s="65">
        <v>0</v>
      </c>
      <c r="E77" s="65">
        <f>SUM(E72:G73)</f>
        <v>114</v>
      </c>
      <c r="F77" s="65">
        <f>SUM(E72:G73)</f>
        <v>114</v>
      </c>
      <c r="G77" s="65">
        <f>SUM(E72:G73)</f>
        <v>114</v>
      </c>
      <c r="H77" s="66"/>
      <c r="I77" s="65">
        <f>SUM(I74,I75)</f>
        <v>65</v>
      </c>
      <c r="J77" s="65">
        <f>SUM(I74,I75)</f>
        <v>65</v>
      </c>
      <c r="K77" s="65">
        <f>SUM(I74,I75)</f>
        <v>65</v>
      </c>
      <c r="L77" s="65">
        <f>I75</f>
        <v>39</v>
      </c>
      <c r="M77" s="65">
        <f>M72</f>
        <v>0</v>
      </c>
      <c r="N77" s="65">
        <f>M72</f>
        <v>0</v>
      </c>
      <c r="O77" s="65">
        <f>M72</f>
        <v>0</v>
      </c>
      <c r="P77" s="65">
        <f>SUM(C77:O77)</f>
        <v>576</v>
      </c>
    </row>
    <row r="78" spans="1:19" x14ac:dyDescent="0.3">
      <c r="A78" s="67" t="s">
        <v>4</v>
      </c>
      <c r="B78" s="68"/>
      <c r="C78" s="69">
        <v>0</v>
      </c>
      <c r="D78" s="69">
        <v>0</v>
      </c>
      <c r="E78" s="69">
        <v>2</v>
      </c>
      <c r="F78" s="69">
        <v>2</v>
      </c>
      <c r="G78" s="69">
        <v>2</v>
      </c>
      <c r="H78" s="66"/>
      <c r="I78" s="69">
        <v>2</v>
      </c>
      <c r="J78" s="69">
        <v>2</v>
      </c>
      <c r="K78" s="69">
        <v>2</v>
      </c>
      <c r="L78" s="69">
        <v>1</v>
      </c>
      <c r="M78" s="69">
        <v>0</v>
      </c>
      <c r="N78" s="69">
        <v>0</v>
      </c>
      <c r="O78" s="69">
        <v>0</v>
      </c>
      <c r="P78" s="69">
        <f>IF(SUM(C78:O78)&gt;35,35,SUM(C78:O78))</f>
        <v>13</v>
      </c>
    </row>
    <row r="79" spans="1:19" x14ac:dyDescent="0.3">
      <c r="A79" s="42" t="s">
        <v>7</v>
      </c>
      <c r="C79" s="43" t="s">
        <v>45</v>
      </c>
      <c r="D79" s="1" t="s">
        <v>9</v>
      </c>
      <c r="E79" s="70" t="s">
        <v>33</v>
      </c>
      <c r="F79" s="16" t="s">
        <v>10</v>
      </c>
      <c r="G79" s="43" t="s">
        <v>8</v>
      </c>
      <c r="H79" s="1" t="s">
        <v>29</v>
      </c>
    </row>
    <row r="80" spans="1:19" x14ac:dyDescent="0.3">
      <c r="A80" s="145" t="s">
        <v>0</v>
      </c>
      <c r="B80" s="53" t="s">
        <v>75</v>
      </c>
      <c r="C80" s="52">
        <v>1</v>
      </c>
      <c r="D80" s="52">
        <v>2</v>
      </c>
      <c r="E80" s="52">
        <v>3</v>
      </c>
      <c r="F80" s="52">
        <v>4</v>
      </c>
      <c r="G80" s="52">
        <v>5</v>
      </c>
      <c r="H80" s="52">
        <v>6</v>
      </c>
      <c r="I80" s="52">
        <v>7</v>
      </c>
      <c r="J80" s="52">
        <v>8</v>
      </c>
      <c r="K80" s="52">
        <v>9</v>
      </c>
      <c r="L80" s="52">
        <v>10</v>
      </c>
      <c r="M80" s="52">
        <v>11</v>
      </c>
      <c r="N80" s="52">
        <v>12</v>
      </c>
      <c r="O80" s="52">
        <v>13</v>
      </c>
      <c r="P80" s="147" t="s">
        <v>2</v>
      </c>
    </row>
    <row r="81" spans="1:16" x14ac:dyDescent="0.3">
      <c r="A81" s="146"/>
      <c r="B81" s="54" t="s">
        <v>1</v>
      </c>
      <c r="C81" s="55" t="s">
        <v>76</v>
      </c>
      <c r="D81" s="55" t="s">
        <v>77</v>
      </c>
      <c r="E81" s="55" t="s">
        <v>78</v>
      </c>
      <c r="F81" s="55" t="s">
        <v>79</v>
      </c>
      <c r="G81" s="55" t="s">
        <v>80</v>
      </c>
      <c r="H81" s="55" t="s">
        <v>81</v>
      </c>
      <c r="I81" s="55" t="s">
        <v>82</v>
      </c>
      <c r="J81" s="55" t="s">
        <v>83</v>
      </c>
      <c r="K81" s="55" t="s">
        <v>84</v>
      </c>
      <c r="L81" s="55" t="s">
        <v>85</v>
      </c>
      <c r="M81" s="55" t="s">
        <v>86</v>
      </c>
      <c r="N81" s="55" t="s">
        <v>87</v>
      </c>
      <c r="O81" s="55" t="s">
        <v>88</v>
      </c>
      <c r="P81" s="148"/>
    </row>
    <row r="82" spans="1:16" x14ac:dyDescent="0.3">
      <c r="A82" s="149" t="s">
        <v>24</v>
      </c>
      <c r="B82" s="150"/>
      <c r="C82" s="47"/>
      <c r="D82" s="47"/>
      <c r="E82" s="111"/>
      <c r="F82" s="111"/>
      <c r="G82" s="111"/>
      <c r="H82" s="59"/>
      <c r="I82" s="111"/>
      <c r="J82" s="111"/>
      <c r="K82" s="111"/>
      <c r="L82" s="111"/>
      <c r="M82" s="111"/>
      <c r="N82" s="111"/>
      <c r="O82" s="111"/>
      <c r="P82" s="120">
        <f t="shared" ref="P82:P87" si="7">SUM(C82:O82)</f>
        <v>0</v>
      </c>
    </row>
    <row r="83" spans="1:16" x14ac:dyDescent="0.3">
      <c r="A83" s="151" t="s">
        <v>25</v>
      </c>
      <c r="B83" s="152"/>
      <c r="C83" s="48"/>
      <c r="D83" s="48"/>
      <c r="E83" s="49"/>
      <c r="F83" s="49"/>
      <c r="G83" s="49"/>
      <c r="H83" s="60"/>
      <c r="I83" s="49"/>
      <c r="J83" s="49"/>
      <c r="K83" s="49"/>
      <c r="L83" s="49"/>
      <c r="M83" s="48"/>
      <c r="N83" s="48"/>
      <c r="O83" s="48"/>
      <c r="P83" s="121">
        <f t="shared" si="7"/>
        <v>0</v>
      </c>
    </row>
    <row r="84" spans="1:16" x14ac:dyDescent="0.3">
      <c r="A84" s="151" t="s">
        <v>26</v>
      </c>
      <c r="B84" s="152"/>
      <c r="C84" s="48"/>
      <c r="D84" s="48"/>
      <c r="E84" s="164">
        <v>26</v>
      </c>
      <c r="F84" s="165"/>
      <c r="G84" s="166"/>
      <c r="H84" s="61"/>
      <c r="I84" s="49"/>
      <c r="J84" s="49"/>
      <c r="K84" s="49"/>
      <c r="L84" s="49"/>
      <c r="M84" s="49"/>
      <c r="N84" s="49"/>
      <c r="O84" s="48"/>
      <c r="P84" s="121">
        <f t="shared" si="7"/>
        <v>26</v>
      </c>
    </row>
    <row r="85" spans="1:16" x14ac:dyDescent="0.3">
      <c r="A85" s="151" t="s">
        <v>27</v>
      </c>
      <c r="B85" s="152"/>
      <c r="C85" s="48"/>
      <c r="D85" s="48"/>
      <c r="E85" s="49"/>
      <c r="F85" s="49"/>
      <c r="G85" s="49"/>
      <c r="H85" s="61"/>
      <c r="I85" s="49"/>
      <c r="J85" s="49"/>
      <c r="K85" s="49"/>
      <c r="L85" s="49"/>
      <c r="M85" s="48"/>
      <c r="N85" s="48"/>
      <c r="O85" s="48"/>
      <c r="P85" s="121">
        <f t="shared" si="7"/>
        <v>0</v>
      </c>
    </row>
    <row r="86" spans="1:16" x14ac:dyDescent="0.3">
      <c r="A86" s="143" t="s">
        <v>28</v>
      </c>
      <c r="B86" s="144"/>
      <c r="C86" s="50"/>
      <c r="D86" s="50"/>
      <c r="E86" s="51"/>
      <c r="F86" s="51"/>
      <c r="G86" s="51"/>
      <c r="H86" s="62"/>
      <c r="I86" s="51"/>
      <c r="J86" s="51"/>
      <c r="K86" s="51"/>
      <c r="L86" s="51"/>
      <c r="M86" s="50"/>
      <c r="N86" s="50"/>
      <c r="O86" s="50"/>
      <c r="P86" s="119">
        <f t="shared" si="7"/>
        <v>0</v>
      </c>
    </row>
    <row r="87" spans="1:16" x14ac:dyDescent="0.3">
      <c r="A87" s="63" t="s">
        <v>3</v>
      </c>
      <c r="B87" s="64"/>
      <c r="C87" s="65">
        <v>0</v>
      </c>
      <c r="D87" s="65">
        <v>0</v>
      </c>
      <c r="E87" s="65">
        <f>SUM(E82:G85)</f>
        <v>26</v>
      </c>
      <c r="F87" s="65">
        <f>SUM(E82:G85)</f>
        <v>26</v>
      </c>
      <c r="G87" s="65">
        <f>SUM(E82:G85)</f>
        <v>26</v>
      </c>
      <c r="H87" s="66"/>
      <c r="I87" s="65">
        <f>SUM(I82:L84)</f>
        <v>0</v>
      </c>
      <c r="J87" s="65">
        <f>SUM(I82:L84)</f>
        <v>0</v>
      </c>
      <c r="K87" s="65">
        <f>SUM(I82:L84)</f>
        <v>0</v>
      </c>
      <c r="L87" s="65">
        <f>SUM(I82:L84)</f>
        <v>0</v>
      </c>
      <c r="M87" s="65">
        <v>0</v>
      </c>
      <c r="N87" s="65">
        <v>0</v>
      </c>
      <c r="O87" s="65">
        <v>0</v>
      </c>
      <c r="P87" s="65">
        <f t="shared" si="7"/>
        <v>78</v>
      </c>
    </row>
    <row r="88" spans="1:16" x14ac:dyDescent="0.3">
      <c r="A88" s="67" t="s">
        <v>4</v>
      </c>
      <c r="B88" s="68"/>
      <c r="C88" s="69">
        <v>0</v>
      </c>
      <c r="D88" s="69">
        <v>0</v>
      </c>
      <c r="E88" s="69">
        <f>COUNTA(E82:G85)</f>
        <v>1</v>
      </c>
      <c r="F88" s="69">
        <f>COUNTA(E82:G85)</f>
        <v>1</v>
      </c>
      <c r="G88" s="69">
        <f>COUNTA(E82:G85)</f>
        <v>1</v>
      </c>
      <c r="H88" s="66"/>
      <c r="I88" s="69">
        <f>COUNTA(I82:L84)</f>
        <v>0</v>
      </c>
      <c r="J88" s="69">
        <f>COUNTA(I82:L84)</f>
        <v>0</v>
      </c>
      <c r="K88" s="69">
        <f>COUNTA(I82:L84)</f>
        <v>0</v>
      </c>
      <c r="L88" s="69">
        <f>COUNTA(I82:L84)</f>
        <v>0</v>
      </c>
      <c r="M88" s="69">
        <v>0</v>
      </c>
      <c r="N88" s="69">
        <v>0</v>
      </c>
      <c r="O88" s="69">
        <v>0</v>
      </c>
      <c r="P88" s="69">
        <f>IF(SUM(C88:O88)&gt;35,35,SUM(C88:O88))</f>
        <v>3</v>
      </c>
    </row>
    <row r="89" spans="1:16" ht="21" x14ac:dyDescent="0.35">
      <c r="A89" s="58" t="s">
        <v>89</v>
      </c>
      <c r="B89" s="58">
        <v>632</v>
      </c>
      <c r="C89" s="58"/>
      <c r="D89" s="58"/>
      <c r="E89" s="58"/>
      <c r="F89" s="9"/>
      <c r="G89" s="9"/>
      <c r="H89" s="14"/>
      <c r="I89" s="9"/>
      <c r="J89" s="9"/>
      <c r="K89" s="9"/>
      <c r="L89" s="9"/>
      <c r="M89" s="9"/>
      <c r="N89" s="9"/>
      <c r="O89" s="9"/>
      <c r="P89" s="195"/>
    </row>
    <row r="90" spans="1:16" x14ac:dyDescent="0.3">
      <c r="A90" s="42" t="s">
        <v>7</v>
      </c>
      <c r="C90" s="70" t="s">
        <v>33</v>
      </c>
      <c r="D90" s="16" t="s">
        <v>9</v>
      </c>
      <c r="E90" s="43" t="s">
        <v>8</v>
      </c>
      <c r="F90" s="1" t="s">
        <v>10</v>
      </c>
      <c r="G90" s="43" t="s">
        <v>8</v>
      </c>
      <c r="H90" s="1" t="s">
        <v>29</v>
      </c>
    </row>
    <row r="91" spans="1:16" x14ac:dyDescent="0.3">
      <c r="A91" s="145" t="s">
        <v>0</v>
      </c>
      <c r="B91" s="53" t="s">
        <v>75</v>
      </c>
      <c r="C91" s="52">
        <v>1</v>
      </c>
      <c r="D91" s="52">
        <v>2</v>
      </c>
      <c r="E91" s="52">
        <v>3</v>
      </c>
      <c r="F91" s="52">
        <v>4</v>
      </c>
      <c r="G91" s="52">
        <v>5</v>
      </c>
      <c r="H91" s="52">
        <v>6</v>
      </c>
      <c r="I91" s="52">
        <v>7</v>
      </c>
      <c r="J91" s="52">
        <v>8</v>
      </c>
      <c r="K91" s="52">
        <v>9</v>
      </c>
      <c r="L91" s="52">
        <v>10</v>
      </c>
      <c r="M91" s="52">
        <v>11</v>
      </c>
      <c r="N91" s="52">
        <v>12</v>
      </c>
      <c r="O91" s="52">
        <v>13</v>
      </c>
      <c r="P91" s="153" t="s">
        <v>2</v>
      </c>
    </row>
    <row r="92" spans="1:16" x14ac:dyDescent="0.3">
      <c r="A92" s="146"/>
      <c r="B92" s="54" t="s">
        <v>1</v>
      </c>
      <c r="C92" s="55" t="s">
        <v>76</v>
      </c>
      <c r="D92" s="55" t="s">
        <v>77</v>
      </c>
      <c r="E92" s="55" t="s">
        <v>78</v>
      </c>
      <c r="F92" s="55" t="s">
        <v>79</v>
      </c>
      <c r="G92" s="55" t="s">
        <v>80</v>
      </c>
      <c r="H92" s="55" t="s">
        <v>81</v>
      </c>
      <c r="I92" s="55" t="s">
        <v>82</v>
      </c>
      <c r="J92" s="55" t="s">
        <v>83</v>
      </c>
      <c r="K92" s="55" t="s">
        <v>84</v>
      </c>
      <c r="L92" s="55" t="s">
        <v>85</v>
      </c>
      <c r="M92" s="55" t="s">
        <v>86</v>
      </c>
      <c r="N92" s="55" t="s">
        <v>87</v>
      </c>
      <c r="O92" s="55" t="s">
        <v>88</v>
      </c>
      <c r="P92" s="154"/>
    </row>
    <row r="93" spans="1:16" x14ac:dyDescent="0.3">
      <c r="A93" s="149" t="s">
        <v>24</v>
      </c>
      <c r="B93" s="150"/>
      <c r="C93" s="47"/>
      <c r="D93" s="158">
        <v>40</v>
      </c>
      <c r="E93" s="159"/>
      <c r="F93" s="159"/>
      <c r="G93" s="160"/>
      <c r="H93" s="59"/>
      <c r="I93" s="158">
        <v>23</v>
      </c>
      <c r="J93" s="159"/>
      <c r="K93" s="160"/>
      <c r="L93" s="111"/>
      <c r="M93" s="111"/>
      <c r="N93" s="111"/>
      <c r="O93" s="111"/>
      <c r="P93" s="72">
        <f>SUM(C93:O93)</f>
        <v>63</v>
      </c>
    </row>
    <row r="94" spans="1:16" x14ac:dyDescent="0.3">
      <c r="A94" s="151" t="s">
        <v>25</v>
      </c>
      <c r="B94" s="152"/>
      <c r="C94" s="48"/>
      <c r="D94" s="48"/>
      <c r="E94" s="167">
        <v>40</v>
      </c>
      <c r="F94" s="168"/>
      <c r="G94" s="169"/>
      <c r="H94" s="60"/>
      <c r="I94" s="49"/>
      <c r="J94" s="49"/>
      <c r="K94" s="49"/>
      <c r="L94" s="49"/>
      <c r="M94" s="48"/>
      <c r="N94" s="48"/>
      <c r="O94" s="48"/>
      <c r="P94" s="73">
        <f t="shared" ref="P94:P97" si="8">SUM(C94:O94)</f>
        <v>40</v>
      </c>
    </row>
    <row r="95" spans="1:16" x14ac:dyDescent="0.3">
      <c r="A95" s="151" t="s">
        <v>26</v>
      </c>
      <c r="B95" s="152"/>
      <c r="C95" s="48"/>
      <c r="D95" s="48"/>
      <c r="E95" s="49"/>
      <c r="F95" s="49"/>
      <c r="G95" s="49"/>
      <c r="H95" s="61"/>
      <c r="I95" s="49"/>
      <c r="J95" s="49"/>
      <c r="K95" s="49"/>
      <c r="L95" s="49"/>
      <c r="M95" s="49"/>
      <c r="N95" s="49"/>
      <c r="O95" s="48"/>
      <c r="P95" s="73">
        <f t="shared" si="8"/>
        <v>0</v>
      </c>
    </row>
    <row r="96" spans="1:16" x14ac:dyDescent="0.3">
      <c r="A96" s="151" t="s">
        <v>27</v>
      </c>
      <c r="B96" s="152"/>
      <c r="C96" s="48"/>
      <c r="D96" s="48"/>
      <c r="E96" s="49"/>
      <c r="F96" s="49"/>
      <c r="G96" s="49"/>
      <c r="H96" s="61"/>
      <c r="I96" s="49"/>
      <c r="J96" s="49"/>
      <c r="K96" s="49"/>
      <c r="L96" s="49"/>
      <c r="M96" s="48"/>
      <c r="N96" s="48"/>
      <c r="O96" s="48"/>
      <c r="P96" s="73">
        <f t="shared" si="8"/>
        <v>0</v>
      </c>
    </row>
    <row r="97" spans="1:16" x14ac:dyDescent="0.3">
      <c r="A97" s="143" t="s">
        <v>28</v>
      </c>
      <c r="B97" s="144"/>
      <c r="C97" s="50"/>
      <c r="D97" s="50"/>
      <c r="E97" s="51"/>
      <c r="F97" s="51"/>
      <c r="G97" s="51"/>
      <c r="H97" s="62"/>
      <c r="I97" s="51"/>
      <c r="J97" s="51"/>
      <c r="K97" s="51"/>
      <c r="L97" s="51"/>
      <c r="M97" s="50"/>
      <c r="N97" s="50"/>
      <c r="O97" s="50"/>
      <c r="P97" s="71">
        <f t="shared" si="8"/>
        <v>0</v>
      </c>
    </row>
    <row r="98" spans="1:16" x14ac:dyDescent="0.3">
      <c r="A98" s="63" t="s">
        <v>3</v>
      </c>
      <c r="B98" s="64"/>
      <c r="C98" s="65">
        <v>0</v>
      </c>
      <c r="D98" s="65">
        <f>D93</f>
        <v>40</v>
      </c>
      <c r="E98" s="65">
        <f>SUM(D93,E94)</f>
        <v>80</v>
      </c>
      <c r="F98" s="65">
        <f>SUM(D93,E94)</f>
        <v>80</v>
      </c>
      <c r="G98" s="65">
        <f>SUM(D93,E94)</f>
        <v>80</v>
      </c>
      <c r="H98" s="66"/>
      <c r="I98" s="65">
        <f>I93</f>
        <v>23</v>
      </c>
      <c r="J98" s="65">
        <f>I93</f>
        <v>23</v>
      </c>
      <c r="K98" s="65">
        <f>I93</f>
        <v>23</v>
      </c>
      <c r="L98" s="65">
        <v>0</v>
      </c>
      <c r="M98" s="65">
        <f>M93</f>
        <v>0</v>
      </c>
      <c r="N98" s="65">
        <f>M93</f>
        <v>0</v>
      </c>
      <c r="O98" s="65">
        <f>M93</f>
        <v>0</v>
      </c>
      <c r="P98" s="65">
        <f>SUM(C98:O98)</f>
        <v>349</v>
      </c>
    </row>
    <row r="99" spans="1:16" x14ac:dyDescent="0.3">
      <c r="A99" s="67" t="s">
        <v>4</v>
      </c>
      <c r="B99" s="68"/>
      <c r="C99" s="69">
        <v>0</v>
      </c>
      <c r="D99" s="69">
        <v>1</v>
      </c>
      <c r="E99" s="69">
        <v>2</v>
      </c>
      <c r="F99" s="69">
        <v>2</v>
      </c>
      <c r="G99" s="69">
        <v>2</v>
      </c>
      <c r="H99" s="66"/>
      <c r="I99" s="69">
        <v>1</v>
      </c>
      <c r="J99" s="69">
        <v>1</v>
      </c>
      <c r="K99" s="69">
        <v>1</v>
      </c>
      <c r="L99" s="69">
        <v>0</v>
      </c>
      <c r="M99" s="69">
        <v>0</v>
      </c>
      <c r="N99" s="69">
        <v>0</v>
      </c>
      <c r="O99" s="69">
        <v>0</v>
      </c>
      <c r="P99" s="69">
        <f>IF(SUM(C99:O99)&gt;35,35,SUM(C99:O99))</f>
        <v>10</v>
      </c>
    </row>
    <row r="100" spans="1:16" x14ac:dyDescent="0.3">
      <c r="A100" s="42" t="s">
        <v>7</v>
      </c>
      <c r="C100" s="43" t="s">
        <v>45</v>
      </c>
      <c r="D100" s="1" t="s">
        <v>9</v>
      </c>
      <c r="E100" s="70" t="s">
        <v>33</v>
      </c>
      <c r="F100" s="16" t="s">
        <v>10</v>
      </c>
      <c r="G100" s="43" t="s">
        <v>8</v>
      </c>
      <c r="H100" s="1" t="s">
        <v>29</v>
      </c>
    </row>
    <row r="101" spans="1:16" x14ac:dyDescent="0.3">
      <c r="A101" s="145" t="s">
        <v>0</v>
      </c>
      <c r="B101" s="53" t="s">
        <v>75</v>
      </c>
      <c r="C101" s="52">
        <v>1</v>
      </c>
      <c r="D101" s="52">
        <v>2</v>
      </c>
      <c r="E101" s="52">
        <v>3</v>
      </c>
      <c r="F101" s="52">
        <v>4</v>
      </c>
      <c r="G101" s="52">
        <v>5</v>
      </c>
      <c r="H101" s="52">
        <v>6</v>
      </c>
      <c r="I101" s="52">
        <v>7</v>
      </c>
      <c r="J101" s="52">
        <v>8</v>
      </c>
      <c r="K101" s="52">
        <v>9</v>
      </c>
      <c r="L101" s="52">
        <v>10</v>
      </c>
      <c r="M101" s="52">
        <v>11</v>
      </c>
      <c r="N101" s="52">
        <v>12</v>
      </c>
      <c r="O101" s="52">
        <v>13</v>
      </c>
      <c r="P101" s="147" t="s">
        <v>2</v>
      </c>
    </row>
    <row r="102" spans="1:16" x14ac:dyDescent="0.3">
      <c r="A102" s="146"/>
      <c r="B102" s="54" t="s">
        <v>1</v>
      </c>
      <c r="C102" s="55" t="s">
        <v>76</v>
      </c>
      <c r="D102" s="55" t="s">
        <v>77</v>
      </c>
      <c r="E102" s="55" t="s">
        <v>78</v>
      </c>
      <c r="F102" s="55" t="s">
        <v>79</v>
      </c>
      <c r="G102" s="55" t="s">
        <v>80</v>
      </c>
      <c r="H102" s="55" t="s">
        <v>81</v>
      </c>
      <c r="I102" s="55" t="s">
        <v>82</v>
      </c>
      <c r="J102" s="55" t="s">
        <v>83</v>
      </c>
      <c r="K102" s="55" t="s">
        <v>84</v>
      </c>
      <c r="L102" s="55" t="s">
        <v>85</v>
      </c>
      <c r="M102" s="55" t="s">
        <v>86</v>
      </c>
      <c r="N102" s="55" t="s">
        <v>87</v>
      </c>
      <c r="O102" s="55" t="s">
        <v>88</v>
      </c>
      <c r="P102" s="148"/>
    </row>
    <row r="103" spans="1:16" x14ac:dyDescent="0.3">
      <c r="A103" s="149" t="s">
        <v>24</v>
      </c>
      <c r="B103" s="150"/>
      <c r="C103" s="47"/>
      <c r="D103" s="47"/>
      <c r="E103" s="111"/>
      <c r="F103" s="111"/>
      <c r="G103" s="111"/>
      <c r="H103" s="59"/>
      <c r="I103" s="111"/>
      <c r="J103" s="111"/>
      <c r="K103" s="111"/>
      <c r="L103" s="111"/>
      <c r="M103" s="111"/>
      <c r="N103" s="111"/>
      <c r="O103" s="111"/>
      <c r="P103" s="120">
        <f t="shared" ref="P103:P108" si="9">SUM(C103:O103)</f>
        <v>0</v>
      </c>
    </row>
    <row r="104" spans="1:16" x14ac:dyDescent="0.3">
      <c r="A104" s="151" t="s">
        <v>25</v>
      </c>
      <c r="B104" s="152"/>
      <c r="C104" s="48"/>
      <c r="D104" s="48"/>
      <c r="E104" s="49"/>
      <c r="F104" s="49"/>
      <c r="G104" s="49"/>
      <c r="H104" s="60"/>
      <c r="I104" s="49"/>
      <c r="J104" s="49"/>
      <c r="K104" s="49"/>
      <c r="L104" s="49"/>
      <c r="M104" s="48"/>
      <c r="N104" s="48"/>
      <c r="O104" s="48"/>
      <c r="P104" s="121">
        <f t="shared" si="9"/>
        <v>0</v>
      </c>
    </row>
    <row r="105" spans="1:16" x14ac:dyDescent="0.3">
      <c r="A105" s="151" t="s">
        <v>26</v>
      </c>
      <c r="B105" s="152"/>
      <c r="C105" s="48"/>
      <c r="D105" s="48"/>
      <c r="E105" s="164">
        <v>47</v>
      </c>
      <c r="F105" s="165"/>
      <c r="G105" s="166"/>
      <c r="H105" s="61"/>
      <c r="I105" s="49"/>
      <c r="J105" s="49"/>
      <c r="K105" s="49"/>
      <c r="L105" s="49"/>
      <c r="M105" s="49"/>
      <c r="N105" s="49"/>
      <c r="O105" s="48"/>
      <c r="P105" s="121">
        <f t="shared" si="9"/>
        <v>47</v>
      </c>
    </row>
    <row r="106" spans="1:16" x14ac:dyDescent="0.3">
      <c r="A106" s="151" t="s">
        <v>27</v>
      </c>
      <c r="B106" s="152"/>
      <c r="C106" s="48"/>
      <c r="D106" s="48"/>
      <c r="E106" s="49"/>
      <c r="F106" s="49"/>
      <c r="G106" s="49"/>
      <c r="H106" s="61"/>
      <c r="I106" s="49"/>
      <c r="J106" s="49"/>
      <c r="K106" s="49"/>
      <c r="L106" s="49"/>
      <c r="M106" s="48"/>
      <c r="N106" s="48"/>
      <c r="O106" s="48"/>
      <c r="P106" s="121">
        <f t="shared" si="9"/>
        <v>0</v>
      </c>
    </row>
    <row r="107" spans="1:16" x14ac:dyDescent="0.3">
      <c r="A107" s="143" t="s">
        <v>28</v>
      </c>
      <c r="B107" s="144"/>
      <c r="C107" s="50"/>
      <c r="D107" s="50"/>
      <c r="E107" s="161">
        <v>50</v>
      </c>
      <c r="F107" s="162"/>
      <c r="G107" s="163"/>
      <c r="H107" s="62"/>
      <c r="I107" s="51"/>
      <c r="J107" s="51"/>
      <c r="K107" s="51"/>
      <c r="L107" s="51"/>
      <c r="M107" s="50"/>
      <c r="N107" s="50"/>
      <c r="O107" s="50"/>
      <c r="P107" s="119">
        <f t="shared" si="9"/>
        <v>50</v>
      </c>
    </row>
    <row r="108" spans="1:16" x14ac:dyDescent="0.3">
      <c r="A108" s="63" t="s">
        <v>3</v>
      </c>
      <c r="B108" s="64"/>
      <c r="C108" s="65">
        <v>0</v>
      </c>
      <c r="D108" s="65">
        <v>0</v>
      </c>
      <c r="E108" s="65">
        <f>SUM(E105,E107)</f>
        <v>97</v>
      </c>
      <c r="F108" s="65">
        <f>SUM(E105,E107)</f>
        <v>97</v>
      </c>
      <c r="G108" s="65">
        <f>SUM(E105,E107)</f>
        <v>97</v>
      </c>
      <c r="H108" s="66"/>
      <c r="I108" s="65">
        <f>SUM(I103:L105)</f>
        <v>0</v>
      </c>
      <c r="J108" s="65">
        <f>SUM(I103:L105)</f>
        <v>0</v>
      </c>
      <c r="K108" s="65">
        <f>SUM(I103:L105)</f>
        <v>0</v>
      </c>
      <c r="L108" s="65">
        <f>SUM(I103:L105)</f>
        <v>0</v>
      </c>
      <c r="M108" s="65">
        <v>0</v>
      </c>
      <c r="N108" s="65">
        <v>0</v>
      </c>
      <c r="O108" s="65">
        <v>0</v>
      </c>
      <c r="P108" s="65">
        <f t="shared" si="9"/>
        <v>291</v>
      </c>
    </row>
    <row r="109" spans="1:16" x14ac:dyDescent="0.3">
      <c r="A109" s="67" t="s">
        <v>4</v>
      </c>
      <c r="B109" s="68"/>
      <c r="C109" s="69">
        <v>0</v>
      </c>
      <c r="D109" s="69">
        <v>0</v>
      </c>
      <c r="E109" s="69">
        <v>2</v>
      </c>
      <c r="F109" s="69">
        <v>2</v>
      </c>
      <c r="G109" s="69">
        <v>2</v>
      </c>
      <c r="H109" s="66"/>
      <c r="I109" s="69">
        <f>COUNTA(I103:L105)</f>
        <v>0</v>
      </c>
      <c r="J109" s="69">
        <f>COUNTA(I103:L105)</f>
        <v>0</v>
      </c>
      <c r="K109" s="69">
        <f>COUNTA(I103:L105)</f>
        <v>0</v>
      </c>
      <c r="L109" s="69">
        <f>COUNTA(I103:L105)</f>
        <v>0</v>
      </c>
      <c r="M109" s="69">
        <v>0</v>
      </c>
      <c r="N109" s="69">
        <v>0</v>
      </c>
      <c r="O109" s="69">
        <v>0</v>
      </c>
      <c r="P109" s="69">
        <f>IF(SUM(C109:O109)&gt;35,35,SUM(C109:O109))</f>
        <v>6</v>
      </c>
    </row>
    <row r="110" spans="1:16" ht="21" x14ac:dyDescent="0.35">
      <c r="A110" s="58" t="s">
        <v>89</v>
      </c>
      <c r="B110" s="58">
        <v>633</v>
      </c>
      <c r="C110" s="58"/>
      <c r="D110" s="58"/>
      <c r="E110" s="58"/>
      <c r="F110" s="9"/>
      <c r="G110" s="9"/>
      <c r="H110" s="14"/>
      <c r="I110" s="9"/>
      <c r="J110" s="9"/>
      <c r="K110" s="9"/>
      <c r="L110" s="9"/>
      <c r="M110" s="9"/>
      <c r="N110" s="9"/>
      <c r="O110" s="9"/>
      <c r="P110" s="195"/>
    </row>
    <row r="111" spans="1:16" x14ac:dyDescent="0.3">
      <c r="A111" s="42" t="s">
        <v>7</v>
      </c>
      <c r="C111" s="70" t="s">
        <v>33</v>
      </c>
      <c r="D111" s="16" t="s">
        <v>9</v>
      </c>
      <c r="E111" s="43" t="s">
        <v>8</v>
      </c>
      <c r="F111" s="1" t="s">
        <v>10</v>
      </c>
      <c r="G111" s="43" t="s">
        <v>8</v>
      </c>
      <c r="H111" s="1" t="s">
        <v>29</v>
      </c>
    </row>
    <row r="112" spans="1:16" x14ac:dyDescent="0.3">
      <c r="A112" s="145" t="s">
        <v>0</v>
      </c>
      <c r="B112" s="53" t="s">
        <v>75</v>
      </c>
      <c r="C112" s="52">
        <v>1</v>
      </c>
      <c r="D112" s="52">
        <v>2</v>
      </c>
      <c r="E112" s="52">
        <v>3</v>
      </c>
      <c r="F112" s="52">
        <v>4</v>
      </c>
      <c r="G112" s="52">
        <v>5</v>
      </c>
      <c r="H112" s="52">
        <v>6</v>
      </c>
      <c r="I112" s="52">
        <v>7</v>
      </c>
      <c r="J112" s="52">
        <v>8</v>
      </c>
      <c r="K112" s="52">
        <v>9</v>
      </c>
      <c r="L112" s="52">
        <v>10</v>
      </c>
      <c r="M112" s="52">
        <v>11</v>
      </c>
      <c r="N112" s="52">
        <v>12</v>
      </c>
      <c r="O112" s="52">
        <v>13</v>
      </c>
      <c r="P112" s="153" t="s">
        <v>2</v>
      </c>
    </row>
    <row r="113" spans="1:16" x14ac:dyDescent="0.3">
      <c r="A113" s="146"/>
      <c r="B113" s="54" t="s">
        <v>1</v>
      </c>
      <c r="C113" s="55" t="s">
        <v>76</v>
      </c>
      <c r="D113" s="55" t="s">
        <v>77</v>
      </c>
      <c r="E113" s="55" t="s">
        <v>78</v>
      </c>
      <c r="F113" s="55" t="s">
        <v>79</v>
      </c>
      <c r="G113" s="55" t="s">
        <v>80</v>
      </c>
      <c r="H113" s="55" t="s">
        <v>81</v>
      </c>
      <c r="I113" s="55" t="s">
        <v>82</v>
      </c>
      <c r="J113" s="55" t="s">
        <v>83</v>
      </c>
      <c r="K113" s="55" t="s">
        <v>84</v>
      </c>
      <c r="L113" s="55" t="s">
        <v>85</v>
      </c>
      <c r="M113" s="55" t="s">
        <v>86</v>
      </c>
      <c r="N113" s="55" t="s">
        <v>87</v>
      </c>
      <c r="O113" s="55" t="s">
        <v>88</v>
      </c>
      <c r="P113" s="154"/>
    </row>
    <row r="114" spans="1:16" x14ac:dyDescent="0.3">
      <c r="A114" s="149" t="s">
        <v>24</v>
      </c>
      <c r="B114" s="150"/>
      <c r="C114" s="47"/>
      <c r="D114" s="111"/>
      <c r="E114" s="111"/>
      <c r="F114" s="196"/>
      <c r="G114" s="196"/>
      <c r="H114" s="197"/>
      <c r="I114" s="196"/>
      <c r="J114" s="196"/>
      <c r="K114" s="111"/>
      <c r="L114" s="111"/>
      <c r="M114" s="111"/>
      <c r="N114" s="111"/>
      <c r="O114" s="111"/>
      <c r="P114" s="72">
        <f>SUM(C114:O114)</f>
        <v>0</v>
      </c>
    </row>
    <row r="115" spans="1:16" x14ac:dyDescent="0.3">
      <c r="A115" s="151" t="s">
        <v>25</v>
      </c>
      <c r="B115" s="152"/>
      <c r="C115" s="48"/>
      <c r="D115" s="48"/>
      <c r="E115" s="49"/>
      <c r="F115" s="200" t="s">
        <v>112</v>
      </c>
      <c r="G115" s="201"/>
      <c r="H115" s="201"/>
      <c r="I115" s="201"/>
      <c r="J115" s="202"/>
      <c r="K115" s="49"/>
      <c r="L115" s="49"/>
      <c r="M115" s="48"/>
      <c r="N115" s="48"/>
      <c r="O115" s="48"/>
      <c r="P115" s="73">
        <f t="shared" ref="P115:P118" si="10">SUM(C115:O115)</f>
        <v>0</v>
      </c>
    </row>
    <row r="116" spans="1:16" x14ac:dyDescent="0.3">
      <c r="A116" s="151" t="s">
        <v>26</v>
      </c>
      <c r="B116" s="152"/>
      <c r="C116" s="48"/>
      <c r="D116" s="48"/>
      <c r="E116" s="49"/>
      <c r="F116" s="198"/>
      <c r="G116" s="198"/>
      <c r="H116" s="199"/>
      <c r="I116" s="198"/>
      <c r="J116" s="198"/>
      <c r="K116" s="49"/>
      <c r="L116" s="49"/>
      <c r="M116" s="49"/>
      <c r="N116" s="49"/>
      <c r="O116" s="48"/>
      <c r="P116" s="73">
        <f t="shared" si="10"/>
        <v>0</v>
      </c>
    </row>
    <row r="117" spans="1:16" x14ac:dyDescent="0.3">
      <c r="A117" s="151" t="s">
        <v>27</v>
      </c>
      <c r="B117" s="152"/>
      <c r="C117" s="48"/>
      <c r="D117" s="48"/>
      <c r="E117" s="49"/>
      <c r="F117" s="49"/>
      <c r="G117" s="49"/>
      <c r="H117" s="61"/>
      <c r="I117" s="49"/>
      <c r="J117" s="49"/>
      <c r="K117" s="49"/>
      <c r="L117" s="49"/>
      <c r="M117" s="48"/>
      <c r="N117" s="48"/>
      <c r="O117" s="48"/>
      <c r="P117" s="73">
        <f t="shared" si="10"/>
        <v>0</v>
      </c>
    </row>
    <row r="118" spans="1:16" x14ac:dyDescent="0.3">
      <c r="A118" s="143" t="s">
        <v>28</v>
      </c>
      <c r="B118" s="144"/>
      <c r="C118" s="50"/>
      <c r="D118" s="50"/>
      <c r="E118" s="51"/>
      <c r="F118" s="51"/>
      <c r="G118" s="51"/>
      <c r="H118" s="62"/>
      <c r="I118" s="51"/>
      <c r="J118" s="51"/>
      <c r="K118" s="51"/>
      <c r="L118" s="51"/>
      <c r="M118" s="50"/>
      <c r="N118" s="50"/>
      <c r="O118" s="50"/>
      <c r="P118" s="71">
        <f t="shared" si="10"/>
        <v>0</v>
      </c>
    </row>
    <row r="119" spans="1:16" x14ac:dyDescent="0.3">
      <c r="A119" s="63" t="s">
        <v>3</v>
      </c>
      <c r="B119" s="64"/>
      <c r="C119" s="65">
        <v>0</v>
      </c>
      <c r="D119" s="65">
        <v>0</v>
      </c>
      <c r="E119" s="65">
        <v>0</v>
      </c>
      <c r="F119" s="65">
        <v>0</v>
      </c>
      <c r="G119" s="65">
        <v>0</v>
      </c>
      <c r="H119" s="66"/>
      <c r="I119" s="65">
        <v>0</v>
      </c>
      <c r="J119" s="65">
        <v>0</v>
      </c>
      <c r="K119" s="65">
        <v>0</v>
      </c>
      <c r="L119" s="65">
        <v>0</v>
      </c>
      <c r="M119" s="65">
        <f>M114</f>
        <v>0</v>
      </c>
      <c r="N119" s="65">
        <f>M114</f>
        <v>0</v>
      </c>
      <c r="O119" s="65">
        <f>M114</f>
        <v>0</v>
      </c>
      <c r="P119" s="65">
        <f>SUM(C119:O119)</f>
        <v>0</v>
      </c>
    </row>
    <row r="120" spans="1:16" x14ac:dyDescent="0.3">
      <c r="A120" s="67" t="s">
        <v>4</v>
      </c>
      <c r="B120" s="68"/>
      <c r="C120" s="69">
        <v>0</v>
      </c>
      <c r="D120" s="69">
        <v>0</v>
      </c>
      <c r="E120" s="69">
        <v>0</v>
      </c>
      <c r="F120" s="69">
        <v>0</v>
      </c>
      <c r="G120" s="69">
        <v>0</v>
      </c>
      <c r="H120" s="66"/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f>IF(SUM(C120:O120)&gt;35,35,SUM(C120:O120))</f>
        <v>0</v>
      </c>
    </row>
    <row r="121" spans="1:16" x14ac:dyDescent="0.3">
      <c r="A121" s="42" t="s">
        <v>7</v>
      </c>
      <c r="C121" s="43" t="s">
        <v>45</v>
      </c>
      <c r="D121" s="1" t="s">
        <v>9</v>
      </c>
      <c r="E121" s="70" t="s">
        <v>33</v>
      </c>
      <c r="F121" s="16" t="s">
        <v>10</v>
      </c>
      <c r="G121" s="43" t="s">
        <v>8</v>
      </c>
      <c r="H121" s="1" t="s">
        <v>29</v>
      </c>
    </row>
    <row r="122" spans="1:16" x14ac:dyDescent="0.3">
      <c r="A122" s="145" t="s">
        <v>0</v>
      </c>
      <c r="B122" s="53" t="s">
        <v>75</v>
      </c>
      <c r="C122" s="52">
        <v>1</v>
      </c>
      <c r="D122" s="52">
        <v>2</v>
      </c>
      <c r="E122" s="52">
        <v>3</v>
      </c>
      <c r="F122" s="52">
        <v>4</v>
      </c>
      <c r="G122" s="52">
        <v>5</v>
      </c>
      <c r="H122" s="52">
        <v>6</v>
      </c>
      <c r="I122" s="52">
        <v>7</v>
      </c>
      <c r="J122" s="52">
        <v>8</v>
      </c>
      <c r="K122" s="52">
        <v>9</v>
      </c>
      <c r="L122" s="52">
        <v>10</v>
      </c>
      <c r="M122" s="52">
        <v>11</v>
      </c>
      <c r="N122" s="52">
        <v>12</v>
      </c>
      <c r="O122" s="52">
        <v>13</v>
      </c>
      <c r="P122" s="147" t="s">
        <v>2</v>
      </c>
    </row>
    <row r="123" spans="1:16" x14ac:dyDescent="0.3">
      <c r="A123" s="146"/>
      <c r="B123" s="54" t="s">
        <v>1</v>
      </c>
      <c r="C123" s="55" t="s">
        <v>76</v>
      </c>
      <c r="D123" s="55" t="s">
        <v>77</v>
      </c>
      <c r="E123" s="55" t="s">
        <v>78</v>
      </c>
      <c r="F123" s="55" t="s">
        <v>79</v>
      </c>
      <c r="G123" s="55" t="s">
        <v>80</v>
      </c>
      <c r="H123" s="55" t="s">
        <v>81</v>
      </c>
      <c r="I123" s="55" t="s">
        <v>82</v>
      </c>
      <c r="J123" s="55" t="s">
        <v>83</v>
      </c>
      <c r="K123" s="55" t="s">
        <v>84</v>
      </c>
      <c r="L123" s="55" t="s">
        <v>85</v>
      </c>
      <c r="M123" s="55" t="s">
        <v>86</v>
      </c>
      <c r="N123" s="55" t="s">
        <v>87</v>
      </c>
      <c r="O123" s="55" t="s">
        <v>88</v>
      </c>
      <c r="P123" s="148"/>
    </row>
    <row r="124" spans="1:16" x14ac:dyDescent="0.3">
      <c r="A124" s="149" t="s">
        <v>24</v>
      </c>
      <c r="B124" s="150"/>
      <c r="C124" s="47"/>
      <c r="D124" s="47"/>
      <c r="E124" s="158">
        <v>41</v>
      </c>
      <c r="F124" s="159"/>
      <c r="G124" s="160"/>
      <c r="H124" s="59"/>
      <c r="I124" s="111"/>
      <c r="J124" s="111"/>
      <c r="K124" s="111"/>
      <c r="L124" s="111"/>
      <c r="M124" s="111"/>
      <c r="N124" s="111"/>
      <c r="O124" s="111"/>
      <c r="P124" s="120">
        <f t="shared" ref="P124:P129" si="11">SUM(C124:O124)</f>
        <v>41</v>
      </c>
    </row>
    <row r="125" spans="1:16" x14ac:dyDescent="0.3">
      <c r="A125" s="151" t="s">
        <v>25</v>
      </c>
      <c r="B125" s="152"/>
      <c r="C125" s="48"/>
      <c r="D125" s="48"/>
      <c r="E125" s="49"/>
      <c r="F125" s="49"/>
      <c r="G125" s="49"/>
      <c r="H125" s="60"/>
      <c r="I125" s="49"/>
      <c r="J125" s="49"/>
      <c r="K125" s="49"/>
      <c r="L125" s="49"/>
      <c r="M125" s="48"/>
      <c r="N125" s="48"/>
      <c r="O125" s="48"/>
      <c r="P125" s="121">
        <f t="shared" si="11"/>
        <v>0</v>
      </c>
    </row>
    <row r="126" spans="1:16" x14ac:dyDescent="0.3">
      <c r="A126" s="151" t="s">
        <v>26</v>
      </c>
      <c r="B126" s="152"/>
      <c r="C126" s="48"/>
      <c r="D126" s="48"/>
      <c r="E126" s="49"/>
      <c r="F126" s="49"/>
      <c r="G126" s="49"/>
      <c r="H126" s="61"/>
      <c r="I126" s="49"/>
      <c r="J126" s="49"/>
      <c r="K126" s="49"/>
      <c r="L126" s="49"/>
      <c r="M126" s="49"/>
      <c r="N126" s="49"/>
      <c r="O126" s="48"/>
      <c r="P126" s="121">
        <f t="shared" si="11"/>
        <v>0</v>
      </c>
    </row>
    <row r="127" spans="1:16" x14ac:dyDescent="0.3">
      <c r="A127" s="151" t="s">
        <v>27</v>
      </c>
      <c r="B127" s="152"/>
      <c r="C127" s="48"/>
      <c r="D127" s="48"/>
      <c r="E127" s="155">
        <v>41</v>
      </c>
      <c r="F127" s="156"/>
      <c r="G127" s="157"/>
      <c r="H127" s="61"/>
      <c r="I127" s="155">
        <v>40</v>
      </c>
      <c r="J127" s="156"/>
      <c r="K127" s="156"/>
      <c r="L127" s="156"/>
      <c r="M127" s="157"/>
      <c r="N127" s="48"/>
      <c r="O127" s="48"/>
      <c r="P127" s="121">
        <f t="shared" si="11"/>
        <v>81</v>
      </c>
    </row>
    <row r="128" spans="1:16" x14ac:dyDescent="0.3">
      <c r="A128" s="143" t="s">
        <v>28</v>
      </c>
      <c r="B128" s="144"/>
      <c r="C128" s="50"/>
      <c r="D128" s="50"/>
      <c r="E128" s="51"/>
      <c r="F128" s="51"/>
      <c r="G128" s="51"/>
      <c r="H128" s="62"/>
      <c r="I128" s="51"/>
      <c r="J128" s="51"/>
      <c r="K128" s="51"/>
      <c r="L128" s="51"/>
      <c r="M128" s="50"/>
      <c r="N128" s="50"/>
      <c r="O128" s="50"/>
      <c r="P128" s="119">
        <f t="shared" si="11"/>
        <v>0</v>
      </c>
    </row>
    <row r="129" spans="1:16" x14ac:dyDescent="0.3">
      <c r="A129" s="63" t="s">
        <v>3</v>
      </c>
      <c r="B129" s="64"/>
      <c r="C129" s="65">
        <v>0</v>
      </c>
      <c r="D129" s="65">
        <v>0</v>
      </c>
      <c r="E129" s="65">
        <f>SUM(E124,E127)</f>
        <v>82</v>
      </c>
      <c r="F129" s="65">
        <f>SUM(E124,E127)</f>
        <v>82</v>
      </c>
      <c r="G129" s="65">
        <f>SUM(E124,E127)</f>
        <v>82</v>
      </c>
      <c r="H129" s="66"/>
      <c r="I129" s="65">
        <f>I127</f>
        <v>40</v>
      </c>
      <c r="J129" s="65">
        <f>I127</f>
        <v>40</v>
      </c>
      <c r="K129" s="65">
        <f>I127</f>
        <v>40</v>
      </c>
      <c r="L129" s="65">
        <f>I127</f>
        <v>40</v>
      </c>
      <c r="M129" s="65">
        <f>I127</f>
        <v>40</v>
      </c>
      <c r="N129" s="65">
        <v>0</v>
      </c>
      <c r="O129" s="65">
        <v>0</v>
      </c>
      <c r="P129" s="65">
        <f t="shared" si="11"/>
        <v>446</v>
      </c>
    </row>
    <row r="130" spans="1:16" x14ac:dyDescent="0.3">
      <c r="A130" s="67" t="s">
        <v>4</v>
      </c>
      <c r="B130" s="68"/>
      <c r="C130" s="69">
        <v>0</v>
      </c>
      <c r="D130" s="69">
        <v>0</v>
      </c>
      <c r="E130" s="69">
        <v>2</v>
      </c>
      <c r="F130" s="69">
        <v>2</v>
      </c>
      <c r="G130" s="69">
        <v>2</v>
      </c>
      <c r="H130" s="66"/>
      <c r="I130" s="69">
        <v>1</v>
      </c>
      <c r="J130" s="69">
        <v>1</v>
      </c>
      <c r="K130" s="69">
        <v>1</v>
      </c>
      <c r="L130" s="69">
        <v>1</v>
      </c>
      <c r="M130" s="69">
        <v>1</v>
      </c>
      <c r="N130" s="69">
        <v>0</v>
      </c>
      <c r="O130" s="69">
        <v>0</v>
      </c>
      <c r="P130" s="69">
        <f>IF(SUM(C130:O130)&gt;35,35,SUM(C130:O130))</f>
        <v>11</v>
      </c>
    </row>
  </sheetData>
  <mergeCells count="138">
    <mergeCell ref="F115:J115"/>
    <mergeCell ref="P17:P18"/>
    <mergeCell ref="E19:G19"/>
    <mergeCell ref="E30:G30"/>
    <mergeCell ref="E31:G31"/>
    <mergeCell ref="E32:G32"/>
    <mergeCell ref="E33:G33"/>
    <mergeCell ref="I33:K33"/>
    <mergeCell ref="I34:K34"/>
    <mergeCell ref="E40:G40"/>
    <mergeCell ref="I31:K31"/>
    <mergeCell ref="I32:K32"/>
    <mergeCell ref="M32:O32"/>
    <mergeCell ref="L19:N19"/>
    <mergeCell ref="I20:K20"/>
    <mergeCell ref="I21:K21"/>
    <mergeCell ref="I22:K22"/>
    <mergeCell ref="E23:G23"/>
    <mergeCell ref="I23:K23"/>
    <mergeCell ref="A2:P2"/>
    <mergeCell ref="A9:B9"/>
    <mergeCell ref="A10:B10"/>
    <mergeCell ref="A11:B11"/>
    <mergeCell ref="B4:D4"/>
    <mergeCell ref="A7:A8"/>
    <mergeCell ref="P7:P8"/>
    <mergeCell ref="A12:B12"/>
    <mergeCell ref="A13:B13"/>
    <mergeCell ref="I11:K11"/>
    <mergeCell ref="L11:O11"/>
    <mergeCell ref="M12:O12"/>
    <mergeCell ref="I13:K13"/>
    <mergeCell ref="A30:B30"/>
    <mergeCell ref="A31:B31"/>
    <mergeCell ref="A32:B32"/>
    <mergeCell ref="A33:B33"/>
    <mergeCell ref="A34:B34"/>
    <mergeCell ref="A23:B23"/>
    <mergeCell ref="A28:A29"/>
    <mergeCell ref="A17:A18"/>
    <mergeCell ref="A19:B19"/>
    <mergeCell ref="A20:B20"/>
    <mergeCell ref="A21:B21"/>
    <mergeCell ref="A22:B22"/>
    <mergeCell ref="P59:P60"/>
    <mergeCell ref="P49:P50"/>
    <mergeCell ref="E11:G11"/>
    <mergeCell ref="E13:G13"/>
    <mergeCell ref="P28:P29"/>
    <mergeCell ref="P38:P39"/>
    <mergeCell ref="E21:G21"/>
    <mergeCell ref="A65:B65"/>
    <mergeCell ref="A61:B61"/>
    <mergeCell ref="A62:B62"/>
    <mergeCell ref="A63:B63"/>
    <mergeCell ref="A64:B64"/>
    <mergeCell ref="A52:B52"/>
    <mergeCell ref="A53:B53"/>
    <mergeCell ref="A54:B54"/>
    <mergeCell ref="A55:B55"/>
    <mergeCell ref="A59:A60"/>
    <mergeCell ref="A49:A50"/>
    <mergeCell ref="A51:B51"/>
    <mergeCell ref="A42:B42"/>
    <mergeCell ref="A43:B43"/>
    <mergeCell ref="A44:B44"/>
    <mergeCell ref="A38:A39"/>
    <mergeCell ref="A40:B40"/>
    <mergeCell ref="P80:P81"/>
    <mergeCell ref="A82:B82"/>
    <mergeCell ref="I75:L75"/>
    <mergeCell ref="A70:A71"/>
    <mergeCell ref="P70:P71"/>
    <mergeCell ref="A72:B72"/>
    <mergeCell ref="A73:B73"/>
    <mergeCell ref="A74:B74"/>
    <mergeCell ref="E72:G72"/>
    <mergeCell ref="E73:G73"/>
    <mergeCell ref="I74:K74"/>
    <mergeCell ref="A101:A102"/>
    <mergeCell ref="A103:B103"/>
    <mergeCell ref="A83:B83"/>
    <mergeCell ref="A84:B84"/>
    <mergeCell ref="A85:B85"/>
    <mergeCell ref="A86:B86"/>
    <mergeCell ref="A91:A92"/>
    <mergeCell ref="A75:B75"/>
    <mergeCell ref="A76:B76"/>
    <mergeCell ref="A80:A81"/>
    <mergeCell ref="A41:B41"/>
    <mergeCell ref="E41:G41"/>
    <mergeCell ref="E54:G54"/>
    <mergeCell ref="I54:K54"/>
    <mergeCell ref="I55:K55"/>
    <mergeCell ref="L55:M55"/>
    <mergeCell ref="I61:K61"/>
    <mergeCell ref="E63:G63"/>
    <mergeCell ref="E64:G64"/>
    <mergeCell ref="I63:K63"/>
    <mergeCell ref="M41:O41"/>
    <mergeCell ref="E42:G42"/>
    <mergeCell ref="E44:G44"/>
    <mergeCell ref="I44:K44"/>
    <mergeCell ref="I51:K51"/>
    <mergeCell ref="A115:B115"/>
    <mergeCell ref="A116:B116"/>
    <mergeCell ref="A117:B117"/>
    <mergeCell ref="A118:B118"/>
    <mergeCell ref="E107:G107"/>
    <mergeCell ref="A112:A113"/>
    <mergeCell ref="P112:P113"/>
    <mergeCell ref="A114:B114"/>
    <mergeCell ref="E84:G84"/>
    <mergeCell ref="D93:G93"/>
    <mergeCell ref="I93:K93"/>
    <mergeCell ref="E94:G94"/>
    <mergeCell ref="E105:G105"/>
    <mergeCell ref="P101:P102"/>
    <mergeCell ref="A104:B104"/>
    <mergeCell ref="P91:P92"/>
    <mergeCell ref="A93:B93"/>
    <mergeCell ref="A94:B94"/>
    <mergeCell ref="A95:B95"/>
    <mergeCell ref="A96:B96"/>
    <mergeCell ref="A105:B105"/>
    <mergeCell ref="A106:B106"/>
    <mergeCell ref="A107:B107"/>
    <mergeCell ref="A97:B97"/>
    <mergeCell ref="I127:M127"/>
    <mergeCell ref="A127:B127"/>
    <mergeCell ref="A128:B128"/>
    <mergeCell ref="E124:G124"/>
    <mergeCell ref="E127:G127"/>
    <mergeCell ref="A122:A123"/>
    <mergeCell ref="P122:P123"/>
    <mergeCell ref="A124:B124"/>
    <mergeCell ref="A125:B125"/>
    <mergeCell ref="A126:B126"/>
  </mergeCells>
  <phoneticPr fontId="2" type="noConversion"/>
  <printOptions horizontalCentered="1"/>
  <pageMargins left="0.39370078740157483" right="0.39370078740157483" top="0.78740157480314965" bottom="0.98425196850393704" header="0.51181102362204722" footer="0.51181102362204722"/>
  <pageSetup scale="72" orientation="landscape" r:id="rId1"/>
  <headerFooter alignWithMargins="0">
    <oddFooter>&amp;R&amp;"TH SarabunPSK,ธรรมดา"&amp;14&amp;F : page_&amp;P/&amp;N</oddFooter>
  </headerFooter>
  <rowBreaks count="5" manualBreakCount="5">
    <brk id="25" max="16383" man="1"/>
    <brk id="46" max="16383" man="1"/>
    <brk id="67" max="16383" man="1"/>
    <brk id="88" max="16383" man="1"/>
    <brk id="10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21"/>
  <sheetViews>
    <sheetView tabSelected="1" zoomScale="110" zoomScaleNormal="110" workbookViewId="0">
      <selection activeCell="U5" sqref="U5"/>
    </sheetView>
  </sheetViews>
  <sheetFormatPr defaultRowHeight="17.25" x14ac:dyDescent="0.3"/>
  <cols>
    <col min="1" max="1" width="6.5703125" style="21" customWidth="1"/>
    <col min="2" max="2" width="11.7109375" style="21" customWidth="1"/>
    <col min="3" max="3" width="17.42578125" style="21" customWidth="1"/>
    <col min="4" max="4" width="4.5703125" style="21" bestFit="1" customWidth="1"/>
    <col min="5" max="5" width="8.140625" style="21" bestFit="1" customWidth="1"/>
    <col min="6" max="6" width="5.7109375" style="21" customWidth="1"/>
    <col min="7" max="7" width="6.85546875" style="21" customWidth="1"/>
    <col min="8" max="8" width="7" style="21" customWidth="1"/>
    <col min="9" max="9" width="4.85546875" style="21" customWidth="1"/>
    <col min="10" max="10" width="7.42578125" style="21" customWidth="1"/>
    <col min="11" max="12" width="6.85546875" style="21" bestFit="1" customWidth="1"/>
    <col min="13" max="13" width="7" style="21" bestFit="1" customWidth="1"/>
    <col min="14" max="14" width="6.42578125" style="21" customWidth="1"/>
    <col min="15" max="15" width="7.42578125" style="21" customWidth="1"/>
    <col min="16" max="16" width="6.28515625" style="21" customWidth="1"/>
    <col min="17" max="17" width="7.140625" style="21" customWidth="1"/>
    <col min="18" max="18" width="6.85546875" style="21" customWidth="1"/>
    <col min="19" max="19" width="7" style="21" customWidth="1"/>
    <col min="20" max="20" width="6.5703125" style="21" customWidth="1"/>
    <col min="21" max="16384" width="9.140625" style="21"/>
  </cols>
  <sheetData>
    <row r="1" spans="2:20" ht="26.25" x14ac:dyDescent="0.4">
      <c r="B1" s="191" t="s">
        <v>73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2:20" ht="21" x14ac:dyDescent="0.35">
      <c r="B2" s="6" t="s">
        <v>109</v>
      </c>
    </row>
    <row r="3" spans="2:20" ht="9.75" customHeight="1" x14ac:dyDescent="0.3"/>
    <row r="4" spans="2:20" ht="21" customHeight="1" x14ac:dyDescent="0.3">
      <c r="B4" s="193" t="s">
        <v>34</v>
      </c>
      <c r="C4" s="194" t="s">
        <v>43</v>
      </c>
      <c r="D4" s="194" t="s">
        <v>91</v>
      </c>
      <c r="E4" s="194" t="s">
        <v>46</v>
      </c>
      <c r="F4" s="194" t="s">
        <v>47</v>
      </c>
      <c r="G4" s="185" t="s">
        <v>37</v>
      </c>
      <c r="H4" s="186"/>
      <c r="I4" s="186"/>
      <c r="J4" s="186"/>
      <c r="K4" s="186"/>
      <c r="L4" s="186"/>
      <c r="M4" s="187"/>
      <c r="N4" s="188" t="s">
        <v>38</v>
      </c>
      <c r="O4" s="189"/>
      <c r="P4" s="189"/>
      <c r="Q4" s="189"/>
      <c r="R4" s="189"/>
      <c r="S4" s="189"/>
      <c r="T4" s="190"/>
    </row>
    <row r="5" spans="2:20" ht="94.5" customHeight="1" x14ac:dyDescent="0.3">
      <c r="B5" s="193"/>
      <c r="C5" s="194"/>
      <c r="D5" s="194"/>
      <c r="E5" s="194"/>
      <c r="F5" s="194"/>
      <c r="G5" s="23" t="s">
        <v>35</v>
      </c>
      <c r="H5" s="23" t="s">
        <v>36</v>
      </c>
      <c r="I5" s="24" t="s">
        <v>39</v>
      </c>
      <c r="J5" s="24" t="s">
        <v>40</v>
      </c>
      <c r="K5" s="40" t="s">
        <v>41</v>
      </c>
      <c r="L5" s="40" t="s">
        <v>44</v>
      </c>
      <c r="M5" s="40" t="s">
        <v>42</v>
      </c>
      <c r="N5" s="25" t="s">
        <v>35</v>
      </c>
      <c r="O5" s="25" t="s">
        <v>36</v>
      </c>
      <c r="P5" s="26" t="s">
        <v>39</v>
      </c>
      <c r="Q5" s="26" t="s">
        <v>40</v>
      </c>
      <c r="R5" s="40" t="s">
        <v>41</v>
      </c>
      <c r="S5" s="40" t="s">
        <v>44</v>
      </c>
      <c r="T5" s="40" t="s">
        <v>42</v>
      </c>
    </row>
    <row r="6" spans="2:20" ht="18.75" x14ac:dyDescent="0.3">
      <c r="B6" s="81" t="s">
        <v>92</v>
      </c>
      <c r="C6" s="81" t="s">
        <v>55</v>
      </c>
      <c r="D6" s="81" t="s">
        <v>56</v>
      </c>
      <c r="E6" s="81" t="s">
        <v>57</v>
      </c>
      <c r="F6" s="81" t="s">
        <v>58</v>
      </c>
      <c r="G6" s="82" t="s">
        <v>59</v>
      </c>
      <c r="H6" s="82" t="s">
        <v>60</v>
      </c>
      <c r="I6" s="82" t="s">
        <v>61</v>
      </c>
      <c r="J6" s="82" t="s">
        <v>62</v>
      </c>
      <c r="K6" s="83" t="s">
        <v>63</v>
      </c>
      <c r="L6" s="83" t="s">
        <v>64</v>
      </c>
      <c r="M6" s="84" t="s">
        <v>65</v>
      </c>
      <c r="N6" s="85" t="s">
        <v>66</v>
      </c>
      <c r="O6" s="85" t="s">
        <v>67</v>
      </c>
      <c r="P6" s="85" t="s">
        <v>68</v>
      </c>
      <c r="Q6" s="85" t="s">
        <v>69</v>
      </c>
      <c r="R6" s="85" t="s">
        <v>70</v>
      </c>
      <c r="S6" s="85" t="s">
        <v>71</v>
      </c>
      <c r="T6" s="86" t="s">
        <v>72</v>
      </c>
    </row>
    <row r="7" spans="2:20" x14ac:dyDescent="0.3">
      <c r="B7" s="87" t="s">
        <v>90</v>
      </c>
      <c r="C7" s="88">
        <v>612</v>
      </c>
      <c r="D7" s="107">
        <f>A02_พท.ห้อง!H6</f>
        <v>45</v>
      </c>
      <c r="E7" s="108">
        <f>A02_พท.ห้อง!G6</f>
        <v>114</v>
      </c>
      <c r="F7" s="89">
        <v>1.5</v>
      </c>
      <c r="G7" s="90">
        <f>J7/I7</f>
        <v>37.210526315789473</v>
      </c>
      <c r="H7" s="91">
        <f>E7/F7</f>
        <v>76</v>
      </c>
      <c r="I7" s="92">
        <f>ตารางการใช้ห้องเรียนภาคต้น!P15</f>
        <v>19</v>
      </c>
      <c r="J7" s="93">
        <f>ตารางการใช้ห้องเรียนภาคต้น!P14</f>
        <v>707</v>
      </c>
      <c r="K7" s="94">
        <f>I7*100/35</f>
        <v>54.285714285714285</v>
      </c>
      <c r="L7" s="91">
        <f>(J7*F7*100)/(E7*I7)</f>
        <v>48.961218836565095</v>
      </c>
      <c r="M7" s="95">
        <f>K7*L7/100</f>
        <v>26.578947368421051</v>
      </c>
      <c r="N7" s="94">
        <f>Q7/P7</f>
        <v>29.375</v>
      </c>
      <c r="O7" s="91">
        <f>E7/F7</f>
        <v>76</v>
      </c>
      <c r="P7" s="92">
        <f>ตารางการใช้ห้องเรียนภาคต้น!P25</f>
        <v>24</v>
      </c>
      <c r="Q7" s="93">
        <f>ตารางการใช้ห้องเรียนภาคต้น!P24</f>
        <v>705</v>
      </c>
      <c r="R7" s="94">
        <f>P7*100/35</f>
        <v>68.571428571428569</v>
      </c>
      <c r="S7" s="94">
        <f>(Q7*F7*100)/(E7*P7)</f>
        <v>38.651315789473685</v>
      </c>
      <c r="T7" s="96">
        <f>R7*S7/100</f>
        <v>26.503759398496239</v>
      </c>
    </row>
    <row r="8" spans="2:20" x14ac:dyDescent="0.3">
      <c r="B8" s="97" t="s">
        <v>110</v>
      </c>
      <c r="C8" s="98">
        <v>613</v>
      </c>
      <c r="D8" s="109">
        <f>A02_พท.ห้อง!H7</f>
        <v>70</v>
      </c>
      <c r="E8" s="110">
        <f>A02_พท.ห้อง!G7</f>
        <v>114</v>
      </c>
      <c r="F8" s="99">
        <v>4</v>
      </c>
      <c r="G8" s="100">
        <f t="shared" ref="G8:G9" si="0">J8/I8</f>
        <v>29.111111111111111</v>
      </c>
      <c r="H8" s="101">
        <f t="shared" ref="H8:H9" si="1">E8/F8</f>
        <v>28.5</v>
      </c>
      <c r="I8" s="102">
        <f>ตารางการใช้ห้องเรียนภาคต้น!P36</f>
        <v>27</v>
      </c>
      <c r="J8" s="103">
        <f>ตารางการใช้ห้องเรียนภาคต้น!P35</f>
        <v>786</v>
      </c>
      <c r="K8" s="104">
        <f t="shared" ref="K8:K9" si="2">I8*100/35</f>
        <v>77.142857142857139</v>
      </c>
      <c r="L8" s="101">
        <f t="shared" ref="L8:L9" si="3">(J8*F8*100)/(E8*I8)</f>
        <v>102.14424951267057</v>
      </c>
      <c r="M8" s="105">
        <f t="shared" ref="M8:M9" si="4">K8*L8/100</f>
        <v>78.796992481203006</v>
      </c>
      <c r="N8" s="104">
        <f t="shared" ref="N8:N9" si="5">Q8/P8</f>
        <v>29</v>
      </c>
      <c r="O8" s="101">
        <f t="shared" ref="O8:O9" si="6">E8/F8</f>
        <v>28.5</v>
      </c>
      <c r="P8" s="102">
        <f>ตารางการใช้ห้องเรียนภาคต้น!P46</f>
        <v>18</v>
      </c>
      <c r="Q8" s="103">
        <f>ตารางการใช้ห้องเรียนภาคต้น!P45</f>
        <v>522</v>
      </c>
      <c r="R8" s="104">
        <f t="shared" ref="R8:R9" si="7">P8*100/35</f>
        <v>51.428571428571431</v>
      </c>
      <c r="S8" s="104">
        <f t="shared" ref="S8:S9" si="8">(Q8*F8*100)/(E8*P8)</f>
        <v>101.75438596491227</v>
      </c>
      <c r="T8" s="106">
        <f t="shared" ref="T8:T9" si="9">R8*S8/100</f>
        <v>52.330827067669169</v>
      </c>
    </row>
    <row r="9" spans="2:20" x14ac:dyDescent="0.3">
      <c r="B9" s="97" t="s">
        <v>90</v>
      </c>
      <c r="C9" s="98">
        <v>622</v>
      </c>
      <c r="D9" s="109">
        <f>A02_พท.ห้อง!H8</f>
        <v>70</v>
      </c>
      <c r="E9" s="110">
        <f>A02_พท.ห้อง!G8</f>
        <v>114</v>
      </c>
      <c r="F9" s="99">
        <v>1.1000000000000001</v>
      </c>
      <c r="G9" s="100">
        <f t="shared" si="0"/>
        <v>28.5</v>
      </c>
      <c r="H9" s="101">
        <f t="shared" si="1"/>
        <v>103.63636363636363</v>
      </c>
      <c r="I9" s="102">
        <f>ตารางการใช้ห้องเรียนภาคต้น!P57</f>
        <v>14</v>
      </c>
      <c r="J9" s="103">
        <f>ตารางการใช้ห้องเรียนภาคต้น!P56</f>
        <v>399</v>
      </c>
      <c r="K9" s="104">
        <f t="shared" si="2"/>
        <v>40</v>
      </c>
      <c r="L9" s="101">
        <f t="shared" si="3"/>
        <v>27.5</v>
      </c>
      <c r="M9" s="105">
        <f t="shared" si="4"/>
        <v>11</v>
      </c>
      <c r="N9" s="104">
        <f t="shared" si="5"/>
        <v>29.5</v>
      </c>
      <c r="O9" s="101">
        <f t="shared" si="6"/>
        <v>103.63636363636363</v>
      </c>
      <c r="P9" s="102">
        <f>ตารางการใช้ห้องเรียนภาคต้น!P67</f>
        <v>12</v>
      </c>
      <c r="Q9" s="103">
        <f>ตารางการใช้ห้องเรียนภาคต้น!P66</f>
        <v>354</v>
      </c>
      <c r="R9" s="104">
        <f t="shared" si="7"/>
        <v>34.285714285714285</v>
      </c>
      <c r="S9" s="104">
        <f t="shared" si="8"/>
        <v>28.464912280701753</v>
      </c>
      <c r="T9" s="106">
        <f t="shared" si="9"/>
        <v>9.7593984962406015</v>
      </c>
    </row>
    <row r="10" spans="2:20" x14ac:dyDescent="0.3">
      <c r="B10" s="97" t="s">
        <v>90</v>
      </c>
      <c r="C10" s="98">
        <v>623</v>
      </c>
      <c r="D10" s="109">
        <f>A02_พท.ห้อง!H9</f>
        <v>55</v>
      </c>
      <c r="E10" s="110">
        <f>A02_พท.ห้อง!G9</f>
        <v>114</v>
      </c>
      <c r="F10" s="99">
        <v>1.1000000000000001</v>
      </c>
      <c r="G10" s="100">
        <f t="shared" ref="G10" si="10">J10/I10</f>
        <v>44.307692307692307</v>
      </c>
      <c r="H10" s="101">
        <f t="shared" ref="H10" si="11">E10/F10</f>
        <v>103.63636363636363</v>
      </c>
      <c r="I10" s="102">
        <f>ตารางการใช้ห้องเรียนภาคต้น!P78</f>
        <v>13</v>
      </c>
      <c r="J10" s="103">
        <f>ตารางการใช้ห้องเรียนภาคต้น!P77</f>
        <v>576</v>
      </c>
      <c r="K10" s="104">
        <f t="shared" ref="K10" si="12">I10*100/35</f>
        <v>37.142857142857146</v>
      </c>
      <c r="L10" s="101">
        <f t="shared" ref="L10" si="13">(J10*F10*100)/(E10*I10)</f>
        <v>42.753036437246962</v>
      </c>
      <c r="M10" s="105">
        <f t="shared" ref="M10" si="14">K10*L10/100</f>
        <v>15.8796992481203</v>
      </c>
      <c r="N10" s="104">
        <f t="shared" ref="N10" si="15">Q10/P10</f>
        <v>26</v>
      </c>
      <c r="O10" s="101">
        <f t="shared" ref="O10" si="16">E10/F10</f>
        <v>103.63636363636363</v>
      </c>
      <c r="P10" s="102">
        <f>ตารางการใช้ห้องเรียนภาคต้น!P88</f>
        <v>3</v>
      </c>
      <c r="Q10" s="103">
        <f>ตารางการใช้ห้องเรียนภาคต้น!P87</f>
        <v>78</v>
      </c>
      <c r="R10" s="104">
        <f t="shared" ref="R10" si="17">P10*100/35</f>
        <v>8.5714285714285712</v>
      </c>
      <c r="S10" s="104">
        <f t="shared" ref="S10" si="18">(Q10*F10*100)/(E10*P10)</f>
        <v>25.08771929824562</v>
      </c>
      <c r="T10" s="106">
        <f t="shared" ref="T10" si="19">R10*S10/100</f>
        <v>2.1503759398496247</v>
      </c>
    </row>
    <row r="11" spans="2:20" x14ac:dyDescent="0.3">
      <c r="B11" s="97" t="s">
        <v>110</v>
      </c>
      <c r="C11" s="98">
        <v>632</v>
      </c>
      <c r="D11" s="109">
        <f>A02_พท.ห้อง!H10</f>
        <v>50</v>
      </c>
      <c r="E11" s="110">
        <f>A02_พท.ห้อง!G10</f>
        <v>114</v>
      </c>
      <c r="F11" s="99">
        <v>4</v>
      </c>
      <c r="G11" s="100">
        <f t="shared" ref="G11" si="20">J11/I11</f>
        <v>34.9</v>
      </c>
      <c r="H11" s="101">
        <f t="shared" ref="H11:H12" si="21">E11/F11</f>
        <v>28.5</v>
      </c>
      <c r="I11" s="102">
        <f>ตารางการใช้ห้องเรียนภาคต้น!P99</f>
        <v>10</v>
      </c>
      <c r="J11" s="103">
        <f>ตารางการใช้ห้องเรียนภาคต้น!P98</f>
        <v>349</v>
      </c>
      <c r="K11" s="104">
        <f t="shared" ref="K11:K12" si="22">I11*100/35</f>
        <v>28.571428571428573</v>
      </c>
      <c r="L11" s="101">
        <f t="shared" ref="L11" si="23">(J11*F11*100)/(E11*I11)</f>
        <v>122.45614035087719</v>
      </c>
      <c r="M11" s="105">
        <f t="shared" ref="M11:M12" si="24">K11*L11/100</f>
        <v>34.987468671679196</v>
      </c>
      <c r="N11" s="104">
        <f t="shared" ref="N11:N12" si="25">Q11/P11</f>
        <v>48.5</v>
      </c>
      <c r="O11" s="101">
        <f t="shared" ref="O11:O12" si="26">E11/F11</f>
        <v>28.5</v>
      </c>
      <c r="P11" s="102">
        <f>ตารางการใช้ห้องเรียนภาคต้น!P109</f>
        <v>6</v>
      </c>
      <c r="Q11" s="103">
        <f>ตารางการใช้ห้องเรียนภาคต้น!P108</f>
        <v>291</v>
      </c>
      <c r="R11" s="104">
        <f t="shared" ref="R11:R12" si="27">P11*100/35</f>
        <v>17.142857142857142</v>
      </c>
      <c r="S11" s="104">
        <f t="shared" ref="S11:S12" si="28">(Q11*F11*100)/(E11*P11)</f>
        <v>170.17543859649123</v>
      </c>
      <c r="T11" s="106">
        <f t="shared" ref="T11:T12" si="29">R11*S11/100</f>
        <v>29.172932330827066</v>
      </c>
    </row>
    <row r="12" spans="2:20" x14ac:dyDescent="0.3">
      <c r="B12" s="97" t="s">
        <v>110</v>
      </c>
      <c r="C12" s="98">
        <v>633</v>
      </c>
      <c r="D12" s="109">
        <f>A02_พท.ห้อง!H11</f>
        <v>40</v>
      </c>
      <c r="E12" s="110">
        <f>A02_พท.ห้อง!G11</f>
        <v>114</v>
      </c>
      <c r="F12" s="99">
        <v>4</v>
      </c>
      <c r="G12" s="124">
        <v>0</v>
      </c>
      <c r="H12" s="101">
        <f t="shared" si="21"/>
        <v>28.5</v>
      </c>
      <c r="I12" s="122">
        <f>ตารางการใช้ห้องเรียนภาคต้น!P120</f>
        <v>0</v>
      </c>
      <c r="J12" s="122">
        <f>ตารางการใช้ห้องเรียนภาคต้น!P119</f>
        <v>0</v>
      </c>
      <c r="K12" s="101">
        <f t="shared" si="22"/>
        <v>0</v>
      </c>
      <c r="L12" s="101">
        <v>0</v>
      </c>
      <c r="M12" s="105">
        <f t="shared" si="24"/>
        <v>0</v>
      </c>
      <c r="N12" s="104">
        <f t="shared" si="25"/>
        <v>40.545454545454547</v>
      </c>
      <c r="O12" s="101">
        <f t="shared" si="26"/>
        <v>28.5</v>
      </c>
      <c r="P12" s="102">
        <f>ตารางการใช้ห้องเรียนภาคต้น!P130</f>
        <v>11</v>
      </c>
      <c r="Q12" s="103">
        <f>ตารางการใช้ห้องเรียนภาคต้น!P129</f>
        <v>446</v>
      </c>
      <c r="R12" s="104">
        <f t="shared" si="27"/>
        <v>31.428571428571427</v>
      </c>
      <c r="S12" s="104">
        <f t="shared" si="28"/>
        <v>142.26475279106859</v>
      </c>
      <c r="T12" s="106">
        <f t="shared" si="29"/>
        <v>44.711779448621556</v>
      </c>
    </row>
    <row r="13" spans="2:20" x14ac:dyDescent="0.3">
      <c r="B13" s="183" t="s">
        <v>111</v>
      </c>
      <c r="C13" s="184"/>
      <c r="D13" s="128">
        <f>SUM(D7:D12)</f>
        <v>330</v>
      </c>
      <c r="E13" s="128">
        <f t="shared" ref="E13:F13" si="30">SUM(E7:E12)</f>
        <v>684</v>
      </c>
      <c r="F13" s="128">
        <f t="shared" si="30"/>
        <v>15.7</v>
      </c>
      <c r="G13" s="129">
        <f>J13/I13</f>
        <v>33.939759036144579</v>
      </c>
      <c r="H13" s="129">
        <f t="shared" ref="H13" si="31">E13/F13</f>
        <v>43.566878980891723</v>
      </c>
      <c r="I13" s="130">
        <f>SUM(I7:I12)</f>
        <v>83</v>
      </c>
      <c r="J13" s="130">
        <f>SUM(J7:J12)</f>
        <v>2817</v>
      </c>
      <c r="K13" s="129">
        <f>(I13*100/35)/6</f>
        <v>39.523809523809526</v>
      </c>
      <c r="L13" s="129">
        <f t="shared" ref="L13" si="32">(J13*F13*100)/(E13*I13)</f>
        <v>77.902663284717818</v>
      </c>
      <c r="M13" s="129">
        <f t="shared" ref="M13" si="33">K13*L13/100</f>
        <v>30.790100250626569</v>
      </c>
      <c r="N13" s="129">
        <f t="shared" ref="N13" si="34">Q13/P13</f>
        <v>32.378378378378379</v>
      </c>
      <c r="O13" s="129">
        <f t="shared" ref="O13" si="35">E13/F13</f>
        <v>43.566878980891723</v>
      </c>
      <c r="P13" s="130">
        <f>SUM(P7:P12)</f>
        <v>74</v>
      </c>
      <c r="Q13" s="130">
        <f>SUM(Q7:Q12)</f>
        <v>2396</v>
      </c>
      <c r="R13" s="129">
        <f>(P13*100/35)/6</f>
        <v>35.238095238095234</v>
      </c>
      <c r="S13" s="129">
        <f t="shared" ref="S13" si="36">(Q13*F13*100)/(E13*P13)</f>
        <v>74.318792476687207</v>
      </c>
      <c r="T13" s="129">
        <f t="shared" ref="T13" si="37">R13*S13/100</f>
        <v>26.188526872737395</v>
      </c>
    </row>
    <row r="14" spans="2:20" x14ac:dyDescent="0.3">
      <c r="B14" s="22" t="s">
        <v>93</v>
      </c>
    </row>
    <row r="15" spans="2:20" x14ac:dyDescent="0.3">
      <c r="B15" s="112" t="s">
        <v>35</v>
      </c>
      <c r="C15" s="113"/>
      <c r="D15" s="113" t="s">
        <v>94</v>
      </c>
      <c r="E15" s="181" t="s">
        <v>95</v>
      </c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2:20" x14ac:dyDescent="0.3">
      <c r="B16" s="114" t="s">
        <v>36</v>
      </c>
      <c r="C16" s="115"/>
      <c r="D16" s="115" t="s">
        <v>94</v>
      </c>
      <c r="E16" s="177" t="s">
        <v>96</v>
      </c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8"/>
    </row>
    <row r="17" spans="2:16" x14ac:dyDescent="0.3">
      <c r="B17" s="114" t="s">
        <v>39</v>
      </c>
      <c r="C17" s="115"/>
      <c r="D17" s="115" t="s">
        <v>94</v>
      </c>
      <c r="E17" s="177" t="s">
        <v>97</v>
      </c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8"/>
    </row>
    <row r="18" spans="2:16" x14ac:dyDescent="0.3">
      <c r="B18" s="114" t="s">
        <v>40</v>
      </c>
      <c r="C18" s="115"/>
      <c r="D18" s="115" t="s">
        <v>94</v>
      </c>
      <c r="E18" s="177" t="s">
        <v>97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8"/>
    </row>
    <row r="19" spans="2:16" x14ac:dyDescent="0.3">
      <c r="B19" s="114" t="s">
        <v>41</v>
      </c>
      <c r="C19" s="115"/>
      <c r="D19" s="115" t="s">
        <v>94</v>
      </c>
      <c r="E19" s="177" t="s">
        <v>98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8"/>
    </row>
    <row r="20" spans="2:16" x14ac:dyDescent="0.3">
      <c r="B20" s="114" t="s">
        <v>44</v>
      </c>
      <c r="C20" s="115"/>
      <c r="D20" s="115" t="s">
        <v>94</v>
      </c>
      <c r="E20" s="177" t="s">
        <v>99</v>
      </c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8"/>
    </row>
    <row r="21" spans="2:16" x14ac:dyDescent="0.3">
      <c r="B21" s="116" t="s">
        <v>42</v>
      </c>
      <c r="C21" s="117"/>
      <c r="D21" s="117" t="s">
        <v>94</v>
      </c>
      <c r="E21" s="179" t="s">
        <v>100</v>
      </c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80"/>
    </row>
  </sheetData>
  <mergeCells count="16">
    <mergeCell ref="B13:C13"/>
    <mergeCell ref="G4:M4"/>
    <mergeCell ref="N4:T4"/>
    <mergeCell ref="B1:T1"/>
    <mergeCell ref="B4:B5"/>
    <mergeCell ref="C4:C5"/>
    <mergeCell ref="E4:E5"/>
    <mergeCell ref="F4:F5"/>
    <mergeCell ref="D4:D5"/>
    <mergeCell ref="E20:P20"/>
    <mergeCell ref="E21:P21"/>
    <mergeCell ref="E15:P15"/>
    <mergeCell ref="E16:P16"/>
    <mergeCell ref="E17:P17"/>
    <mergeCell ref="E18:P18"/>
    <mergeCell ref="E19:P19"/>
  </mergeCells>
  <phoneticPr fontId="13" type="noConversion"/>
  <printOptions horizontalCentered="1"/>
  <pageMargins left="0.39370078740157483" right="0.39370078740157483" top="0.78740157480314965" bottom="0.74803149606299213" header="0.31496062992125984" footer="0.31496062992125984"/>
  <pageSetup paperSize="9" scale="95" orientation="landscape" r:id="rId1"/>
  <headerFooter>
    <oddFooter>&amp;R&amp;"TH SarabunPSK,ธรรมดา"&amp;14&amp;F : page_&amp;P/&amp;N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A01_พท.อาคาร</vt:lpstr>
      <vt:lpstr>A02_พท.ห้อง</vt:lpstr>
      <vt:lpstr>ตารางการใช้ห้องเรียนภาคต้น</vt:lpstr>
      <vt:lpstr>ผลการวิเคราะห์ปสภ.อาคาร</vt:lpstr>
      <vt:lpstr>A01_พท.อาคาร!Print_Titles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ARTPLAN</cp:lastModifiedBy>
  <cp:lastPrinted>2016-06-10T04:37:49Z</cp:lastPrinted>
  <dcterms:created xsi:type="dcterms:W3CDTF">2007-02-01T06:26:25Z</dcterms:created>
  <dcterms:modified xsi:type="dcterms:W3CDTF">2016-06-10T04:37:55Z</dcterms:modified>
</cp:coreProperties>
</file>