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ยกมาจากเครื่องเดิมpeterp\D_PETER\การวิเคราะห์การใช้ประโยชน์จากอาคาร\วิเคราะห์อาคาร_อาร์ท\วิเคราะห์อาคาร2558\"/>
    </mc:Choice>
  </mc:AlternateContent>
  <bookViews>
    <workbookView xWindow="240" yWindow="60" windowWidth="11355" windowHeight="5895" tabRatio="777" activeTab="3"/>
  </bookViews>
  <sheets>
    <sheet name="A01_พท.อาคาร" sheetId="16" r:id="rId1"/>
    <sheet name="A02_พท.ห้อง" sheetId="13" r:id="rId2"/>
    <sheet name="ตารางการใช้ห้องเรียนภาคต้น" sheetId="1" r:id="rId3"/>
    <sheet name="ผลการวิเคราะห์ปสภ.อาคาร" sheetId="25" r:id="rId4"/>
  </sheets>
  <definedNames>
    <definedName name="_xlnm.Print_Area" localSheetId="3">ผลการวิเคราะห์ปสภ.อาคาร!$A$1:$T$27</definedName>
    <definedName name="_xlnm.Print_Titles" localSheetId="0">A01_พท.อาคาร!$4:$5</definedName>
  </definedNames>
  <calcPr calcId="152511"/>
</workbook>
</file>

<file path=xl/calcChain.xml><?xml version="1.0" encoding="utf-8"?>
<calcChain xmlns="http://schemas.openxmlformats.org/spreadsheetml/2006/main">
  <c r="O27" i="25" l="1"/>
  <c r="H27" i="25"/>
  <c r="E27" i="25"/>
  <c r="F27" i="25"/>
  <c r="D27" i="25"/>
  <c r="H26" i="13"/>
  <c r="G26" i="13"/>
  <c r="K424" i="1"/>
  <c r="P424" i="1" s="1"/>
  <c r="J424" i="1"/>
  <c r="I424" i="1"/>
  <c r="O423" i="1"/>
  <c r="N423" i="1"/>
  <c r="M423" i="1"/>
  <c r="K423" i="1"/>
  <c r="J423" i="1"/>
  <c r="I423" i="1"/>
  <c r="G423" i="1"/>
  <c r="F423" i="1"/>
  <c r="E423" i="1"/>
  <c r="P423" i="1" s="1"/>
  <c r="P422" i="1"/>
  <c r="P421" i="1"/>
  <c r="P420" i="1"/>
  <c r="P419" i="1"/>
  <c r="P418" i="1"/>
  <c r="K414" i="1"/>
  <c r="J414" i="1"/>
  <c r="I414" i="1"/>
  <c r="G414" i="1"/>
  <c r="F414" i="1"/>
  <c r="E414" i="1"/>
  <c r="P414" i="1" s="1"/>
  <c r="K413" i="1"/>
  <c r="J413" i="1"/>
  <c r="I413" i="1"/>
  <c r="G413" i="1"/>
  <c r="F413" i="1"/>
  <c r="E413" i="1"/>
  <c r="P413" i="1" s="1"/>
  <c r="P412" i="1"/>
  <c r="P411" i="1"/>
  <c r="P410" i="1"/>
  <c r="P409" i="1"/>
  <c r="P408" i="1"/>
  <c r="K403" i="1"/>
  <c r="J403" i="1"/>
  <c r="I403" i="1"/>
  <c r="P403" i="1" s="1"/>
  <c r="O402" i="1"/>
  <c r="N402" i="1"/>
  <c r="M402" i="1"/>
  <c r="K402" i="1"/>
  <c r="J402" i="1"/>
  <c r="I402" i="1"/>
  <c r="G402" i="1"/>
  <c r="F402" i="1"/>
  <c r="E402" i="1"/>
  <c r="P402" i="1" s="1"/>
  <c r="P401" i="1"/>
  <c r="P400" i="1"/>
  <c r="P399" i="1"/>
  <c r="P398" i="1"/>
  <c r="P397" i="1"/>
  <c r="K393" i="1"/>
  <c r="J393" i="1"/>
  <c r="I393" i="1"/>
  <c r="G393" i="1"/>
  <c r="P393" i="1" s="1"/>
  <c r="F393" i="1"/>
  <c r="E393" i="1"/>
  <c r="K392" i="1"/>
  <c r="J392" i="1"/>
  <c r="I392" i="1"/>
  <c r="G392" i="1"/>
  <c r="F392" i="1"/>
  <c r="P392" i="1" s="1"/>
  <c r="E392" i="1"/>
  <c r="P391" i="1"/>
  <c r="P390" i="1"/>
  <c r="P389" i="1"/>
  <c r="P388" i="1"/>
  <c r="P387" i="1"/>
  <c r="K382" i="1"/>
  <c r="J382" i="1"/>
  <c r="I382" i="1"/>
  <c r="O381" i="1"/>
  <c r="N381" i="1"/>
  <c r="M381" i="1"/>
  <c r="K381" i="1"/>
  <c r="J381" i="1"/>
  <c r="I381" i="1"/>
  <c r="G381" i="1"/>
  <c r="F381" i="1"/>
  <c r="E381" i="1"/>
  <c r="P381" i="1" s="1"/>
  <c r="P380" i="1"/>
  <c r="P379" i="1"/>
  <c r="P378" i="1"/>
  <c r="P377" i="1"/>
  <c r="P376" i="1"/>
  <c r="K372" i="1"/>
  <c r="J372" i="1"/>
  <c r="I372" i="1"/>
  <c r="G372" i="1"/>
  <c r="F372" i="1"/>
  <c r="E372" i="1"/>
  <c r="K371" i="1"/>
  <c r="J371" i="1"/>
  <c r="I371" i="1"/>
  <c r="G371" i="1"/>
  <c r="F371" i="1"/>
  <c r="E371" i="1"/>
  <c r="P370" i="1"/>
  <c r="P369" i="1"/>
  <c r="P368" i="1"/>
  <c r="P367" i="1"/>
  <c r="P366" i="1"/>
  <c r="P361" i="1"/>
  <c r="P351" i="1"/>
  <c r="P340" i="1"/>
  <c r="P330" i="1"/>
  <c r="P319" i="1"/>
  <c r="P309" i="1"/>
  <c r="P298" i="1"/>
  <c r="P288" i="1"/>
  <c r="P277" i="1"/>
  <c r="P267" i="1"/>
  <c r="P256" i="1"/>
  <c r="P246" i="1"/>
  <c r="P235" i="1"/>
  <c r="P225" i="1"/>
  <c r="P214" i="1"/>
  <c r="P204" i="1"/>
  <c r="P193" i="1"/>
  <c r="P183" i="1"/>
  <c r="P172" i="1"/>
  <c r="P162" i="1"/>
  <c r="P151" i="1"/>
  <c r="P141" i="1"/>
  <c r="P130" i="1"/>
  <c r="P120" i="1"/>
  <c r="P109" i="1"/>
  <c r="P99" i="1"/>
  <c r="P88" i="1"/>
  <c r="P78" i="1"/>
  <c r="P67" i="1"/>
  <c r="P57" i="1"/>
  <c r="P46" i="1"/>
  <c r="P36" i="1"/>
  <c r="P25" i="1"/>
  <c r="P15" i="1"/>
  <c r="P382" i="1" l="1"/>
  <c r="P371" i="1"/>
  <c r="P372" i="1"/>
  <c r="Q23" i="25"/>
  <c r="P23" i="25"/>
  <c r="J23" i="25"/>
  <c r="I23" i="25"/>
  <c r="Q22" i="25"/>
  <c r="P22" i="25"/>
  <c r="J22" i="25"/>
  <c r="I22" i="25"/>
  <c r="Q21" i="25"/>
  <c r="P21" i="25"/>
  <c r="J21" i="25"/>
  <c r="I21" i="25"/>
  <c r="Q20" i="25"/>
  <c r="P20" i="25"/>
  <c r="J20" i="25"/>
  <c r="I20" i="25"/>
  <c r="Q19" i="25"/>
  <c r="P19" i="25"/>
  <c r="J19" i="25"/>
  <c r="I19" i="25"/>
  <c r="Q18" i="25"/>
  <c r="P18" i="25"/>
  <c r="J18" i="25"/>
  <c r="I18" i="25"/>
  <c r="J17" i="25" l="1"/>
  <c r="I17" i="25"/>
  <c r="Q16" i="25"/>
  <c r="P16" i="25"/>
  <c r="J16" i="25"/>
  <c r="I16" i="25"/>
  <c r="Q15" i="25"/>
  <c r="P15" i="25"/>
  <c r="J15" i="25"/>
  <c r="I15" i="25"/>
  <c r="Q14" i="25"/>
  <c r="P14" i="25"/>
  <c r="J14" i="25"/>
  <c r="I14" i="25"/>
  <c r="Q13" i="25"/>
  <c r="P13" i="25"/>
  <c r="J13" i="25"/>
  <c r="I13" i="25"/>
  <c r="Q12" i="25"/>
  <c r="P12" i="25"/>
  <c r="J12" i="25"/>
  <c r="I12" i="25"/>
  <c r="Q11" i="25"/>
  <c r="P11" i="25"/>
  <c r="J11" i="25"/>
  <c r="I11" i="25"/>
  <c r="Q10" i="25"/>
  <c r="P10" i="25"/>
  <c r="J10" i="25"/>
  <c r="I10" i="25"/>
  <c r="Q9" i="25"/>
  <c r="P9" i="25"/>
  <c r="J9" i="25"/>
  <c r="I9" i="25"/>
  <c r="Q8" i="25"/>
  <c r="P8" i="25"/>
  <c r="J8" i="25"/>
  <c r="I8" i="25"/>
  <c r="Q7" i="25"/>
  <c r="Q27" i="25" s="1"/>
  <c r="P7" i="25"/>
  <c r="P27" i="25" s="1"/>
  <c r="R27" i="25" s="1"/>
  <c r="J7" i="25"/>
  <c r="J27" i="25" s="1"/>
  <c r="I7" i="25"/>
  <c r="E23" i="25"/>
  <c r="E22" i="25"/>
  <c r="E21" i="25"/>
  <c r="E20" i="25"/>
  <c r="E19" i="25"/>
  <c r="E18" i="25"/>
  <c r="E17" i="25"/>
  <c r="O17" i="25" s="1"/>
  <c r="E16" i="25"/>
  <c r="E15" i="25"/>
  <c r="E14" i="25"/>
  <c r="E13" i="25"/>
  <c r="E12" i="25"/>
  <c r="E11" i="25"/>
  <c r="E10" i="25"/>
  <c r="E9" i="25"/>
  <c r="E8" i="25"/>
  <c r="E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7" i="25"/>
  <c r="K361" i="1"/>
  <c r="K360" i="1"/>
  <c r="J361" i="1"/>
  <c r="J360" i="1"/>
  <c r="I361" i="1"/>
  <c r="I360" i="1"/>
  <c r="G360" i="1"/>
  <c r="F360" i="1"/>
  <c r="E360" i="1"/>
  <c r="K351" i="1"/>
  <c r="K350" i="1"/>
  <c r="J351" i="1"/>
  <c r="J350" i="1"/>
  <c r="I351" i="1"/>
  <c r="I350" i="1"/>
  <c r="G351" i="1"/>
  <c r="G350" i="1"/>
  <c r="F351" i="1"/>
  <c r="F350" i="1"/>
  <c r="E351" i="1"/>
  <c r="E350" i="1"/>
  <c r="L339" i="1"/>
  <c r="K339" i="1"/>
  <c r="J339" i="1"/>
  <c r="I339" i="1"/>
  <c r="G339" i="1"/>
  <c r="F339" i="1"/>
  <c r="E339" i="1"/>
  <c r="D339" i="1"/>
  <c r="K330" i="1"/>
  <c r="K329" i="1"/>
  <c r="J330" i="1"/>
  <c r="J329" i="1"/>
  <c r="I330" i="1"/>
  <c r="I329" i="1"/>
  <c r="G330" i="1"/>
  <c r="G329" i="1"/>
  <c r="F330" i="1"/>
  <c r="F329" i="1"/>
  <c r="E330" i="1"/>
  <c r="E329" i="1"/>
  <c r="N318" i="1"/>
  <c r="M318" i="1"/>
  <c r="L318" i="1"/>
  <c r="K319" i="1"/>
  <c r="K318" i="1"/>
  <c r="J319" i="1"/>
  <c r="J318" i="1"/>
  <c r="I319" i="1"/>
  <c r="I318" i="1"/>
  <c r="G319" i="1"/>
  <c r="G318" i="1"/>
  <c r="F319" i="1"/>
  <c r="F318" i="1"/>
  <c r="E319" i="1"/>
  <c r="E318" i="1"/>
  <c r="K308" i="1"/>
  <c r="J309" i="1"/>
  <c r="I308" i="1"/>
  <c r="G309" i="1"/>
  <c r="G308" i="1"/>
  <c r="F309" i="1"/>
  <c r="F308" i="1"/>
  <c r="E309" i="1"/>
  <c r="E308" i="1"/>
  <c r="I303" i="1"/>
  <c r="L308" i="1" s="1"/>
  <c r="L297" i="1"/>
  <c r="K298" i="1"/>
  <c r="K297" i="1"/>
  <c r="J298" i="1"/>
  <c r="J297" i="1"/>
  <c r="I298" i="1"/>
  <c r="I297" i="1"/>
  <c r="G298" i="1"/>
  <c r="G297" i="1"/>
  <c r="F298" i="1"/>
  <c r="F297" i="1"/>
  <c r="E298" i="1"/>
  <c r="E297" i="1"/>
  <c r="D297" i="1"/>
  <c r="K288" i="1"/>
  <c r="K287" i="1"/>
  <c r="J288" i="1"/>
  <c r="J287" i="1"/>
  <c r="I288" i="1"/>
  <c r="I287" i="1"/>
  <c r="G288" i="1"/>
  <c r="G287" i="1"/>
  <c r="F288" i="1"/>
  <c r="F287" i="1"/>
  <c r="E288" i="1"/>
  <c r="E287" i="1"/>
  <c r="D287" i="1"/>
  <c r="L276" i="1"/>
  <c r="K277" i="1"/>
  <c r="K276" i="1"/>
  <c r="J277" i="1"/>
  <c r="J276" i="1"/>
  <c r="I277" i="1"/>
  <c r="I276" i="1"/>
  <c r="G277" i="1"/>
  <c r="G276" i="1"/>
  <c r="F277" i="1"/>
  <c r="F276" i="1"/>
  <c r="E277" i="1"/>
  <c r="E276" i="1"/>
  <c r="D276" i="1"/>
  <c r="P276" i="1" s="1"/>
  <c r="L266" i="1"/>
  <c r="K267" i="1"/>
  <c r="K266" i="1"/>
  <c r="J267" i="1"/>
  <c r="J266" i="1"/>
  <c r="I267" i="1"/>
  <c r="I266" i="1"/>
  <c r="G267" i="1"/>
  <c r="G266" i="1"/>
  <c r="F267" i="1"/>
  <c r="F266" i="1"/>
  <c r="E267" i="1"/>
  <c r="E266" i="1"/>
  <c r="P266" i="1" s="1"/>
  <c r="L255" i="1"/>
  <c r="K256" i="1"/>
  <c r="K255" i="1"/>
  <c r="J256" i="1"/>
  <c r="J255" i="1"/>
  <c r="I256" i="1"/>
  <c r="I255" i="1"/>
  <c r="G256" i="1"/>
  <c r="G255" i="1"/>
  <c r="F256" i="1"/>
  <c r="F255" i="1"/>
  <c r="E256" i="1"/>
  <c r="E255" i="1"/>
  <c r="K245" i="1"/>
  <c r="J245" i="1"/>
  <c r="I245" i="1"/>
  <c r="G245" i="1"/>
  <c r="F245" i="1"/>
  <c r="E245" i="1"/>
  <c r="K225" i="1"/>
  <c r="K224" i="1"/>
  <c r="J225" i="1"/>
  <c r="J224" i="1"/>
  <c r="I225" i="1"/>
  <c r="I224" i="1"/>
  <c r="G225" i="1"/>
  <c r="G224" i="1"/>
  <c r="F225" i="1"/>
  <c r="F224" i="1"/>
  <c r="E225" i="1"/>
  <c r="E224" i="1"/>
  <c r="N16" i="25" l="1"/>
  <c r="I27" i="25"/>
  <c r="K27" i="25" s="1"/>
  <c r="N27" i="25"/>
  <c r="S27" i="25"/>
  <c r="T27" i="25" s="1"/>
  <c r="I309" i="1"/>
  <c r="K309" i="1"/>
  <c r="J308" i="1"/>
  <c r="L213" i="1"/>
  <c r="K214" i="1"/>
  <c r="K213" i="1"/>
  <c r="J214" i="1"/>
  <c r="J213" i="1"/>
  <c r="I214" i="1"/>
  <c r="I213" i="1"/>
  <c r="G214" i="1"/>
  <c r="G213" i="1"/>
  <c r="F214" i="1"/>
  <c r="F213" i="1"/>
  <c r="E214" i="1"/>
  <c r="E213" i="1"/>
  <c r="K204" i="1"/>
  <c r="K203" i="1"/>
  <c r="J204" i="1"/>
  <c r="J203" i="1"/>
  <c r="I204" i="1"/>
  <c r="I203" i="1"/>
  <c r="G204" i="1"/>
  <c r="G203" i="1"/>
  <c r="F204" i="1"/>
  <c r="F203" i="1"/>
  <c r="E204" i="1"/>
  <c r="E203" i="1"/>
  <c r="P192" i="1"/>
  <c r="L192" i="1"/>
  <c r="K193" i="1"/>
  <c r="K192" i="1"/>
  <c r="J193" i="1"/>
  <c r="J192" i="1"/>
  <c r="I193" i="1"/>
  <c r="I192" i="1"/>
  <c r="G193" i="1"/>
  <c r="G192" i="1"/>
  <c r="F193" i="1"/>
  <c r="F192" i="1"/>
  <c r="E193" i="1"/>
  <c r="E192" i="1"/>
  <c r="D192" i="1"/>
  <c r="K183" i="1"/>
  <c r="K182" i="1"/>
  <c r="J183" i="1"/>
  <c r="J182" i="1"/>
  <c r="I183" i="1"/>
  <c r="I182" i="1"/>
  <c r="G183" i="1"/>
  <c r="G182" i="1"/>
  <c r="F183" i="1"/>
  <c r="F182" i="1"/>
  <c r="E183" i="1"/>
  <c r="E182" i="1"/>
  <c r="L171" i="1"/>
  <c r="K172" i="1"/>
  <c r="K171" i="1"/>
  <c r="J172" i="1"/>
  <c r="J171" i="1"/>
  <c r="I172" i="1"/>
  <c r="I171" i="1"/>
  <c r="G172" i="1"/>
  <c r="G171" i="1"/>
  <c r="F172" i="1"/>
  <c r="F171" i="1"/>
  <c r="E172" i="1"/>
  <c r="E171" i="1"/>
  <c r="L161" i="1"/>
  <c r="K162" i="1"/>
  <c r="K161" i="1"/>
  <c r="J162" i="1"/>
  <c r="J161" i="1"/>
  <c r="I162" i="1"/>
  <c r="I161" i="1"/>
  <c r="G162" i="1"/>
  <c r="G161" i="1"/>
  <c r="F162" i="1"/>
  <c r="F161" i="1"/>
  <c r="E162" i="1"/>
  <c r="E161" i="1"/>
  <c r="G27" i="25" l="1"/>
  <c r="L27" i="25"/>
  <c r="M27" i="25" s="1"/>
  <c r="K151" i="1"/>
  <c r="K150" i="1"/>
  <c r="J151" i="1"/>
  <c r="J150" i="1"/>
  <c r="I151" i="1"/>
  <c r="I150" i="1"/>
  <c r="G150" i="1"/>
  <c r="F151" i="1"/>
  <c r="E150" i="1"/>
  <c r="D150" i="1"/>
  <c r="E147" i="1"/>
  <c r="F150" i="1" s="1"/>
  <c r="K141" i="1"/>
  <c r="K140" i="1"/>
  <c r="J141" i="1"/>
  <c r="J140" i="1"/>
  <c r="I141" i="1"/>
  <c r="I140" i="1"/>
  <c r="G141" i="1"/>
  <c r="G140" i="1"/>
  <c r="F141" i="1"/>
  <c r="F140" i="1"/>
  <c r="E141" i="1"/>
  <c r="E140" i="1"/>
  <c r="D140" i="1"/>
  <c r="L129" i="1"/>
  <c r="K130" i="1"/>
  <c r="K129" i="1"/>
  <c r="J130" i="1"/>
  <c r="J129" i="1"/>
  <c r="I130" i="1"/>
  <c r="I129" i="1"/>
  <c r="G129" i="1"/>
  <c r="F130" i="1"/>
  <c r="E129" i="1"/>
  <c r="D130" i="1"/>
  <c r="D129" i="1"/>
  <c r="D125" i="1"/>
  <c r="F129" i="1" s="1"/>
  <c r="L119" i="1"/>
  <c r="K120" i="1"/>
  <c r="K119" i="1"/>
  <c r="J120" i="1"/>
  <c r="J119" i="1"/>
  <c r="I120" i="1"/>
  <c r="I119" i="1"/>
  <c r="G120" i="1"/>
  <c r="G119" i="1"/>
  <c r="F120" i="1"/>
  <c r="F119" i="1"/>
  <c r="E120" i="1"/>
  <c r="E119" i="1"/>
  <c r="L108" i="1"/>
  <c r="K109" i="1"/>
  <c r="K108" i="1"/>
  <c r="J109" i="1"/>
  <c r="J108" i="1"/>
  <c r="I109" i="1"/>
  <c r="I108" i="1"/>
  <c r="G109" i="1"/>
  <c r="G108" i="1"/>
  <c r="F109" i="1"/>
  <c r="F108" i="1"/>
  <c r="E109" i="1"/>
  <c r="E108" i="1"/>
  <c r="K98" i="1"/>
  <c r="I98" i="1"/>
  <c r="I96" i="1"/>
  <c r="L99" i="1" s="1"/>
  <c r="E95" i="1"/>
  <c r="G99" i="1" s="1"/>
  <c r="L87" i="1"/>
  <c r="K88" i="1"/>
  <c r="K87" i="1"/>
  <c r="J88" i="1"/>
  <c r="J87" i="1"/>
  <c r="I88" i="1"/>
  <c r="I87" i="1"/>
  <c r="G88" i="1"/>
  <c r="G87" i="1"/>
  <c r="F88" i="1"/>
  <c r="F87" i="1"/>
  <c r="E88" i="1"/>
  <c r="E87" i="1"/>
  <c r="P87" i="1" s="1"/>
  <c r="K78" i="1"/>
  <c r="K77" i="1"/>
  <c r="J78" i="1"/>
  <c r="J77" i="1"/>
  <c r="I78" i="1"/>
  <c r="I77" i="1"/>
  <c r="G78" i="1"/>
  <c r="G77" i="1"/>
  <c r="F78" i="1"/>
  <c r="F77" i="1"/>
  <c r="E78" i="1"/>
  <c r="E77" i="1"/>
  <c r="P77" i="1" s="1"/>
  <c r="L66" i="1"/>
  <c r="K67" i="1"/>
  <c r="K66" i="1"/>
  <c r="J67" i="1"/>
  <c r="J66" i="1"/>
  <c r="I67" i="1"/>
  <c r="I66" i="1"/>
  <c r="G67" i="1"/>
  <c r="G66" i="1"/>
  <c r="F67" i="1"/>
  <c r="F66" i="1"/>
  <c r="E67" i="1"/>
  <c r="E66" i="1"/>
  <c r="L56" i="1"/>
  <c r="K57" i="1"/>
  <c r="K56" i="1"/>
  <c r="J57" i="1"/>
  <c r="J56" i="1"/>
  <c r="I57" i="1"/>
  <c r="I56" i="1"/>
  <c r="G57" i="1"/>
  <c r="G56" i="1"/>
  <c r="F57" i="1"/>
  <c r="F56" i="1"/>
  <c r="E57" i="1"/>
  <c r="E56" i="1"/>
  <c r="L45" i="1"/>
  <c r="K46" i="1"/>
  <c r="K45" i="1"/>
  <c r="J46" i="1"/>
  <c r="J45" i="1"/>
  <c r="I46" i="1"/>
  <c r="I45" i="1"/>
  <c r="G46" i="1"/>
  <c r="G45" i="1"/>
  <c r="F46" i="1"/>
  <c r="F45" i="1"/>
  <c r="P45" i="1" s="1"/>
  <c r="E46" i="1"/>
  <c r="E45" i="1"/>
  <c r="K36" i="1"/>
  <c r="K35" i="1"/>
  <c r="J36" i="1"/>
  <c r="J35" i="1"/>
  <c r="I36" i="1"/>
  <c r="I35" i="1"/>
  <c r="F35" i="1"/>
  <c r="E34" i="1"/>
  <c r="G36" i="1" s="1"/>
  <c r="U27" i="25" l="1"/>
  <c r="F98" i="1"/>
  <c r="F36" i="1"/>
  <c r="F99" i="1"/>
  <c r="K99" i="1"/>
  <c r="E35" i="1"/>
  <c r="G35" i="1"/>
  <c r="E98" i="1"/>
  <c r="G98" i="1"/>
  <c r="J98" i="1"/>
  <c r="L98" i="1"/>
  <c r="E130" i="1"/>
  <c r="G130" i="1"/>
  <c r="E151" i="1"/>
  <c r="G151" i="1"/>
  <c r="I99" i="1"/>
  <c r="E36" i="1"/>
  <c r="E99" i="1"/>
  <c r="J99" i="1"/>
  <c r="L24" i="1"/>
  <c r="K25" i="1"/>
  <c r="K24" i="1"/>
  <c r="J25" i="1"/>
  <c r="J24" i="1"/>
  <c r="I25" i="1"/>
  <c r="I24" i="1"/>
  <c r="G25" i="1"/>
  <c r="G24" i="1"/>
  <c r="F25" i="1"/>
  <c r="F24" i="1"/>
  <c r="E25" i="1"/>
  <c r="E24" i="1"/>
  <c r="L14" i="1"/>
  <c r="K15" i="1"/>
  <c r="K14" i="1"/>
  <c r="J15" i="1"/>
  <c r="J14" i="1"/>
  <c r="I15" i="1"/>
  <c r="I14" i="1"/>
  <c r="G15" i="1"/>
  <c r="G14" i="1"/>
  <c r="F15" i="1"/>
  <c r="F14" i="1"/>
  <c r="E15" i="1"/>
  <c r="E14" i="1"/>
  <c r="P13" i="1"/>
  <c r="P12" i="1"/>
  <c r="P11" i="1"/>
  <c r="P10" i="1"/>
  <c r="P9" i="1"/>
  <c r="P14" i="1" l="1"/>
  <c r="H23" i="25"/>
  <c r="H21" i="25"/>
  <c r="H19" i="25"/>
  <c r="H18" i="25"/>
  <c r="H17" i="25"/>
  <c r="H16" i="25"/>
  <c r="O15" i="25"/>
  <c r="H14" i="25"/>
  <c r="O13" i="25"/>
  <c r="H12" i="25"/>
  <c r="H11" i="25"/>
  <c r="H10" i="25"/>
  <c r="O9" i="25"/>
  <c r="O8" i="25"/>
  <c r="O21" i="25"/>
  <c r="H9" i="25" l="1"/>
  <c r="O11" i="25"/>
  <c r="O10" i="25"/>
  <c r="O14" i="25"/>
  <c r="H15" i="25"/>
  <c r="H13" i="25"/>
  <c r="O18" i="25"/>
  <c r="O20" i="25"/>
  <c r="O12" i="25"/>
  <c r="O16" i="25"/>
  <c r="H20" i="25"/>
  <c r="H8" i="25"/>
  <c r="H22" i="25"/>
  <c r="O22" i="25"/>
  <c r="O19" i="25"/>
  <c r="O23" i="25"/>
  <c r="O7" i="25" l="1"/>
  <c r="H6" i="16"/>
  <c r="H7" i="25" l="1"/>
  <c r="O360" i="1"/>
  <c r="N360" i="1"/>
  <c r="M360" i="1"/>
  <c r="N308" i="1"/>
  <c r="M308" i="1"/>
  <c r="D309" i="1"/>
  <c r="D308" i="1"/>
  <c r="C309" i="1"/>
  <c r="C308" i="1"/>
  <c r="M297" i="1"/>
  <c r="O298" i="1"/>
  <c r="N298" i="1"/>
  <c r="M298" i="1"/>
  <c r="O297" i="1"/>
  <c r="N297" i="1"/>
  <c r="C298" i="1"/>
  <c r="C297" i="1"/>
  <c r="P359" i="1"/>
  <c r="P358" i="1"/>
  <c r="P357" i="1"/>
  <c r="P356" i="1"/>
  <c r="P355" i="1"/>
  <c r="P349" i="1"/>
  <c r="P348" i="1"/>
  <c r="P347" i="1"/>
  <c r="P346" i="1"/>
  <c r="P345" i="1"/>
  <c r="P338" i="1"/>
  <c r="P337" i="1"/>
  <c r="P336" i="1"/>
  <c r="P335" i="1"/>
  <c r="P334" i="1"/>
  <c r="P328" i="1"/>
  <c r="P327" i="1"/>
  <c r="P326" i="1"/>
  <c r="P325" i="1"/>
  <c r="P324" i="1"/>
  <c r="P317" i="1"/>
  <c r="P316" i="1"/>
  <c r="P315" i="1"/>
  <c r="P314" i="1"/>
  <c r="P313" i="1"/>
  <c r="P307" i="1"/>
  <c r="P306" i="1"/>
  <c r="P305" i="1"/>
  <c r="P303" i="1"/>
  <c r="O245" i="1"/>
  <c r="N245" i="1"/>
  <c r="M245" i="1"/>
  <c r="P229" i="1"/>
  <c r="P55" i="1"/>
  <c r="P54" i="1"/>
  <c r="P53" i="1"/>
  <c r="P52" i="1"/>
  <c r="P51" i="1"/>
  <c r="O56" i="1"/>
  <c r="L234" i="1"/>
  <c r="K234" i="1"/>
  <c r="J234" i="1"/>
  <c r="I234" i="1"/>
  <c r="G234" i="1"/>
  <c r="F234" i="1"/>
  <c r="E234" i="1"/>
  <c r="O224" i="1"/>
  <c r="N224" i="1"/>
  <c r="M224" i="1"/>
  <c r="P177" i="1"/>
  <c r="P234" i="1" l="1"/>
  <c r="P308" i="1"/>
  <c r="P360" i="1"/>
  <c r="R23" i="25"/>
  <c r="P350" i="1"/>
  <c r="K23" i="25"/>
  <c r="R22" i="25"/>
  <c r="P339" i="1"/>
  <c r="P329" i="1"/>
  <c r="K22" i="25"/>
  <c r="P318" i="1"/>
  <c r="R21" i="25"/>
  <c r="P304" i="1"/>
  <c r="K21" i="25"/>
  <c r="O161" i="1"/>
  <c r="N161" i="1"/>
  <c r="P103" i="1"/>
  <c r="P72" i="1"/>
  <c r="P61" i="1"/>
  <c r="N56" i="1"/>
  <c r="M56" i="1"/>
  <c r="P41" i="1"/>
  <c r="P40" i="1"/>
  <c r="P34" i="1"/>
  <c r="P33" i="1"/>
  <c r="P32" i="1"/>
  <c r="P31" i="1"/>
  <c r="P30" i="1"/>
  <c r="R20" i="25"/>
  <c r="P297" i="1"/>
  <c r="P296" i="1"/>
  <c r="P295" i="1"/>
  <c r="P294" i="1"/>
  <c r="P293" i="1"/>
  <c r="P292" i="1"/>
  <c r="P287" i="1"/>
  <c r="P286" i="1"/>
  <c r="P285" i="1"/>
  <c r="P284" i="1"/>
  <c r="P283" i="1"/>
  <c r="P282" i="1"/>
  <c r="P275" i="1"/>
  <c r="P274" i="1"/>
  <c r="P273" i="1"/>
  <c r="P272" i="1"/>
  <c r="P271" i="1"/>
  <c r="P265" i="1"/>
  <c r="P264" i="1"/>
  <c r="P263" i="1"/>
  <c r="P262" i="1"/>
  <c r="P261" i="1"/>
  <c r="P255" i="1"/>
  <c r="P254" i="1"/>
  <c r="P253" i="1"/>
  <c r="P252" i="1"/>
  <c r="P251" i="1"/>
  <c r="P250" i="1"/>
  <c r="P245" i="1"/>
  <c r="P244" i="1"/>
  <c r="P243" i="1"/>
  <c r="P242" i="1"/>
  <c r="P241" i="1"/>
  <c r="P240" i="1"/>
  <c r="P233" i="1"/>
  <c r="P232" i="1"/>
  <c r="P231" i="1"/>
  <c r="P230" i="1"/>
  <c r="P224" i="1"/>
  <c r="P223" i="1"/>
  <c r="P222" i="1"/>
  <c r="P221" i="1"/>
  <c r="P220" i="1"/>
  <c r="P219" i="1"/>
  <c r="P213" i="1"/>
  <c r="P212" i="1"/>
  <c r="P211" i="1"/>
  <c r="P210" i="1"/>
  <c r="P209" i="1"/>
  <c r="P208" i="1"/>
  <c r="P203" i="1"/>
  <c r="P202" i="1"/>
  <c r="P201" i="1"/>
  <c r="P200" i="1"/>
  <c r="P199" i="1"/>
  <c r="P198" i="1"/>
  <c r="P191" i="1"/>
  <c r="P190" i="1"/>
  <c r="P189" i="1"/>
  <c r="P188" i="1"/>
  <c r="P187" i="1"/>
  <c r="P182" i="1"/>
  <c r="P181" i="1"/>
  <c r="P180" i="1"/>
  <c r="P179" i="1"/>
  <c r="P178" i="1"/>
  <c r="P170" i="1"/>
  <c r="P169" i="1"/>
  <c r="P168" i="1"/>
  <c r="P167" i="1"/>
  <c r="P166" i="1"/>
  <c r="P160" i="1"/>
  <c r="P159" i="1"/>
  <c r="P158" i="1"/>
  <c r="P157" i="1"/>
  <c r="P156" i="1"/>
  <c r="P149" i="1"/>
  <c r="P148" i="1"/>
  <c r="P147" i="1"/>
  <c r="P146" i="1"/>
  <c r="P145" i="1"/>
  <c r="P139" i="1"/>
  <c r="P138" i="1"/>
  <c r="P137" i="1"/>
  <c r="P136" i="1"/>
  <c r="P135" i="1"/>
  <c r="P128" i="1"/>
  <c r="P127" i="1"/>
  <c r="P126" i="1"/>
  <c r="P125" i="1"/>
  <c r="P124" i="1"/>
  <c r="P118" i="1"/>
  <c r="P117" i="1"/>
  <c r="P116" i="1"/>
  <c r="P115" i="1"/>
  <c r="P114" i="1"/>
  <c r="P107" i="1"/>
  <c r="P106" i="1"/>
  <c r="P105" i="1"/>
  <c r="P104" i="1"/>
  <c r="P97" i="1"/>
  <c r="P96" i="1"/>
  <c r="P95" i="1"/>
  <c r="P94" i="1"/>
  <c r="P93" i="1"/>
  <c r="P86" i="1"/>
  <c r="P85" i="1"/>
  <c r="P84" i="1"/>
  <c r="P83" i="1"/>
  <c r="P82" i="1"/>
  <c r="P76" i="1"/>
  <c r="P75" i="1"/>
  <c r="P74" i="1"/>
  <c r="P73" i="1"/>
  <c r="P65" i="1"/>
  <c r="P64" i="1"/>
  <c r="P63" i="1"/>
  <c r="P62" i="1"/>
  <c r="P23" i="1"/>
  <c r="P22" i="1"/>
  <c r="P21" i="1"/>
  <c r="P20" i="1"/>
  <c r="P19" i="1"/>
  <c r="G21" i="25" l="1"/>
  <c r="K13" i="25"/>
  <c r="K9" i="25"/>
  <c r="P24" i="1"/>
  <c r="N23" i="25"/>
  <c r="S23" i="25"/>
  <c r="T23" i="25" s="1"/>
  <c r="L23" i="25"/>
  <c r="M23" i="25" s="1"/>
  <c r="G23" i="25"/>
  <c r="S22" i="25"/>
  <c r="T22" i="25" s="1"/>
  <c r="N22" i="25"/>
  <c r="G22" i="25"/>
  <c r="L22" i="25"/>
  <c r="M22" i="25" s="1"/>
  <c r="S21" i="25"/>
  <c r="T21" i="25" s="1"/>
  <c r="N21" i="25"/>
  <c r="L21" i="25"/>
  <c r="M21" i="25" s="1"/>
  <c r="N20" i="25"/>
  <c r="S20" i="25"/>
  <c r="T20" i="25" s="1"/>
  <c r="P140" i="1"/>
  <c r="P119" i="1"/>
  <c r="P56" i="1"/>
  <c r="K8" i="25"/>
  <c r="P35" i="1"/>
  <c r="K7" i="25"/>
  <c r="R19" i="25"/>
  <c r="R18" i="25"/>
  <c r="K20" i="25"/>
  <c r="P161" i="1"/>
  <c r="K18" i="25"/>
  <c r="K19" i="25"/>
  <c r="K12" i="25"/>
  <c r="P171" i="1"/>
  <c r="K17" i="25"/>
  <c r="R16" i="25"/>
  <c r="K16" i="25"/>
  <c r="R15" i="25"/>
  <c r="K15" i="25"/>
  <c r="R14" i="25"/>
  <c r="K14" i="25"/>
  <c r="P150" i="1"/>
  <c r="R13" i="25"/>
  <c r="P129" i="1"/>
  <c r="R12" i="25"/>
  <c r="R11" i="25"/>
  <c r="P108" i="1"/>
  <c r="K11" i="25"/>
  <c r="P98" i="1"/>
  <c r="R10" i="25"/>
  <c r="K10" i="25"/>
  <c r="P66" i="1"/>
  <c r="R9" i="25"/>
  <c r="P44" i="1"/>
  <c r="P43" i="1"/>
  <c r="P42" i="1"/>
  <c r="R17" i="25" l="1"/>
  <c r="L20" i="25"/>
  <c r="M20" i="25" s="1"/>
  <c r="L17" i="25"/>
  <c r="M17" i="25" s="1"/>
  <c r="G17" i="25"/>
  <c r="S16" i="25"/>
  <c r="T16" i="25" s="1"/>
  <c r="N15" i="25"/>
  <c r="G15" i="25"/>
  <c r="S7" i="25"/>
  <c r="G20" i="25"/>
  <c r="S19" i="25"/>
  <c r="T19" i="25" s="1"/>
  <c r="N19" i="25"/>
  <c r="L19" i="25"/>
  <c r="M19" i="25" s="1"/>
  <c r="G19" i="25"/>
  <c r="S18" i="25"/>
  <c r="T18" i="25" s="1"/>
  <c r="N18" i="25"/>
  <c r="L18" i="25"/>
  <c r="M18" i="25" s="1"/>
  <c r="G18" i="25"/>
  <c r="L16" i="25"/>
  <c r="M16" i="25" s="1"/>
  <c r="G16" i="25"/>
  <c r="S15" i="25"/>
  <c r="T15" i="25" s="1"/>
  <c r="L15" i="25"/>
  <c r="M15" i="25" s="1"/>
  <c r="N14" i="25"/>
  <c r="S14" i="25"/>
  <c r="T14" i="25" s="1"/>
  <c r="G14" i="25"/>
  <c r="L14" i="25"/>
  <c r="M14" i="25" s="1"/>
  <c r="N13" i="25"/>
  <c r="S13" i="25"/>
  <c r="T13" i="25" s="1"/>
  <c r="L13" i="25"/>
  <c r="M13" i="25" s="1"/>
  <c r="G13" i="25"/>
  <c r="S12" i="25"/>
  <c r="T12" i="25" s="1"/>
  <c r="N12" i="25"/>
  <c r="G12" i="25"/>
  <c r="L12" i="25"/>
  <c r="M12" i="25" s="1"/>
  <c r="S11" i="25"/>
  <c r="T11" i="25" s="1"/>
  <c r="N11" i="25"/>
  <c r="G11" i="25"/>
  <c r="L11" i="25"/>
  <c r="M11" i="25" s="1"/>
  <c r="S10" i="25"/>
  <c r="T10" i="25" s="1"/>
  <c r="N10" i="25"/>
  <c r="G10" i="25"/>
  <c r="L10" i="25"/>
  <c r="M10" i="25" s="1"/>
  <c r="S9" i="25"/>
  <c r="T9" i="25" s="1"/>
  <c r="N9" i="25"/>
  <c r="L9" i="25"/>
  <c r="M9" i="25" s="1"/>
  <c r="G9" i="25"/>
  <c r="L8" i="25"/>
  <c r="M8" i="25" s="1"/>
  <c r="G8" i="25"/>
  <c r="L7" i="25"/>
  <c r="G7" i="25"/>
  <c r="R8" i="25"/>
  <c r="T17" i="25" l="1"/>
  <c r="S8" i="25"/>
  <c r="T8" i="25" s="1"/>
  <c r="N8" i="25"/>
  <c r="N7" i="25"/>
  <c r="G6" i="16"/>
  <c r="H22" i="16"/>
  <c r="L22" i="16"/>
  <c r="K22" i="16"/>
  <c r="J22" i="16"/>
  <c r="I22" i="16"/>
  <c r="R7" i="25"/>
  <c r="T7" i="25" s="1"/>
  <c r="M7" i="25"/>
  <c r="G22" i="16" l="1"/>
</calcChain>
</file>

<file path=xl/comments1.xml><?xml version="1.0" encoding="utf-8"?>
<comments xmlns="http://schemas.openxmlformats.org/spreadsheetml/2006/main">
  <authors>
    <author>ARTPLAN</author>
  </authors>
  <commentList>
    <comment ref="F231" authorId="0" shapeId="0">
      <text>
        <r>
          <rPr>
            <b/>
            <sz val="14"/>
            <color indexed="81"/>
            <rFont val="TH SarabunPSK"/>
            <family val="2"/>
          </rPr>
          <t>ไม่มีตารางเรียน อยู่ระหว่างปรับปรุงห้อง</t>
        </r>
      </text>
    </comment>
  </commentList>
</comments>
</file>

<file path=xl/comments2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27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  <comment ref="R27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</commentList>
</comments>
</file>

<file path=xl/sharedStrings.xml><?xml version="1.0" encoding="utf-8"?>
<sst xmlns="http://schemas.openxmlformats.org/spreadsheetml/2006/main" count="1416" uniqueCount="109">
  <si>
    <t>วัน</t>
  </si>
  <si>
    <t>เวลา</t>
  </si>
  <si>
    <t>รวม</t>
  </si>
  <si>
    <t>รวม(คน)ในสัปดาห์</t>
  </si>
  <si>
    <t>รวมชั่วโมงในสัปดาห์</t>
  </si>
  <si>
    <t>หมายเหตุ</t>
  </si>
  <si>
    <t>บรรยาย</t>
  </si>
  <si>
    <t>ภาคการศึกษา</t>
  </si>
  <si>
    <t>(    )</t>
  </si>
  <si>
    <t>ต้น</t>
  </si>
  <si>
    <t>ปลาย</t>
  </si>
  <si>
    <t>แบบ A.01</t>
  </si>
  <si>
    <t>ความจุของห้อง(คน)</t>
  </si>
  <si>
    <t>พื้นที่ห้อง(ตร.ม.)</t>
  </si>
  <si>
    <t>ชื่ออาคาร</t>
  </si>
  <si>
    <t>บริหาร</t>
  </si>
  <si>
    <t>บริการ</t>
  </si>
  <si>
    <t>แบบ A.02</t>
  </si>
  <si>
    <t>ปฏิบัติการ</t>
  </si>
  <si>
    <t>ปีที่เริ่มก่อสร้าง</t>
  </si>
  <si>
    <t>ปีที่  แล้วเสร็จ</t>
  </si>
  <si>
    <t>พื้นที่แบ่งตามประเภทการใช้งาน(ตร.ม.)</t>
  </si>
  <si>
    <t>งบประมาณก่อสร้าง(บาท)</t>
  </si>
  <si>
    <t>ประเภทห้อง  เลือกครื่องหมาย ( / )</t>
  </si>
  <si>
    <t>จันทร์</t>
  </si>
  <si>
    <t>อังคาร</t>
  </si>
  <si>
    <t>พุธ</t>
  </si>
  <si>
    <t>พฤหัส</t>
  </si>
  <si>
    <t>ศุกร์</t>
  </si>
  <si>
    <t>ฤดูร้อน</t>
  </si>
  <si>
    <t>พื้นที่รวม(ตร.ม.)</t>
  </si>
  <si>
    <t>จำนวนชั้น</t>
  </si>
  <si>
    <t>แบบ A.03</t>
  </si>
  <si>
    <t>(   /  )</t>
  </si>
  <si>
    <t>ประเภทห้อง</t>
  </si>
  <si>
    <t>ความจุห้องตามจริง</t>
  </si>
  <si>
    <t>ความจุห้องตามเกณฑ์</t>
  </si>
  <si>
    <t>ภาคต้น</t>
  </si>
  <si>
    <t>ภาคปลาย</t>
  </si>
  <si>
    <t>จำนวน ชม.ที่ใช้ห้องจริง</t>
  </si>
  <si>
    <t>จำนาน นศ.ที่ใช้ห้องจริง</t>
  </si>
  <si>
    <t>อัตราการใช้ห้อง(ร้อยละ)</t>
  </si>
  <si>
    <t>ประสิทธิภาพการใช้ห้อง</t>
  </si>
  <si>
    <t>เลขห้อง/ชื่อห้อง</t>
  </si>
  <si>
    <t>อัตราการใช้พื้นที่(ร้อยละ)</t>
  </si>
  <si>
    <t>(     )</t>
  </si>
  <si>
    <t>พื้นที่ห้องจริง (ตร.ม.)</t>
  </si>
  <si>
    <t>เกณฑ์มาตรฐาน (ตร.ม:คน)</t>
  </si>
  <si>
    <t>สัญจรและอื่นๆ</t>
  </si>
  <si>
    <t>สัญจร
และอื่นๆ</t>
  </si>
  <si>
    <t>ชื่ออาคาร/ชื่อห้องเรียน/หมายเลขห้อง</t>
  </si>
  <si>
    <t>/</t>
  </si>
  <si>
    <t>แบบสำรวจ  พื้นที่ห้องเพื่อการเรียนการสอน/การจัดอบรมหรือสัมมนาตามภารกิจหลัก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</si>
  <si>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พื้นที่อาคารที่มีการจัดการเรียนการสอน/การจัดอบรมหรือสัมมนาตามภารกิจหลัก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</si>
  <si>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การใช้ห้องเรียน ประจำปีการศึกษา 2558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</si>
  <si>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</si>
  <si>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</si>
  <si>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</si>
  <si>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</si>
  <si>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</si>
  <si>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</si>
  <si>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</si>
  <si>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</si>
  <si>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</si>
  <si>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</si>
  <si>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</si>
  <si>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</si>
  <si>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</si>
  <si>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</si>
  <si>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</si>
  <si>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</si>
  <si>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</si>
  <si>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</si>
  <si>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 xml:space="preserve">คณะ </t>
  </si>
  <si>
    <t>คาบเรีน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</si>
  <si>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</si>
  <si>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</si>
  <si>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</si>
  <si>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</si>
  <si>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</si>
  <si>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</si>
  <si>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</si>
  <si>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</si>
  <si>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</si>
  <si>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</si>
  <si>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</si>
  <si>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</si>
  <si>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</si>
  <si>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หมายเลขห้อง</t>
  </si>
  <si>
    <t xml:space="preserve">ห้องบรรยาย </t>
  </si>
  <si>
    <t>ความจุของห้อง (คน)</t>
  </si>
  <si>
    <t>(0)</t>
  </si>
  <si>
    <t>*** คำอธิบายการคำนวณสูตร</t>
  </si>
  <si>
    <t>สูตร</t>
  </si>
  <si>
    <t>จำนาน นศ.ที่ใช้ห้องจริง / จำนวน ชม.ที่ใช้ห้องจริง</t>
  </si>
  <si>
    <t>พื้นที่ห้องจริง (ตร.ม.) / เกณฑ์มาตรฐาน (ตร.ม:คน)</t>
  </si>
  <si>
    <t>ใช้ข้อมูลจาก ตารางการใช้ห้องเรียน (รวมชั่วโมงในสัปดาห์)</t>
  </si>
  <si>
    <t>จำนวน ชม.ที่ใช้ห้องจริง x 100/35 ( 35 คือ จำนวนชั่วโมงที่ควรใช้ห้องอย่างเต็มที่ใน 1 สัปดาห์ )</t>
  </si>
  <si>
    <t>(จำนาน นศ.ที่ใช้ห้องจริง x เกณฑ์มาตรฐาน (ตร.ม:คน) x 100) / (พื้นที่ห้องจริง (ตร.ม.) x จำนวน ชม.ที่ใช้ห้องจริง)</t>
  </si>
  <si>
    <t>อัตราการใช้ห้อง(ร้อยละ) x อัตราการใช้พื้นที่(ร้อยละ) / 100</t>
  </si>
  <si>
    <t>อาคารกาญจนาภิเษก อาคาร 8</t>
  </si>
  <si>
    <t>ห้องเรียนบรรยาย</t>
  </si>
  <si>
    <t>ห้องเรียนบรรยาย (รป.ม.)</t>
  </si>
  <si>
    <t>อาคารกาญจนาภิเษก</t>
  </si>
  <si>
    <t>อาคาร 8</t>
  </si>
  <si>
    <t>ชื่ออาคาร : อาคารกาญจนาภิเษก อาคาร 8</t>
  </si>
  <si>
    <t>…………….</t>
  </si>
  <si>
    <t>ผลรวมการวิเคราะห์ฯ</t>
  </si>
  <si>
    <t>ตาราง การวิเคราะห์การใช้ประโยชน์พื้นที่เพื่อการเรียนการสอน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</si>
</sst>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21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8"/>
      <name val="Arial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8"/>
      <name val="TH SarabunPSK"/>
      <family val="2"/>
    </font>
    <font>
      <b/>
      <sz val="14"/>
      <color indexed="8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center" textRotation="90" wrapText="1"/>
    </xf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1" fillId="3" borderId="3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textRotation="90"/>
    </xf>
    <xf numFmtId="0" fontId="11" fillId="5" borderId="3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textRotation="90"/>
    </xf>
    <xf numFmtId="43" fontId="4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188" fontId="8" fillId="0" borderId="3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/>
    <xf numFmtId="43" fontId="4" fillId="0" borderId="0" xfId="0" applyNumberFormat="1" applyFont="1"/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43" fontId="14" fillId="0" borderId="13" xfId="0" applyNumberFormat="1" applyFont="1" applyBorder="1"/>
    <xf numFmtId="0" fontId="17" fillId="6" borderId="3" xfId="0" applyFont="1" applyFill="1" applyBorder="1" applyAlignment="1">
      <alignment textRotation="90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Fill="1"/>
    <xf numFmtId="3" fontId="4" fillId="0" borderId="17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0" fontId="8" fillId="6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6" fontId="4" fillId="7" borderId="3" xfId="0" quotePrefix="1" applyNumberFormat="1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/>
    <xf numFmtId="3" fontId="18" fillId="8" borderId="17" xfId="0" applyNumberFormat="1" applyFont="1" applyFill="1" applyBorder="1" applyAlignment="1"/>
    <xf numFmtId="3" fontId="18" fillId="8" borderId="20" xfId="0" applyNumberFormat="1" applyFont="1" applyFill="1" applyBorder="1" applyAlignment="1"/>
    <xf numFmtId="3" fontId="4" fillId="8" borderId="20" xfId="0" applyNumberFormat="1" applyFont="1" applyFill="1" applyBorder="1" applyAlignment="1"/>
    <xf numFmtId="3" fontId="4" fillId="8" borderId="23" xfId="0" applyNumberFormat="1" applyFont="1" applyFill="1" applyBorder="1" applyAlignment="1"/>
    <xf numFmtId="0" fontId="8" fillId="3" borderId="9" xfId="0" applyFont="1" applyFill="1" applyBorder="1"/>
    <xf numFmtId="0" fontId="8" fillId="3" borderId="10" xfId="0" applyFont="1" applyFill="1" applyBorder="1"/>
    <xf numFmtId="188" fontId="8" fillId="3" borderId="3" xfId="1" applyNumberFormat="1" applyFont="1" applyFill="1" applyBorder="1" applyAlignment="1">
      <alignment horizontal="center"/>
    </xf>
    <xf numFmtId="188" fontId="8" fillId="3" borderId="3" xfId="1" applyNumberFormat="1" applyFont="1" applyFill="1" applyBorder="1" applyAlignment="1"/>
    <xf numFmtId="188" fontId="8" fillId="8" borderId="3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88" fontId="8" fillId="2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88" fontId="8" fillId="4" borderId="23" xfId="1" applyNumberFormat="1" applyFont="1" applyFill="1" applyBorder="1" applyAlignment="1">
      <alignment horizontal="center"/>
    </xf>
    <xf numFmtId="188" fontId="8" fillId="4" borderId="17" xfId="1" applyNumberFormat="1" applyFont="1" applyFill="1" applyBorder="1" applyAlignment="1">
      <alignment horizontal="center"/>
    </xf>
    <xf numFmtId="188" fontId="8" fillId="4" borderId="20" xfId="1" applyNumberFormat="1" applyFont="1" applyFill="1" applyBorder="1" applyAlignment="1">
      <alignment horizontal="center"/>
    </xf>
    <xf numFmtId="0" fontId="8" fillId="3" borderId="3" xfId="0" applyFont="1" applyFill="1" applyBorder="1"/>
    <xf numFmtId="0" fontId="8" fillId="2" borderId="3" xfId="0" applyFont="1" applyFill="1" applyBorder="1"/>
    <xf numFmtId="188" fontId="4" fillId="0" borderId="0" xfId="1" applyNumberFormat="1" applyFont="1" applyFill="1"/>
    <xf numFmtId="188" fontId="8" fillId="0" borderId="0" xfId="1" applyNumberFormat="1" applyFont="1" applyFill="1"/>
    <xf numFmtId="188" fontId="4" fillId="0" borderId="0" xfId="1" applyNumberFormat="1" applyFont="1"/>
    <xf numFmtId="188" fontId="4" fillId="0" borderId="0" xfId="0" applyNumberFormat="1" applyFont="1"/>
    <xf numFmtId="188" fontId="14" fillId="0" borderId="0" xfId="1" applyNumberFormat="1" applyFont="1" applyFill="1"/>
    <xf numFmtId="0" fontId="4" fillId="0" borderId="3" xfId="0" quotePrefix="1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0" fontId="14" fillId="3" borderId="3" xfId="0" quotePrefix="1" applyFont="1" applyFill="1" applyBorder="1" applyAlignment="1">
      <alignment horizontal="center"/>
    </xf>
    <xf numFmtId="0" fontId="14" fillId="2" borderId="3" xfId="0" quotePrefix="1" applyFont="1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187" fontId="11" fillId="0" borderId="17" xfId="1" applyNumberFormat="1" applyFont="1" applyBorder="1" applyAlignment="1">
      <alignment horizontal="center" vertical="center"/>
    </xf>
    <xf numFmtId="0" fontId="11" fillId="0" borderId="17" xfId="0" applyNumberFormat="1" applyFont="1" applyFill="1" applyBorder="1"/>
    <xf numFmtId="43" fontId="11" fillId="0" borderId="17" xfId="1" applyFont="1" applyBorder="1"/>
    <xf numFmtId="0" fontId="11" fillId="8" borderId="17" xfId="0" applyFont="1" applyFill="1" applyBorder="1"/>
    <xf numFmtId="188" fontId="11" fillId="8" borderId="17" xfId="1" applyNumberFormat="1" applyFont="1" applyFill="1" applyBorder="1"/>
    <xf numFmtId="2" fontId="11" fillId="0" borderId="17" xfId="0" applyNumberFormat="1" applyFont="1" applyBorder="1"/>
    <xf numFmtId="43" fontId="12" fillId="2" borderId="17" xfId="0" applyNumberFormat="1" applyFont="1" applyFill="1" applyBorder="1"/>
    <xf numFmtId="2" fontId="12" fillId="2" borderId="17" xfId="0" applyNumberFormat="1" applyFont="1" applyFill="1" applyBorder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187" fontId="11" fillId="0" borderId="20" xfId="1" applyNumberFormat="1" applyFont="1" applyBorder="1" applyAlignment="1">
      <alignment horizontal="center" vertical="center"/>
    </xf>
    <xf numFmtId="2" fontId="11" fillId="0" borderId="20" xfId="0" applyNumberFormat="1" applyFont="1" applyFill="1" applyBorder="1"/>
    <xf numFmtId="43" fontId="11" fillId="0" borderId="20" xfId="1" applyFont="1" applyBorder="1"/>
    <xf numFmtId="0" fontId="11" fillId="8" borderId="20" xfId="0" applyFont="1" applyFill="1" applyBorder="1"/>
    <xf numFmtId="188" fontId="11" fillId="8" borderId="20" xfId="1" applyNumberFormat="1" applyFont="1" applyFill="1" applyBorder="1"/>
    <xf numFmtId="2" fontId="11" fillId="0" borderId="20" xfId="0" applyNumberFormat="1" applyFont="1" applyBorder="1"/>
    <xf numFmtId="43" fontId="12" fillId="2" borderId="20" xfId="0" applyNumberFormat="1" applyFont="1" applyFill="1" applyBorder="1"/>
    <xf numFmtId="2" fontId="12" fillId="2" borderId="20" xfId="0" applyNumberFormat="1" applyFont="1" applyFill="1" applyBorder="1"/>
    <xf numFmtId="0" fontId="11" fillId="8" borderId="17" xfId="0" applyFont="1" applyFill="1" applyBorder="1" applyAlignment="1">
      <alignment horizontal="center"/>
    </xf>
    <xf numFmtId="43" fontId="11" fillId="8" borderId="17" xfId="0" applyNumberFormat="1" applyFont="1" applyFill="1" applyBorder="1"/>
    <xf numFmtId="0" fontId="11" fillId="8" borderId="20" xfId="0" applyFont="1" applyFill="1" applyBorder="1" applyAlignment="1">
      <alignment horizontal="center"/>
    </xf>
    <xf numFmtId="43" fontId="11" fillId="8" borderId="20" xfId="0" applyNumberFormat="1" applyFont="1" applyFill="1" applyBorder="1"/>
    <xf numFmtId="3" fontId="4" fillId="0" borderId="17" xfId="0" applyNumberFormat="1" applyFont="1" applyFill="1" applyBorder="1" applyAlignment="1"/>
    <xf numFmtId="0" fontId="11" fillId="0" borderId="4" xfId="0" applyFont="1" applyBorder="1" applyAlignment="1">
      <alignment horizontal="left" indent="2"/>
    </xf>
    <xf numFmtId="0" fontId="11" fillId="0" borderId="14" xfId="0" applyFont="1" applyBorder="1"/>
    <xf numFmtId="0" fontId="11" fillId="0" borderId="27" xfId="0" applyFont="1" applyBorder="1" applyAlignment="1">
      <alignment horizontal="left" indent="2"/>
    </xf>
    <xf numFmtId="0" fontId="11" fillId="0" borderId="0" xfId="0" applyFont="1" applyBorder="1"/>
    <xf numFmtId="0" fontId="11" fillId="0" borderId="6" xfId="0" applyFont="1" applyBorder="1" applyAlignment="1">
      <alignment horizontal="left" indent="2"/>
    </xf>
    <xf numFmtId="0" fontId="11" fillId="0" borderId="29" xfId="0" applyFont="1" applyBorder="1"/>
    <xf numFmtId="188" fontId="4" fillId="4" borderId="17" xfId="1" applyNumberFormat="1" applyFont="1" applyFill="1" applyBorder="1" applyAlignment="1">
      <alignment horizontal="center"/>
    </xf>
    <xf numFmtId="188" fontId="4" fillId="4" borderId="20" xfId="1" applyNumberFormat="1" applyFont="1" applyFill="1" applyBorder="1" applyAlignment="1">
      <alignment horizontal="center"/>
    </xf>
    <xf numFmtId="188" fontId="4" fillId="4" borderId="23" xfId="1" applyNumberFormat="1" applyFont="1" applyFill="1" applyBorder="1" applyAlignment="1">
      <alignment horizontal="center"/>
    </xf>
    <xf numFmtId="188" fontId="3" fillId="0" borderId="0" xfId="1" applyNumberFormat="1" applyFont="1" applyFill="1"/>
    <xf numFmtId="188" fontId="4" fillId="4" borderId="26" xfId="1" applyNumberFormat="1" applyFont="1" applyFill="1" applyBorder="1" applyAlignment="1">
      <alignment horizontal="center"/>
    </xf>
    <xf numFmtId="0" fontId="11" fillId="8" borderId="23" xfId="0" applyFont="1" applyFill="1" applyBorder="1" applyAlignment="1">
      <alignment horizontal="center"/>
    </xf>
    <xf numFmtId="43" fontId="11" fillId="8" borderId="20" xfId="1" applyFont="1" applyFill="1" applyBorder="1"/>
    <xf numFmtId="43" fontId="12" fillId="2" borderId="20" xfId="1" applyFont="1" applyFill="1" applyBorder="1"/>
    <xf numFmtId="188" fontId="4" fillId="0" borderId="0" xfId="1" applyNumberFormat="1" applyFont="1" applyAlignment="1">
      <alignment horizontal="right" vertical="center"/>
    </xf>
    <xf numFmtId="188" fontId="5" fillId="0" borderId="0" xfId="1" applyNumberFormat="1" applyFont="1" applyFill="1" applyAlignment="1">
      <alignment horizontal="center" vertical="center"/>
    </xf>
    <xf numFmtId="0" fontId="4" fillId="0" borderId="33" xfId="0" applyFont="1" applyBorder="1" applyAlignment="1">
      <alignment horizontal="left" vertical="center" wrapText="1" indent="1"/>
    </xf>
    <xf numFmtId="43" fontId="4" fillId="0" borderId="33" xfId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 indent="1"/>
    </xf>
    <xf numFmtId="43" fontId="4" fillId="0" borderId="20" xfId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 indent="1"/>
    </xf>
    <xf numFmtId="43" fontId="4" fillId="0" borderId="23" xfId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43" fontId="11" fillId="8" borderId="23" xfId="0" applyNumberFormat="1" applyFont="1" applyFill="1" applyBorder="1"/>
    <xf numFmtId="187" fontId="11" fillId="0" borderId="23" xfId="1" applyNumberFormat="1" applyFont="1" applyBorder="1" applyAlignment="1">
      <alignment horizontal="center" vertical="center"/>
    </xf>
    <xf numFmtId="2" fontId="11" fillId="0" borderId="23" xfId="0" applyNumberFormat="1" applyFont="1" applyFill="1" applyBorder="1"/>
    <xf numFmtId="43" fontId="11" fillId="0" borderId="23" xfId="1" applyFont="1" applyBorder="1"/>
    <xf numFmtId="0" fontId="11" fillId="8" borderId="23" xfId="0" applyFont="1" applyFill="1" applyBorder="1"/>
    <xf numFmtId="188" fontId="11" fillId="8" borderId="23" xfId="1" applyNumberFormat="1" applyFont="1" applyFill="1" applyBorder="1"/>
    <xf numFmtId="2" fontId="11" fillId="0" borderId="23" xfId="0" applyNumberFormat="1" applyFont="1" applyBorder="1"/>
    <xf numFmtId="43" fontId="12" fillId="2" borderId="23" xfId="0" applyNumberFormat="1" applyFont="1" applyFill="1" applyBorder="1"/>
    <xf numFmtId="2" fontId="12" fillId="2" borderId="23" xfId="0" applyNumberFormat="1" applyFont="1" applyFill="1" applyBorder="1"/>
    <xf numFmtId="0" fontId="11" fillId="0" borderId="23" xfId="0" applyFont="1" applyBorder="1"/>
    <xf numFmtId="0" fontId="11" fillId="0" borderId="23" xfId="0" applyFont="1" applyBorder="1" applyAlignment="1">
      <alignment horizontal="center"/>
    </xf>
    <xf numFmtId="43" fontId="12" fillId="14" borderId="10" xfId="1" applyFont="1" applyFill="1" applyBorder="1" applyAlignment="1">
      <alignment horizontal="center"/>
    </xf>
    <xf numFmtId="188" fontId="12" fillId="14" borderId="10" xfId="1" applyNumberFormat="1" applyFont="1" applyFill="1" applyBorder="1" applyAlignment="1">
      <alignment horizontal="center"/>
    </xf>
    <xf numFmtId="43" fontId="12" fillId="14" borderId="3" xfId="1" applyFont="1" applyFill="1" applyBorder="1"/>
    <xf numFmtId="43" fontId="3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188" fontId="8" fillId="7" borderId="8" xfId="1" applyNumberFormat="1" applyFont="1" applyFill="1" applyBorder="1" applyAlignment="1">
      <alignment horizontal="center" vertical="center"/>
    </xf>
    <xf numFmtId="188" fontId="8" fillId="7" borderId="11" xfId="1" applyNumberFormat="1" applyFont="1" applyFill="1" applyBorder="1" applyAlignment="1">
      <alignment horizontal="center" vertical="center"/>
    </xf>
    <xf numFmtId="3" fontId="4" fillId="12" borderId="21" xfId="0" applyNumberFormat="1" applyFont="1" applyFill="1" applyBorder="1" applyAlignment="1">
      <alignment horizontal="center"/>
    </xf>
    <xf numFmtId="3" fontId="4" fillId="12" borderId="32" xfId="0" applyNumberFormat="1" applyFont="1" applyFill="1" applyBorder="1" applyAlignment="1">
      <alignment horizontal="center"/>
    </xf>
    <xf numFmtId="3" fontId="4" fillId="12" borderId="22" xfId="0" applyNumberFormat="1" applyFont="1" applyFill="1" applyBorder="1" applyAlignment="1">
      <alignment horizontal="center"/>
    </xf>
    <xf numFmtId="3" fontId="4" fillId="13" borderId="18" xfId="0" applyNumberFormat="1" applyFont="1" applyFill="1" applyBorder="1" applyAlignment="1">
      <alignment horizontal="center"/>
    </xf>
    <xf numFmtId="3" fontId="4" fillId="13" borderId="31" xfId="0" applyNumberFormat="1" applyFont="1" applyFill="1" applyBorder="1" applyAlignment="1">
      <alignment horizontal="center"/>
    </xf>
    <xf numFmtId="3" fontId="4" fillId="13" borderId="19" xfId="0" applyNumberFormat="1" applyFont="1" applyFill="1" applyBorder="1" applyAlignment="1">
      <alignment horizontal="center"/>
    </xf>
    <xf numFmtId="188" fontId="8" fillId="4" borderId="8" xfId="1" applyNumberFormat="1" applyFont="1" applyFill="1" applyBorder="1" applyAlignment="1">
      <alignment horizontal="center" vertical="center"/>
    </xf>
    <xf numFmtId="188" fontId="8" fillId="4" borderId="11" xfId="1" applyNumberFormat="1" applyFont="1" applyFill="1" applyBorder="1" applyAlignment="1">
      <alignment horizontal="center" vertical="center"/>
    </xf>
    <xf numFmtId="3" fontId="4" fillId="9" borderId="15" xfId="0" applyNumberFormat="1" applyFont="1" applyFill="1" applyBorder="1" applyAlignment="1">
      <alignment horizontal="center"/>
    </xf>
    <xf numFmtId="3" fontId="4" fillId="9" borderId="30" xfId="0" applyNumberFormat="1" applyFont="1" applyFill="1" applyBorder="1" applyAlignment="1">
      <alignment horizontal="center"/>
    </xf>
    <xf numFmtId="3" fontId="4" fillId="9" borderId="16" xfId="0" applyNumberFormat="1" applyFont="1" applyFill="1" applyBorder="1" applyAlignment="1">
      <alignment horizontal="center"/>
    </xf>
    <xf numFmtId="3" fontId="4" fillId="10" borderId="18" xfId="0" applyNumberFormat="1" applyFont="1" applyFill="1" applyBorder="1" applyAlignment="1">
      <alignment horizontal="center"/>
    </xf>
    <xf numFmtId="3" fontId="4" fillId="10" borderId="31" xfId="0" applyNumberFormat="1" applyFont="1" applyFill="1" applyBorder="1" applyAlignment="1">
      <alignment horizontal="center"/>
    </xf>
    <xf numFmtId="3" fontId="4" fillId="10" borderId="19" xfId="0" applyNumberFormat="1" applyFont="1" applyFill="1" applyBorder="1" applyAlignment="1">
      <alignment horizontal="center"/>
    </xf>
    <xf numFmtId="3" fontId="4" fillId="11" borderId="18" xfId="0" applyNumberFormat="1" applyFont="1" applyFill="1" applyBorder="1" applyAlignment="1">
      <alignment horizontal="center"/>
    </xf>
    <xf numFmtId="3" fontId="4" fillId="11" borderId="31" xfId="0" applyNumberFormat="1" applyFont="1" applyFill="1" applyBorder="1" applyAlignment="1">
      <alignment horizontal="center"/>
    </xf>
    <xf numFmtId="3" fontId="4" fillId="11" borderId="19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3" fontId="4" fillId="12" borderId="18" xfId="0" applyNumberFormat="1" applyFont="1" applyFill="1" applyBorder="1" applyAlignment="1">
      <alignment horizontal="center"/>
    </xf>
    <xf numFmtId="3" fontId="4" fillId="12" borderId="31" xfId="0" applyNumberFormat="1" applyFont="1" applyFill="1" applyBorder="1" applyAlignment="1">
      <alignment horizontal="center"/>
    </xf>
    <xf numFmtId="3" fontId="4" fillId="12" borderId="1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3" fontId="11" fillId="0" borderId="14" xfId="1" applyFont="1" applyBorder="1" applyAlignment="1">
      <alignment horizontal="left"/>
    </xf>
    <xf numFmtId="43" fontId="11" fillId="0" borderId="5" xfId="1" applyFont="1" applyBorder="1" applyAlignment="1">
      <alignment horizontal="left"/>
    </xf>
    <xf numFmtId="0" fontId="12" fillId="14" borderId="9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textRotation="9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99FF"/>
      <color rgb="FFFF66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view="pageBreakPreview" topLeftCell="B1" zoomScaleNormal="100" zoomScaleSheetLayoutView="100" workbookViewId="0">
      <pane xSplit="1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H6" sqref="H6"/>
    </sheetView>
  </sheetViews>
  <sheetFormatPr defaultRowHeight="18.75" x14ac:dyDescent="0.3"/>
  <cols>
    <col min="1" max="1" width="1" style="1" hidden="1" customWidth="1"/>
    <col min="2" max="2" width="33.5703125" style="1" bestFit="1" customWidth="1"/>
    <col min="3" max="3" width="7.85546875" style="1" customWidth="1"/>
    <col min="4" max="4" width="9.42578125" style="1" customWidth="1"/>
    <col min="5" max="5" width="8.5703125" style="1" customWidth="1"/>
    <col min="6" max="6" width="10.28515625" style="1" customWidth="1"/>
    <col min="7" max="7" width="10" style="1" bestFit="1" customWidth="1"/>
    <col min="8" max="8" width="10.28515625" style="1" bestFit="1" customWidth="1"/>
    <col min="9" max="9" width="10.140625" style="1" bestFit="1" customWidth="1"/>
    <col min="10" max="10" width="9" style="1" bestFit="1" customWidth="1"/>
    <col min="11" max="12" width="10.140625" style="1" bestFit="1" customWidth="1"/>
    <col min="13" max="13" width="8.85546875" style="1" bestFit="1" customWidth="1"/>
    <col min="14" max="16384" width="9.140625" style="1"/>
  </cols>
  <sheetData>
    <row r="1" spans="2:13" ht="21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11</v>
      </c>
    </row>
    <row r="2" spans="2:13" ht="54.75" customHeight="1" x14ac:dyDescent="0.3">
      <c r="B2" s="157" t="s">
        <v>53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2:13" x14ac:dyDescent="0.3">
      <c r="M3" s="13"/>
    </row>
    <row r="4" spans="2:13" ht="31.5" customHeight="1" x14ac:dyDescent="0.3">
      <c r="B4" s="166" t="s">
        <v>14</v>
      </c>
      <c r="C4" s="159" t="s">
        <v>31</v>
      </c>
      <c r="D4" s="159" t="s">
        <v>19</v>
      </c>
      <c r="E4" s="159" t="s">
        <v>20</v>
      </c>
      <c r="F4" s="159" t="s">
        <v>22</v>
      </c>
      <c r="G4" s="166" t="s">
        <v>30</v>
      </c>
      <c r="H4" s="165" t="s">
        <v>21</v>
      </c>
      <c r="I4" s="165"/>
      <c r="J4" s="165"/>
      <c r="K4" s="165"/>
      <c r="L4" s="165"/>
      <c r="M4" s="167" t="s">
        <v>5</v>
      </c>
    </row>
    <row r="5" spans="2:13" s="2" customFormat="1" ht="37.5" x14ac:dyDescent="0.2">
      <c r="B5" s="166"/>
      <c r="C5" s="160"/>
      <c r="D5" s="161"/>
      <c r="E5" s="161"/>
      <c r="F5" s="160"/>
      <c r="G5" s="166"/>
      <c r="H5" s="12" t="s">
        <v>6</v>
      </c>
      <c r="I5" s="12" t="s">
        <v>18</v>
      </c>
      <c r="J5" s="12" t="s">
        <v>15</v>
      </c>
      <c r="K5" s="12" t="s">
        <v>16</v>
      </c>
      <c r="L5" s="12" t="s">
        <v>49</v>
      </c>
      <c r="M5" s="167"/>
    </row>
    <row r="6" spans="2:13" x14ac:dyDescent="0.3">
      <c r="B6" s="17" t="s">
        <v>100</v>
      </c>
      <c r="C6" s="3"/>
      <c r="D6" s="20"/>
      <c r="E6" s="20"/>
      <c r="F6" s="5"/>
      <c r="G6" s="28">
        <f t="shared" ref="G6" si="0">SUM(H6:L6)</f>
        <v>1920</v>
      </c>
      <c r="H6" s="27">
        <f>A02_พท.ห้อง!G26</f>
        <v>1920</v>
      </c>
      <c r="I6" s="28">
        <v>0</v>
      </c>
      <c r="J6" s="29">
        <v>0</v>
      </c>
      <c r="K6" s="29">
        <v>0</v>
      </c>
      <c r="L6" s="29">
        <v>0</v>
      </c>
      <c r="M6" s="39"/>
    </row>
    <row r="7" spans="2:13" x14ac:dyDescent="0.3">
      <c r="B7" s="18"/>
      <c r="C7" s="3"/>
      <c r="D7" s="19"/>
      <c r="E7" s="19"/>
      <c r="F7" s="3"/>
      <c r="G7" s="37"/>
      <c r="H7" s="30"/>
      <c r="I7" s="31"/>
      <c r="J7" s="31"/>
      <c r="K7" s="31"/>
      <c r="L7" s="31"/>
      <c r="M7" s="4"/>
    </row>
    <row r="8" spans="2:13" x14ac:dyDescent="0.3">
      <c r="B8" s="18"/>
      <c r="C8" s="5"/>
      <c r="D8" s="3"/>
      <c r="E8" s="3"/>
      <c r="F8" s="3"/>
      <c r="G8" s="37"/>
      <c r="H8" s="31"/>
      <c r="I8" s="31"/>
      <c r="J8" s="31"/>
      <c r="K8" s="31"/>
      <c r="L8" s="31"/>
      <c r="M8" s="4"/>
    </row>
    <row r="9" spans="2:13" x14ac:dyDescent="0.3">
      <c r="B9" s="18"/>
      <c r="C9" s="5"/>
      <c r="D9" s="3"/>
      <c r="E9" s="3"/>
      <c r="F9" s="3"/>
      <c r="G9" s="37"/>
      <c r="H9" s="31"/>
      <c r="I9" s="31"/>
      <c r="J9" s="31"/>
      <c r="K9" s="31"/>
      <c r="L9" s="31"/>
      <c r="M9" s="4"/>
    </row>
    <row r="10" spans="2:13" x14ac:dyDescent="0.3">
      <c r="B10" s="18"/>
      <c r="C10" s="5"/>
      <c r="D10" s="3"/>
      <c r="E10" s="3"/>
      <c r="F10" s="3"/>
      <c r="G10" s="37"/>
      <c r="H10" s="31"/>
      <c r="I10" s="31"/>
      <c r="J10" s="31"/>
      <c r="K10" s="31"/>
      <c r="L10" s="31"/>
      <c r="M10" s="4"/>
    </row>
    <row r="11" spans="2:13" x14ac:dyDescent="0.3">
      <c r="B11" s="18"/>
      <c r="C11" s="5"/>
      <c r="D11" s="3"/>
      <c r="E11" s="3"/>
      <c r="F11" s="3"/>
      <c r="G11" s="37"/>
      <c r="H11" s="31"/>
      <c r="I11" s="31"/>
      <c r="J11" s="31"/>
      <c r="K11" s="31"/>
      <c r="L11" s="31"/>
      <c r="M11" s="4"/>
    </row>
    <row r="12" spans="2:13" x14ac:dyDescent="0.3">
      <c r="B12" s="18"/>
      <c r="C12" s="5"/>
      <c r="D12" s="3"/>
      <c r="E12" s="3"/>
      <c r="F12" s="3"/>
      <c r="G12" s="37"/>
      <c r="H12" s="31"/>
      <c r="I12" s="31"/>
      <c r="J12" s="31"/>
      <c r="K12" s="31"/>
      <c r="L12" s="31"/>
      <c r="M12" s="4"/>
    </row>
    <row r="13" spans="2:13" x14ac:dyDescent="0.3">
      <c r="B13" s="18"/>
      <c r="C13" s="5"/>
      <c r="D13" s="3"/>
      <c r="E13" s="3"/>
      <c r="F13" s="3"/>
      <c r="G13" s="37"/>
      <c r="H13" s="31"/>
      <c r="I13" s="31"/>
      <c r="J13" s="31"/>
      <c r="K13" s="31"/>
      <c r="L13" s="31"/>
      <c r="M13" s="4"/>
    </row>
    <row r="14" spans="2:13" x14ac:dyDescent="0.3">
      <c r="B14" s="18"/>
      <c r="C14" s="5"/>
      <c r="D14" s="3"/>
      <c r="E14" s="3"/>
      <c r="F14" s="3"/>
      <c r="G14" s="37"/>
      <c r="H14" s="31"/>
      <c r="I14" s="31"/>
      <c r="J14" s="31"/>
      <c r="K14" s="31"/>
      <c r="L14" s="31"/>
      <c r="M14" s="4"/>
    </row>
    <row r="15" spans="2:13" x14ac:dyDescent="0.3">
      <c r="B15" s="18"/>
      <c r="C15" s="5"/>
      <c r="D15" s="3"/>
      <c r="E15" s="3"/>
      <c r="F15" s="3"/>
      <c r="G15" s="37"/>
      <c r="H15" s="31"/>
      <c r="I15" s="31"/>
      <c r="J15" s="31"/>
      <c r="K15" s="31"/>
      <c r="L15" s="31"/>
      <c r="M15" s="4"/>
    </row>
    <row r="16" spans="2:13" x14ac:dyDescent="0.3">
      <c r="B16" s="18"/>
      <c r="C16" s="5"/>
      <c r="D16" s="3"/>
      <c r="E16" s="3"/>
      <c r="F16" s="3"/>
      <c r="G16" s="37"/>
      <c r="H16" s="31"/>
      <c r="I16" s="31"/>
      <c r="J16" s="31"/>
      <c r="K16" s="31"/>
      <c r="L16" s="31"/>
      <c r="M16" s="4"/>
    </row>
    <row r="17" spans="2:13" x14ac:dyDescent="0.3">
      <c r="B17" s="18"/>
      <c r="C17" s="5"/>
      <c r="D17" s="3"/>
      <c r="E17" s="3"/>
      <c r="F17" s="3"/>
      <c r="G17" s="37"/>
      <c r="H17" s="31"/>
      <c r="I17" s="31"/>
      <c r="J17" s="31"/>
      <c r="K17" s="31"/>
      <c r="L17" s="31"/>
      <c r="M17" s="4"/>
    </row>
    <row r="18" spans="2:13" x14ac:dyDescent="0.3">
      <c r="B18" s="18"/>
      <c r="C18" s="5"/>
      <c r="D18" s="3"/>
      <c r="E18" s="3"/>
      <c r="F18" s="3"/>
      <c r="G18" s="37"/>
      <c r="H18" s="31"/>
      <c r="I18" s="31"/>
      <c r="J18" s="31"/>
      <c r="K18" s="31"/>
      <c r="L18" s="31"/>
      <c r="M18" s="4"/>
    </row>
    <row r="19" spans="2:13" x14ac:dyDescent="0.3">
      <c r="B19" s="18"/>
      <c r="C19" s="5"/>
      <c r="D19" s="3"/>
      <c r="E19" s="3"/>
      <c r="F19" s="3"/>
      <c r="G19" s="37"/>
      <c r="H19" s="31"/>
      <c r="I19" s="31"/>
      <c r="J19" s="31"/>
      <c r="K19" s="31"/>
      <c r="L19" s="31"/>
      <c r="M19" s="4"/>
    </row>
    <row r="20" spans="2:13" x14ac:dyDescent="0.3">
      <c r="B20" s="18"/>
      <c r="C20" s="5"/>
      <c r="D20" s="3"/>
      <c r="E20" s="3"/>
      <c r="F20" s="3"/>
      <c r="G20" s="37"/>
      <c r="H20" s="31"/>
      <c r="I20" s="31"/>
      <c r="J20" s="31"/>
      <c r="K20" s="31"/>
      <c r="L20" s="31"/>
      <c r="M20" s="4"/>
    </row>
    <row r="21" spans="2:13" x14ac:dyDescent="0.3">
      <c r="B21" s="18"/>
      <c r="C21" s="5"/>
      <c r="D21" s="3"/>
      <c r="E21" s="3"/>
      <c r="F21" s="3"/>
      <c r="G21" s="37"/>
      <c r="H21" s="31"/>
      <c r="I21" s="31"/>
      <c r="J21" s="31"/>
      <c r="K21" s="31"/>
      <c r="L21" s="31"/>
      <c r="M21" s="4"/>
    </row>
    <row r="22" spans="2:13" x14ac:dyDescent="0.3">
      <c r="B22" s="162" t="s">
        <v>2</v>
      </c>
      <c r="C22" s="163"/>
      <c r="D22" s="163"/>
      <c r="E22" s="163"/>
      <c r="F22" s="164"/>
      <c r="G22" s="34">
        <f t="shared" ref="G22:L22" si="1">SUM(G6:G21)</f>
        <v>1920</v>
      </c>
      <c r="H22" s="34">
        <f t="shared" si="1"/>
        <v>1920</v>
      </c>
      <c r="I22" s="34">
        <f t="shared" si="1"/>
        <v>0</v>
      </c>
      <c r="J22" s="34">
        <f t="shared" si="1"/>
        <v>0</v>
      </c>
      <c r="K22" s="34">
        <f t="shared" si="1"/>
        <v>0</v>
      </c>
      <c r="L22" s="34">
        <f t="shared" si="1"/>
        <v>0</v>
      </c>
      <c r="M22" s="35"/>
    </row>
    <row r="28" spans="2:13" x14ac:dyDescent="0.3">
      <c r="H28" s="36"/>
    </row>
  </sheetData>
  <mergeCells count="10">
    <mergeCell ref="B22:F22"/>
    <mergeCell ref="H4:L4"/>
    <mergeCell ref="G4:G5"/>
    <mergeCell ref="B4:B5"/>
    <mergeCell ref="M4:M5"/>
    <mergeCell ref="B2:M2"/>
    <mergeCell ref="F4:F5"/>
    <mergeCell ref="D4:D5"/>
    <mergeCell ref="E4:E5"/>
    <mergeCell ref="C4:C5"/>
  </mergeCells>
  <phoneticPr fontId="13" type="noConversion"/>
  <printOptions horizontalCentered="1"/>
  <pageMargins left="0.39370078740157483" right="0.39370078740157483" top="0.55118110236220474" bottom="0.39370078740157483" header="0.47244094488188981" footer="0.35433070866141736"/>
  <pageSetup paperSize="9" scale="98" orientation="landscape" r:id="rId1"/>
  <headerFooter alignWithMargins="0">
    <oddFooter>&amp;R&amp;D(&amp;T) : &amp;F : page_&amp;P/&amp;N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9"/>
  <sheetViews>
    <sheetView workbookViewId="0">
      <pane ySplit="5" topLeftCell="A18" activePane="bottomLeft" state="frozen"/>
      <selection pane="bottomLeft" activeCell="K5" sqref="K5"/>
    </sheetView>
  </sheetViews>
  <sheetFormatPr defaultRowHeight="18.75" x14ac:dyDescent="0.3"/>
  <cols>
    <col min="1" max="1" width="22" style="1" customWidth="1"/>
    <col min="2" max="2" width="7.5703125" style="1" bestFit="1" customWidth="1"/>
    <col min="3" max="6" width="5.5703125" style="1" customWidth="1"/>
    <col min="7" max="7" width="13.140625" style="1" bestFit="1" customWidth="1"/>
    <col min="8" max="8" width="16" style="1" bestFit="1" customWidth="1"/>
    <col min="9" max="9" width="21.7109375" style="1" bestFit="1" customWidth="1"/>
    <col min="10" max="11" width="9.140625" style="1"/>
    <col min="12" max="12" width="11" style="1" bestFit="1" customWidth="1"/>
    <col min="13" max="16384" width="9.140625" style="1"/>
  </cols>
  <sheetData>
    <row r="1" spans="1:9" ht="26.25" x14ac:dyDescent="0.3">
      <c r="A1" s="10"/>
      <c r="B1" s="10"/>
      <c r="C1" s="10"/>
      <c r="D1" s="10"/>
      <c r="E1" s="10"/>
      <c r="F1" s="10"/>
      <c r="G1" s="10"/>
      <c r="I1" s="11" t="s">
        <v>17</v>
      </c>
    </row>
    <row r="2" spans="1:9" ht="54.95" customHeight="1" x14ac:dyDescent="0.3">
      <c r="A2" s="157" t="s">
        <v>52</v>
      </c>
      <c r="B2" s="158"/>
      <c r="C2" s="158"/>
      <c r="D2" s="158"/>
      <c r="E2" s="158"/>
      <c r="F2" s="158"/>
      <c r="G2" s="158"/>
      <c r="H2" s="158"/>
      <c r="I2" s="158"/>
    </row>
    <row r="3" spans="1:9" x14ac:dyDescent="0.3">
      <c r="A3" s="16" t="s">
        <v>100</v>
      </c>
    </row>
    <row r="4" spans="1:9" s="2" customFormat="1" x14ac:dyDescent="0.2">
      <c r="A4" s="168" t="s">
        <v>50</v>
      </c>
      <c r="B4" s="168" t="s">
        <v>23</v>
      </c>
      <c r="C4" s="168"/>
      <c r="D4" s="168"/>
      <c r="E4" s="168"/>
      <c r="F4" s="168"/>
      <c r="G4" s="168" t="s">
        <v>13</v>
      </c>
      <c r="H4" s="168" t="s">
        <v>12</v>
      </c>
      <c r="I4" s="168" t="s">
        <v>5</v>
      </c>
    </row>
    <row r="5" spans="1:9" ht="60.75" x14ac:dyDescent="0.3">
      <c r="A5" s="168"/>
      <c r="B5" s="15" t="s">
        <v>6</v>
      </c>
      <c r="C5" s="15" t="s">
        <v>18</v>
      </c>
      <c r="D5" s="15" t="s">
        <v>15</v>
      </c>
      <c r="E5" s="15" t="s">
        <v>16</v>
      </c>
      <c r="F5" s="15" t="s">
        <v>48</v>
      </c>
      <c r="G5" s="168"/>
      <c r="H5" s="168"/>
      <c r="I5" s="168"/>
    </row>
    <row r="6" spans="1:9" x14ac:dyDescent="0.3">
      <c r="A6" s="38">
        <v>821</v>
      </c>
      <c r="B6" s="31" t="s">
        <v>51</v>
      </c>
      <c r="C6" s="3"/>
      <c r="D6" s="3"/>
      <c r="E6" s="3"/>
      <c r="F6" s="3"/>
      <c r="G6" s="31">
        <v>96</v>
      </c>
      <c r="H6" s="3">
        <v>80</v>
      </c>
      <c r="I6" s="18" t="s">
        <v>101</v>
      </c>
    </row>
    <row r="7" spans="1:9" x14ac:dyDescent="0.3">
      <c r="A7" s="38">
        <v>822</v>
      </c>
      <c r="B7" s="31" t="s">
        <v>51</v>
      </c>
      <c r="C7" s="3"/>
      <c r="D7" s="3"/>
      <c r="E7" s="3"/>
      <c r="F7" s="3"/>
      <c r="G7" s="31">
        <v>96</v>
      </c>
      <c r="H7" s="3">
        <v>70</v>
      </c>
      <c r="I7" s="18" t="s">
        <v>101</v>
      </c>
    </row>
    <row r="8" spans="1:9" x14ac:dyDescent="0.3">
      <c r="A8" s="38">
        <v>823</v>
      </c>
      <c r="B8" s="31" t="s">
        <v>51</v>
      </c>
      <c r="C8" s="3"/>
      <c r="D8" s="3"/>
      <c r="E8" s="3"/>
      <c r="F8" s="3"/>
      <c r="G8" s="31">
        <v>64</v>
      </c>
      <c r="H8" s="3">
        <v>50</v>
      </c>
      <c r="I8" s="18" t="s">
        <v>101</v>
      </c>
    </row>
    <row r="9" spans="1:9" x14ac:dyDescent="0.3">
      <c r="A9" s="38">
        <v>824</v>
      </c>
      <c r="B9" s="31" t="s">
        <v>51</v>
      </c>
      <c r="C9" s="3"/>
      <c r="D9" s="3"/>
      <c r="E9" s="3"/>
      <c r="F9" s="3"/>
      <c r="G9" s="31">
        <v>224</v>
      </c>
      <c r="H9" s="3">
        <v>120</v>
      </c>
      <c r="I9" s="18" t="s">
        <v>101</v>
      </c>
    </row>
    <row r="10" spans="1:9" x14ac:dyDescent="0.3">
      <c r="A10" s="38">
        <v>831</v>
      </c>
      <c r="B10" s="31" t="s">
        <v>51</v>
      </c>
      <c r="C10" s="3"/>
      <c r="D10" s="3"/>
      <c r="E10" s="3"/>
      <c r="F10" s="3"/>
      <c r="G10" s="31">
        <v>96</v>
      </c>
      <c r="H10" s="3">
        <v>80</v>
      </c>
      <c r="I10" s="18" t="s">
        <v>101</v>
      </c>
    </row>
    <row r="11" spans="1:9" x14ac:dyDescent="0.3">
      <c r="A11" s="38">
        <v>832</v>
      </c>
      <c r="B11" s="31" t="s">
        <v>51</v>
      </c>
      <c r="C11" s="3"/>
      <c r="D11" s="3"/>
      <c r="E11" s="3"/>
      <c r="F11" s="3"/>
      <c r="G11" s="31">
        <v>96</v>
      </c>
      <c r="H11" s="3">
        <v>80</v>
      </c>
      <c r="I11" s="18" t="s">
        <v>101</v>
      </c>
    </row>
    <row r="12" spans="1:9" x14ac:dyDescent="0.3">
      <c r="A12" s="38">
        <v>833</v>
      </c>
      <c r="B12" s="31" t="s">
        <v>51</v>
      </c>
      <c r="C12" s="3"/>
      <c r="D12" s="3"/>
      <c r="E12" s="3"/>
      <c r="F12" s="3"/>
      <c r="G12" s="31">
        <v>64</v>
      </c>
      <c r="H12" s="3">
        <v>50</v>
      </c>
      <c r="I12" s="18" t="s">
        <v>101</v>
      </c>
    </row>
    <row r="13" spans="1:9" x14ac:dyDescent="0.3">
      <c r="A13" s="38">
        <v>834</v>
      </c>
      <c r="B13" s="31" t="s">
        <v>51</v>
      </c>
      <c r="C13" s="3"/>
      <c r="D13" s="3"/>
      <c r="E13" s="3"/>
      <c r="F13" s="3"/>
      <c r="G13" s="31">
        <v>224</v>
      </c>
      <c r="H13" s="3">
        <v>120</v>
      </c>
      <c r="I13" s="18" t="s">
        <v>101</v>
      </c>
    </row>
    <row r="14" spans="1:9" x14ac:dyDescent="0.3">
      <c r="A14" s="38">
        <v>841</v>
      </c>
      <c r="B14" s="31" t="s">
        <v>51</v>
      </c>
      <c r="C14" s="3"/>
      <c r="D14" s="3"/>
      <c r="E14" s="3"/>
      <c r="F14" s="3"/>
      <c r="G14" s="31">
        <v>64</v>
      </c>
      <c r="H14" s="3">
        <v>50</v>
      </c>
      <c r="I14" s="18" t="s">
        <v>102</v>
      </c>
    </row>
    <row r="15" spans="1:9" x14ac:dyDescent="0.3">
      <c r="A15" s="38">
        <v>842</v>
      </c>
      <c r="B15" s="31" t="s">
        <v>51</v>
      </c>
      <c r="C15" s="3"/>
      <c r="D15" s="3"/>
      <c r="E15" s="3"/>
      <c r="F15" s="3"/>
      <c r="G15" s="31">
        <v>64</v>
      </c>
      <c r="H15" s="3">
        <v>50</v>
      </c>
      <c r="I15" s="18" t="s">
        <v>102</v>
      </c>
    </row>
    <row r="16" spans="1:9" x14ac:dyDescent="0.3">
      <c r="A16" s="38">
        <v>844</v>
      </c>
      <c r="B16" s="31" t="s">
        <v>51</v>
      </c>
      <c r="C16" s="3"/>
      <c r="D16" s="3"/>
      <c r="E16" s="3"/>
      <c r="F16" s="3"/>
      <c r="G16" s="31">
        <v>224</v>
      </c>
      <c r="H16" s="3">
        <v>72</v>
      </c>
      <c r="I16" s="18" t="s">
        <v>102</v>
      </c>
    </row>
    <row r="17" spans="1:9" x14ac:dyDescent="0.3">
      <c r="A17" s="38">
        <v>851</v>
      </c>
      <c r="B17" s="31" t="s">
        <v>51</v>
      </c>
      <c r="C17" s="3"/>
      <c r="D17" s="3"/>
      <c r="E17" s="3"/>
      <c r="F17" s="3"/>
      <c r="G17" s="31">
        <v>96</v>
      </c>
      <c r="H17" s="3">
        <v>50</v>
      </c>
      <c r="I17" s="18" t="s">
        <v>101</v>
      </c>
    </row>
    <row r="18" spans="1:9" x14ac:dyDescent="0.3">
      <c r="A18" s="38">
        <v>852</v>
      </c>
      <c r="B18" s="31" t="s">
        <v>51</v>
      </c>
      <c r="C18" s="3"/>
      <c r="D18" s="3"/>
      <c r="E18" s="3"/>
      <c r="F18" s="3"/>
      <c r="G18" s="31">
        <v>96</v>
      </c>
      <c r="H18" s="3">
        <v>80</v>
      </c>
      <c r="I18" s="18" t="s">
        <v>101</v>
      </c>
    </row>
    <row r="19" spans="1:9" x14ac:dyDescent="0.3">
      <c r="A19" s="38">
        <v>853</v>
      </c>
      <c r="B19" s="31" t="s">
        <v>51</v>
      </c>
      <c r="C19" s="3"/>
      <c r="D19" s="3"/>
      <c r="E19" s="3"/>
      <c r="F19" s="3"/>
      <c r="G19" s="31">
        <v>64</v>
      </c>
      <c r="H19" s="3">
        <v>50</v>
      </c>
      <c r="I19" s="18" t="s">
        <v>101</v>
      </c>
    </row>
    <row r="20" spans="1:9" x14ac:dyDescent="0.3">
      <c r="A20" s="38">
        <v>854</v>
      </c>
      <c r="B20" s="31" t="s">
        <v>51</v>
      </c>
      <c r="C20" s="3"/>
      <c r="D20" s="3"/>
      <c r="E20" s="3"/>
      <c r="F20" s="3"/>
      <c r="G20" s="31">
        <v>224</v>
      </c>
      <c r="H20" s="3">
        <v>120</v>
      </c>
      <c r="I20" s="18" t="s">
        <v>101</v>
      </c>
    </row>
    <row r="21" spans="1:9" x14ac:dyDescent="0.3">
      <c r="A21" s="38">
        <v>861</v>
      </c>
      <c r="B21" s="31" t="s">
        <v>51</v>
      </c>
      <c r="C21" s="3"/>
      <c r="D21" s="3"/>
      <c r="E21" s="3"/>
      <c r="F21" s="3"/>
      <c r="G21" s="31">
        <v>64</v>
      </c>
      <c r="H21" s="3">
        <v>120</v>
      </c>
      <c r="I21" s="18" t="s">
        <v>101</v>
      </c>
    </row>
    <row r="22" spans="1:9" x14ac:dyDescent="0.3">
      <c r="A22" s="130">
        <v>862</v>
      </c>
      <c r="B22" s="131" t="s">
        <v>51</v>
      </c>
      <c r="C22" s="132"/>
      <c r="D22" s="132"/>
      <c r="E22" s="132"/>
      <c r="F22" s="132"/>
      <c r="G22" s="131">
        <v>64</v>
      </c>
      <c r="H22" s="132">
        <v>120</v>
      </c>
      <c r="I22" s="133" t="s">
        <v>101</v>
      </c>
    </row>
    <row r="23" spans="1:9" x14ac:dyDescent="0.3">
      <c r="A23" s="134"/>
      <c r="B23" s="135"/>
      <c r="C23" s="136"/>
      <c r="D23" s="136"/>
      <c r="E23" s="136"/>
      <c r="F23" s="136"/>
      <c r="G23" s="135"/>
      <c r="H23" s="136"/>
      <c r="I23" s="137"/>
    </row>
    <row r="24" spans="1:9" x14ac:dyDescent="0.3">
      <c r="A24" s="134"/>
      <c r="B24" s="135"/>
      <c r="C24" s="136"/>
      <c r="D24" s="136"/>
      <c r="E24" s="136"/>
      <c r="F24" s="136"/>
      <c r="G24" s="135"/>
      <c r="H24" s="136"/>
      <c r="I24" s="137"/>
    </row>
    <row r="25" spans="1:9" x14ac:dyDescent="0.3">
      <c r="A25" s="138"/>
      <c r="B25" s="139"/>
      <c r="C25" s="140"/>
      <c r="D25" s="140"/>
      <c r="E25" s="140"/>
      <c r="F25" s="140"/>
      <c r="G25" s="139"/>
      <c r="H25" s="140"/>
      <c r="I25" s="141"/>
    </row>
    <row r="26" spans="1:9" s="16" customFormat="1" x14ac:dyDescent="0.3">
      <c r="A26" s="33" t="s">
        <v>2</v>
      </c>
      <c r="B26" s="33"/>
      <c r="C26" s="33"/>
      <c r="D26" s="33"/>
      <c r="E26" s="33"/>
      <c r="F26" s="33"/>
      <c r="G26" s="34">
        <f>SUM(G6:G25)</f>
        <v>1920</v>
      </c>
      <c r="H26" s="32">
        <f>SUM(H6:H25)</f>
        <v>1362</v>
      </c>
      <c r="I26" s="33"/>
    </row>
    <row r="28" spans="1:9" x14ac:dyDescent="0.3">
      <c r="A28" s="16"/>
      <c r="G28" s="36"/>
    </row>
    <row r="29" spans="1:9" x14ac:dyDescent="0.3">
      <c r="G29" s="36"/>
    </row>
  </sheetData>
  <mergeCells count="6">
    <mergeCell ref="I4:I5"/>
    <mergeCell ref="A2:I2"/>
    <mergeCell ref="B4:F4"/>
    <mergeCell ref="A4:A5"/>
    <mergeCell ref="G4:G5"/>
    <mergeCell ref="H4:H5"/>
  </mergeCells>
  <phoneticPr fontId="13" type="noConversion"/>
  <printOptions horizontalCentered="1"/>
  <pageMargins left="0.39370078740157483" right="0.39370078740157483" top="0.6692913385826772" bottom="0.51181102362204722" header="0.47244094488188981" footer="0.39370078740157483"/>
  <pageSetup paperSize="9" scale="90" orientation="portrait" r:id="rId1"/>
  <headerFooter alignWithMargins="0">
    <oddFooter>&amp;R&amp;D(&amp;T) : &amp;F : page_&amp;P/&amp;N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S424"/>
  <sheetViews>
    <sheetView view="pageBreakPreview" topLeftCell="A406" zoomScaleNormal="100" zoomScaleSheetLayoutView="100" workbookViewId="0">
      <selection activeCell="M436" sqref="M436"/>
    </sheetView>
  </sheetViews>
  <sheetFormatPr defaultRowHeight="18.75" x14ac:dyDescent="0.3"/>
  <cols>
    <col min="1" max="1" width="7.7109375" style="1" customWidth="1"/>
    <col min="2" max="2" width="8.42578125" style="1" customWidth="1"/>
    <col min="3" max="5" width="11.5703125" style="1" bestFit="1" customWidth="1"/>
    <col min="6" max="7" width="11.7109375" style="1" bestFit="1" customWidth="1"/>
    <col min="8" max="8" width="11.5703125" style="1" bestFit="1" customWidth="1"/>
    <col min="9" max="14" width="11.7109375" style="1" bestFit="1" customWidth="1"/>
    <col min="15" max="15" width="11.5703125" style="1" bestFit="1" customWidth="1"/>
    <col min="16" max="16" width="8.42578125" style="80" customWidth="1"/>
    <col min="17" max="18" width="9.140625" style="1"/>
    <col min="19" max="19" width="10" style="1" bestFit="1" customWidth="1"/>
    <col min="20" max="16384" width="9.140625" style="1"/>
  </cols>
  <sheetData>
    <row r="1" spans="1:19" x14ac:dyDescent="0.3">
      <c r="P1" s="128" t="s">
        <v>32</v>
      </c>
    </row>
    <row r="2" spans="1:19" s="45" customFormat="1" ht="23.25" x14ac:dyDescent="0.2">
      <c r="A2" s="198" t="s">
        <v>54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9" s="58" customFormat="1" ht="21" x14ac:dyDescent="0.35">
      <c r="A3" s="6" t="s">
        <v>73</v>
      </c>
      <c r="B3" s="6" t="s">
        <v>103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129"/>
    </row>
    <row r="4" spans="1:19" s="8" customFormat="1" ht="21" x14ac:dyDescent="0.35">
      <c r="A4" s="7" t="s">
        <v>14</v>
      </c>
      <c r="C4" s="59" t="s">
        <v>104</v>
      </c>
      <c r="D4" s="59"/>
      <c r="E4" s="7"/>
      <c r="G4" s="9"/>
      <c r="H4" s="14"/>
      <c r="I4" s="9"/>
      <c r="J4" s="9"/>
      <c r="K4" s="9"/>
      <c r="L4" s="9"/>
      <c r="M4" s="9"/>
      <c r="N4" s="9"/>
      <c r="O4" s="9"/>
      <c r="P4" s="123"/>
    </row>
    <row r="5" spans="1:19" s="8" customFormat="1" ht="21" x14ac:dyDescent="0.35">
      <c r="A5" s="59" t="s">
        <v>88</v>
      </c>
      <c r="C5" s="59">
        <v>821</v>
      </c>
      <c r="D5" s="59"/>
      <c r="E5" s="59"/>
      <c r="H5" s="41"/>
      <c r="I5" s="9"/>
      <c r="J5" s="9"/>
      <c r="K5" s="9"/>
      <c r="L5" s="9"/>
      <c r="M5" s="9"/>
      <c r="P5" s="123"/>
    </row>
    <row r="6" spans="1:19" x14ac:dyDescent="0.3">
      <c r="A6" s="42" t="s">
        <v>7</v>
      </c>
      <c r="C6" s="72" t="s">
        <v>33</v>
      </c>
      <c r="D6" s="16" t="s">
        <v>9</v>
      </c>
      <c r="E6" s="43" t="s">
        <v>8</v>
      </c>
      <c r="F6" s="1" t="s">
        <v>10</v>
      </c>
      <c r="G6" s="43" t="s">
        <v>8</v>
      </c>
      <c r="H6" s="1" t="s">
        <v>29</v>
      </c>
    </row>
    <row r="7" spans="1:19" s="44" customFormat="1" x14ac:dyDescent="0.3">
      <c r="A7" s="175" t="s">
        <v>0</v>
      </c>
      <c r="B7" s="53" t="s">
        <v>74</v>
      </c>
      <c r="C7" s="52">
        <v>1</v>
      </c>
      <c r="D7" s="52">
        <v>2</v>
      </c>
      <c r="E7" s="52">
        <v>3</v>
      </c>
      <c r="F7" s="52">
        <v>4</v>
      </c>
      <c r="G7" s="52">
        <v>5</v>
      </c>
      <c r="H7" s="52">
        <v>6</v>
      </c>
      <c r="I7" s="52">
        <v>7</v>
      </c>
      <c r="J7" s="52">
        <v>8</v>
      </c>
      <c r="K7" s="52">
        <v>9</v>
      </c>
      <c r="L7" s="52">
        <v>10</v>
      </c>
      <c r="M7" s="52">
        <v>11</v>
      </c>
      <c r="N7" s="52">
        <v>12</v>
      </c>
      <c r="O7" s="52">
        <v>13</v>
      </c>
      <c r="P7" s="177" t="s">
        <v>2</v>
      </c>
    </row>
    <row r="8" spans="1:19" s="44" customFormat="1" x14ac:dyDescent="0.3">
      <c r="A8" s="176"/>
      <c r="B8" s="54" t="s">
        <v>1</v>
      </c>
      <c r="C8" s="55" t="s">
        <v>75</v>
      </c>
      <c r="D8" s="55" t="s">
        <v>76</v>
      </c>
      <c r="E8" s="55" t="s">
        <v>77</v>
      </c>
      <c r="F8" s="55" t="s">
        <v>78</v>
      </c>
      <c r="G8" s="55" t="s">
        <v>79</v>
      </c>
      <c r="H8" s="55" t="s">
        <v>80</v>
      </c>
      <c r="I8" s="55" t="s">
        <v>81</v>
      </c>
      <c r="J8" s="55" t="s">
        <v>82</v>
      </c>
      <c r="K8" s="55" t="s">
        <v>83</v>
      </c>
      <c r="L8" s="55" t="s">
        <v>84</v>
      </c>
      <c r="M8" s="55" t="s">
        <v>85</v>
      </c>
      <c r="N8" s="55" t="s">
        <v>86</v>
      </c>
      <c r="O8" s="55" t="s">
        <v>87</v>
      </c>
      <c r="P8" s="178"/>
      <c r="S8" s="46"/>
    </row>
    <row r="9" spans="1:19" s="44" customFormat="1" x14ac:dyDescent="0.3">
      <c r="A9" s="199" t="s">
        <v>24</v>
      </c>
      <c r="B9" s="199"/>
      <c r="C9" s="47"/>
      <c r="D9" s="47"/>
      <c r="E9" s="187">
        <v>40</v>
      </c>
      <c r="F9" s="188"/>
      <c r="G9" s="189"/>
      <c r="H9" s="60"/>
      <c r="I9" s="187">
        <v>32</v>
      </c>
      <c r="J9" s="188"/>
      <c r="K9" s="189"/>
      <c r="L9" s="47"/>
      <c r="M9" s="113"/>
      <c r="N9" s="113"/>
      <c r="O9" s="113"/>
      <c r="P9" s="120">
        <f>SUM(C9:O9)</f>
        <v>72</v>
      </c>
      <c r="S9" s="46"/>
    </row>
    <row r="10" spans="1:19" s="44" customFormat="1" x14ac:dyDescent="0.3">
      <c r="A10" s="200" t="s">
        <v>25</v>
      </c>
      <c r="B10" s="200"/>
      <c r="C10" s="48"/>
      <c r="D10" s="48"/>
      <c r="E10" s="190">
        <v>99</v>
      </c>
      <c r="F10" s="191"/>
      <c r="G10" s="192"/>
      <c r="H10" s="61"/>
      <c r="I10" s="190">
        <v>38</v>
      </c>
      <c r="J10" s="191"/>
      <c r="K10" s="191"/>
      <c r="L10" s="192"/>
      <c r="M10" s="48"/>
      <c r="N10" s="48"/>
      <c r="O10" s="48"/>
      <c r="P10" s="121">
        <f t="shared" ref="P10:P13" si="0">SUM(C10:O10)</f>
        <v>137</v>
      </c>
      <c r="S10" s="46"/>
    </row>
    <row r="11" spans="1:19" s="44" customFormat="1" x14ac:dyDescent="0.3">
      <c r="A11" s="200" t="s">
        <v>26</v>
      </c>
      <c r="B11" s="200"/>
      <c r="C11" s="48"/>
      <c r="D11" s="48"/>
      <c r="E11" s="193">
        <v>82</v>
      </c>
      <c r="F11" s="194"/>
      <c r="G11" s="195"/>
      <c r="H11" s="62"/>
      <c r="I11" s="193">
        <v>43</v>
      </c>
      <c r="J11" s="195"/>
      <c r="K11" s="48"/>
      <c r="L11" s="49"/>
      <c r="M11" s="49"/>
      <c r="N11" s="49"/>
      <c r="O11" s="48"/>
      <c r="P11" s="121">
        <f t="shared" si="0"/>
        <v>125</v>
      </c>
      <c r="S11" s="46"/>
    </row>
    <row r="12" spans="1:19" s="44" customFormat="1" x14ac:dyDescent="0.3">
      <c r="A12" s="200" t="s">
        <v>27</v>
      </c>
      <c r="B12" s="200"/>
      <c r="C12" s="48"/>
      <c r="D12" s="48"/>
      <c r="E12" s="182">
        <v>125</v>
      </c>
      <c r="F12" s="183"/>
      <c r="G12" s="184"/>
      <c r="H12" s="62"/>
      <c r="I12" s="182">
        <v>92</v>
      </c>
      <c r="J12" s="183"/>
      <c r="K12" s="184"/>
      <c r="L12" s="49"/>
      <c r="M12" s="48"/>
      <c r="N12" s="48"/>
      <c r="O12" s="48"/>
      <c r="P12" s="121">
        <f t="shared" si="0"/>
        <v>217</v>
      </c>
      <c r="S12" s="46"/>
    </row>
    <row r="13" spans="1:19" s="44" customFormat="1" x14ac:dyDescent="0.3">
      <c r="A13" s="201" t="s">
        <v>28</v>
      </c>
      <c r="B13" s="201"/>
      <c r="C13" s="50"/>
      <c r="D13" s="50"/>
      <c r="E13" s="179">
        <v>91</v>
      </c>
      <c r="F13" s="180"/>
      <c r="G13" s="181"/>
      <c r="H13" s="63"/>
      <c r="I13" s="179">
        <v>54</v>
      </c>
      <c r="J13" s="180"/>
      <c r="K13" s="181"/>
      <c r="L13" s="51"/>
      <c r="M13" s="50"/>
      <c r="N13" s="50"/>
      <c r="O13" s="50"/>
      <c r="P13" s="121">
        <f t="shared" si="0"/>
        <v>145</v>
      </c>
      <c r="S13" s="46"/>
    </row>
    <row r="14" spans="1:19" s="44" customFormat="1" x14ac:dyDescent="0.3">
      <c r="A14" s="64" t="s">
        <v>3</v>
      </c>
      <c r="B14" s="65"/>
      <c r="C14" s="66">
        <v>0</v>
      </c>
      <c r="D14" s="66">
        <v>0</v>
      </c>
      <c r="E14" s="67">
        <f>SUM(E9:G13)</f>
        <v>437</v>
      </c>
      <c r="F14" s="67">
        <f>SUM(E9:G13)</f>
        <v>437</v>
      </c>
      <c r="G14" s="67">
        <f>SUM(E9:G13)</f>
        <v>437</v>
      </c>
      <c r="H14" s="68"/>
      <c r="I14" s="66">
        <f>SUM(I9,I10,I11,I12,I13)</f>
        <v>259</v>
      </c>
      <c r="J14" s="66">
        <f>SUM(I9,I10,I11,I12,I13)</f>
        <v>259</v>
      </c>
      <c r="K14" s="66">
        <f>SUM(I9,I10,I12,I13)</f>
        <v>216</v>
      </c>
      <c r="L14" s="66">
        <f>I10</f>
        <v>38</v>
      </c>
      <c r="M14" s="66"/>
      <c r="N14" s="66"/>
      <c r="O14" s="66"/>
      <c r="P14" s="66">
        <f>SUM(C14:O14)</f>
        <v>2083</v>
      </c>
    </row>
    <row r="15" spans="1:19" s="44" customFormat="1" x14ac:dyDescent="0.3">
      <c r="A15" s="69" t="s">
        <v>4</v>
      </c>
      <c r="B15" s="70"/>
      <c r="C15" s="71">
        <v>0</v>
      </c>
      <c r="D15" s="71">
        <v>0</v>
      </c>
      <c r="E15" s="71">
        <f>COUNTA(E9:G13)</f>
        <v>5</v>
      </c>
      <c r="F15" s="71">
        <f>COUNTA(E9:G13)</f>
        <v>5</v>
      </c>
      <c r="G15" s="71">
        <f>COUNTA(E9:G13)</f>
        <v>5</v>
      </c>
      <c r="H15" s="68"/>
      <c r="I15" s="71">
        <f>COUNTA(I9,I10,I11,I12,I13)</f>
        <v>5</v>
      </c>
      <c r="J15" s="71">
        <f>COUNTA(I9,I10,I11,I12,I13)</f>
        <v>5</v>
      </c>
      <c r="K15" s="71">
        <f>COUNTA(I9,I10,I12,I13)</f>
        <v>4</v>
      </c>
      <c r="L15" s="71">
        <v>1</v>
      </c>
      <c r="M15" s="71"/>
      <c r="N15" s="71"/>
      <c r="O15" s="71"/>
      <c r="P15" s="71">
        <f>IF(SUM(C15:O15)&gt;35,35,SUM(C15:O15))</f>
        <v>30</v>
      </c>
    </row>
    <row r="16" spans="1:19" s="44" customFormat="1" x14ac:dyDescent="0.3">
      <c r="A16" s="42" t="s">
        <v>7</v>
      </c>
      <c r="B16" s="1"/>
      <c r="C16" s="43" t="s">
        <v>45</v>
      </c>
      <c r="D16" s="1" t="s">
        <v>9</v>
      </c>
      <c r="E16" s="72" t="s">
        <v>33</v>
      </c>
      <c r="F16" s="16" t="s">
        <v>10</v>
      </c>
      <c r="G16" s="43" t="s">
        <v>8</v>
      </c>
      <c r="H16" s="1" t="s">
        <v>29</v>
      </c>
      <c r="I16" s="1"/>
      <c r="J16" s="1"/>
      <c r="K16" s="1"/>
      <c r="L16" s="1"/>
      <c r="M16" s="1"/>
      <c r="N16" s="1"/>
      <c r="O16" s="1"/>
      <c r="P16" s="80"/>
    </row>
    <row r="17" spans="1:19" x14ac:dyDescent="0.3">
      <c r="A17" s="175" t="s">
        <v>0</v>
      </c>
      <c r="B17" s="53" t="s">
        <v>74</v>
      </c>
      <c r="C17" s="52">
        <v>1</v>
      </c>
      <c r="D17" s="52">
        <v>2</v>
      </c>
      <c r="E17" s="52">
        <v>3</v>
      </c>
      <c r="F17" s="52">
        <v>4</v>
      </c>
      <c r="G17" s="52">
        <v>5</v>
      </c>
      <c r="H17" s="52">
        <v>6</v>
      </c>
      <c r="I17" s="52">
        <v>7</v>
      </c>
      <c r="J17" s="52">
        <v>8</v>
      </c>
      <c r="K17" s="52">
        <v>9</v>
      </c>
      <c r="L17" s="52">
        <v>10</v>
      </c>
      <c r="M17" s="52">
        <v>11</v>
      </c>
      <c r="N17" s="52">
        <v>12</v>
      </c>
      <c r="O17" s="52">
        <v>13</v>
      </c>
      <c r="P17" s="177" t="s">
        <v>2</v>
      </c>
    </row>
    <row r="18" spans="1:19" x14ac:dyDescent="0.3">
      <c r="A18" s="176"/>
      <c r="B18" s="54" t="s">
        <v>1</v>
      </c>
      <c r="C18" s="55" t="s">
        <v>75</v>
      </c>
      <c r="D18" s="55" t="s">
        <v>76</v>
      </c>
      <c r="E18" s="55" t="s">
        <v>77</v>
      </c>
      <c r="F18" s="55" t="s">
        <v>78</v>
      </c>
      <c r="G18" s="55" t="s">
        <v>79</v>
      </c>
      <c r="H18" s="55" t="s">
        <v>80</v>
      </c>
      <c r="I18" s="55" t="s">
        <v>81</v>
      </c>
      <c r="J18" s="55" t="s">
        <v>82</v>
      </c>
      <c r="K18" s="55" t="s">
        <v>83</v>
      </c>
      <c r="L18" s="55" t="s">
        <v>84</v>
      </c>
      <c r="M18" s="55" t="s">
        <v>85</v>
      </c>
      <c r="N18" s="55" t="s">
        <v>86</v>
      </c>
      <c r="O18" s="55" t="s">
        <v>87</v>
      </c>
      <c r="P18" s="178"/>
    </row>
    <row r="19" spans="1:19" x14ac:dyDescent="0.3">
      <c r="A19" s="173" t="s">
        <v>24</v>
      </c>
      <c r="B19" s="174"/>
      <c r="C19" s="47"/>
      <c r="D19" s="47"/>
      <c r="E19" s="187">
        <v>41</v>
      </c>
      <c r="F19" s="188"/>
      <c r="G19" s="189"/>
      <c r="H19" s="60"/>
      <c r="I19" s="187">
        <v>30</v>
      </c>
      <c r="J19" s="188"/>
      <c r="K19" s="189"/>
      <c r="L19" s="47"/>
      <c r="M19" s="113"/>
      <c r="N19" s="113"/>
      <c r="O19" s="113"/>
      <c r="P19" s="120">
        <f>SUM(C19:O19)</f>
        <v>71</v>
      </c>
    </row>
    <row r="20" spans="1:19" x14ac:dyDescent="0.3">
      <c r="A20" s="169" t="s">
        <v>25</v>
      </c>
      <c r="B20" s="170"/>
      <c r="C20" s="48"/>
      <c r="D20" s="48"/>
      <c r="E20" s="190">
        <v>53</v>
      </c>
      <c r="F20" s="191"/>
      <c r="G20" s="192"/>
      <c r="H20" s="61"/>
      <c r="I20" s="190">
        <v>49</v>
      </c>
      <c r="J20" s="191"/>
      <c r="K20" s="192"/>
      <c r="L20" s="49"/>
      <c r="M20" s="48"/>
      <c r="N20" s="48"/>
      <c r="O20" s="48"/>
      <c r="P20" s="121">
        <f t="shared" ref="P20:P24" si="1">SUM(C20:O20)</f>
        <v>102</v>
      </c>
    </row>
    <row r="21" spans="1:19" x14ac:dyDescent="0.3">
      <c r="A21" s="169" t="s">
        <v>26</v>
      </c>
      <c r="B21" s="170"/>
      <c r="C21" s="48"/>
      <c r="D21" s="48"/>
      <c r="E21" s="193">
        <v>24</v>
      </c>
      <c r="F21" s="194"/>
      <c r="G21" s="195"/>
      <c r="H21" s="62"/>
      <c r="I21" s="193">
        <v>69</v>
      </c>
      <c r="J21" s="194"/>
      <c r="K21" s="195"/>
      <c r="L21" s="49"/>
      <c r="M21" s="49"/>
      <c r="N21" s="49"/>
      <c r="O21" s="48"/>
      <c r="P21" s="121">
        <f t="shared" si="1"/>
        <v>93</v>
      </c>
    </row>
    <row r="22" spans="1:19" x14ac:dyDescent="0.3">
      <c r="A22" s="169" t="s">
        <v>27</v>
      </c>
      <c r="B22" s="170"/>
      <c r="C22" s="48"/>
      <c r="D22" s="48"/>
      <c r="E22" s="182">
        <v>67</v>
      </c>
      <c r="F22" s="183"/>
      <c r="G22" s="184"/>
      <c r="H22" s="62"/>
      <c r="I22" s="182">
        <v>29</v>
      </c>
      <c r="J22" s="183"/>
      <c r="K22" s="183"/>
      <c r="L22" s="184"/>
      <c r="M22" s="48"/>
      <c r="N22" s="48"/>
      <c r="O22" s="48"/>
      <c r="P22" s="121">
        <f t="shared" si="1"/>
        <v>96</v>
      </c>
    </row>
    <row r="23" spans="1:19" x14ac:dyDescent="0.3">
      <c r="A23" s="171" t="s">
        <v>28</v>
      </c>
      <c r="B23" s="172"/>
      <c r="C23" s="50"/>
      <c r="D23" s="50"/>
      <c r="E23" s="179">
        <v>46</v>
      </c>
      <c r="F23" s="180"/>
      <c r="G23" s="181"/>
      <c r="H23" s="63"/>
      <c r="I23" s="179">
        <v>34</v>
      </c>
      <c r="J23" s="180"/>
      <c r="K23" s="181"/>
      <c r="L23" s="51"/>
      <c r="M23" s="50"/>
      <c r="N23" s="50"/>
      <c r="O23" s="50"/>
      <c r="P23" s="122">
        <f t="shared" si="1"/>
        <v>80</v>
      </c>
    </row>
    <row r="24" spans="1:19" x14ac:dyDescent="0.3">
      <c r="A24" s="64" t="s">
        <v>3</v>
      </c>
      <c r="B24" s="65"/>
      <c r="C24" s="66">
        <v>0</v>
      </c>
      <c r="D24" s="66">
        <v>0</v>
      </c>
      <c r="E24" s="66">
        <f>SUM(E19:G23)</f>
        <v>231</v>
      </c>
      <c r="F24" s="66">
        <f>SUM(E19:G23)</f>
        <v>231</v>
      </c>
      <c r="G24" s="66">
        <f>SUM(E19:G23)</f>
        <v>231</v>
      </c>
      <c r="H24" s="68"/>
      <c r="I24" s="66">
        <f>SUM(I23,I22,I21,I20,I19)</f>
        <v>211</v>
      </c>
      <c r="J24" s="66">
        <f>SUM(I19,I20,I21,I22,I23)</f>
        <v>211</v>
      </c>
      <c r="K24" s="66">
        <f>SUM(I19,I20,I21,I22,I23)</f>
        <v>211</v>
      </c>
      <c r="L24" s="66">
        <f>I22</f>
        <v>29</v>
      </c>
      <c r="M24" s="66">
        <v>0</v>
      </c>
      <c r="N24" s="66">
        <v>0</v>
      </c>
      <c r="O24" s="66">
        <v>0</v>
      </c>
      <c r="P24" s="66">
        <f t="shared" si="1"/>
        <v>1355</v>
      </c>
    </row>
    <row r="25" spans="1:19" x14ac:dyDescent="0.3">
      <c r="A25" s="69" t="s">
        <v>4</v>
      </c>
      <c r="B25" s="70"/>
      <c r="C25" s="71">
        <v>0</v>
      </c>
      <c r="D25" s="71">
        <v>0</v>
      </c>
      <c r="E25" s="71">
        <f>COUNTA(E19:G23)</f>
        <v>5</v>
      </c>
      <c r="F25" s="71">
        <f>COUNTA(E19:G23)</f>
        <v>5</v>
      </c>
      <c r="G25" s="71">
        <f>COUNTA(E19:G23)</f>
        <v>5</v>
      </c>
      <c r="H25" s="68"/>
      <c r="I25" s="71">
        <f>COUNTA(I19,I20,I21,I22,I23)</f>
        <v>5</v>
      </c>
      <c r="J25" s="71">
        <f>COUNTA(I19,I20,I21,I22,I23)</f>
        <v>5</v>
      </c>
      <c r="K25" s="71">
        <f>COUNTA(I19,I20,I21,I22,I23)</f>
        <v>5</v>
      </c>
      <c r="L25" s="71">
        <v>1</v>
      </c>
      <c r="M25" s="71">
        <v>0</v>
      </c>
      <c r="N25" s="71">
        <v>0</v>
      </c>
      <c r="O25" s="71">
        <v>0</v>
      </c>
      <c r="P25" s="71">
        <f>IF(SUM(C25:O25)&gt;35,35,SUM(C25:O25))</f>
        <v>31</v>
      </c>
    </row>
    <row r="26" spans="1:19" s="8" customFormat="1" ht="21" x14ac:dyDescent="0.35">
      <c r="A26" s="56" t="s">
        <v>88</v>
      </c>
      <c r="C26" s="59">
        <v>822</v>
      </c>
      <c r="D26" s="56"/>
      <c r="E26" s="56"/>
      <c r="H26" s="41"/>
      <c r="I26" s="9"/>
      <c r="J26" s="9"/>
      <c r="K26" s="9"/>
      <c r="L26" s="9"/>
      <c r="M26" s="9"/>
      <c r="P26" s="123"/>
    </row>
    <row r="27" spans="1:19" x14ac:dyDescent="0.3">
      <c r="A27" s="42" t="s">
        <v>7</v>
      </c>
      <c r="C27" s="72" t="s">
        <v>33</v>
      </c>
      <c r="D27" s="16" t="s">
        <v>9</v>
      </c>
      <c r="E27" s="43" t="s">
        <v>8</v>
      </c>
      <c r="F27" s="1" t="s">
        <v>10</v>
      </c>
      <c r="G27" s="43" t="s">
        <v>8</v>
      </c>
      <c r="H27" s="1" t="s">
        <v>29</v>
      </c>
    </row>
    <row r="28" spans="1:19" s="44" customFormat="1" x14ac:dyDescent="0.3">
      <c r="A28" s="175" t="s">
        <v>0</v>
      </c>
      <c r="B28" s="53" t="s">
        <v>74</v>
      </c>
      <c r="C28" s="52">
        <v>1</v>
      </c>
      <c r="D28" s="52">
        <v>2</v>
      </c>
      <c r="E28" s="52">
        <v>3</v>
      </c>
      <c r="F28" s="52">
        <v>4</v>
      </c>
      <c r="G28" s="52">
        <v>5</v>
      </c>
      <c r="H28" s="52">
        <v>6</v>
      </c>
      <c r="I28" s="52">
        <v>7</v>
      </c>
      <c r="J28" s="52">
        <v>8</v>
      </c>
      <c r="K28" s="52">
        <v>9</v>
      </c>
      <c r="L28" s="52">
        <v>10</v>
      </c>
      <c r="M28" s="52">
        <v>11</v>
      </c>
      <c r="N28" s="52">
        <v>12</v>
      </c>
      <c r="O28" s="52">
        <v>13</v>
      </c>
      <c r="P28" s="177" t="s">
        <v>2</v>
      </c>
    </row>
    <row r="29" spans="1:19" s="44" customFormat="1" x14ac:dyDescent="0.3">
      <c r="A29" s="176"/>
      <c r="B29" s="54" t="s">
        <v>1</v>
      </c>
      <c r="C29" s="55" t="s">
        <v>75</v>
      </c>
      <c r="D29" s="55" t="s">
        <v>76</v>
      </c>
      <c r="E29" s="55" t="s">
        <v>77</v>
      </c>
      <c r="F29" s="55" t="s">
        <v>78</v>
      </c>
      <c r="G29" s="55" t="s">
        <v>79</v>
      </c>
      <c r="H29" s="55" t="s">
        <v>80</v>
      </c>
      <c r="I29" s="55" t="s">
        <v>81</v>
      </c>
      <c r="J29" s="55" t="s">
        <v>82</v>
      </c>
      <c r="K29" s="55" t="s">
        <v>83</v>
      </c>
      <c r="L29" s="55" t="s">
        <v>84</v>
      </c>
      <c r="M29" s="55" t="s">
        <v>85</v>
      </c>
      <c r="N29" s="55" t="s">
        <v>86</v>
      </c>
      <c r="O29" s="55" t="s">
        <v>87</v>
      </c>
      <c r="P29" s="178"/>
      <c r="S29" s="46"/>
    </row>
    <row r="30" spans="1:19" s="44" customFormat="1" x14ac:dyDescent="0.3">
      <c r="A30" s="173" t="s">
        <v>24</v>
      </c>
      <c r="B30" s="174"/>
      <c r="C30" s="47"/>
      <c r="D30" s="47"/>
      <c r="E30" s="187">
        <v>70</v>
      </c>
      <c r="F30" s="188"/>
      <c r="G30" s="189"/>
      <c r="H30" s="60"/>
      <c r="I30" s="187">
        <v>82</v>
      </c>
      <c r="J30" s="188"/>
      <c r="K30" s="189"/>
      <c r="L30" s="47"/>
      <c r="M30" s="113"/>
      <c r="N30" s="113"/>
      <c r="O30" s="113"/>
      <c r="P30" s="120">
        <f>SUM(C30:O30)</f>
        <v>152</v>
      </c>
      <c r="S30" s="46"/>
    </row>
    <row r="31" spans="1:19" s="44" customFormat="1" x14ac:dyDescent="0.3">
      <c r="A31" s="169" t="s">
        <v>25</v>
      </c>
      <c r="B31" s="170"/>
      <c r="C31" s="48"/>
      <c r="D31" s="48"/>
      <c r="E31" s="190">
        <v>87</v>
      </c>
      <c r="F31" s="191"/>
      <c r="G31" s="192"/>
      <c r="H31" s="61"/>
      <c r="I31" s="190">
        <v>67</v>
      </c>
      <c r="J31" s="191"/>
      <c r="K31" s="192"/>
      <c r="L31" s="49"/>
      <c r="M31" s="48"/>
      <c r="N31" s="48"/>
      <c r="O31" s="48"/>
      <c r="P31" s="121">
        <f t="shared" ref="P31:P34" si="2">SUM(C31:O31)</f>
        <v>154</v>
      </c>
      <c r="S31" s="46"/>
    </row>
    <row r="32" spans="1:19" s="44" customFormat="1" x14ac:dyDescent="0.3">
      <c r="A32" s="169" t="s">
        <v>26</v>
      </c>
      <c r="B32" s="170"/>
      <c r="C32" s="48"/>
      <c r="D32" s="48"/>
      <c r="E32" s="193">
        <v>83</v>
      </c>
      <c r="F32" s="194"/>
      <c r="G32" s="195"/>
      <c r="H32" s="62"/>
      <c r="I32" s="193">
        <v>95</v>
      </c>
      <c r="J32" s="194"/>
      <c r="K32" s="195"/>
      <c r="L32" s="49"/>
      <c r="M32" s="49"/>
      <c r="N32" s="49"/>
      <c r="O32" s="48"/>
      <c r="P32" s="121">
        <f t="shared" si="2"/>
        <v>178</v>
      </c>
      <c r="S32" s="46"/>
    </row>
    <row r="33" spans="1:19" s="44" customFormat="1" x14ac:dyDescent="0.3">
      <c r="A33" s="169" t="s">
        <v>27</v>
      </c>
      <c r="B33" s="170"/>
      <c r="C33" s="48"/>
      <c r="D33" s="48"/>
      <c r="E33" s="182">
        <v>25</v>
      </c>
      <c r="F33" s="183"/>
      <c r="G33" s="184"/>
      <c r="H33" s="62"/>
      <c r="I33" s="182">
        <v>75</v>
      </c>
      <c r="J33" s="184"/>
      <c r="K33" s="49"/>
      <c r="L33" s="49"/>
      <c r="M33" s="48"/>
      <c r="N33" s="48"/>
      <c r="O33" s="48"/>
      <c r="P33" s="121">
        <f t="shared" si="2"/>
        <v>100</v>
      </c>
      <c r="S33" s="46"/>
    </row>
    <row r="34" spans="1:19" s="44" customFormat="1" x14ac:dyDescent="0.3">
      <c r="A34" s="196" t="s">
        <v>28</v>
      </c>
      <c r="B34" s="197"/>
      <c r="C34" s="50"/>
      <c r="D34" s="50"/>
      <c r="E34" s="179">
        <f>88+45</f>
        <v>133</v>
      </c>
      <c r="F34" s="180"/>
      <c r="G34" s="181"/>
      <c r="H34" s="63"/>
      <c r="I34" s="179">
        <v>50</v>
      </c>
      <c r="J34" s="180"/>
      <c r="K34" s="181"/>
      <c r="L34" s="51"/>
      <c r="M34" s="50"/>
      <c r="N34" s="50"/>
      <c r="O34" s="50"/>
      <c r="P34" s="124">
        <f t="shared" si="2"/>
        <v>183</v>
      </c>
      <c r="S34" s="46"/>
    </row>
    <row r="35" spans="1:19" s="42" customFormat="1" x14ac:dyDescent="0.3">
      <c r="A35" s="76" t="s">
        <v>3</v>
      </c>
      <c r="B35" s="76"/>
      <c r="C35" s="66">
        <v>0</v>
      </c>
      <c r="D35" s="66">
        <v>0</v>
      </c>
      <c r="E35" s="66">
        <f>SUM(E30:G34)</f>
        <v>398</v>
      </c>
      <c r="F35" s="66">
        <f>SUM(E30:G34)</f>
        <v>398</v>
      </c>
      <c r="G35" s="66">
        <f>SUM(E30:G34)</f>
        <v>398</v>
      </c>
      <c r="H35" s="68"/>
      <c r="I35" s="66">
        <f>SUM(I30,I31,I32,I33,I34)</f>
        <v>369</v>
      </c>
      <c r="J35" s="66">
        <f>SUM(I30,I31,I32,I33,I34)</f>
        <v>369</v>
      </c>
      <c r="K35" s="66">
        <f>SUM(I30,I31,I32,I34)</f>
        <v>294</v>
      </c>
      <c r="L35" s="66">
        <v>0</v>
      </c>
      <c r="M35" s="66">
        <v>0</v>
      </c>
      <c r="N35" s="66">
        <v>0</v>
      </c>
      <c r="O35" s="66">
        <v>0</v>
      </c>
      <c r="P35" s="66">
        <f>SUM(C35:O35)</f>
        <v>2226</v>
      </c>
    </row>
    <row r="36" spans="1:19" s="42" customFormat="1" x14ac:dyDescent="0.3">
      <c r="A36" s="77" t="s">
        <v>4</v>
      </c>
      <c r="B36" s="77"/>
      <c r="C36" s="71">
        <v>0</v>
      </c>
      <c r="D36" s="71">
        <v>0</v>
      </c>
      <c r="E36" s="71">
        <f>COUNTA(E30:G34)</f>
        <v>5</v>
      </c>
      <c r="F36" s="71">
        <f>COUNTA(E30:G34)</f>
        <v>5</v>
      </c>
      <c r="G36" s="71">
        <f>COUNTA(E30:G34)</f>
        <v>5</v>
      </c>
      <c r="H36" s="68"/>
      <c r="I36" s="71">
        <f>COUNTA(I30,I31,I32,I33,I34)</f>
        <v>5</v>
      </c>
      <c r="J36" s="71">
        <f>COUNTA(I30,I31,I32,I33,I34)</f>
        <v>5</v>
      </c>
      <c r="K36" s="71">
        <f>COUNTA(I30,I31,I32,I34)</f>
        <v>4</v>
      </c>
      <c r="L36" s="71">
        <v>0</v>
      </c>
      <c r="M36" s="71">
        <v>0</v>
      </c>
      <c r="N36" s="71">
        <v>0</v>
      </c>
      <c r="O36" s="71">
        <v>0</v>
      </c>
      <c r="P36" s="71">
        <f>IF(SUM(C36:O36)&gt;35,35,SUM(C36:O36))</f>
        <v>29</v>
      </c>
    </row>
    <row r="37" spans="1:19" s="44" customFormat="1" x14ac:dyDescent="0.3">
      <c r="A37" s="42" t="s">
        <v>7</v>
      </c>
      <c r="B37" s="1"/>
      <c r="C37" s="43" t="s">
        <v>45</v>
      </c>
      <c r="D37" s="1" t="s">
        <v>9</v>
      </c>
      <c r="E37" s="72" t="s">
        <v>33</v>
      </c>
      <c r="F37" s="16" t="s">
        <v>10</v>
      </c>
      <c r="G37" s="43" t="s">
        <v>8</v>
      </c>
      <c r="H37" s="1" t="s">
        <v>29</v>
      </c>
      <c r="I37" s="1"/>
      <c r="J37" s="1"/>
      <c r="K37" s="1"/>
      <c r="L37" s="1"/>
      <c r="M37" s="1"/>
      <c r="N37" s="1"/>
      <c r="O37" s="1"/>
      <c r="P37" s="80"/>
    </row>
    <row r="38" spans="1:19" x14ac:dyDescent="0.3">
      <c r="A38" s="175" t="s">
        <v>0</v>
      </c>
      <c r="B38" s="53" t="s">
        <v>74</v>
      </c>
      <c r="C38" s="52">
        <v>1</v>
      </c>
      <c r="D38" s="52">
        <v>2</v>
      </c>
      <c r="E38" s="52">
        <v>3</v>
      </c>
      <c r="F38" s="52">
        <v>4</v>
      </c>
      <c r="G38" s="52">
        <v>5</v>
      </c>
      <c r="H38" s="52">
        <v>6</v>
      </c>
      <c r="I38" s="52">
        <v>7</v>
      </c>
      <c r="J38" s="52">
        <v>8</v>
      </c>
      <c r="K38" s="52">
        <v>9</v>
      </c>
      <c r="L38" s="52">
        <v>10</v>
      </c>
      <c r="M38" s="52">
        <v>11</v>
      </c>
      <c r="N38" s="52">
        <v>12</v>
      </c>
      <c r="O38" s="52">
        <v>13</v>
      </c>
      <c r="P38" s="177" t="s">
        <v>2</v>
      </c>
    </row>
    <row r="39" spans="1:19" x14ac:dyDescent="0.3">
      <c r="A39" s="176"/>
      <c r="B39" s="54" t="s">
        <v>1</v>
      </c>
      <c r="C39" s="55" t="s">
        <v>75</v>
      </c>
      <c r="D39" s="55" t="s">
        <v>76</v>
      </c>
      <c r="E39" s="55" t="s">
        <v>77</v>
      </c>
      <c r="F39" s="55" t="s">
        <v>78</v>
      </c>
      <c r="G39" s="55" t="s">
        <v>79</v>
      </c>
      <c r="H39" s="55" t="s">
        <v>80</v>
      </c>
      <c r="I39" s="55" t="s">
        <v>81</v>
      </c>
      <c r="J39" s="55" t="s">
        <v>82</v>
      </c>
      <c r="K39" s="55" t="s">
        <v>83</v>
      </c>
      <c r="L39" s="55" t="s">
        <v>84</v>
      </c>
      <c r="M39" s="55" t="s">
        <v>85</v>
      </c>
      <c r="N39" s="55" t="s">
        <v>86</v>
      </c>
      <c r="O39" s="55" t="s">
        <v>87</v>
      </c>
      <c r="P39" s="178"/>
    </row>
    <row r="40" spans="1:19" x14ac:dyDescent="0.3">
      <c r="A40" s="173" t="s">
        <v>24</v>
      </c>
      <c r="B40" s="174"/>
      <c r="C40" s="47"/>
      <c r="D40" s="47"/>
      <c r="E40" s="187">
        <v>53</v>
      </c>
      <c r="F40" s="188"/>
      <c r="G40" s="189"/>
      <c r="H40" s="60"/>
      <c r="I40" s="187">
        <v>58</v>
      </c>
      <c r="J40" s="188"/>
      <c r="K40" s="189"/>
      <c r="L40" s="47"/>
      <c r="M40" s="113"/>
      <c r="N40" s="113"/>
      <c r="O40" s="113"/>
      <c r="P40" s="120">
        <f t="shared" ref="P40:P44" si="3">SUM(C40:O40)</f>
        <v>111</v>
      </c>
    </row>
    <row r="41" spans="1:19" x14ac:dyDescent="0.3">
      <c r="A41" s="169" t="s">
        <v>25</v>
      </c>
      <c r="B41" s="170"/>
      <c r="C41" s="48"/>
      <c r="D41" s="48"/>
      <c r="E41" s="190">
        <v>44</v>
      </c>
      <c r="F41" s="191"/>
      <c r="G41" s="192"/>
      <c r="H41" s="61"/>
      <c r="I41" s="190">
        <v>43</v>
      </c>
      <c r="J41" s="191"/>
      <c r="K41" s="191"/>
      <c r="L41" s="192"/>
      <c r="M41" s="48"/>
      <c r="N41" s="48"/>
      <c r="O41" s="48"/>
      <c r="P41" s="121">
        <f t="shared" si="3"/>
        <v>87</v>
      </c>
    </row>
    <row r="42" spans="1:19" x14ac:dyDescent="0.3">
      <c r="A42" s="169" t="s">
        <v>26</v>
      </c>
      <c r="B42" s="170"/>
      <c r="C42" s="48"/>
      <c r="D42" s="48"/>
      <c r="E42" s="193">
        <v>18</v>
      </c>
      <c r="F42" s="194"/>
      <c r="G42" s="195"/>
      <c r="H42" s="62"/>
      <c r="I42" s="193">
        <v>67</v>
      </c>
      <c r="J42" s="194"/>
      <c r="K42" s="194"/>
      <c r="L42" s="195"/>
      <c r="M42" s="49"/>
      <c r="N42" s="49"/>
      <c r="O42" s="48"/>
      <c r="P42" s="121">
        <f t="shared" si="3"/>
        <v>85</v>
      </c>
    </row>
    <row r="43" spans="1:19" x14ac:dyDescent="0.3">
      <c r="A43" s="169" t="s">
        <v>27</v>
      </c>
      <c r="B43" s="170"/>
      <c r="C43" s="48"/>
      <c r="D43" s="48"/>
      <c r="E43" s="182">
        <v>27</v>
      </c>
      <c r="F43" s="183"/>
      <c r="G43" s="184"/>
      <c r="H43" s="62"/>
      <c r="I43" s="182">
        <v>82</v>
      </c>
      <c r="J43" s="183"/>
      <c r="K43" s="183"/>
      <c r="L43" s="184"/>
      <c r="M43" s="48"/>
      <c r="N43" s="48"/>
      <c r="O43" s="48"/>
      <c r="P43" s="121">
        <f t="shared" si="3"/>
        <v>109</v>
      </c>
    </row>
    <row r="44" spans="1:19" x14ac:dyDescent="0.3">
      <c r="A44" s="171" t="s">
        <v>28</v>
      </c>
      <c r="B44" s="172"/>
      <c r="C44" s="50"/>
      <c r="D44" s="50"/>
      <c r="E44" s="179">
        <v>45</v>
      </c>
      <c r="F44" s="180"/>
      <c r="G44" s="181"/>
      <c r="H44" s="63"/>
      <c r="I44" s="179">
        <v>19</v>
      </c>
      <c r="J44" s="180"/>
      <c r="K44" s="181"/>
      <c r="L44" s="51"/>
      <c r="M44" s="50"/>
      <c r="N44" s="50"/>
      <c r="O44" s="50"/>
      <c r="P44" s="122">
        <f t="shared" si="3"/>
        <v>64</v>
      </c>
    </row>
    <row r="45" spans="1:19" s="16" customFormat="1" x14ac:dyDescent="0.3">
      <c r="A45" s="64" t="s">
        <v>3</v>
      </c>
      <c r="B45" s="65"/>
      <c r="C45" s="66">
        <v>0</v>
      </c>
      <c r="D45" s="66">
        <v>0</v>
      </c>
      <c r="E45" s="66">
        <f>SUM(E40:G44)</f>
        <v>187</v>
      </c>
      <c r="F45" s="66">
        <f>SUM(E40:G44)</f>
        <v>187</v>
      </c>
      <c r="G45" s="66">
        <f>SUM(E40:G44)</f>
        <v>187</v>
      </c>
      <c r="H45" s="68"/>
      <c r="I45" s="66">
        <f>SUM(I40,I41,I42,I43,I44)</f>
        <v>269</v>
      </c>
      <c r="J45" s="66">
        <f>SUM(I40,I41,I42,I43,I44)</f>
        <v>269</v>
      </c>
      <c r="K45" s="66">
        <f>SUM(I40,I41,I42,I43,I44)</f>
        <v>269</v>
      </c>
      <c r="L45" s="66">
        <f>SUM(I41,I42,I43)</f>
        <v>192</v>
      </c>
      <c r="M45" s="66">
        <v>0</v>
      </c>
      <c r="N45" s="66">
        <v>0</v>
      </c>
      <c r="O45" s="66">
        <v>0</v>
      </c>
      <c r="P45" s="66">
        <f>SUM(C45:O45)</f>
        <v>1560</v>
      </c>
    </row>
    <row r="46" spans="1:19" s="16" customFormat="1" x14ac:dyDescent="0.3">
      <c r="A46" s="69" t="s">
        <v>4</v>
      </c>
      <c r="B46" s="70"/>
      <c r="C46" s="71">
        <v>0</v>
      </c>
      <c r="D46" s="71">
        <v>0</v>
      </c>
      <c r="E46" s="71">
        <f>COUNTA(E40:G44)</f>
        <v>5</v>
      </c>
      <c r="F46" s="71">
        <f>COUNTA(E40:G44)</f>
        <v>5</v>
      </c>
      <c r="G46" s="71">
        <f>COUNTA(E40:G44)</f>
        <v>5</v>
      </c>
      <c r="H46" s="68"/>
      <c r="I46" s="71">
        <f>COUNTA(I40,I41,I42,I43,I44)</f>
        <v>5</v>
      </c>
      <c r="J46" s="71">
        <f>COUNTA(I40,I41,I42,I43,I44)</f>
        <v>5</v>
      </c>
      <c r="K46" s="71">
        <f>COUNTA(I40,I41,I42,I43,I44)</f>
        <v>5</v>
      </c>
      <c r="L46" s="71">
        <v>3</v>
      </c>
      <c r="M46" s="71">
        <v>0</v>
      </c>
      <c r="N46" s="71">
        <v>0</v>
      </c>
      <c r="O46" s="71">
        <v>0</v>
      </c>
      <c r="P46" s="71">
        <f>IF(SUM(C46:O46)&gt;35,35,SUM(C46:O46))</f>
        <v>33</v>
      </c>
    </row>
    <row r="47" spans="1:19" s="8" customFormat="1" ht="21" x14ac:dyDescent="0.35">
      <c r="A47" s="56" t="s">
        <v>88</v>
      </c>
      <c r="C47" s="59">
        <v>823</v>
      </c>
      <c r="D47" s="56"/>
      <c r="E47" s="56"/>
      <c r="H47" s="41"/>
      <c r="I47" s="9"/>
      <c r="J47" s="9"/>
      <c r="K47" s="9"/>
      <c r="L47" s="9"/>
      <c r="M47" s="9"/>
      <c r="P47" s="123"/>
    </row>
    <row r="48" spans="1:19" x14ac:dyDescent="0.3">
      <c r="A48" s="42" t="s">
        <v>7</v>
      </c>
      <c r="C48" s="72" t="s">
        <v>33</v>
      </c>
      <c r="D48" s="16" t="s">
        <v>9</v>
      </c>
      <c r="E48" s="43" t="s">
        <v>8</v>
      </c>
      <c r="F48" s="1" t="s">
        <v>10</v>
      </c>
      <c r="G48" s="43" t="s">
        <v>8</v>
      </c>
      <c r="H48" s="1" t="s">
        <v>29</v>
      </c>
    </row>
    <row r="49" spans="1:19" s="44" customFormat="1" x14ac:dyDescent="0.3">
      <c r="A49" s="175" t="s">
        <v>0</v>
      </c>
      <c r="B49" s="53" t="s">
        <v>74</v>
      </c>
      <c r="C49" s="52">
        <v>1</v>
      </c>
      <c r="D49" s="52">
        <v>2</v>
      </c>
      <c r="E49" s="52">
        <v>3</v>
      </c>
      <c r="F49" s="52">
        <v>4</v>
      </c>
      <c r="G49" s="52">
        <v>5</v>
      </c>
      <c r="H49" s="52">
        <v>6</v>
      </c>
      <c r="I49" s="52">
        <v>7</v>
      </c>
      <c r="J49" s="52">
        <v>8</v>
      </c>
      <c r="K49" s="52">
        <v>9</v>
      </c>
      <c r="L49" s="52">
        <v>10</v>
      </c>
      <c r="M49" s="52">
        <v>11</v>
      </c>
      <c r="N49" s="52">
        <v>12</v>
      </c>
      <c r="O49" s="52">
        <v>13</v>
      </c>
      <c r="P49" s="185" t="s">
        <v>2</v>
      </c>
      <c r="S49" s="82"/>
    </row>
    <row r="50" spans="1:19" s="44" customFormat="1" x14ac:dyDescent="0.3">
      <c r="A50" s="176"/>
      <c r="B50" s="54" t="s">
        <v>1</v>
      </c>
      <c r="C50" s="55" t="s">
        <v>75</v>
      </c>
      <c r="D50" s="55" t="s">
        <v>76</v>
      </c>
      <c r="E50" s="55" t="s">
        <v>77</v>
      </c>
      <c r="F50" s="55" t="s">
        <v>78</v>
      </c>
      <c r="G50" s="55" t="s">
        <v>79</v>
      </c>
      <c r="H50" s="55" t="s">
        <v>80</v>
      </c>
      <c r="I50" s="55" t="s">
        <v>81</v>
      </c>
      <c r="J50" s="55" t="s">
        <v>82</v>
      </c>
      <c r="K50" s="55" t="s">
        <v>83</v>
      </c>
      <c r="L50" s="55" t="s">
        <v>84</v>
      </c>
      <c r="M50" s="55" t="s">
        <v>85</v>
      </c>
      <c r="N50" s="55" t="s">
        <v>86</v>
      </c>
      <c r="O50" s="55" t="s">
        <v>87</v>
      </c>
      <c r="P50" s="186"/>
      <c r="S50" s="82"/>
    </row>
    <row r="51" spans="1:19" s="44" customFormat="1" x14ac:dyDescent="0.3">
      <c r="A51" s="173" t="s">
        <v>24</v>
      </c>
      <c r="B51" s="174"/>
      <c r="C51" s="47"/>
      <c r="D51" s="47"/>
      <c r="E51" s="187">
        <v>29</v>
      </c>
      <c r="F51" s="188"/>
      <c r="G51" s="189"/>
      <c r="H51" s="60"/>
      <c r="I51" s="187">
        <v>69</v>
      </c>
      <c r="J51" s="188"/>
      <c r="K51" s="189"/>
      <c r="L51" s="47"/>
      <c r="M51" s="113"/>
      <c r="N51" s="113"/>
      <c r="O51" s="113"/>
      <c r="P51" s="74">
        <f>SUM(C51:O51)</f>
        <v>98</v>
      </c>
      <c r="S51" s="82"/>
    </row>
    <row r="52" spans="1:19" s="44" customFormat="1" x14ac:dyDescent="0.3">
      <c r="A52" s="169" t="s">
        <v>25</v>
      </c>
      <c r="B52" s="170"/>
      <c r="C52" s="48"/>
      <c r="D52" s="48"/>
      <c r="E52" s="190">
        <v>46</v>
      </c>
      <c r="F52" s="191"/>
      <c r="G52" s="192"/>
      <c r="H52" s="61"/>
      <c r="I52" s="190">
        <v>35</v>
      </c>
      <c r="J52" s="191"/>
      <c r="K52" s="192"/>
      <c r="L52" s="49"/>
      <c r="M52" s="48"/>
      <c r="N52" s="48"/>
      <c r="O52" s="48"/>
      <c r="P52" s="75">
        <f t="shared" ref="P52:P55" si="4">SUM(C52:O52)</f>
        <v>81</v>
      </c>
      <c r="S52" s="82"/>
    </row>
    <row r="53" spans="1:19" s="44" customFormat="1" x14ac:dyDescent="0.3">
      <c r="A53" s="169" t="s">
        <v>26</v>
      </c>
      <c r="B53" s="170"/>
      <c r="C53" s="48"/>
      <c r="D53" s="48"/>
      <c r="E53" s="49"/>
      <c r="F53" s="49"/>
      <c r="G53" s="49"/>
      <c r="H53" s="62"/>
      <c r="I53" s="193">
        <v>55</v>
      </c>
      <c r="J53" s="194"/>
      <c r="K53" s="194"/>
      <c r="L53" s="195"/>
      <c r="M53" s="49"/>
      <c r="N53" s="49"/>
      <c r="O53" s="48"/>
      <c r="P53" s="75">
        <f t="shared" si="4"/>
        <v>55</v>
      </c>
      <c r="S53" s="82"/>
    </row>
    <row r="54" spans="1:19" s="44" customFormat="1" x14ac:dyDescent="0.3">
      <c r="A54" s="169" t="s">
        <v>27</v>
      </c>
      <c r="B54" s="170"/>
      <c r="C54" s="48"/>
      <c r="D54" s="48"/>
      <c r="E54" s="182">
        <v>19</v>
      </c>
      <c r="F54" s="183"/>
      <c r="G54" s="184"/>
      <c r="H54" s="62"/>
      <c r="I54" s="182">
        <v>51</v>
      </c>
      <c r="J54" s="183"/>
      <c r="K54" s="183"/>
      <c r="L54" s="184"/>
      <c r="M54" s="48"/>
      <c r="N54" s="48"/>
      <c r="O54" s="48"/>
      <c r="P54" s="75">
        <f t="shared" si="4"/>
        <v>70</v>
      </c>
      <c r="S54" s="82"/>
    </row>
    <row r="55" spans="1:19" s="44" customFormat="1" x14ac:dyDescent="0.3">
      <c r="A55" s="171" t="s">
        <v>28</v>
      </c>
      <c r="B55" s="172"/>
      <c r="C55" s="50"/>
      <c r="D55" s="50"/>
      <c r="E55" s="179">
        <v>50</v>
      </c>
      <c r="F55" s="180"/>
      <c r="G55" s="181"/>
      <c r="H55" s="63"/>
      <c r="I55" s="179">
        <v>49</v>
      </c>
      <c r="J55" s="180"/>
      <c r="K55" s="181"/>
      <c r="L55" s="51"/>
      <c r="M55" s="50"/>
      <c r="N55" s="50"/>
      <c r="O55" s="50"/>
      <c r="P55" s="73">
        <f t="shared" si="4"/>
        <v>99</v>
      </c>
      <c r="S55" s="82"/>
    </row>
    <row r="56" spans="1:19" s="42" customFormat="1" x14ac:dyDescent="0.3">
      <c r="A56" s="64" t="s">
        <v>3</v>
      </c>
      <c r="B56" s="65"/>
      <c r="C56" s="66">
        <v>0</v>
      </c>
      <c r="D56" s="66">
        <v>0</v>
      </c>
      <c r="E56" s="66">
        <f>SUM(E51,E52,E54,E55)</f>
        <v>144</v>
      </c>
      <c r="F56" s="66">
        <f>SUM(E51,E52,E54,E55)</f>
        <v>144</v>
      </c>
      <c r="G56" s="66">
        <f>SUM(E51,E52,E54,E55)</f>
        <v>144</v>
      </c>
      <c r="H56" s="68"/>
      <c r="I56" s="66">
        <f>SUM(I51,I52,I53,I54,I55)</f>
        <v>259</v>
      </c>
      <c r="J56" s="66">
        <f>SUM(I51,I52,I53,I54,I55)</f>
        <v>259</v>
      </c>
      <c r="K56" s="66">
        <f>SUM(I51,I52,I53,I54,I55)</f>
        <v>259</v>
      </c>
      <c r="L56" s="66">
        <f>SUM(I53,I54)</f>
        <v>106</v>
      </c>
      <c r="M56" s="66">
        <f>M51</f>
        <v>0</v>
      </c>
      <c r="N56" s="66">
        <f>M51</f>
        <v>0</v>
      </c>
      <c r="O56" s="66">
        <f>M51</f>
        <v>0</v>
      </c>
      <c r="P56" s="66">
        <f>SUM(C56:O56)</f>
        <v>1315</v>
      </c>
      <c r="S56" s="79"/>
    </row>
    <row r="57" spans="1:19" s="42" customFormat="1" x14ac:dyDescent="0.3">
      <c r="A57" s="69" t="s">
        <v>4</v>
      </c>
      <c r="B57" s="70"/>
      <c r="C57" s="71">
        <v>0</v>
      </c>
      <c r="D57" s="71">
        <v>0</v>
      </c>
      <c r="E57" s="71">
        <f>COUNTA(E51,E52,E54,E55)</f>
        <v>4</v>
      </c>
      <c r="F57" s="71">
        <f>COUNTA(E51,E52,E54,E55)</f>
        <v>4</v>
      </c>
      <c r="G57" s="71">
        <f>COUNTA(E51,E52,E54,E55)</f>
        <v>4</v>
      </c>
      <c r="H57" s="68"/>
      <c r="I57" s="71">
        <f>COUNTA(I51,I52,I53,I54,I55)</f>
        <v>5</v>
      </c>
      <c r="J57" s="71">
        <f>COUNTA(I51,I52,I53,I54,I55)</f>
        <v>5</v>
      </c>
      <c r="K57" s="71">
        <f>COUNTA(I51,I52,I53,I54,I55)</f>
        <v>5</v>
      </c>
      <c r="L57" s="71">
        <v>2</v>
      </c>
      <c r="M57" s="71">
        <v>0</v>
      </c>
      <c r="N57" s="71">
        <v>0</v>
      </c>
      <c r="O57" s="71">
        <v>0</v>
      </c>
      <c r="P57" s="71">
        <f>IF(SUM(C57:O57)&gt;35,35,SUM(C57:O57))</f>
        <v>29</v>
      </c>
      <c r="S57" s="79"/>
    </row>
    <row r="58" spans="1:19" s="44" customFormat="1" x14ac:dyDescent="0.3">
      <c r="A58" s="42" t="s">
        <v>7</v>
      </c>
      <c r="B58" s="1"/>
      <c r="C58" s="43" t="s">
        <v>45</v>
      </c>
      <c r="D58" s="1" t="s">
        <v>9</v>
      </c>
      <c r="E58" s="72" t="s">
        <v>33</v>
      </c>
      <c r="F58" s="16" t="s">
        <v>10</v>
      </c>
      <c r="G58" s="43" t="s">
        <v>8</v>
      </c>
      <c r="H58" s="1" t="s">
        <v>29</v>
      </c>
      <c r="I58" s="1"/>
      <c r="J58" s="1"/>
      <c r="K58" s="1"/>
      <c r="L58" s="1"/>
      <c r="M58" s="1"/>
      <c r="N58" s="1"/>
      <c r="O58" s="1"/>
      <c r="P58" s="80"/>
      <c r="S58" s="78"/>
    </row>
    <row r="59" spans="1:19" x14ac:dyDescent="0.3">
      <c r="A59" s="175" t="s">
        <v>0</v>
      </c>
      <c r="B59" s="53" t="s">
        <v>74</v>
      </c>
      <c r="C59" s="52">
        <v>1</v>
      </c>
      <c r="D59" s="52">
        <v>2</v>
      </c>
      <c r="E59" s="52">
        <v>3</v>
      </c>
      <c r="F59" s="52">
        <v>4</v>
      </c>
      <c r="G59" s="52">
        <v>5</v>
      </c>
      <c r="H59" s="52">
        <v>6</v>
      </c>
      <c r="I59" s="52">
        <v>7</v>
      </c>
      <c r="J59" s="52">
        <v>8</v>
      </c>
      <c r="K59" s="52">
        <v>9</v>
      </c>
      <c r="L59" s="52">
        <v>10</v>
      </c>
      <c r="M59" s="52">
        <v>11</v>
      </c>
      <c r="N59" s="52">
        <v>12</v>
      </c>
      <c r="O59" s="52">
        <v>13</v>
      </c>
      <c r="P59" s="177" t="s">
        <v>2</v>
      </c>
      <c r="S59" s="80"/>
    </row>
    <row r="60" spans="1:19" x14ac:dyDescent="0.3">
      <c r="A60" s="176"/>
      <c r="B60" s="54" t="s">
        <v>1</v>
      </c>
      <c r="C60" s="55" t="s">
        <v>75</v>
      </c>
      <c r="D60" s="55" t="s">
        <v>76</v>
      </c>
      <c r="E60" s="55" t="s">
        <v>77</v>
      </c>
      <c r="F60" s="55" t="s">
        <v>78</v>
      </c>
      <c r="G60" s="55" t="s">
        <v>79</v>
      </c>
      <c r="H60" s="55" t="s">
        <v>80</v>
      </c>
      <c r="I60" s="55" t="s">
        <v>81</v>
      </c>
      <c r="J60" s="55" t="s">
        <v>82</v>
      </c>
      <c r="K60" s="55" t="s">
        <v>83</v>
      </c>
      <c r="L60" s="55" t="s">
        <v>84</v>
      </c>
      <c r="M60" s="55" t="s">
        <v>85</v>
      </c>
      <c r="N60" s="55" t="s">
        <v>86</v>
      </c>
      <c r="O60" s="55" t="s">
        <v>87</v>
      </c>
      <c r="P60" s="178"/>
      <c r="S60" s="80"/>
    </row>
    <row r="61" spans="1:19" x14ac:dyDescent="0.3">
      <c r="A61" s="173" t="s">
        <v>24</v>
      </c>
      <c r="B61" s="174"/>
      <c r="C61" s="47"/>
      <c r="D61" s="47"/>
      <c r="E61" s="187">
        <v>24</v>
      </c>
      <c r="F61" s="188"/>
      <c r="G61" s="189"/>
      <c r="H61" s="60"/>
      <c r="I61" s="187">
        <v>34</v>
      </c>
      <c r="J61" s="188"/>
      <c r="K61" s="188"/>
      <c r="L61" s="189"/>
      <c r="M61" s="113"/>
      <c r="N61" s="113"/>
      <c r="O61" s="113"/>
      <c r="P61" s="120">
        <f t="shared" ref="P61:P66" si="5">SUM(C61:O61)</f>
        <v>58</v>
      </c>
      <c r="S61" s="80"/>
    </row>
    <row r="62" spans="1:19" x14ac:dyDescent="0.3">
      <c r="A62" s="169" t="s">
        <v>25</v>
      </c>
      <c r="B62" s="170"/>
      <c r="C62" s="48"/>
      <c r="D62" s="48"/>
      <c r="E62" s="190">
        <v>46</v>
      </c>
      <c r="F62" s="191"/>
      <c r="G62" s="192"/>
      <c r="H62" s="61"/>
      <c r="I62" s="190">
        <v>48</v>
      </c>
      <c r="J62" s="191"/>
      <c r="K62" s="192"/>
      <c r="L62" s="49"/>
      <c r="M62" s="48"/>
      <c r="N62" s="48"/>
      <c r="O62" s="48"/>
      <c r="P62" s="121">
        <f t="shared" si="5"/>
        <v>94</v>
      </c>
      <c r="S62" s="80"/>
    </row>
    <row r="63" spans="1:19" x14ac:dyDescent="0.3">
      <c r="A63" s="169" t="s">
        <v>26</v>
      </c>
      <c r="B63" s="170"/>
      <c r="C63" s="48"/>
      <c r="D63" s="48"/>
      <c r="E63" s="193">
        <v>52</v>
      </c>
      <c r="F63" s="194"/>
      <c r="G63" s="195"/>
      <c r="H63" s="62"/>
      <c r="I63" s="48"/>
      <c r="J63" s="48"/>
      <c r="K63" s="48"/>
      <c r="L63" s="49"/>
      <c r="M63" s="49"/>
      <c r="N63" s="49"/>
      <c r="O63" s="48"/>
      <c r="P63" s="121">
        <f t="shared" si="5"/>
        <v>52</v>
      </c>
      <c r="S63" s="80"/>
    </row>
    <row r="64" spans="1:19" x14ac:dyDescent="0.3">
      <c r="A64" s="169" t="s">
        <v>27</v>
      </c>
      <c r="B64" s="170"/>
      <c r="C64" s="48"/>
      <c r="D64" s="48"/>
      <c r="E64" s="182">
        <v>61</v>
      </c>
      <c r="F64" s="183"/>
      <c r="G64" s="184"/>
      <c r="H64" s="62"/>
      <c r="I64" s="182">
        <v>61</v>
      </c>
      <c r="J64" s="183"/>
      <c r="K64" s="184"/>
      <c r="L64" s="49"/>
      <c r="M64" s="48"/>
      <c r="N64" s="48"/>
      <c r="O64" s="48"/>
      <c r="P64" s="121">
        <f t="shared" si="5"/>
        <v>122</v>
      </c>
    </row>
    <row r="65" spans="1:19" x14ac:dyDescent="0.3">
      <c r="A65" s="171" t="s">
        <v>28</v>
      </c>
      <c r="B65" s="172"/>
      <c r="C65" s="50"/>
      <c r="D65" s="50"/>
      <c r="E65" s="179">
        <v>37</v>
      </c>
      <c r="F65" s="180"/>
      <c r="G65" s="181"/>
      <c r="H65" s="63"/>
      <c r="I65" s="179">
        <v>26</v>
      </c>
      <c r="J65" s="180"/>
      <c r="K65" s="181"/>
      <c r="L65" s="51"/>
      <c r="M65" s="50"/>
      <c r="N65" s="50"/>
      <c r="O65" s="50"/>
      <c r="P65" s="122">
        <f t="shared" si="5"/>
        <v>63</v>
      </c>
      <c r="S65" s="81"/>
    </row>
    <row r="66" spans="1:19" s="16" customFormat="1" x14ac:dyDescent="0.3">
      <c r="A66" s="64" t="s">
        <v>3</v>
      </c>
      <c r="B66" s="65"/>
      <c r="C66" s="66">
        <v>0</v>
      </c>
      <c r="D66" s="66">
        <v>0</v>
      </c>
      <c r="E66" s="66">
        <f>SUM(E61:G65)</f>
        <v>220</v>
      </c>
      <c r="F66" s="66">
        <f>SUM(E61:G65)</f>
        <v>220</v>
      </c>
      <c r="G66" s="66">
        <f>SUM(E61:G65)</f>
        <v>220</v>
      </c>
      <c r="H66" s="68"/>
      <c r="I66" s="66">
        <f>SUM(I61,I62,I64,I65)</f>
        <v>169</v>
      </c>
      <c r="J66" s="66">
        <f>SUM(I61,I62,I64,I65)</f>
        <v>169</v>
      </c>
      <c r="K66" s="66">
        <f>SUM(I61,I62,I64,I65)</f>
        <v>169</v>
      </c>
      <c r="L66" s="66">
        <f>SUM(I61)</f>
        <v>34</v>
      </c>
      <c r="M66" s="66">
        <v>0</v>
      </c>
      <c r="N66" s="66">
        <v>0</v>
      </c>
      <c r="O66" s="66">
        <v>0</v>
      </c>
      <c r="P66" s="66">
        <f t="shared" si="5"/>
        <v>1201</v>
      </c>
    </row>
    <row r="67" spans="1:19" s="16" customFormat="1" x14ac:dyDescent="0.3">
      <c r="A67" s="69" t="s">
        <v>4</v>
      </c>
      <c r="B67" s="70"/>
      <c r="C67" s="71">
        <v>0</v>
      </c>
      <c r="D67" s="71">
        <v>0</v>
      </c>
      <c r="E67" s="71">
        <f>COUNTA(E61:G65)</f>
        <v>5</v>
      </c>
      <c r="F67" s="71">
        <f>COUNTA(E61:G65)</f>
        <v>5</v>
      </c>
      <c r="G67" s="71">
        <f>COUNTA(E61:G65)</f>
        <v>5</v>
      </c>
      <c r="H67" s="68"/>
      <c r="I67" s="71">
        <f>COUNTA(I61,I62,I64,I65)</f>
        <v>4</v>
      </c>
      <c r="J67" s="71">
        <f>COUNTA(I61,I62,I64,I65)</f>
        <v>4</v>
      </c>
      <c r="K67" s="71">
        <f>COUNTA(I61,I62,I64,I65)</f>
        <v>4</v>
      </c>
      <c r="L67" s="71">
        <v>1</v>
      </c>
      <c r="M67" s="71">
        <v>0</v>
      </c>
      <c r="N67" s="71">
        <v>0</v>
      </c>
      <c r="O67" s="71">
        <v>0</v>
      </c>
      <c r="P67" s="71">
        <f>IF(SUM(C67:O67)&gt;35,35,SUM(C67:O67))</f>
        <v>28</v>
      </c>
    </row>
    <row r="68" spans="1:19" ht="21" x14ac:dyDescent="0.35">
      <c r="A68" s="56" t="s">
        <v>88</v>
      </c>
      <c r="C68" s="59">
        <v>824</v>
      </c>
      <c r="D68" s="56"/>
      <c r="E68" s="56"/>
      <c r="F68" s="8"/>
      <c r="G68" s="8"/>
      <c r="H68" s="41"/>
      <c r="I68" s="9"/>
      <c r="J68" s="9"/>
      <c r="K68" s="9"/>
      <c r="L68" s="9"/>
      <c r="M68" s="9"/>
      <c r="N68" s="8"/>
      <c r="O68" s="8"/>
      <c r="P68" s="123"/>
    </row>
    <row r="69" spans="1:19" x14ac:dyDescent="0.3">
      <c r="A69" s="42" t="s">
        <v>7</v>
      </c>
      <c r="C69" s="72" t="s">
        <v>33</v>
      </c>
      <c r="D69" s="16" t="s">
        <v>9</v>
      </c>
      <c r="E69" s="43" t="s">
        <v>8</v>
      </c>
      <c r="F69" s="1" t="s">
        <v>10</v>
      </c>
      <c r="G69" s="43" t="s">
        <v>8</v>
      </c>
      <c r="H69" s="1" t="s">
        <v>29</v>
      </c>
    </row>
    <row r="70" spans="1:19" x14ac:dyDescent="0.3">
      <c r="A70" s="175" t="s">
        <v>0</v>
      </c>
      <c r="B70" s="53" t="s">
        <v>74</v>
      </c>
      <c r="C70" s="52">
        <v>1</v>
      </c>
      <c r="D70" s="52">
        <v>2</v>
      </c>
      <c r="E70" s="52">
        <v>3</v>
      </c>
      <c r="F70" s="52">
        <v>4</v>
      </c>
      <c r="G70" s="52">
        <v>5</v>
      </c>
      <c r="H70" s="52">
        <v>6</v>
      </c>
      <c r="I70" s="52">
        <v>7</v>
      </c>
      <c r="J70" s="52">
        <v>8</v>
      </c>
      <c r="K70" s="52">
        <v>9</v>
      </c>
      <c r="L70" s="52">
        <v>10</v>
      </c>
      <c r="M70" s="52">
        <v>11</v>
      </c>
      <c r="N70" s="52">
        <v>12</v>
      </c>
      <c r="O70" s="52">
        <v>13</v>
      </c>
      <c r="P70" s="177" t="s">
        <v>2</v>
      </c>
    </row>
    <row r="71" spans="1:19" x14ac:dyDescent="0.3">
      <c r="A71" s="176"/>
      <c r="B71" s="54" t="s">
        <v>1</v>
      </c>
      <c r="C71" s="55" t="s">
        <v>75</v>
      </c>
      <c r="D71" s="55" t="s">
        <v>76</v>
      </c>
      <c r="E71" s="55" t="s">
        <v>77</v>
      </c>
      <c r="F71" s="55" t="s">
        <v>78</v>
      </c>
      <c r="G71" s="55" t="s">
        <v>79</v>
      </c>
      <c r="H71" s="55" t="s">
        <v>80</v>
      </c>
      <c r="I71" s="55" t="s">
        <v>81</v>
      </c>
      <c r="J71" s="55" t="s">
        <v>82</v>
      </c>
      <c r="K71" s="55" t="s">
        <v>83</v>
      </c>
      <c r="L71" s="55" t="s">
        <v>84</v>
      </c>
      <c r="M71" s="55" t="s">
        <v>85</v>
      </c>
      <c r="N71" s="55" t="s">
        <v>86</v>
      </c>
      <c r="O71" s="55" t="s">
        <v>87</v>
      </c>
      <c r="P71" s="178"/>
    </row>
    <row r="72" spans="1:19" x14ac:dyDescent="0.3">
      <c r="A72" s="173" t="s">
        <v>24</v>
      </c>
      <c r="B72" s="174"/>
      <c r="C72" s="47"/>
      <c r="D72" s="47"/>
      <c r="E72" s="187">
        <v>31</v>
      </c>
      <c r="F72" s="188"/>
      <c r="G72" s="189"/>
      <c r="H72" s="60"/>
      <c r="I72" s="187">
        <v>69</v>
      </c>
      <c r="J72" s="188"/>
      <c r="K72" s="189"/>
      <c r="L72" s="47"/>
      <c r="M72" s="113"/>
      <c r="N72" s="113"/>
      <c r="O72" s="113"/>
      <c r="P72" s="120">
        <f t="shared" ref="P72:P76" si="6">SUM(C72:O72)</f>
        <v>100</v>
      </c>
    </row>
    <row r="73" spans="1:19" x14ac:dyDescent="0.3">
      <c r="A73" s="169" t="s">
        <v>25</v>
      </c>
      <c r="B73" s="170"/>
      <c r="C73" s="48"/>
      <c r="D73" s="48"/>
      <c r="E73" s="190">
        <v>70</v>
      </c>
      <c r="F73" s="191"/>
      <c r="G73" s="192"/>
      <c r="H73" s="61"/>
      <c r="I73" s="190">
        <v>69</v>
      </c>
      <c r="J73" s="191"/>
      <c r="K73" s="192"/>
      <c r="L73" s="49"/>
      <c r="M73" s="48"/>
      <c r="N73" s="48"/>
      <c r="O73" s="48"/>
      <c r="P73" s="121">
        <f t="shared" si="6"/>
        <v>139</v>
      </c>
    </row>
    <row r="74" spans="1:19" x14ac:dyDescent="0.3">
      <c r="A74" s="169" t="s">
        <v>26</v>
      </c>
      <c r="B74" s="170"/>
      <c r="C74" s="48"/>
      <c r="D74" s="48"/>
      <c r="E74" s="193">
        <v>71</v>
      </c>
      <c r="F74" s="194"/>
      <c r="G74" s="195"/>
      <c r="H74" s="62"/>
      <c r="I74" s="193">
        <v>75</v>
      </c>
      <c r="J74" s="194"/>
      <c r="K74" s="195"/>
      <c r="L74" s="49"/>
      <c r="M74" s="49"/>
      <c r="N74" s="49"/>
      <c r="O74" s="48"/>
      <c r="P74" s="121">
        <f t="shared" si="6"/>
        <v>146</v>
      </c>
    </row>
    <row r="75" spans="1:19" x14ac:dyDescent="0.3">
      <c r="A75" s="169" t="s">
        <v>27</v>
      </c>
      <c r="B75" s="170"/>
      <c r="C75" s="48"/>
      <c r="D75" s="48"/>
      <c r="E75" s="182">
        <v>82</v>
      </c>
      <c r="F75" s="183"/>
      <c r="G75" s="184"/>
      <c r="H75" s="62"/>
      <c r="I75" s="182">
        <v>46</v>
      </c>
      <c r="J75" s="183"/>
      <c r="K75" s="184"/>
      <c r="L75" s="49"/>
      <c r="M75" s="48"/>
      <c r="N75" s="48"/>
      <c r="O75" s="48"/>
      <c r="P75" s="121">
        <f t="shared" si="6"/>
        <v>128</v>
      </c>
    </row>
    <row r="76" spans="1:19" x14ac:dyDescent="0.3">
      <c r="A76" s="171" t="s">
        <v>28</v>
      </c>
      <c r="B76" s="172"/>
      <c r="C76" s="50"/>
      <c r="D76" s="50"/>
      <c r="E76" s="179">
        <v>68</v>
      </c>
      <c r="F76" s="180"/>
      <c r="G76" s="181"/>
      <c r="H76" s="63"/>
      <c r="I76" s="179">
        <v>102</v>
      </c>
      <c r="J76" s="180"/>
      <c r="K76" s="181"/>
      <c r="L76" s="51"/>
      <c r="M76" s="50"/>
      <c r="N76" s="50"/>
      <c r="O76" s="50"/>
      <c r="P76" s="122">
        <f t="shared" si="6"/>
        <v>170</v>
      </c>
    </row>
    <row r="77" spans="1:19" x14ac:dyDescent="0.3">
      <c r="A77" s="64" t="s">
        <v>3</v>
      </c>
      <c r="B77" s="65"/>
      <c r="C77" s="66">
        <v>0</v>
      </c>
      <c r="D77" s="66">
        <v>0</v>
      </c>
      <c r="E77" s="66">
        <f>SUM(E72:G76)</f>
        <v>322</v>
      </c>
      <c r="F77" s="66">
        <f>SUM(E72:G76)</f>
        <v>322</v>
      </c>
      <c r="G77" s="66">
        <f>SUM(E72:G76)</f>
        <v>322</v>
      </c>
      <c r="H77" s="68"/>
      <c r="I77" s="66">
        <f>SUM(I72:K76)</f>
        <v>361</v>
      </c>
      <c r="J77" s="66">
        <f>SUM(I72:K76)</f>
        <v>361</v>
      </c>
      <c r="K77" s="66">
        <f>SUM(I72:K76)</f>
        <v>361</v>
      </c>
      <c r="L77" s="66">
        <v>0</v>
      </c>
      <c r="M77" s="66">
        <v>0</v>
      </c>
      <c r="N77" s="66">
        <v>0</v>
      </c>
      <c r="O77" s="66">
        <v>0</v>
      </c>
      <c r="P77" s="66">
        <f>SUM(C77:O77)</f>
        <v>2049</v>
      </c>
    </row>
    <row r="78" spans="1:19" x14ac:dyDescent="0.3">
      <c r="A78" s="69" t="s">
        <v>4</v>
      </c>
      <c r="B78" s="70"/>
      <c r="C78" s="71">
        <v>0</v>
      </c>
      <c r="D78" s="71">
        <v>0</v>
      </c>
      <c r="E78" s="71">
        <f>COUNTA(E72:G76)</f>
        <v>5</v>
      </c>
      <c r="F78" s="71">
        <f>COUNTA(E72:G76)</f>
        <v>5</v>
      </c>
      <c r="G78" s="71">
        <f>COUNTA(E72:G76)</f>
        <v>5</v>
      </c>
      <c r="H78" s="68"/>
      <c r="I78" s="71">
        <f>COUNTA(I72:K76)</f>
        <v>5</v>
      </c>
      <c r="J78" s="71">
        <f>COUNTA(I72:K76)</f>
        <v>5</v>
      </c>
      <c r="K78" s="71">
        <f>COUNTA(I72:K76)</f>
        <v>5</v>
      </c>
      <c r="L78" s="71">
        <v>0</v>
      </c>
      <c r="M78" s="71">
        <v>0</v>
      </c>
      <c r="N78" s="71">
        <v>0</v>
      </c>
      <c r="O78" s="71">
        <v>0</v>
      </c>
      <c r="P78" s="71">
        <f>IF(SUM(C78:O78)&gt;35,35,SUM(C78:O78))</f>
        <v>30</v>
      </c>
    </row>
    <row r="79" spans="1:19" x14ac:dyDescent="0.3">
      <c r="A79" s="42" t="s">
        <v>7</v>
      </c>
      <c r="C79" s="43" t="s">
        <v>45</v>
      </c>
      <c r="D79" s="1" t="s">
        <v>9</v>
      </c>
      <c r="E79" s="72" t="s">
        <v>33</v>
      </c>
      <c r="F79" s="16" t="s">
        <v>10</v>
      </c>
      <c r="G79" s="43" t="s">
        <v>8</v>
      </c>
      <c r="H79" s="1" t="s">
        <v>29</v>
      </c>
    </row>
    <row r="80" spans="1:19" x14ac:dyDescent="0.3">
      <c r="A80" s="175" t="s">
        <v>0</v>
      </c>
      <c r="B80" s="53" t="s">
        <v>74</v>
      </c>
      <c r="C80" s="52">
        <v>1</v>
      </c>
      <c r="D80" s="52">
        <v>2</v>
      </c>
      <c r="E80" s="52">
        <v>3</v>
      </c>
      <c r="F80" s="52">
        <v>4</v>
      </c>
      <c r="G80" s="52">
        <v>5</v>
      </c>
      <c r="H80" s="52">
        <v>6</v>
      </c>
      <c r="I80" s="52">
        <v>7</v>
      </c>
      <c r="J80" s="52">
        <v>8</v>
      </c>
      <c r="K80" s="52">
        <v>9</v>
      </c>
      <c r="L80" s="52">
        <v>10</v>
      </c>
      <c r="M80" s="52">
        <v>11</v>
      </c>
      <c r="N80" s="52">
        <v>12</v>
      </c>
      <c r="O80" s="52">
        <v>13</v>
      </c>
      <c r="P80" s="177" t="s">
        <v>2</v>
      </c>
    </row>
    <row r="81" spans="1:16" x14ac:dyDescent="0.3">
      <c r="A81" s="176"/>
      <c r="B81" s="54" t="s">
        <v>1</v>
      </c>
      <c r="C81" s="55" t="s">
        <v>75</v>
      </c>
      <c r="D81" s="55" t="s">
        <v>76</v>
      </c>
      <c r="E81" s="55" t="s">
        <v>77</v>
      </c>
      <c r="F81" s="55" t="s">
        <v>78</v>
      </c>
      <c r="G81" s="55" t="s">
        <v>79</v>
      </c>
      <c r="H81" s="55" t="s">
        <v>80</v>
      </c>
      <c r="I81" s="55" t="s">
        <v>81</v>
      </c>
      <c r="J81" s="55" t="s">
        <v>82</v>
      </c>
      <c r="K81" s="55" t="s">
        <v>83</v>
      </c>
      <c r="L81" s="55" t="s">
        <v>84</v>
      </c>
      <c r="M81" s="55" t="s">
        <v>85</v>
      </c>
      <c r="N81" s="55" t="s">
        <v>86</v>
      </c>
      <c r="O81" s="55" t="s">
        <v>87</v>
      </c>
      <c r="P81" s="178"/>
    </row>
    <row r="82" spans="1:16" x14ac:dyDescent="0.3">
      <c r="A82" s="173" t="s">
        <v>24</v>
      </c>
      <c r="B82" s="174"/>
      <c r="C82" s="47"/>
      <c r="D82" s="47"/>
      <c r="E82" s="187">
        <v>61</v>
      </c>
      <c r="F82" s="188"/>
      <c r="G82" s="189"/>
      <c r="H82" s="60"/>
      <c r="I82" s="187">
        <v>45</v>
      </c>
      <c r="J82" s="188"/>
      <c r="K82" s="189"/>
      <c r="L82" s="47"/>
      <c r="M82" s="113"/>
      <c r="N82" s="113"/>
      <c r="O82" s="113"/>
      <c r="P82" s="120">
        <f t="shared" ref="P82:P86" si="7">SUM(C82:O82)</f>
        <v>106</v>
      </c>
    </row>
    <row r="83" spans="1:16" x14ac:dyDescent="0.3">
      <c r="A83" s="169" t="s">
        <v>25</v>
      </c>
      <c r="B83" s="170"/>
      <c r="C83" s="48"/>
      <c r="D83" s="48"/>
      <c r="E83" s="190">
        <v>94</v>
      </c>
      <c r="F83" s="191"/>
      <c r="G83" s="192"/>
      <c r="H83" s="61"/>
      <c r="I83" s="190">
        <v>45</v>
      </c>
      <c r="J83" s="191"/>
      <c r="K83" s="192"/>
      <c r="L83" s="49"/>
      <c r="M83" s="48"/>
      <c r="N83" s="48"/>
      <c r="O83" s="48"/>
      <c r="P83" s="121">
        <f t="shared" si="7"/>
        <v>139</v>
      </c>
    </row>
    <row r="84" spans="1:16" x14ac:dyDescent="0.3">
      <c r="A84" s="169" t="s">
        <v>26</v>
      </c>
      <c r="B84" s="170"/>
      <c r="C84" s="48"/>
      <c r="D84" s="48"/>
      <c r="E84" s="193">
        <v>57</v>
      </c>
      <c r="F84" s="194"/>
      <c r="G84" s="195"/>
      <c r="H84" s="62"/>
      <c r="I84" s="193">
        <v>68</v>
      </c>
      <c r="J84" s="194"/>
      <c r="K84" s="195"/>
      <c r="L84" s="49"/>
      <c r="M84" s="49"/>
      <c r="N84" s="49"/>
      <c r="O84" s="48"/>
      <c r="P84" s="121">
        <f t="shared" si="7"/>
        <v>125</v>
      </c>
    </row>
    <row r="85" spans="1:16" x14ac:dyDescent="0.3">
      <c r="A85" s="169" t="s">
        <v>27</v>
      </c>
      <c r="B85" s="170"/>
      <c r="C85" s="48"/>
      <c r="D85" s="48"/>
      <c r="E85" s="182">
        <v>43</v>
      </c>
      <c r="F85" s="183"/>
      <c r="G85" s="184"/>
      <c r="H85" s="62"/>
      <c r="I85" s="182">
        <v>97</v>
      </c>
      <c r="J85" s="183"/>
      <c r="K85" s="183"/>
      <c r="L85" s="184"/>
      <c r="M85" s="48"/>
      <c r="N85" s="48"/>
      <c r="O85" s="48"/>
      <c r="P85" s="121">
        <f t="shared" si="7"/>
        <v>140</v>
      </c>
    </row>
    <row r="86" spans="1:16" x14ac:dyDescent="0.3">
      <c r="A86" s="171" t="s">
        <v>28</v>
      </c>
      <c r="B86" s="172"/>
      <c r="C86" s="50"/>
      <c r="D86" s="50"/>
      <c r="E86" s="51"/>
      <c r="F86" s="51"/>
      <c r="G86" s="51"/>
      <c r="H86" s="63"/>
      <c r="I86" s="179">
        <v>67</v>
      </c>
      <c r="J86" s="180"/>
      <c r="K86" s="181"/>
      <c r="L86" s="51"/>
      <c r="M86" s="50"/>
      <c r="N86" s="50"/>
      <c r="O86" s="50"/>
      <c r="P86" s="122">
        <f t="shared" si="7"/>
        <v>67</v>
      </c>
    </row>
    <row r="87" spans="1:16" x14ac:dyDescent="0.3">
      <c r="A87" s="64" t="s">
        <v>3</v>
      </c>
      <c r="B87" s="65"/>
      <c r="C87" s="66">
        <v>0</v>
      </c>
      <c r="D87" s="66">
        <v>0</v>
      </c>
      <c r="E87" s="66">
        <f>SUM(E82:G85)</f>
        <v>255</v>
      </c>
      <c r="F87" s="66">
        <f>SUM(E82:G85)</f>
        <v>255</v>
      </c>
      <c r="G87" s="66">
        <f>SUM(E82:G85)</f>
        <v>255</v>
      </c>
      <c r="H87" s="68"/>
      <c r="I87" s="66">
        <f>SUM(I82,I83,I84,I85,I86)</f>
        <v>322</v>
      </c>
      <c r="J87" s="66">
        <f>SUM(I82,I83,I84,I85,I86)</f>
        <v>322</v>
      </c>
      <c r="K87" s="66">
        <f>SUM(I82,I83,I84,I85,I86)</f>
        <v>322</v>
      </c>
      <c r="L87" s="66">
        <f>I85</f>
        <v>97</v>
      </c>
      <c r="M87" s="66">
        <v>0</v>
      </c>
      <c r="N87" s="66">
        <v>0</v>
      </c>
      <c r="O87" s="66">
        <v>0</v>
      </c>
      <c r="P87" s="66">
        <f>SUM(C87:O87)</f>
        <v>1828</v>
      </c>
    </row>
    <row r="88" spans="1:16" x14ac:dyDescent="0.3">
      <c r="A88" s="69" t="s">
        <v>4</v>
      </c>
      <c r="B88" s="70"/>
      <c r="C88" s="71">
        <v>0</v>
      </c>
      <c r="D88" s="71">
        <v>0</v>
      </c>
      <c r="E88" s="71">
        <f>COUNTA(E82:G86)</f>
        <v>4</v>
      </c>
      <c r="F88" s="71">
        <f>COUNTA(E82:G85)</f>
        <v>4</v>
      </c>
      <c r="G88" s="71">
        <f>COUNTA(E82:G85)</f>
        <v>4</v>
      </c>
      <c r="H88" s="68"/>
      <c r="I88" s="71">
        <f>COUNTA(I82,I83,I84,I85,I86)</f>
        <v>5</v>
      </c>
      <c r="J88" s="71">
        <f>COUNTA(I82,I83,I84,I85,I86)</f>
        <v>5</v>
      </c>
      <c r="K88" s="71">
        <f>COUNTA(I82,I83,I84,I85,I86)</f>
        <v>5</v>
      </c>
      <c r="L88" s="71">
        <v>1</v>
      </c>
      <c r="M88" s="71">
        <v>0</v>
      </c>
      <c r="N88" s="71">
        <v>0</v>
      </c>
      <c r="O88" s="71">
        <v>0</v>
      </c>
      <c r="P88" s="71">
        <f>IF(SUM(C88:O88)&gt;35,35,SUM(C88:O88))</f>
        <v>28</v>
      </c>
    </row>
    <row r="89" spans="1:16" ht="21" x14ac:dyDescent="0.35">
      <c r="A89" s="56" t="s">
        <v>88</v>
      </c>
      <c r="C89" s="59">
        <v>831</v>
      </c>
      <c r="D89" s="56"/>
      <c r="E89" s="56"/>
      <c r="F89" s="8"/>
      <c r="G89" s="8"/>
      <c r="H89" s="41"/>
      <c r="I89" s="9"/>
      <c r="J89" s="9"/>
      <c r="K89" s="9"/>
      <c r="L89" s="9"/>
      <c r="M89" s="9"/>
      <c r="N89" s="8"/>
      <c r="O89" s="8"/>
      <c r="P89" s="123"/>
    </row>
    <row r="90" spans="1:16" x14ac:dyDescent="0.3">
      <c r="A90" s="42" t="s">
        <v>7</v>
      </c>
      <c r="C90" s="72" t="s">
        <v>33</v>
      </c>
      <c r="D90" s="16" t="s">
        <v>9</v>
      </c>
      <c r="E90" s="43" t="s">
        <v>8</v>
      </c>
      <c r="F90" s="1" t="s">
        <v>10</v>
      </c>
      <c r="G90" s="43" t="s">
        <v>8</v>
      </c>
      <c r="H90" s="1" t="s">
        <v>29</v>
      </c>
    </row>
    <row r="91" spans="1:16" x14ac:dyDescent="0.3">
      <c r="A91" s="175" t="s">
        <v>0</v>
      </c>
      <c r="B91" s="53" t="s">
        <v>74</v>
      </c>
      <c r="C91" s="52">
        <v>1</v>
      </c>
      <c r="D91" s="52">
        <v>2</v>
      </c>
      <c r="E91" s="52">
        <v>3</v>
      </c>
      <c r="F91" s="52">
        <v>4</v>
      </c>
      <c r="G91" s="52">
        <v>5</v>
      </c>
      <c r="H91" s="52">
        <v>6</v>
      </c>
      <c r="I91" s="52">
        <v>7</v>
      </c>
      <c r="J91" s="52">
        <v>8</v>
      </c>
      <c r="K91" s="52">
        <v>9</v>
      </c>
      <c r="L91" s="52">
        <v>10</v>
      </c>
      <c r="M91" s="52">
        <v>11</v>
      </c>
      <c r="N91" s="52">
        <v>12</v>
      </c>
      <c r="O91" s="52">
        <v>13</v>
      </c>
      <c r="P91" s="177" t="s">
        <v>2</v>
      </c>
    </row>
    <row r="92" spans="1:16" x14ac:dyDescent="0.3">
      <c r="A92" s="176"/>
      <c r="B92" s="54" t="s">
        <v>1</v>
      </c>
      <c r="C92" s="55" t="s">
        <v>75</v>
      </c>
      <c r="D92" s="55" t="s">
        <v>76</v>
      </c>
      <c r="E92" s="55" t="s">
        <v>77</v>
      </c>
      <c r="F92" s="55" t="s">
        <v>78</v>
      </c>
      <c r="G92" s="55" t="s">
        <v>79</v>
      </c>
      <c r="H92" s="55" t="s">
        <v>80</v>
      </c>
      <c r="I92" s="55" t="s">
        <v>81</v>
      </c>
      <c r="J92" s="55" t="s">
        <v>82</v>
      </c>
      <c r="K92" s="55" t="s">
        <v>83</v>
      </c>
      <c r="L92" s="55" t="s">
        <v>84</v>
      </c>
      <c r="M92" s="55" t="s">
        <v>85</v>
      </c>
      <c r="N92" s="55" t="s">
        <v>86</v>
      </c>
      <c r="O92" s="55" t="s">
        <v>87</v>
      </c>
      <c r="P92" s="178"/>
    </row>
    <row r="93" spans="1:16" x14ac:dyDescent="0.3">
      <c r="A93" s="173" t="s">
        <v>24</v>
      </c>
      <c r="B93" s="174"/>
      <c r="C93" s="47"/>
      <c r="D93" s="47"/>
      <c r="E93" s="187">
        <v>61</v>
      </c>
      <c r="F93" s="188"/>
      <c r="G93" s="189"/>
      <c r="H93" s="60"/>
      <c r="I93" s="187">
        <v>80</v>
      </c>
      <c r="J93" s="188"/>
      <c r="K93" s="189"/>
      <c r="L93" s="47"/>
      <c r="M93" s="113"/>
      <c r="N93" s="113"/>
      <c r="O93" s="113"/>
      <c r="P93" s="120">
        <f t="shared" ref="P93:P98" si="8">SUM(C93:O93)</f>
        <v>141</v>
      </c>
    </row>
    <row r="94" spans="1:16" x14ac:dyDescent="0.3">
      <c r="A94" s="169" t="s">
        <v>25</v>
      </c>
      <c r="B94" s="170"/>
      <c r="C94" s="48"/>
      <c r="D94" s="48"/>
      <c r="E94" s="190">
        <v>47</v>
      </c>
      <c r="F94" s="191"/>
      <c r="G94" s="192"/>
      <c r="H94" s="61"/>
      <c r="I94" s="190">
        <v>68</v>
      </c>
      <c r="J94" s="191"/>
      <c r="K94" s="191"/>
      <c r="L94" s="192"/>
      <c r="M94" s="48"/>
      <c r="N94" s="48"/>
      <c r="O94" s="48"/>
      <c r="P94" s="121">
        <f t="shared" si="8"/>
        <v>115</v>
      </c>
    </row>
    <row r="95" spans="1:16" x14ac:dyDescent="0.3">
      <c r="A95" s="169" t="s">
        <v>26</v>
      </c>
      <c r="B95" s="170"/>
      <c r="C95" s="48"/>
      <c r="D95" s="48"/>
      <c r="E95" s="193">
        <f>41+47</f>
        <v>88</v>
      </c>
      <c r="F95" s="194"/>
      <c r="G95" s="195"/>
      <c r="H95" s="62"/>
      <c r="I95" s="193">
        <v>56</v>
      </c>
      <c r="J95" s="194"/>
      <c r="K95" s="195"/>
      <c r="L95" s="49"/>
      <c r="M95" s="49"/>
      <c r="N95" s="49"/>
      <c r="O95" s="48"/>
      <c r="P95" s="121">
        <f t="shared" si="8"/>
        <v>144</v>
      </c>
    </row>
    <row r="96" spans="1:16" x14ac:dyDescent="0.3">
      <c r="A96" s="169" t="s">
        <v>27</v>
      </c>
      <c r="B96" s="170"/>
      <c r="C96" s="48"/>
      <c r="D96" s="48"/>
      <c r="E96" s="182">
        <v>23</v>
      </c>
      <c r="F96" s="183"/>
      <c r="G96" s="184"/>
      <c r="H96" s="62"/>
      <c r="I96" s="182">
        <f>23+29</f>
        <v>52</v>
      </c>
      <c r="J96" s="183"/>
      <c r="K96" s="183"/>
      <c r="L96" s="184"/>
      <c r="M96" s="48"/>
      <c r="N96" s="48"/>
      <c r="O96" s="48"/>
      <c r="P96" s="121">
        <f t="shared" si="8"/>
        <v>75</v>
      </c>
    </row>
    <row r="97" spans="1:16" x14ac:dyDescent="0.3">
      <c r="A97" s="196" t="s">
        <v>28</v>
      </c>
      <c r="B97" s="197"/>
      <c r="C97" s="50"/>
      <c r="D97" s="50"/>
      <c r="E97" s="179">
        <v>50</v>
      </c>
      <c r="F97" s="180"/>
      <c r="G97" s="181"/>
      <c r="H97" s="63"/>
      <c r="I97" s="179">
        <v>69</v>
      </c>
      <c r="J97" s="180"/>
      <c r="K97" s="180"/>
      <c r="L97" s="181"/>
      <c r="M97" s="50"/>
      <c r="N97" s="50"/>
      <c r="O97" s="50"/>
      <c r="P97" s="124">
        <f t="shared" si="8"/>
        <v>119</v>
      </c>
    </row>
    <row r="98" spans="1:16" x14ac:dyDescent="0.3">
      <c r="A98" s="76" t="s">
        <v>3</v>
      </c>
      <c r="B98" s="76"/>
      <c r="C98" s="66">
        <v>0</v>
      </c>
      <c r="D98" s="66">
        <v>0</v>
      </c>
      <c r="E98" s="66">
        <f>SUM(E93:G97)</f>
        <v>269</v>
      </c>
      <c r="F98" s="66">
        <f>SUM(E93:G97)</f>
        <v>269</v>
      </c>
      <c r="G98" s="66">
        <f>SUM(E93:G97)</f>
        <v>269</v>
      </c>
      <c r="H98" s="68"/>
      <c r="I98" s="66">
        <f>SUM(I93,I94,I95,I96,I97)</f>
        <v>325</v>
      </c>
      <c r="J98" s="66">
        <f>SUM(I93,I94,I95,I96,I97)</f>
        <v>325</v>
      </c>
      <c r="K98" s="66">
        <f>SUM(I93,I94,I95,I96,I97)</f>
        <v>325</v>
      </c>
      <c r="L98" s="66">
        <f>SUM(I94,I96,I97)</f>
        <v>189</v>
      </c>
      <c r="M98" s="66">
        <v>0</v>
      </c>
      <c r="N98" s="66">
        <v>0</v>
      </c>
      <c r="O98" s="66">
        <v>0</v>
      </c>
      <c r="P98" s="66">
        <f t="shared" si="8"/>
        <v>1971</v>
      </c>
    </row>
    <row r="99" spans="1:16" x14ac:dyDescent="0.3">
      <c r="A99" s="69" t="s">
        <v>4</v>
      </c>
      <c r="B99" s="70"/>
      <c r="C99" s="71">
        <v>0</v>
      </c>
      <c r="D99" s="71">
        <v>0</v>
      </c>
      <c r="E99" s="71">
        <f>COUNTA(E93:G97)</f>
        <v>5</v>
      </c>
      <c r="F99" s="71">
        <f>COUNTA(E93:G97)</f>
        <v>5</v>
      </c>
      <c r="G99" s="71">
        <f>COUNTA(E93:G97)</f>
        <v>5</v>
      </c>
      <c r="H99" s="68"/>
      <c r="I99" s="71">
        <f>COUNTA(I93,I94,I95,I96,I97)</f>
        <v>5</v>
      </c>
      <c r="J99" s="71">
        <f>COUNTA(I93,I94,I95,I96,I97)</f>
        <v>5</v>
      </c>
      <c r="K99" s="71">
        <f>COUNTA(I93,I94,I95,I96,I97)</f>
        <v>5</v>
      </c>
      <c r="L99" s="71">
        <f>COUNTA(I94,I96,I97)</f>
        <v>3</v>
      </c>
      <c r="M99" s="71">
        <v>0</v>
      </c>
      <c r="N99" s="71">
        <v>0</v>
      </c>
      <c r="O99" s="71">
        <v>0</v>
      </c>
      <c r="P99" s="71">
        <f>IF(SUM(C99:O99)&gt;35,35,SUM(C99:O99))</f>
        <v>33</v>
      </c>
    </row>
    <row r="100" spans="1:16" x14ac:dyDescent="0.3">
      <c r="A100" s="42" t="s">
        <v>7</v>
      </c>
      <c r="C100" s="43" t="s">
        <v>45</v>
      </c>
      <c r="D100" s="1" t="s">
        <v>9</v>
      </c>
      <c r="E100" s="72" t="s">
        <v>33</v>
      </c>
      <c r="F100" s="16" t="s">
        <v>10</v>
      </c>
      <c r="G100" s="43" t="s">
        <v>8</v>
      </c>
      <c r="H100" s="1" t="s">
        <v>29</v>
      </c>
    </row>
    <row r="101" spans="1:16" x14ac:dyDescent="0.3">
      <c r="A101" s="175" t="s">
        <v>0</v>
      </c>
      <c r="B101" s="53" t="s">
        <v>74</v>
      </c>
      <c r="C101" s="52">
        <v>1</v>
      </c>
      <c r="D101" s="52">
        <v>2</v>
      </c>
      <c r="E101" s="52">
        <v>3</v>
      </c>
      <c r="F101" s="52">
        <v>4</v>
      </c>
      <c r="G101" s="52">
        <v>5</v>
      </c>
      <c r="H101" s="52">
        <v>6</v>
      </c>
      <c r="I101" s="52">
        <v>7</v>
      </c>
      <c r="J101" s="52">
        <v>8</v>
      </c>
      <c r="K101" s="52">
        <v>9</v>
      </c>
      <c r="L101" s="52">
        <v>10</v>
      </c>
      <c r="M101" s="52">
        <v>11</v>
      </c>
      <c r="N101" s="52">
        <v>12</v>
      </c>
      <c r="O101" s="52">
        <v>13</v>
      </c>
      <c r="P101" s="177" t="s">
        <v>2</v>
      </c>
    </row>
    <row r="102" spans="1:16" x14ac:dyDescent="0.3">
      <c r="A102" s="176"/>
      <c r="B102" s="54" t="s">
        <v>1</v>
      </c>
      <c r="C102" s="55" t="s">
        <v>75</v>
      </c>
      <c r="D102" s="55" t="s">
        <v>76</v>
      </c>
      <c r="E102" s="55" t="s">
        <v>77</v>
      </c>
      <c r="F102" s="55" t="s">
        <v>78</v>
      </c>
      <c r="G102" s="55" t="s">
        <v>79</v>
      </c>
      <c r="H102" s="55" t="s">
        <v>80</v>
      </c>
      <c r="I102" s="55" t="s">
        <v>81</v>
      </c>
      <c r="J102" s="55" t="s">
        <v>82</v>
      </c>
      <c r="K102" s="55" t="s">
        <v>83</v>
      </c>
      <c r="L102" s="55" t="s">
        <v>84</v>
      </c>
      <c r="M102" s="55" t="s">
        <v>85</v>
      </c>
      <c r="N102" s="55" t="s">
        <v>86</v>
      </c>
      <c r="O102" s="55" t="s">
        <v>87</v>
      </c>
      <c r="P102" s="178"/>
    </row>
    <row r="103" spans="1:16" x14ac:dyDescent="0.3">
      <c r="A103" s="173" t="s">
        <v>24</v>
      </c>
      <c r="B103" s="174"/>
      <c r="C103" s="47"/>
      <c r="D103" s="47"/>
      <c r="E103" s="187">
        <v>77</v>
      </c>
      <c r="F103" s="188"/>
      <c r="G103" s="189"/>
      <c r="H103" s="60"/>
      <c r="I103" s="187">
        <v>42</v>
      </c>
      <c r="J103" s="188"/>
      <c r="K103" s="189"/>
      <c r="L103" s="47"/>
      <c r="M103" s="113"/>
      <c r="N103" s="113"/>
      <c r="O103" s="113"/>
      <c r="P103" s="120">
        <f t="shared" ref="P103:P108" si="9">SUM(C103:O103)</f>
        <v>119</v>
      </c>
    </row>
    <row r="104" spans="1:16" x14ac:dyDescent="0.3">
      <c r="A104" s="169" t="s">
        <v>25</v>
      </c>
      <c r="B104" s="170"/>
      <c r="C104" s="48"/>
      <c r="D104" s="48"/>
      <c r="E104" s="190">
        <v>18</v>
      </c>
      <c r="F104" s="191"/>
      <c r="G104" s="192"/>
      <c r="H104" s="61"/>
      <c r="I104" s="190">
        <v>68</v>
      </c>
      <c r="J104" s="191"/>
      <c r="K104" s="192"/>
      <c r="L104" s="49"/>
      <c r="M104" s="48"/>
      <c r="N104" s="48"/>
      <c r="O104" s="48"/>
      <c r="P104" s="121">
        <f t="shared" si="9"/>
        <v>86</v>
      </c>
    </row>
    <row r="105" spans="1:16" x14ac:dyDescent="0.3">
      <c r="A105" s="169" t="s">
        <v>26</v>
      </c>
      <c r="B105" s="170"/>
      <c r="C105" s="48"/>
      <c r="D105" s="48"/>
      <c r="E105" s="193">
        <v>55</v>
      </c>
      <c r="F105" s="194"/>
      <c r="G105" s="195"/>
      <c r="H105" s="62"/>
      <c r="I105" s="193">
        <v>64</v>
      </c>
      <c r="J105" s="194"/>
      <c r="K105" s="195"/>
      <c r="L105" s="49"/>
      <c r="M105" s="49"/>
      <c r="N105" s="49"/>
      <c r="O105" s="48"/>
      <c r="P105" s="121">
        <f t="shared" si="9"/>
        <v>119</v>
      </c>
    </row>
    <row r="106" spans="1:16" x14ac:dyDescent="0.3">
      <c r="A106" s="169" t="s">
        <v>27</v>
      </c>
      <c r="B106" s="170"/>
      <c r="C106" s="48"/>
      <c r="D106" s="48"/>
      <c r="E106" s="182">
        <v>80</v>
      </c>
      <c r="F106" s="183"/>
      <c r="G106" s="184"/>
      <c r="H106" s="62"/>
      <c r="I106" s="182">
        <v>46</v>
      </c>
      <c r="J106" s="183"/>
      <c r="K106" s="183"/>
      <c r="L106" s="184"/>
      <c r="M106" s="48"/>
      <c r="N106" s="48"/>
      <c r="O106" s="48"/>
      <c r="P106" s="121">
        <f t="shared" si="9"/>
        <v>126</v>
      </c>
    </row>
    <row r="107" spans="1:16" x14ac:dyDescent="0.3">
      <c r="A107" s="171" t="s">
        <v>28</v>
      </c>
      <c r="B107" s="172"/>
      <c r="C107" s="50"/>
      <c r="D107" s="50"/>
      <c r="E107" s="179">
        <v>61</v>
      </c>
      <c r="F107" s="180"/>
      <c r="G107" s="181"/>
      <c r="H107" s="63"/>
      <c r="I107" s="179">
        <v>40</v>
      </c>
      <c r="J107" s="180"/>
      <c r="K107" s="180"/>
      <c r="L107" s="181"/>
      <c r="M107" s="50"/>
      <c r="N107" s="50"/>
      <c r="O107" s="50"/>
      <c r="P107" s="122">
        <f t="shared" si="9"/>
        <v>101</v>
      </c>
    </row>
    <row r="108" spans="1:16" x14ac:dyDescent="0.3">
      <c r="A108" s="64" t="s">
        <v>3</v>
      </c>
      <c r="B108" s="65"/>
      <c r="C108" s="66">
        <v>0</v>
      </c>
      <c r="D108" s="66">
        <v>0</v>
      </c>
      <c r="E108" s="66">
        <f>SUM(E103:G107)</f>
        <v>291</v>
      </c>
      <c r="F108" s="66">
        <f>SUM(E103:G107)</f>
        <v>291</v>
      </c>
      <c r="G108" s="66">
        <f>SUM(E103:G107)</f>
        <v>291</v>
      </c>
      <c r="H108" s="68"/>
      <c r="I108" s="66">
        <f>SUM(I103,I104,I105,I106,I107)</f>
        <v>260</v>
      </c>
      <c r="J108" s="66">
        <f>SUM(I103,I104,I105,I106,I107)</f>
        <v>260</v>
      </c>
      <c r="K108" s="66">
        <f>SUM(I103,I104,I105,I106,I107)</f>
        <v>260</v>
      </c>
      <c r="L108" s="66">
        <f>SUM(I106,I107)</f>
        <v>86</v>
      </c>
      <c r="M108" s="66">
        <v>0</v>
      </c>
      <c r="N108" s="66">
        <v>0</v>
      </c>
      <c r="O108" s="66">
        <v>0</v>
      </c>
      <c r="P108" s="66">
        <f t="shared" si="9"/>
        <v>1739</v>
      </c>
    </row>
    <row r="109" spans="1:16" x14ac:dyDescent="0.3">
      <c r="A109" s="69" t="s">
        <v>4</v>
      </c>
      <c r="B109" s="70"/>
      <c r="C109" s="71">
        <v>0</v>
      </c>
      <c r="D109" s="71">
        <v>0</v>
      </c>
      <c r="E109" s="71">
        <f>COUNTA(E103:G107)</f>
        <v>5</v>
      </c>
      <c r="F109" s="71">
        <f>COUNTA(E103:G107)</f>
        <v>5</v>
      </c>
      <c r="G109" s="71">
        <f>COUNTA(E103:G107)</f>
        <v>5</v>
      </c>
      <c r="H109" s="68"/>
      <c r="I109" s="71">
        <f>COUNTA(I103,I104,I105,I106,I107)</f>
        <v>5</v>
      </c>
      <c r="J109" s="71">
        <f>COUNTA(I103,I104,I105,I106,I107)</f>
        <v>5</v>
      </c>
      <c r="K109" s="71">
        <f>COUNTA(I103,I104,I105,I106,I107)</f>
        <v>5</v>
      </c>
      <c r="L109" s="71">
        <v>2</v>
      </c>
      <c r="M109" s="71">
        <v>0</v>
      </c>
      <c r="N109" s="71">
        <v>0</v>
      </c>
      <c r="O109" s="71">
        <v>0</v>
      </c>
      <c r="P109" s="71">
        <f>IF(SUM(C109:O109)&gt;35,35,SUM(C109:O109))</f>
        <v>32</v>
      </c>
    </row>
    <row r="110" spans="1:16" ht="21" x14ac:dyDescent="0.35">
      <c r="A110" s="56" t="s">
        <v>88</v>
      </c>
      <c r="C110" s="59">
        <v>832</v>
      </c>
      <c r="D110" s="56"/>
      <c r="E110" s="56"/>
      <c r="F110" s="8"/>
      <c r="G110" s="8"/>
      <c r="H110" s="41"/>
      <c r="I110" s="9"/>
      <c r="J110" s="9"/>
      <c r="K110" s="9"/>
      <c r="L110" s="9"/>
      <c r="M110" s="9"/>
      <c r="N110" s="8"/>
      <c r="O110" s="8"/>
      <c r="P110" s="123"/>
    </row>
    <row r="111" spans="1:16" x14ac:dyDescent="0.3">
      <c r="A111" s="42" t="s">
        <v>7</v>
      </c>
      <c r="C111" s="72" t="s">
        <v>33</v>
      </c>
      <c r="D111" s="16" t="s">
        <v>9</v>
      </c>
      <c r="E111" s="43" t="s">
        <v>8</v>
      </c>
      <c r="F111" s="1" t="s">
        <v>10</v>
      </c>
      <c r="G111" s="43" t="s">
        <v>8</v>
      </c>
      <c r="H111" s="1" t="s">
        <v>29</v>
      </c>
    </row>
    <row r="112" spans="1:16" x14ac:dyDescent="0.3">
      <c r="A112" s="175" t="s">
        <v>0</v>
      </c>
      <c r="B112" s="53" t="s">
        <v>74</v>
      </c>
      <c r="C112" s="52">
        <v>1</v>
      </c>
      <c r="D112" s="52">
        <v>2</v>
      </c>
      <c r="E112" s="52">
        <v>3</v>
      </c>
      <c r="F112" s="52">
        <v>4</v>
      </c>
      <c r="G112" s="52">
        <v>5</v>
      </c>
      <c r="H112" s="52">
        <v>6</v>
      </c>
      <c r="I112" s="52">
        <v>7</v>
      </c>
      <c r="J112" s="52">
        <v>8</v>
      </c>
      <c r="K112" s="52">
        <v>9</v>
      </c>
      <c r="L112" s="52">
        <v>10</v>
      </c>
      <c r="M112" s="52">
        <v>11</v>
      </c>
      <c r="N112" s="52">
        <v>12</v>
      </c>
      <c r="O112" s="52">
        <v>13</v>
      </c>
      <c r="P112" s="177" t="s">
        <v>2</v>
      </c>
    </row>
    <row r="113" spans="1:16" x14ac:dyDescent="0.3">
      <c r="A113" s="176"/>
      <c r="B113" s="54" t="s">
        <v>1</v>
      </c>
      <c r="C113" s="55" t="s">
        <v>75</v>
      </c>
      <c r="D113" s="55" t="s">
        <v>76</v>
      </c>
      <c r="E113" s="55" t="s">
        <v>77</v>
      </c>
      <c r="F113" s="55" t="s">
        <v>78</v>
      </c>
      <c r="G113" s="55" t="s">
        <v>79</v>
      </c>
      <c r="H113" s="55" t="s">
        <v>80</v>
      </c>
      <c r="I113" s="55" t="s">
        <v>81</v>
      </c>
      <c r="J113" s="55" t="s">
        <v>82</v>
      </c>
      <c r="K113" s="55" t="s">
        <v>83</v>
      </c>
      <c r="L113" s="55" t="s">
        <v>84</v>
      </c>
      <c r="M113" s="55" t="s">
        <v>85</v>
      </c>
      <c r="N113" s="55" t="s">
        <v>86</v>
      </c>
      <c r="O113" s="55" t="s">
        <v>87</v>
      </c>
      <c r="P113" s="178"/>
    </row>
    <row r="114" spans="1:16" x14ac:dyDescent="0.3">
      <c r="A114" s="173" t="s">
        <v>24</v>
      </c>
      <c r="B114" s="174"/>
      <c r="C114" s="47"/>
      <c r="D114" s="47"/>
      <c r="E114" s="187">
        <v>54</v>
      </c>
      <c r="F114" s="188"/>
      <c r="G114" s="189"/>
      <c r="H114" s="60"/>
      <c r="I114" s="187">
        <v>78</v>
      </c>
      <c r="J114" s="189"/>
      <c r="K114" s="113"/>
      <c r="L114" s="47"/>
      <c r="M114" s="113"/>
      <c r="N114" s="113"/>
      <c r="O114" s="113"/>
      <c r="P114" s="120">
        <f t="shared" ref="P114:P119" si="10">SUM(C114:O114)</f>
        <v>132</v>
      </c>
    </row>
    <row r="115" spans="1:16" x14ac:dyDescent="0.3">
      <c r="A115" s="169" t="s">
        <v>25</v>
      </c>
      <c r="B115" s="170"/>
      <c r="C115" s="48"/>
      <c r="D115" s="48"/>
      <c r="E115" s="190">
        <v>80</v>
      </c>
      <c r="F115" s="191"/>
      <c r="G115" s="192"/>
      <c r="H115" s="61"/>
      <c r="I115" s="190">
        <v>26</v>
      </c>
      <c r="J115" s="191"/>
      <c r="K115" s="192"/>
      <c r="L115" s="49"/>
      <c r="M115" s="48"/>
      <c r="N115" s="48"/>
      <c r="O115" s="48"/>
      <c r="P115" s="121">
        <f t="shared" si="10"/>
        <v>106</v>
      </c>
    </row>
    <row r="116" spans="1:16" x14ac:dyDescent="0.3">
      <c r="A116" s="169" t="s">
        <v>26</v>
      </c>
      <c r="B116" s="170"/>
      <c r="C116" s="48"/>
      <c r="D116" s="48"/>
      <c r="E116" s="193">
        <v>61</v>
      </c>
      <c r="F116" s="194"/>
      <c r="G116" s="195"/>
      <c r="H116" s="62"/>
      <c r="I116" s="193">
        <v>77</v>
      </c>
      <c r="J116" s="194"/>
      <c r="K116" s="195"/>
      <c r="L116" s="49"/>
      <c r="M116" s="49"/>
      <c r="N116" s="49"/>
      <c r="O116" s="48"/>
      <c r="P116" s="121">
        <f t="shared" si="10"/>
        <v>138</v>
      </c>
    </row>
    <row r="117" spans="1:16" x14ac:dyDescent="0.3">
      <c r="A117" s="169" t="s">
        <v>27</v>
      </c>
      <c r="B117" s="170"/>
      <c r="C117" s="48"/>
      <c r="D117" s="48"/>
      <c r="E117" s="182">
        <v>69</v>
      </c>
      <c r="F117" s="183"/>
      <c r="G117" s="184"/>
      <c r="H117" s="62"/>
      <c r="I117" s="182">
        <v>54</v>
      </c>
      <c r="J117" s="183"/>
      <c r="K117" s="184"/>
      <c r="L117" s="49"/>
      <c r="M117" s="48"/>
      <c r="N117" s="48"/>
      <c r="O117" s="48"/>
      <c r="P117" s="121">
        <f t="shared" si="10"/>
        <v>123</v>
      </c>
    </row>
    <row r="118" spans="1:16" x14ac:dyDescent="0.3">
      <c r="A118" s="171" t="s">
        <v>28</v>
      </c>
      <c r="B118" s="172"/>
      <c r="C118" s="50"/>
      <c r="D118" s="50"/>
      <c r="E118" s="179">
        <v>64</v>
      </c>
      <c r="F118" s="180"/>
      <c r="G118" s="181"/>
      <c r="H118" s="63"/>
      <c r="I118" s="179">
        <v>30</v>
      </c>
      <c r="J118" s="180"/>
      <c r="K118" s="180"/>
      <c r="L118" s="181"/>
      <c r="M118" s="50"/>
      <c r="N118" s="50"/>
      <c r="O118" s="50"/>
      <c r="P118" s="122">
        <f t="shared" si="10"/>
        <v>94</v>
      </c>
    </row>
    <row r="119" spans="1:16" x14ac:dyDescent="0.3">
      <c r="A119" s="64" t="s">
        <v>3</v>
      </c>
      <c r="B119" s="65"/>
      <c r="C119" s="66">
        <v>0</v>
      </c>
      <c r="D119" s="66">
        <v>0</v>
      </c>
      <c r="E119" s="66">
        <f>SUM(E114:G118)</f>
        <v>328</v>
      </c>
      <c r="F119" s="66">
        <f>SUM(E114:G118)</f>
        <v>328</v>
      </c>
      <c r="G119" s="66">
        <f>SUM(E114:G118)</f>
        <v>328</v>
      </c>
      <c r="H119" s="68"/>
      <c r="I119" s="66">
        <f>SUM(I114,I115,I116,I117,I118)</f>
        <v>265</v>
      </c>
      <c r="J119" s="66">
        <f>SUM(I114,I115,I116,I117,I118)</f>
        <v>265</v>
      </c>
      <c r="K119" s="66">
        <f>SUM(I115,I116,I117,I118)</f>
        <v>187</v>
      </c>
      <c r="L119" s="66">
        <f>I118</f>
        <v>30</v>
      </c>
      <c r="M119" s="66">
        <v>0</v>
      </c>
      <c r="N119" s="66">
        <v>0</v>
      </c>
      <c r="O119" s="66">
        <v>0</v>
      </c>
      <c r="P119" s="66">
        <f t="shared" si="10"/>
        <v>1731</v>
      </c>
    </row>
    <row r="120" spans="1:16" x14ac:dyDescent="0.3">
      <c r="A120" s="69" t="s">
        <v>4</v>
      </c>
      <c r="B120" s="70"/>
      <c r="C120" s="71">
        <v>0</v>
      </c>
      <c r="D120" s="71">
        <v>0</v>
      </c>
      <c r="E120" s="71">
        <f>COUNTA(E114:G118)</f>
        <v>5</v>
      </c>
      <c r="F120" s="71">
        <f>COUNTA(E114:G118)</f>
        <v>5</v>
      </c>
      <c r="G120" s="71">
        <f>COUNTA(E114:G118)</f>
        <v>5</v>
      </c>
      <c r="H120" s="68"/>
      <c r="I120" s="71">
        <f>COUNTA(I114,I115,I116,I117,I118)</f>
        <v>5</v>
      </c>
      <c r="J120" s="71">
        <f>COUNTA(I114,I115,I116,I117,I118)</f>
        <v>5</v>
      </c>
      <c r="K120" s="71">
        <f>COUNTA(I115,I116,I117,I118)</f>
        <v>4</v>
      </c>
      <c r="L120" s="71">
        <v>1</v>
      </c>
      <c r="M120" s="71">
        <v>0</v>
      </c>
      <c r="N120" s="71">
        <v>0</v>
      </c>
      <c r="O120" s="71">
        <v>0</v>
      </c>
      <c r="P120" s="71">
        <f>IF(SUM(C120:O120)&gt;35,35,SUM(C120:O120))</f>
        <v>30</v>
      </c>
    </row>
    <row r="121" spans="1:16" x14ac:dyDescent="0.3">
      <c r="A121" s="42" t="s">
        <v>7</v>
      </c>
      <c r="C121" s="43" t="s">
        <v>45</v>
      </c>
      <c r="D121" s="1" t="s">
        <v>9</v>
      </c>
      <c r="E121" s="72" t="s">
        <v>33</v>
      </c>
      <c r="F121" s="16" t="s">
        <v>10</v>
      </c>
      <c r="G121" s="43" t="s">
        <v>8</v>
      </c>
      <c r="H121" s="1" t="s">
        <v>29</v>
      </c>
    </row>
    <row r="122" spans="1:16" x14ac:dyDescent="0.3">
      <c r="A122" s="175" t="s">
        <v>0</v>
      </c>
      <c r="B122" s="53" t="s">
        <v>74</v>
      </c>
      <c r="C122" s="52">
        <v>1</v>
      </c>
      <c r="D122" s="52">
        <v>2</v>
      </c>
      <c r="E122" s="52">
        <v>3</v>
      </c>
      <c r="F122" s="52">
        <v>4</v>
      </c>
      <c r="G122" s="52">
        <v>5</v>
      </c>
      <c r="H122" s="52">
        <v>6</v>
      </c>
      <c r="I122" s="52">
        <v>7</v>
      </c>
      <c r="J122" s="52">
        <v>8</v>
      </c>
      <c r="K122" s="52">
        <v>9</v>
      </c>
      <c r="L122" s="52">
        <v>10</v>
      </c>
      <c r="M122" s="52">
        <v>11</v>
      </c>
      <c r="N122" s="52">
        <v>12</v>
      </c>
      <c r="O122" s="52">
        <v>13</v>
      </c>
      <c r="P122" s="177" t="s">
        <v>2</v>
      </c>
    </row>
    <row r="123" spans="1:16" x14ac:dyDescent="0.3">
      <c r="A123" s="176"/>
      <c r="B123" s="54" t="s">
        <v>1</v>
      </c>
      <c r="C123" s="55" t="s">
        <v>75</v>
      </c>
      <c r="D123" s="55" t="s">
        <v>76</v>
      </c>
      <c r="E123" s="55" t="s">
        <v>77</v>
      </c>
      <c r="F123" s="55" t="s">
        <v>78</v>
      </c>
      <c r="G123" s="55" t="s">
        <v>79</v>
      </c>
      <c r="H123" s="55" t="s">
        <v>80</v>
      </c>
      <c r="I123" s="55" t="s">
        <v>81</v>
      </c>
      <c r="J123" s="55" t="s">
        <v>82</v>
      </c>
      <c r="K123" s="55" t="s">
        <v>83</v>
      </c>
      <c r="L123" s="55" t="s">
        <v>84</v>
      </c>
      <c r="M123" s="55" t="s">
        <v>85</v>
      </c>
      <c r="N123" s="55" t="s">
        <v>86</v>
      </c>
      <c r="O123" s="55" t="s">
        <v>87</v>
      </c>
      <c r="P123" s="178"/>
    </row>
    <row r="124" spans="1:16" x14ac:dyDescent="0.3">
      <c r="A124" s="173" t="s">
        <v>24</v>
      </c>
      <c r="B124" s="174"/>
      <c r="C124" s="47"/>
      <c r="D124" s="47"/>
      <c r="E124" s="187">
        <v>67</v>
      </c>
      <c r="F124" s="188"/>
      <c r="G124" s="189"/>
      <c r="H124" s="60"/>
      <c r="I124" s="187">
        <v>37</v>
      </c>
      <c r="J124" s="188"/>
      <c r="K124" s="188"/>
      <c r="L124" s="189"/>
      <c r="M124" s="113"/>
      <c r="N124" s="113"/>
      <c r="O124" s="113"/>
      <c r="P124" s="120">
        <f t="shared" ref="P124:P129" si="11">SUM(C124:O124)</f>
        <v>104</v>
      </c>
    </row>
    <row r="125" spans="1:16" x14ac:dyDescent="0.3">
      <c r="A125" s="169" t="s">
        <v>25</v>
      </c>
      <c r="B125" s="170"/>
      <c r="C125" s="48"/>
      <c r="D125" s="190">
        <f>37+28</f>
        <v>65</v>
      </c>
      <c r="E125" s="191"/>
      <c r="F125" s="191"/>
      <c r="G125" s="192"/>
      <c r="H125" s="61"/>
      <c r="I125" s="190">
        <v>40</v>
      </c>
      <c r="J125" s="192"/>
      <c r="K125" s="49"/>
      <c r="L125" s="49"/>
      <c r="M125" s="48"/>
      <c r="N125" s="48"/>
      <c r="O125" s="48"/>
      <c r="P125" s="121">
        <f t="shared" si="11"/>
        <v>105</v>
      </c>
    </row>
    <row r="126" spans="1:16" x14ac:dyDescent="0.3">
      <c r="A126" s="169" t="s">
        <v>26</v>
      </c>
      <c r="B126" s="170"/>
      <c r="C126" s="48"/>
      <c r="D126" s="193">
        <v>51</v>
      </c>
      <c r="E126" s="195"/>
      <c r="F126" s="49"/>
      <c r="G126" s="49"/>
      <c r="H126" s="62"/>
      <c r="I126" s="193">
        <v>41</v>
      </c>
      <c r="J126" s="195"/>
      <c r="K126" s="48"/>
      <c r="L126" s="49"/>
      <c r="M126" s="49"/>
      <c r="N126" s="49"/>
      <c r="O126" s="48"/>
      <c r="P126" s="121">
        <f t="shared" si="11"/>
        <v>92</v>
      </c>
    </row>
    <row r="127" spans="1:16" x14ac:dyDescent="0.3">
      <c r="A127" s="169" t="s">
        <v>27</v>
      </c>
      <c r="B127" s="170"/>
      <c r="C127" s="48"/>
      <c r="D127" s="182">
        <v>51</v>
      </c>
      <c r="E127" s="183"/>
      <c r="F127" s="183"/>
      <c r="G127" s="184"/>
      <c r="H127" s="62"/>
      <c r="I127" s="182">
        <v>54</v>
      </c>
      <c r="J127" s="183"/>
      <c r="K127" s="184"/>
      <c r="L127" s="49"/>
      <c r="M127" s="48"/>
      <c r="N127" s="48"/>
      <c r="O127" s="48"/>
      <c r="P127" s="121">
        <f t="shared" si="11"/>
        <v>105</v>
      </c>
    </row>
    <row r="128" spans="1:16" x14ac:dyDescent="0.3">
      <c r="A128" s="171" t="s">
        <v>28</v>
      </c>
      <c r="B128" s="172"/>
      <c r="C128" s="50"/>
      <c r="D128" s="50"/>
      <c r="E128" s="179">
        <v>35</v>
      </c>
      <c r="F128" s="180"/>
      <c r="G128" s="181"/>
      <c r="H128" s="63"/>
      <c r="I128" s="179">
        <v>49</v>
      </c>
      <c r="J128" s="180"/>
      <c r="K128" s="181"/>
      <c r="L128" s="51"/>
      <c r="M128" s="50"/>
      <c r="N128" s="50"/>
      <c r="O128" s="50"/>
      <c r="P128" s="122">
        <f t="shared" si="11"/>
        <v>84</v>
      </c>
    </row>
    <row r="129" spans="1:16" x14ac:dyDescent="0.3">
      <c r="A129" s="64" t="s">
        <v>3</v>
      </c>
      <c r="B129" s="65"/>
      <c r="C129" s="66">
        <v>0</v>
      </c>
      <c r="D129" s="66">
        <f>SUM(D125,D126,D127)</f>
        <v>167</v>
      </c>
      <c r="E129" s="66">
        <f>SUM(E124,D125,D126,D127,E128)</f>
        <v>269</v>
      </c>
      <c r="F129" s="66">
        <f>SUM(E124,D125,D127,E128)</f>
        <v>218</v>
      </c>
      <c r="G129" s="66">
        <f>SUM(E124,D125,D127,E128)</f>
        <v>218</v>
      </c>
      <c r="H129" s="68"/>
      <c r="I129" s="66">
        <f>SUM(I124,I125,I126,I127,I128)</f>
        <v>221</v>
      </c>
      <c r="J129" s="66">
        <f>SUM(I124,I125,I126,I127,I128)</f>
        <v>221</v>
      </c>
      <c r="K129" s="66">
        <f>SUM(I124,I127,I128)</f>
        <v>140</v>
      </c>
      <c r="L129" s="66">
        <f>I124</f>
        <v>37</v>
      </c>
      <c r="M129" s="66">
        <v>0</v>
      </c>
      <c r="N129" s="66">
        <v>0</v>
      </c>
      <c r="O129" s="66">
        <v>0</v>
      </c>
      <c r="P129" s="66">
        <f t="shared" si="11"/>
        <v>1491</v>
      </c>
    </row>
    <row r="130" spans="1:16" x14ac:dyDescent="0.3">
      <c r="A130" s="69" t="s">
        <v>4</v>
      </c>
      <c r="B130" s="70"/>
      <c r="C130" s="71">
        <v>0</v>
      </c>
      <c r="D130" s="71">
        <f>COUNTA(D125,D126,D127)</f>
        <v>3</v>
      </c>
      <c r="E130" s="71">
        <f>COUNTA(E124,D125,D126,D127,E128)</f>
        <v>5</v>
      </c>
      <c r="F130" s="71">
        <f>COUNTA(E124,D125,D127,E128)</f>
        <v>4</v>
      </c>
      <c r="G130" s="71">
        <f>COUNTA(E124,D125,D127,E128)</f>
        <v>4</v>
      </c>
      <c r="H130" s="68"/>
      <c r="I130" s="71">
        <f>COUNTA(I124,I125,I126,I127,I128)</f>
        <v>5</v>
      </c>
      <c r="J130" s="71">
        <f>COUNTA(I124,I125,I126,I127,I128)</f>
        <v>5</v>
      </c>
      <c r="K130" s="71">
        <f>COUNTA(I124,I127,I128)</f>
        <v>3</v>
      </c>
      <c r="L130" s="71">
        <v>1</v>
      </c>
      <c r="M130" s="71">
        <v>0</v>
      </c>
      <c r="N130" s="71">
        <v>0</v>
      </c>
      <c r="O130" s="71">
        <v>0</v>
      </c>
      <c r="P130" s="71">
        <f>IF(SUM(C130:O130)&gt;35,35,SUM(C130:O130))</f>
        <v>30</v>
      </c>
    </row>
    <row r="131" spans="1:16" ht="21" x14ac:dyDescent="0.35">
      <c r="A131" s="56" t="s">
        <v>88</v>
      </c>
      <c r="C131" s="59">
        <v>833</v>
      </c>
      <c r="D131" s="56"/>
      <c r="E131" s="56"/>
      <c r="F131" s="8"/>
      <c r="G131" s="8"/>
      <c r="H131" s="41"/>
      <c r="I131" s="9"/>
      <c r="J131" s="9"/>
      <c r="K131" s="9"/>
      <c r="L131" s="9"/>
      <c r="M131" s="9"/>
      <c r="N131" s="8"/>
      <c r="O131" s="8"/>
      <c r="P131" s="123"/>
    </row>
    <row r="132" spans="1:16" x14ac:dyDescent="0.3">
      <c r="A132" s="42" t="s">
        <v>7</v>
      </c>
      <c r="C132" s="72" t="s">
        <v>33</v>
      </c>
      <c r="D132" s="16" t="s">
        <v>9</v>
      </c>
      <c r="E132" s="43" t="s">
        <v>8</v>
      </c>
      <c r="F132" s="1" t="s">
        <v>10</v>
      </c>
      <c r="G132" s="43" t="s">
        <v>8</v>
      </c>
      <c r="H132" s="1" t="s">
        <v>29</v>
      </c>
    </row>
    <row r="133" spans="1:16" x14ac:dyDescent="0.3">
      <c r="A133" s="175" t="s">
        <v>0</v>
      </c>
      <c r="B133" s="53" t="s">
        <v>74</v>
      </c>
      <c r="C133" s="52">
        <v>1</v>
      </c>
      <c r="D133" s="52">
        <v>2</v>
      </c>
      <c r="E133" s="52">
        <v>3</v>
      </c>
      <c r="F133" s="52">
        <v>4</v>
      </c>
      <c r="G133" s="52">
        <v>5</v>
      </c>
      <c r="H133" s="52">
        <v>6</v>
      </c>
      <c r="I133" s="52">
        <v>7</v>
      </c>
      <c r="J133" s="52">
        <v>8</v>
      </c>
      <c r="K133" s="52">
        <v>9</v>
      </c>
      <c r="L133" s="52">
        <v>10</v>
      </c>
      <c r="M133" s="52">
        <v>11</v>
      </c>
      <c r="N133" s="52">
        <v>12</v>
      </c>
      <c r="O133" s="52">
        <v>13</v>
      </c>
      <c r="P133" s="177" t="s">
        <v>2</v>
      </c>
    </row>
    <row r="134" spans="1:16" x14ac:dyDescent="0.3">
      <c r="A134" s="176"/>
      <c r="B134" s="54" t="s">
        <v>1</v>
      </c>
      <c r="C134" s="55" t="s">
        <v>75</v>
      </c>
      <c r="D134" s="55" t="s">
        <v>76</v>
      </c>
      <c r="E134" s="55" t="s">
        <v>77</v>
      </c>
      <c r="F134" s="55" t="s">
        <v>78</v>
      </c>
      <c r="G134" s="55" t="s">
        <v>79</v>
      </c>
      <c r="H134" s="55" t="s">
        <v>80</v>
      </c>
      <c r="I134" s="55" t="s">
        <v>81</v>
      </c>
      <c r="J134" s="55" t="s">
        <v>82</v>
      </c>
      <c r="K134" s="55" t="s">
        <v>83</v>
      </c>
      <c r="L134" s="55" t="s">
        <v>84</v>
      </c>
      <c r="M134" s="55" t="s">
        <v>85</v>
      </c>
      <c r="N134" s="55" t="s">
        <v>86</v>
      </c>
      <c r="O134" s="55" t="s">
        <v>87</v>
      </c>
      <c r="P134" s="178"/>
    </row>
    <row r="135" spans="1:16" x14ac:dyDescent="0.3">
      <c r="A135" s="173" t="s">
        <v>24</v>
      </c>
      <c r="B135" s="174"/>
      <c r="C135" s="47"/>
      <c r="D135" s="47"/>
      <c r="E135" s="187">
        <v>30</v>
      </c>
      <c r="F135" s="188"/>
      <c r="G135" s="189"/>
      <c r="H135" s="60"/>
      <c r="I135" s="187">
        <v>41</v>
      </c>
      <c r="J135" s="188"/>
      <c r="K135" s="189"/>
      <c r="L135" s="47"/>
      <c r="M135" s="113"/>
      <c r="N135" s="113"/>
      <c r="O135" s="113"/>
      <c r="P135" s="120">
        <f t="shared" ref="P135:P140" si="12">SUM(C135:O135)</f>
        <v>71</v>
      </c>
    </row>
    <row r="136" spans="1:16" x14ac:dyDescent="0.3">
      <c r="A136" s="169" t="s">
        <v>25</v>
      </c>
      <c r="B136" s="170"/>
      <c r="C136" s="48"/>
      <c r="D136" s="48"/>
      <c r="E136" s="190">
        <v>38</v>
      </c>
      <c r="F136" s="191"/>
      <c r="G136" s="192"/>
      <c r="H136" s="61"/>
      <c r="I136" s="190">
        <v>45</v>
      </c>
      <c r="J136" s="191"/>
      <c r="K136" s="192"/>
      <c r="L136" s="49"/>
      <c r="M136" s="48"/>
      <c r="N136" s="48"/>
      <c r="O136" s="48"/>
      <c r="P136" s="121">
        <f t="shared" si="12"/>
        <v>83</v>
      </c>
    </row>
    <row r="137" spans="1:16" x14ac:dyDescent="0.3">
      <c r="A137" s="169" t="s">
        <v>26</v>
      </c>
      <c r="B137" s="170"/>
      <c r="C137" s="48"/>
      <c r="D137" s="48"/>
      <c r="E137" s="193">
        <v>34</v>
      </c>
      <c r="F137" s="194"/>
      <c r="G137" s="195"/>
      <c r="H137" s="62"/>
      <c r="I137" s="193">
        <v>38</v>
      </c>
      <c r="J137" s="194"/>
      <c r="K137" s="195"/>
      <c r="L137" s="49"/>
      <c r="M137" s="49"/>
      <c r="N137" s="49"/>
      <c r="O137" s="48"/>
      <c r="P137" s="121">
        <f t="shared" si="12"/>
        <v>72</v>
      </c>
    </row>
    <row r="138" spans="1:16" x14ac:dyDescent="0.3">
      <c r="A138" s="169" t="s">
        <v>27</v>
      </c>
      <c r="B138" s="170"/>
      <c r="C138" s="48"/>
      <c r="D138" s="182">
        <v>67</v>
      </c>
      <c r="E138" s="183"/>
      <c r="F138" s="183"/>
      <c r="G138" s="184"/>
      <c r="H138" s="62"/>
      <c r="I138" s="182">
        <v>41</v>
      </c>
      <c r="J138" s="183"/>
      <c r="K138" s="184"/>
      <c r="L138" s="49"/>
      <c r="M138" s="48"/>
      <c r="N138" s="48"/>
      <c r="O138" s="48"/>
      <c r="P138" s="121">
        <f t="shared" si="12"/>
        <v>108</v>
      </c>
    </row>
    <row r="139" spans="1:16" x14ac:dyDescent="0.3">
      <c r="A139" s="171" t="s">
        <v>28</v>
      </c>
      <c r="B139" s="172"/>
      <c r="C139" s="50"/>
      <c r="D139" s="50"/>
      <c r="E139" s="179">
        <v>50</v>
      </c>
      <c r="F139" s="180"/>
      <c r="G139" s="181"/>
      <c r="H139" s="63"/>
      <c r="I139" s="179">
        <v>40</v>
      </c>
      <c r="J139" s="180"/>
      <c r="K139" s="181"/>
      <c r="L139" s="51"/>
      <c r="M139" s="50"/>
      <c r="N139" s="50"/>
      <c r="O139" s="50"/>
      <c r="P139" s="122">
        <f t="shared" si="12"/>
        <v>90</v>
      </c>
    </row>
    <row r="140" spans="1:16" x14ac:dyDescent="0.3">
      <c r="A140" s="64" t="s">
        <v>3</v>
      </c>
      <c r="B140" s="65"/>
      <c r="C140" s="66">
        <v>0</v>
      </c>
      <c r="D140" s="66">
        <f>D138</f>
        <v>67</v>
      </c>
      <c r="E140" s="66">
        <f>SUM(E135,E136,E137,D138,E139)</f>
        <v>219</v>
      </c>
      <c r="F140" s="66">
        <f>SUM(E135,E136,E137,D138,E139)</f>
        <v>219</v>
      </c>
      <c r="G140" s="66">
        <f>SUM(E135,E136,E137,D138,E139)</f>
        <v>219</v>
      </c>
      <c r="H140" s="68"/>
      <c r="I140" s="66">
        <f>SUM(I135:K139)</f>
        <v>205</v>
      </c>
      <c r="J140" s="66">
        <f>SUM(I135:K139)</f>
        <v>205</v>
      </c>
      <c r="K140" s="66">
        <f>SUM(I135:K139)</f>
        <v>205</v>
      </c>
      <c r="L140" s="66">
        <v>0</v>
      </c>
      <c r="M140" s="66">
        <v>0</v>
      </c>
      <c r="N140" s="66">
        <v>0</v>
      </c>
      <c r="O140" s="66">
        <v>0</v>
      </c>
      <c r="P140" s="66">
        <f t="shared" si="12"/>
        <v>1339</v>
      </c>
    </row>
    <row r="141" spans="1:16" x14ac:dyDescent="0.3">
      <c r="A141" s="69" t="s">
        <v>4</v>
      </c>
      <c r="B141" s="70"/>
      <c r="C141" s="71">
        <v>0</v>
      </c>
      <c r="D141" s="71">
        <v>1</v>
      </c>
      <c r="E141" s="71">
        <f>COUNTA(E135,E136,E137,D138,E139)</f>
        <v>5</v>
      </c>
      <c r="F141" s="71">
        <f>COUNTA(E135,E136,E137,D138,E139)</f>
        <v>5</v>
      </c>
      <c r="G141" s="71">
        <f>COUNTA(E135,E136,E137,D138,E139)</f>
        <v>5</v>
      </c>
      <c r="H141" s="68"/>
      <c r="I141" s="71">
        <f>COUNTA(I135:K139)</f>
        <v>5</v>
      </c>
      <c r="J141" s="71">
        <f>COUNTA(I135:K139)</f>
        <v>5</v>
      </c>
      <c r="K141" s="71">
        <f>COUNTA(I135:K139)</f>
        <v>5</v>
      </c>
      <c r="L141" s="71">
        <v>0</v>
      </c>
      <c r="M141" s="71">
        <v>0</v>
      </c>
      <c r="N141" s="71">
        <v>0</v>
      </c>
      <c r="O141" s="71">
        <v>0</v>
      </c>
      <c r="P141" s="71">
        <f>IF(SUM(C141:O141)&gt;35,35,SUM(C141:O141))</f>
        <v>31</v>
      </c>
    </row>
    <row r="142" spans="1:16" x14ac:dyDescent="0.3">
      <c r="A142" s="42" t="s">
        <v>7</v>
      </c>
      <c r="C142" s="43" t="s">
        <v>45</v>
      </c>
      <c r="D142" s="1" t="s">
        <v>9</v>
      </c>
      <c r="E142" s="72" t="s">
        <v>33</v>
      </c>
      <c r="F142" s="16" t="s">
        <v>10</v>
      </c>
      <c r="G142" s="43" t="s">
        <v>8</v>
      </c>
      <c r="H142" s="1" t="s">
        <v>29</v>
      </c>
    </row>
    <row r="143" spans="1:16" x14ac:dyDescent="0.3">
      <c r="A143" s="175" t="s">
        <v>0</v>
      </c>
      <c r="B143" s="53" t="s">
        <v>74</v>
      </c>
      <c r="C143" s="52">
        <v>1</v>
      </c>
      <c r="D143" s="52">
        <v>2</v>
      </c>
      <c r="E143" s="52">
        <v>3</v>
      </c>
      <c r="F143" s="52">
        <v>4</v>
      </c>
      <c r="G143" s="52">
        <v>5</v>
      </c>
      <c r="H143" s="52">
        <v>6</v>
      </c>
      <c r="I143" s="52">
        <v>7</v>
      </c>
      <c r="J143" s="52">
        <v>8</v>
      </c>
      <c r="K143" s="52">
        <v>9</v>
      </c>
      <c r="L143" s="52">
        <v>10</v>
      </c>
      <c r="M143" s="52">
        <v>11</v>
      </c>
      <c r="N143" s="52">
        <v>12</v>
      </c>
      <c r="O143" s="52">
        <v>13</v>
      </c>
      <c r="P143" s="177" t="s">
        <v>2</v>
      </c>
    </row>
    <row r="144" spans="1:16" x14ac:dyDescent="0.3">
      <c r="A144" s="176"/>
      <c r="B144" s="54" t="s">
        <v>1</v>
      </c>
      <c r="C144" s="55" t="s">
        <v>75</v>
      </c>
      <c r="D144" s="55" t="s">
        <v>76</v>
      </c>
      <c r="E144" s="55" t="s">
        <v>77</v>
      </c>
      <c r="F144" s="55" t="s">
        <v>78</v>
      </c>
      <c r="G144" s="55" t="s">
        <v>79</v>
      </c>
      <c r="H144" s="55" t="s">
        <v>80</v>
      </c>
      <c r="I144" s="55" t="s">
        <v>81</v>
      </c>
      <c r="J144" s="55" t="s">
        <v>82</v>
      </c>
      <c r="K144" s="55" t="s">
        <v>83</v>
      </c>
      <c r="L144" s="55" t="s">
        <v>84</v>
      </c>
      <c r="M144" s="55" t="s">
        <v>85</v>
      </c>
      <c r="N144" s="55" t="s">
        <v>86</v>
      </c>
      <c r="O144" s="55" t="s">
        <v>87</v>
      </c>
      <c r="P144" s="178"/>
    </row>
    <row r="145" spans="1:16" x14ac:dyDescent="0.3">
      <c r="A145" s="173" t="s">
        <v>24</v>
      </c>
      <c r="B145" s="174"/>
      <c r="C145" s="47"/>
      <c r="D145" s="187">
        <v>37</v>
      </c>
      <c r="E145" s="188"/>
      <c r="F145" s="188"/>
      <c r="G145" s="189"/>
      <c r="H145" s="60"/>
      <c r="I145" s="113"/>
      <c r="J145" s="113"/>
      <c r="K145" s="113"/>
      <c r="L145" s="47"/>
      <c r="M145" s="113"/>
      <c r="N145" s="113"/>
      <c r="O145" s="113"/>
      <c r="P145" s="120">
        <f t="shared" ref="P145:P150" si="13">SUM(C145:O145)</f>
        <v>37</v>
      </c>
    </row>
    <row r="146" spans="1:16" x14ac:dyDescent="0.3">
      <c r="A146" s="169" t="s">
        <v>25</v>
      </c>
      <c r="B146" s="170"/>
      <c r="C146" s="48"/>
      <c r="D146" s="48"/>
      <c r="E146" s="190">
        <v>35</v>
      </c>
      <c r="F146" s="191"/>
      <c r="G146" s="192"/>
      <c r="H146" s="61"/>
      <c r="I146" s="190">
        <v>26</v>
      </c>
      <c r="J146" s="191"/>
      <c r="K146" s="192"/>
      <c r="L146" s="49"/>
      <c r="M146" s="48"/>
      <c r="N146" s="48"/>
      <c r="O146" s="48"/>
      <c r="P146" s="121">
        <f t="shared" si="13"/>
        <v>61</v>
      </c>
    </row>
    <row r="147" spans="1:16" x14ac:dyDescent="0.3">
      <c r="A147" s="169" t="s">
        <v>26</v>
      </c>
      <c r="B147" s="170"/>
      <c r="C147" s="48"/>
      <c r="D147" s="48"/>
      <c r="E147" s="193">
        <f>25+27</f>
        <v>52</v>
      </c>
      <c r="F147" s="194"/>
      <c r="G147" s="195"/>
      <c r="H147" s="62"/>
      <c r="I147" s="193">
        <v>31</v>
      </c>
      <c r="J147" s="194"/>
      <c r="K147" s="195"/>
      <c r="L147" s="49"/>
      <c r="M147" s="49"/>
      <c r="N147" s="49"/>
      <c r="O147" s="48"/>
      <c r="P147" s="121">
        <f t="shared" si="13"/>
        <v>83</v>
      </c>
    </row>
    <row r="148" spans="1:16" x14ac:dyDescent="0.3">
      <c r="A148" s="169" t="s">
        <v>27</v>
      </c>
      <c r="B148" s="170"/>
      <c r="C148" s="48"/>
      <c r="D148" s="182">
        <v>37</v>
      </c>
      <c r="E148" s="183"/>
      <c r="F148" s="183"/>
      <c r="G148" s="184"/>
      <c r="H148" s="62"/>
      <c r="I148" s="182">
        <v>30</v>
      </c>
      <c r="J148" s="183"/>
      <c r="K148" s="184"/>
      <c r="L148" s="49"/>
      <c r="M148" s="48"/>
      <c r="N148" s="48"/>
      <c r="O148" s="48"/>
      <c r="P148" s="121">
        <f t="shared" si="13"/>
        <v>67</v>
      </c>
    </row>
    <row r="149" spans="1:16" x14ac:dyDescent="0.3">
      <c r="A149" s="171" t="s">
        <v>28</v>
      </c>
      <c r="B149" s="172"/>
      <c r="C149" s="50"/>
      <c r="D149" s="50"/>
      <c r="E149" s="179">
        <v>50</v>
      </c>
      <c r="F149" s="180"/>
      <c r="G149" s="181"/>
      <c r="H149" s="63"/>
      <c r="I149" s="179">
        <v>47</v>
      </c>
      <c r="J149" s="180"/>
      <c r="K149" s="181"/>
      <c r="L149" s="51"/>
      <c r="M149" s="50"/>
      <c r="N149" s="50"/>
      <c r="O149" s="50"/>
      <c r="P149" s="122">
        <f t="shared" si="13"/>
        <v>97</v>
      </c>
    </row>
    <row r="150" spans="1:16" x14ac:dyDescent="0.3">
      <c r="A150" s="64" t="s">
        <v>3</v>
      </c>
      <c r="B150" s="65"/>
      <c r="C150" s="66">
        <v>0</v>
      </c>
      <c r="D150" s="66">
        <f>SUM(D145,D148)</f>
        <v>74</v>
      </c>
      <c r="E150" s="66">
        <f>SUM(D145,E146,E147,D148,E149)</f>
        <v>211</v>
      </c>
      <c r="F150" s="66">
        <f>SUM(D145,E146,E147,D148,E149)</f>
        <v>211</v>
      </c>
      <c r="G150" s="66">
        <f>SUM(D145,E146,E147,D148,E149)</f>
        <v>211</v>
      </c>
      <c r="H150" s="68"/>
      <c r="I150" s="66">
        <f>SUM(I146:K149)</f>
        <v>134</v>
      </c>
      <c r="J150" s="66">
        <f>SUM(I146:K149)</f>
        <v>134</v>
      </c>
      <c r="K150" s="66">
        <f>SUM(I146:K149)</f>
        <v>134</v>
      </c>
      <c r="L150" s="66">
        <v>0</v>
      </c>
      <c r="M150" s="66">
        <v>0</v>
      </c>
      <c r="N150" s="66">
        <v>0</v>
      </c>
      <c r="O150" s="66">
        <v>0</v>
      </c>
      <c r="P150" s="66">
        <f t="shared" si="13"/>
        <v>1109</v>
      </c>
    </row>
    <row r="151" spans="1:16" x14ac:dyDescent="0.3">
      <c r="A151" s="69" t="s">
        <v>4</v>
      </c>
      <c r="B151" s="70"/>
      <c r="C151" s="71">
        <v>0</v>
      </c>
      <c r="D151" s="71">
        <v>2</v>
      </c>
      <c r="E151" s="71">
        <f>COUNTA(D145,E146,E147,D148,E149)</f>
        <v>5</v>
      </c>
      <c r="F151" s="71">
        <f>COUNTA(D145,E146,E147,D148,E149)</f>
        <v>5</v>
      </c>
      <c r="G151" s="71">
        <f>COUNTA(D145,E146,E147,D148,E149)</f>
        <v>5</v>
      </c>
      <c r="H151" s="68"/>
      <c r="I151" s="71">
        <f>COUNTA(I146:K149)</f>
        <v>4</v>
      </c>
      <c r="J151" s="71">
        <f>COUNTA(I146:K149)</f>
        <v>4</v>
      </c>
      <c r="K151" s="71">
        <f>COUNTA(I146:K149)</f>
        <v>4</v>
      </c>
      <c r="L151" s="71">
        <v>0</v>
      </c>
      <c r="M151" s="71">
        <v>0</v>
      </c>
      <c r="N151" s="71">
        <v>0</v>
      </c>
      <c r="O151" s="71">
        <v>0</v>
      </c>
      <c r="P151" s="71">
        <f>IF(SUM(C151:O151)&gt;35,35,SUM(C151:O151))</f>
        <v>29</v>
      </c>
    </row>
    <row r="152" spans="1:16" ht="21" x14ac:dyDescent="0.35">
      <c r="A152" s="56" t="s">
        <v>88</v>
      </c>
      <c r="C152" s="59">
        <v>834</v>
      </c>
      <c r="D152" s="56"/>
      <c r="E152" s="56"/>
      <c r="F152" s="8"/>
      <c r="G152" s="8"/>
      <c r="H152" s="41"/>
      <c r="I152" s="9"/>
      <c r="J152" s="9"/>
      <c r="K152" s="9"/>
      <c r="L152" s="9"/>
      <c r="M152" s="9"/>
      <c r="N152" s="8"/>
      <c r="O152" s="8"/>
      <c r="P152" s="123"/>
    </row>
    <row r="153" spans="1:16" x14ac:dyDescent="0.3">
      <c r="A153" s="42" t="s">
        <v>7</v>
      </c>
      <c r="C153" s="72" t="s">
        <v>33</v>
      </c>
      <c r="D153" s="16" t="s">
        <v>9</v>
      </c>
      <c r="E153" s="43" t="s">
        <v>8</v>
      </c>
      <c r="F153" s="1" t="s">
        <v>10</v>
      </c>
      <c r="G153" s="43" t="s">
        <v>8</v>
      </c>
      <c r="H153" s="1" t="s">
        <v>29</v>
      </c>
    </row>
    <row r="154" spans="1:16" x14ac:dyDescent="0.3">
      <c r="A154" s="175" t="s">
        <v>0</v>
      </c>
      <c r="B154" s="53" t="s">
        <v>74</v>
      </c>
      <c r="C154" s="52">
        <v>1</v>
      </c>
      <c r="D154" s="52">
        <v>2</v>
      </c>
      <c r="E154" s="52">
        <v>3</v>
      </c>
      <c r="F154" s="52">
        <v>4</v>
      </c>
      <c r="G154" s="52">
        <v>5</v>
      </c>
      <c r="H154" s="52">
        <v>6</v>
      </c>
      <c r="I154" s="52">
        <v>7</v>
      </c>
      <c r="J154" s="52">
        <v>8</v>
      </c>
      <c r="K154" s="52">
        <v>9</v>
      </c>
      <c r="L154" s="52">
        <v>10</v>
      </c>
      <c r="M154" s="52">
        <v>11</v>
      </c>
      <c r="N154" s="52">
        <v>12</v>
      </c>
      <c r="O154" s="52">
        <v>13</v>
      </c>
      <c r="P154" s="177" t="s">
        <v>2</v>
      </c>
    </row>
    <row r="155" spans="1:16" x14ac:dyDescent="0.3">
      <c r="A155" s="176"/>
      <c r="B155" s="54" t="s">
        <v>1</v>
      </c>
      <c r="C155" s="55" t="s">
        <v>75</v>
      </c>
      <c r="D155" s="55" t="s">
        <v>76</v>
      </c>
      <c r="E155" s="55" t="s">
        <v>77</v>
      </c>
      <c r="F155" s="55" t="s">
        <v>78</v>
      </c>
      <c r="G155" s="55" t="s">
        <v>79</v>
      </c>
      <c r="H155" s="55" t="s">
        <v>80</v>
      </c>
      <c r="I155" s="55" t="s">
        <v>81</v>
      </c>
      <c r="J155" s="55" t="s">
        <v>82</v>
      </c>
      <c r="K155" s="55" t="s">
        <v>83</v>
      </c>
      <c r="L155" s="55" t="s">
        <v>84</v>
      </c>
      <c r="M155" s="55" t="s">
        <v>85</v>
      </c>
      <c r="N155" s="55" t="s">
        <v>86</v>
      </c>
      <c r="O155" s="55" t="s">
        <v>87</v>
      </c>
      <c r="P155" s="178"/>
    </row>
    <row r="156" spans="1:16" x14ac:dyDescent="0.3">
      <c r="A156" s="173" t="s">
        <v>24</v>
      </c>
      <c r="B156" s="174"/>
      <c r="C156" s="47"/>
      <c r="D156" s="47"/>
      <c r="E156" s="187">
        <v>58</v>
      </c>
      <c r="F156" s="188"/>
      <c r="G156" s="189"/>
      <c r="H156" s="60"/>
      <c r="I156" s="187">
        <v>75</v>
      </c>
      <c r="J156" s="188"/>
      <c r="K156" s="189"/>
      <c r="L156" s="47"/>
      <c r="M156" s="113"/>
      <c r="N156" s="113"/>
      <c r="O156" s="113"/>
      <c r="P156" s="120">
        <f t="shared" ref="P156:P161" si="14">SUM(C156:O156)</f>
        <v>133</v>
      </c>
    </row>
    <row r="157" spans="1:16" x14ac:dyDescent="0.3">
      <c r="A157" s="169" t="s">
        <v>25</v>
      </c>
      <c r="B157" s="170"/>
      <c r="C157" s="48"/>
      <c r="D157" s="48"/>
      <c r="E157" s="190">
        <v>142</v>
      </c>
      <c r="F157" s="191"/>
      <c r="G157" s="192"/>
      <c r="H157" s="61"/>
      <c r="I157" s="190">
        <v>83</v>
      </c>
      <c r="J157" s="191"/>
      <c r="K157" s="192"/>
      <c r="L157" s="49"/>
      <c r="M157" s="48"/>
      <c r="N157" s="48"/>
      <c r="O157" s="48"/>
      <c r="P157" s="121">
        <f t="shared" si="14"/>
        <v>225</v>
      </c>
    </row>
    <row r="158" spans="1:16" x14ac:dyDescent="0.3">
      <c r="A158" s="169" t="s">
        <v>26</v>
      </c>
      <c r="B158" s="170"/>
      <c r="C158" s="48"/>
      <c r="D158" s="48"/>
      <c r="E158" s="193">
        <v>80</v>
      </c>
      <c r="F158" s="194"/>
      <c r="G158" s="195"/>
      <c r="H158" s="62"/>
      <c r="I158" s="193">
        <v>163</v>
      </c>
      <c r="J158" s="194"/>
      <c r="K158" s="195"/>
      <c r="L158" s="49"/>
      <c r="M158" s="49"/>
      <c r="N158" s="49"/>
      <c r="O158" s="48"/>
      <c r="P158" s="121">
        <f t="shared" si="14"/>
        <v>243</v>
      </c>
    </row>
    <row r="159" spans="1:16" x14ac:dyDescent="0.3">
      <c r="A159" s="169" t="s">
        <v>27</v>
      </c>
      <c r="B159" s="170"/>
      <c r="C159" s="48"/>
      <c r="D159" s="48"/>
      <c r="E159" s="182">
        <v>107</v>
      </c>
      <c r="F159" s="183"/>
      <c r="G159" s="184"/>
      <c r="H159" s="62"/>
      <c r="I159" s="182">
        <v>118</v>
      </c>
      <c r="J159" s="183"/>
      <c r="K159" s="183"/>
      <c r="L159" s="184"/>
      <c r="M159" s="48"/>
      <c r="N159" s="48"/>
      <c r="O159" s="48"/>
      <c r="P159" s="121">
        <f t="shared" si="14"/>
        <v>225</v>
      </c>
    </row>
    <row r="160" spans="1:16" x14ac:dyDescent="0.3">
      <c r="A160" s="171" t="s">
        <v>28</v>
      </c>
      <c r="B160" s="172"/>
      <c r="C160" s="50"/>
      <c r="D160" s="50"/>
      <c r="E160" s="179">
        <v>70</v>
      </c>
      <c r="F160" s="180"/>
      <c r="G160" s="181"/>
      <c r="H160" s="63"/>
      <c r="I160" s="179">
        <v>26</v>
      </c>
      <c r="J160" s="180"/>
      <c r="K160" s="180"/>
      <c r="L160" s="181"/>
      <c r="M160" s="50"/>
      <c r="N160" s="50"/>
      <c r="O160" s="50"/>
      <c r="P160" s="122">
        <f t="shared" si="14"/>
        <v>96</v>
      </c>
    </row>
    <row r="161" spans="1:16" x14ac:dyDescent="0.3">
      <c r="A161" s="64" t="s">
        <v>3</v>
      </c>
      <c r="B161" s="65"/>
      <c r="C161" s="66">
        <v>0</v>
      </c>
      <c r="D161" s="66">
        <v>0</v>
      </c>
      <c r="E161" s="66">
        <f>SUM(E156:G160)</f>
        <v>457</v>
      </c>
      <c r="F161" s="66">
        <f>SUM(E156:G160)</f>
        <v>457</v>
      </c>
      <c r="G161" s="66">
        <f>SUM(E156:G160)</f>
        <v>457</v>
      </c>
      <c r="H161" s="68"/>
      <c r="I161" s="66">
        <f>SUM(I156,I157,I158,I159,I160)</f>
        <v>465</v>
      </c>
      <c r="J161" s="66">
        <f>SUM(I156,I157,I158,I159,I160)</f>
        <v>465</v>
      </c>
      <c r="K161" s="66">
        <f>SUM(I156,I157,I158,I159,I160)</f>
        <v>465</v>
      </c>
      <c r="L161" s="66">
        <f>SUM(I159,I160)</f>
        <v>144</v>
      </c>
      <c r="M161" s="66">
        <v>0</v>
      </c>
      <c r="N161" s="66">
        <f>L158</f>
        <v>0</v>
      </c>
      <c r="O161" s="66">
        <f>L158</f>
        <v>0</v>
      </c>
      <c r="P161" s="66">
        <f t="shared" si="14"/>
        <v>2910</v>
      </c>
    </row>
    <row r="162" spans="1:16" x14ac:dyDescent="0.3">
      <c r="A162" s="69" t="s">
        <v>4</v>
      </c>
      <c r="B162" s="70"/>
      <c r="C162" s="71">
        <v>0</v>
      </c>
      <c r="D162" s="71">
        <v>0</v>
      </c>
      <c r="E162" s="71">
        <f>COUNTA(E156:G160)</f>
        <v>5</v>
      </c>
      <c r="F162" s="71">
        <f>COUNTA(E156:G160)</f>
        <v>5</v>
      </c>
      <c r="G162" s="71">
        <f>COUNTA(E156:G160)</f>
        <v>5</v>
      </c>
      <c r="H162" s="68"/>
      <c r="I162" s="71">
        <f>COUNTA(I156,I157,I158,I159,I160)</f>
        <v>5</v>
      </c>
      <c r="J162" s="71">
        <f>COUNTA(I156,I157,I158,I159,I160)</f>
        <v>5</v>
      </c>
      <c r="K162" s="71">
        <f>COUNTA(I156,I157,I158,I159,I160)</f>
        <v>5</v>
      </c>
      <c r="L162" s="71">
        <v>2</v>
      </c>
      <c r="M162" s="71">
        <v>0</v>
      </c>
      <c r="N162" s="71">
        <v>0</v>
      </c>
      <c r="O162" s="71">
        <v>0</v>
      </c>
      <c r="P162" s="71">
        <f>IF(SUM(C162:O162)&gt;35,35,SUM(C162:O162))</f>
        <v>32</v>
      </c>
    </row>
    <row r="163" spans="1:16" x14ac:dyDescent="0.3">
      <c r="A163" s="42" t="s">
        <v>7</v>
      </c>
      <c r="C163" s="43" t="s">
        <v>45</v>
      </c>
      <c r="D163" s="1" t="s">
        <v>9</v>
      </c>
      <c r="E163" s="72" t="s">
        <v>33</v>
      </c>
      <c r="F163" s="16" t="s">
        <v>10</v>
      </c>
      <c r="G163" s="43" t="s">
        <v>8</v>
      </c>
      <c r="H163" s="1" t="s">
        <v>29</v>
      </c>
    </row>
    <row r="164" spans="1:16" x14ac:dyDescent="0.3">
      <c r="A164" s="175" t="s">
        <v>0</v>
      </c>
      <c r="B164" s="53" t="s">
        <v>74</v>
      </c>
      <c r="C164" s="52">
        <v>1</v>
      </c>
      <c r="D164" s="52">
        <v>2</v>
      </c>
      <c r="E164" s="52">
        <v>3</v>
      </c>
      <c r="F164" s="52">
        <v>4</v>
      </c>
      <c r="G164" s="52">
        <v>5</v>
      </c>
      <c r="H164" s="52">
        <v>6</v>
      </c>
      <c r="I164" s="52">
        <v>7</v>
      </c>
      <c r="J164" s="52">
        <v>8</v>
      </c>
      <c r="K164" s="52">
        <v>9</v>
      </c>
      <c r="L164" s="52">
        <v>10</v>
      </c>
      <c r="M164" s="52">
        <v>11</v>
      </c>
      <c r="N164" s="52">
        <v>12</v>
      </c>
      <c r="O164" s="52">
        <v>13</v>
      </c>
      <c r="P164" s="177" t="s">
        <v>2</v>
      </c>
    </row>
    <row r="165" spans="1:16" x14ac:dyDescent="0.3">
      <c r="A165" s="176"/>
      <c r="B165" s="54" t="s">
        <v>1</v>
      </c>
      <c r="C165" s="55" t="s">
        <v>75</v>
      </c>
      <c r="D165" s="55" t="s">
        <v>76</v>
      </c>
      <c r="E165" s="55" t="s">
        <v>77</v>
      </c>
      <c r="F165" s="55" t="s">
        <v>78</v>
      </c>
      <c r="G165" s="55" t="s">
        <v>79</v>
      </c>
      <c r="H165" s="55" t="s">
        <v>80</v>
      </c>
      <c r="I165" s="55" t="s">
        <v>81</v>
      </c>
      <c r="J165" s="55" t="s">
        <v>82</v>
      </c>
      <c r="K165" s="55" t="s">
        <v>83</v>
      </c>
      <c r="L165" s="55" t="s">
        <v>84</v>
      </c>
      <c r="M165" s="55" t="s">
        <v>85</v>
      </c>
      <c r="N165" s="55" t="s">
        <v>86</v>
      </c>
      <c r="O165" s="55" t="s">
        <v>87</v>
      </c>
      <c r="P165" s="178"/>
    </row>
    <row r="166" spans="1:16" x14ac:dyDescent="0.3">
      <c r="A166" s="173" t="s">
        <v>24</v>
      </c>
      <c r="B166" s="174"/>
      <c r="C166" s="47"/>
      <c r="D166" s="47"/>
      <c r="E166" s="187">
        <v>114</v>
      </c>
      <c r="F166" s="188"/>
      <c r="G166" s="189"/>
      <c r="H166" s="60"/>
      <c r="I166" s="187">
        <v>40</v>
      </c>
      <c r="J166" s="188"/>
      <c r="K166" s="188"/>
      <c r="L166" s="189"/>
      <c r="M166" s="113"/>
      <c r="N166" s="113"/>
      <c r="O166" s="113"/>
      <c r="P166" s="120">
        <f t="shared" ref="P166:P171" si="15">SUM(C166:O166)</f>
        <v>154</v>
      </c>
    </row>
    <row r="167" spans="1:16" x14ac:dyDescent="0.3">
      <c r="A167" s="169" t="s">
        <v>25</v>
      </c>
      <c r="B167" s="170"/>
      <c r="C167" s="48"/>
      <c r="D167" s="48"/>
      <c r="E167" s="190">
        <v>78</v>
      </c>
      <c r="F167" s="191"/>
      <c r="G167" s="192"/>
      <c r="H167" s="61"/>
      <c r="I167" s="49"/>
      <c r="J167" s="49"/>
      <c r="K167" s="49"/>
      <c r="L167" s="49"/>
      <c r="M167" s="48"/>
      <c r="N167" s="48"/>
      <c r="O167" s="48"/>
      <c r="P167" s="121">
        <f t="shared" si="15"/>
        <v>78</v>
      </c>
    </row>
    <row r="168" spans="1:16" x14ac:dyDescent="0.3">
      <c r="A168" s="169" t="s">
        <v>26</v>
      </c>
      <c r="B168" s="170"/>
      <c r="C168" s="48"/>
      <c r="D168" s="48"/>
      <c r="E168" s="193">
        <v>55</v>
      </c>
      <c r="F168" s="194"/>
      <c r="G168" s="195"/>
      <c r="H168" s="62"/>
      <c r="I168" s="193">
        <v>51</v>
      </c>
      <c r="J168" s="194"/>
      <c r="K168" s="195"/>
      <c r="L168" s="49"/>
      <c r="M168" s="49"/>
      <c r="N168" s="49"/>
      <c r="O168" s="48"/>
      <c r="P168" s="121">
        <f t="shared" si="15"/>
        <v>106</v>
      </c>
    </row>
    <row r="169" spans="1:16" x14ac:dyDescent="0.3">
      <c r="A169" s="169" t="s">
        <v>27</v>
      </c>
      <c r="B169" s="170"/>
      <c r="C169" s="48"/>
      <c r="D169" s="48"/>
      <c r="E169" s="182">
        <v>101</v>
      </c>
      <c r="F169" s="183"/>
      <c r="G169" s="184"/>
      <c r="H169" s="62"/>
      <c r="I169" s="182">
        <v>80</v>
      </c>
      <c r="J169" s="183"/>
      <c r="K169" s="183"/>
      <c r="L169" s="184"/>
      <c r="M169" s="48"/>
      <c r="N169" s="48"/>
      <c r="O169" s="48"/>
      <c r="P169" s="121">
        <f t="shared" si="15"/>
        <v>181</v>
      </c>
    </row>
    <row r="170" spans="1:16" x14ac:dyDescent="0.3">
      <c r="A170" s="171" t="s">
        <v>28</v>
      </c>
      <c r="B170" s="172"/>
      <c r="C170" s="50"/>
      <c r="D170" s="50"/>
      <c r="E170" s="51"/>
      <c r="F170" s="51"/>
      <c r="G170" s="51"/>
      <c r="H170" s="63"/>
      <c r="I170" s="179">
        <v>49</v>
      </c>
      <c r="J170" s="180"/>
      <c r="K170" s="181"/>
      <c r="L170" s="51"/>
      <c r="M170" s="50"/>
      <c r="N170" s="50"/>
      <c r="O170" s="50"/>
      <c r="P170" s="122">
        <f t="shared" si="15"/>
        <v>49</v>
      </c>
    </row>
    <row r="171" spans="1:16" x14ac:dyDescent="0.3">
      <c r="A171" s="64" t="s">
        <v>3</v>
      </c>
      <c r="B171" s="65"/>
      <c r="C171" s="66">
        <v>0</v>
      </c>
      <c r="D171" s="66">
        <v>0</v>
      </c>
      <c r="E171" s="66">
        <f>SUM(E166:G169)</f>
        <v>348</v>
      </c>
      <c r="F171" s="66">
        <f>SUM(E166:G169)</f>
        <v>348</v>
      </c>
      <c r="G171" s="66">
        <f>SUM(E166:G169)</f>
        <v>348</v>
      </c>
      <c r="H171" s="68"/>
      <c r="I171" s="66">
        <f>SUM(I166,I168,I169,I170)</f>
        <v>220</v>
      </c>
      <c r="J171" s="66">
        <f>SUM(I166,I168,I169,I170)</f>
        <v>220</v>
      </c>
      <c r="K171" s="66">
        <f>SUM(I166,I168,I169,I170)</f>
        <v>220</v>
      </c>
      <c r="L171" s="66">
        <f>SUM(I166,I169)</f>
        <v>120</v>
      </c>
      <c r="M171" s="66">
        <v>0</v>
      </c>
      <c r="N171" s="66">
        <v>0</v>
      </c>
      <c r="O171" s="66">
        <v>0</v>
      </c>
      <c r="P171" s="66">
        <f t="shared" si="15"/>
        <v>1824</v>
      </c>
    </row>
    <row r="172" spans="1:16" x14ac:dyDescent="0.3">
      <c r="A172" s="69" t="s">
        <v>4</v>
      </c>
      <c r="B172" s="70"/>
      <c r="C172" s="71">
        <v>0</v>
      </c>
      <c r="D172" s="71">
        <v>0</v>
      </c>
      <c r="E172" s="71">
        <f>COUNTA(E166:G169)</f>
        <v>4</v>
      </c>
      <c r="F172" s="71">
        <f>COUNTA(E166:G169)</f>
        <v>4</v>
      </c>
      <c r="G172" s="71">
        <f>COUNTA(E166:G169)</f>
        <v>4</v>
      </c>
      <c r="H172" s="68"/>
      <c r="I172" s="71">
        <f>COUNTA(I166,I168,I169,I170)</f>
        <v>4</v>
      </c>
      <c r="J172" s="71">
        <f>COUNTA(I166,I168,I169,I170)</f>
        <v>4</v>
      </c>
      <c r="K172" s="71">
        <f>COUNTA(I166,I168,I169,I170)</f>
        <v>4</v>
      </c>
      <c r="L172" s="71">
        <v>2</v>
      </c>
      <c r="M172" s="71">
        <v>0</v>
      </c>
      <c r="N172" s="71">
        <v>0</v>
      </c>
      <c r="O172" s="71">
        <v>0</v>
      </c>
      <c r="P172" s="71">
        <f>IF(SUM(C172:O172)&gt;35,35,SUM(C172:O172))</f>
        <v>26</v>
      </c>
    </row>
    <row r="173" spans="1:16" ht="21" x14ac:dyDescent="0.35">
      <c r="A173" s="56" t="s">
        <v>88</v>
      </c>
      <c r="C173" s="59">
        <v>841</v>
      </c>
      <c r="D173" s="56"/>
      <c r="E173" s="56"/>
      <c r="F173" s="8"/>
      <c r="G173" s="8"/>
      <c r="H173" s="41"/>
      <c r="I173" s="9"/>
      <c r="J173" s="9"/>
      <c r="K173" s="9"/>
      <c r="L173" s="9"/>
      <c r="M173" s="9"/>
      <c r="N173" s="8"/>
      <c r="O173" s="8"/>
      <c r="P173" s="123"/>
    </row>
    <row r="174" spans="1:16" x14ac:dyDescent="0.3">
      <c r="A174" s="42" t="s">
        <v>7</v>
      </c>
      <c r="C174" s="72" t="s">
        <v>33</v>
      </c>
      <c r="D174" s="16" t="s">
        <v>9</v>
      </c>
      <c r="E174" s="43" t="s">
        <v>8</v>
      </c>
      <c r="F174" s="1" t="s">
        <v>10</v>
      </c>
      <c r="G174" s="43" t="s">
        <v>8</v>
      </c>
      <c r="H174" s="1" t="s">
        <v>29</v>
      </c>
    </row>
    <row r="175" spans="1:16" x14ac:dyDescent="0.3">
      <c r="A175" s="175" t="s">
        <v>0</v>
      </c>
      <c r="B175" s="53" t="s">
        <v>74</v>
      </c>
      <c r="C175" s="52">
        <v>1</v>
      </c>
      <c r="D175" s="52">
        <v>2</v>
      </c>
      <c r="E175" s="52">
        <v>3</v>
      </c>
      <c r="F175" s="52">
        <v>4</v>
      </c>
      <c r="G175" s="52">
        <v>5</v>
      </c>
      <c r="H175" s="52">
        <v>6</v>
      </c>
      <c r="I175" s="52">
        <v>7</v>
      </c>
      <c r="J175" s="52">
        <v>8</v>
      </c>
      <c r="K175" s="52">
        <v>9</v>
      </c>
      <c r="L175" s="52">
        <v>10</v>
      </c>
      <c r="M175" s="52">
        <v>11</v>
      </c>
      <c r="N175" s="52">
        <v>12</v>
      </c>
      <c r="O175" s="52">
        <v>13</v>
      </c>
      <c r="P175" s="177" t="s">
        <v>2</v>
      </c>
    </row>
    <row r="176" spans="1:16" x14ac:dyDescent="0.3">
      <c r="A176" s="176"/>
      <c r="B176" s="54" t="s">
        <v>1</v>
      </c>
      <c r="C176" s="55" t="s">
        <v>75</v>
      </c>
      <c r="D176" s="55" t="s">
        <v>76</v>
      </c>
      <c r="E176" s="55" t="s">
        <v>77</v>
      </c>
      <c r="F176" s="55" t="s">
        <v>78</v>
      </c>
      <c r="G176" s="55" t="s">
        <v>79</v>
      </c>
      <c r="H176" s="55" t="s">
        <v>80</v>
      </c>
      <c r="I176" s="55" t="s">
        <v>81</v>
      </c>
      <c r="J176" s="55" t="s">
        <v>82</v>
      </c>
      <c r="K176" s="55" t="s">
        <v>83</v>
      </c>
      <c r="L176" s="55" t="s">
        <v>84</v>
      </c>
      <c r="M176" s="55" t="s">
        <v>85</v>
      </c>
      <c r="N176" s="55" t="s">
        <v>86</v>
      </c>
      <c r="O176" s="55" t="s">
        <v>87</v>
      </c>
      <c r="P176" s="178"/>
    </row>
    <row r="177" spans="1:16" x14ac:dyDescent="0.3">
      <c r="A177" s="173" t="s">
        <v>24</v>
      </c>
      <c r="B177" s="174"/>
      <c r="C177" s="47"/>
      <c r="D177" s="47"/>
      <c r="E177" s="187">
        <v>49</v>
      </c>
      <c r="F177" s="188"/>
      <c r="G177" s="189"/>
      <c r="H177" s="60"/>
      <c r="I177" s="187">
        <v>28</v>
      </c>
      <c r="J177" s="188"/>
      <c r="K177" s="189"/>
      <c r="L177" s="47"/>
      <c r="M177" s="113"/>
      <c r="N177" s="113"/>
      <c r="O177" s="113"/>
      <c r="P177" s="120">
        <f>SUM(C177:O177)</f>
        <v>77</v>
      </c>
    </row>
    <row r="178" spans="1:16" x14ac:dyDescent="0.3">
      <c r="A178" s="169" t="s">
        <v>25</v>
      </c>
      <c r="B178" s="170"/>
      <c r="C178" s="48"/>
      <c r="D178" s="48"/>
      <c r="E178" s="190">
        <v>31</v>
      </c>
      <c r="F178" s="191"/>
      <c r="G178" s="192"/>
      <c r="H178" s="61"/>
      <c r="I178" s="190">
        <v>80</v>
      </c>
      <c r="J178" s="191"/>
      <c r="K178" s="192"/>
      <c r="L178" s="49"/>
      <c r="M178" s="48"/>
      <c r="N178" s="48"/>
      <c r="O178" s="48"/>
      <c r="P178" s="121">
        <f t="shared" ref="P178:P182" si="16">SUM(C178:O178)</f>
        <v>111</v>
      </c>
    </row>
    <row r="179" spans="1:16" x14ac:dyDescent="0.3">
      <c r="A179" s="169" t="s">
        <v>26</v>
      </c>
      <c r="B179" s="170"/>
      <c r="C179" s="48"/>
      <c r="D179" s="48"/>
      <c r="E179" s="193">
        <v>53</v>
      </c>
      <c r="F179" s="194"/>
      <c r="G179" s="195"/>
      <c r="H179" s="62"/>
      <c r="I179" s="193">
        <v>29</v>
      </c>
      <c r="J179" s="194"/>
      <c r="K179" s="195"/>
      <c r="L179" s="49"/>
      <c r="M179" s="49"/>
      <c r="N179" s="49"/>
      <c r="O179" s="48"/>
      <c r="P179" s="121">
        <f t="shared" si="16"/>
        <v>82</v>
      </c>
    </row>
    <row r="180" spans="1:16" x14ac:dyDescent="0.3">
      <c r="A180" s="169" t="s">
        <v>27</v>
      </c>
      <c r="B180" s="170"/>
      <c r="C180" s="48"/>
      <c r="D180" s="48"/>
      <c r="E180" s="182">
        <v>46</v>
      </c>
      <c r="F180" s="183"/>
      <c r="G180" s="184"/>
      <c r="H180" s="62"/>
      <c r="I180" s="182">
        <v>47</v>
      </c>
      <c r="J180" s="183"/>
      <c r="K180" s="184"/>
      <c r="L180" s="49"/>
      <c r="M180" s="48"/>
      <c r="N180" s="48"/>
      <c r="O180" s="48"/>
      <c r="P180" s="121">
        <f t="shared" si="16"/>
        <v>93</v>
      </c>
    </row>
    <row r="181" spans="1:16" x14ac:dyDescent="0.3">
      <c r="A181" s="171" t="s">
        <v>28</v>
      </c>
      <c r="B181" s="172"/>
      <c r="C181" s="50"/>
      <c r="D181" s="50"/>
      <c r="E181" s="179">
        <v>32</v>
      </c>
      <c r="F181" s="180"/>
      <c r="G181" s="181"/>
      <c r="H181" s="63"/>
      <c r="I181" s="179">
        <v>28</v>
      </c>
      <c r="J181" s="180"/>
      <c r="K181" s="181"/>
      <c r="L181" s="51"/>
      <c r="M181" s="50"/>
      <c r="N181" s="50"/>
      <c r="O181" s="50"/>
      <c r="P181" s="122">
        <f t="shared" si="16"/>
        <v>60</v>
      </c>
    </row>
    <row r="182" spans="1:16" x14ac:dyDescent="0.3">
      <c r="A182" s="64" t="s">
        <v>3</v>
      </c>
      <c r="B182" s="65"/>
      <c r="C182" s="66">
        <v>0</v>
      </c>
      <c r="D182" s="66">
        <v>0</v>
      </c>
      <c r="E182" s="66">
        <f>SUM(E177:G181)</f>
        <v>211</v>
      </c>
      <c r="F182" s="66">
        <f>SUM(E177:G181)</f>
        <v>211</v>
      </c>
      <c r="G182" s="66">
        <f>SUM(E177:G181)</f>
        <v>211</v>
      </c>
      <c r="H182" s="68"/>
      <c r="I182" s="66">
        <f>SUM(I177:K181)</f>
        <v>212</v>
      </c>
      <c r="J182" s="66">
        <f>SUM(I177:K181)</f>
        <v>212</v>
      </c>
      <c r="K182" s="66">
        <f>SUM(I177:K181)</f>
        <v>212</v>
      </c>
      <c r="L182" s="66">
        <v>0</v>
      </c>
      <c r="M182" s="66">
        <v>0</v>
      </c>
      <c r="N182" s="66">
        <v>0</v>
      </c>
      <c r="O182" s="66">
        <v>0</v>
      </c>
      <c r="P182" s="66">
        <f t="shared" si="16"/>
        <v>1269</v>
      </c>
    </row>
    <row r="183" spans="1:16" x14ac:dyDescent="0.3">
      <c r="A183" s="69" t="s">
        <v>4</v>
      </c>
      <c r="B183" s="70"/>
      <c r="C183" s="71">
        <v>0</v>
      </c>
      <c r="D183" s="71">
        <v>0</v>
      </c>
      <c r="E183" s="71">
        <f>COUNTA(E177:G181)</f>
        <v>5</v>
      </c>
      <c r="F183" s="71">
        <f>COUNTA(E177:G181)</f>
        <v>5</v>
      </c>
      <c r="G183" s="71">
        <f>COUNTA(E177:G181)</f>
        <v>5</v>
      </c>
      <c r="H183" s="68"/>
      <c r="I183" s="71">
        <f>COUNTA(I177:K181)</f>
        <v>5</v>
      </c>
      <c r="J183" s="71">
        <f>COUNTA(I177:K181)</f>
        <v>5</v>
      </c>
      <c r="K183" s="71">
        <f>COUNTA(I177:K181)</f>
        <v>5</v>
      </c>
      <c r="L183" s="71">
        <v>0</v>
      </c>
      <c r="M183" s="71">
        <v>0</v>
      </c>
      <c r="N183" s="71">
        <v>0</v>
      </c>
      <c r="O183" s="71">
        <v>0</v>
      </c>
      <c r="P183" s="71">
        <f>IF(SUM(C183:O183)&gt;35,35,SUM(C183:O183))</f>
        <v>30</v>
      </c>
    </row>
    <row r="184" spans="1:16" x14ac:dyDescent="0.3">
      <c r="A184" s="42" t="s">
        <v>7</v>
      </c>
      <c r="C184" s="43" t="s">
        <v>45</v>
      </c>
      <c r="D184" s="1" t="s">
        <v>9</v>
      </c>
      <c r="E184" s="72" t="s">
        <v>33</v>
      </c>
      <c r="F184" s="16" t="s">
        <v>10</v>
      </c>
      <c r="G184" s="43" t="s">
        <v>8</v>
      </c>
      <c r="H184" s="1" t="s">
        <v>29</v>
      </c>
    </row>
    <row r="185" spans="1:16" x14ac:dyDescent="0.3">
      <c r="A185" s="175" t="s">
        <v>0</v>
      </c>
      <c r="B185" s="53" t="s">
        <v>74</v>
      </c>
      <c r="C185" s="52">
        <v>1</v>
      </c>
      <c r="D185" s="52">
        <v>2</v>
      </c>
      <c r="E185" s="52">
        <v>3</v>
      </c>
      <c r="F185" s="52">
        <v>4</v>
      </c>
      <c r="G185" s="52">
        <v>5</v>
      </c>
      <c r="H185" s="52">
        <v>6</v>
      </c>
      <c r="I185" s="52">
        <v>7</v>
      </c>
      <c r="J185" s="52">
        <v>8</v>
      </c>
      <c r="K185" s="52">
        <v>9</v>
      </c>
      <c r="L185" s="52">
        <v>10</v>
      </c>
      <c r="M185" s="52">
        <v>11</v>
      </c>
      <c r="N185" s="52">
        <v>12</v>
      </c>
      <c r="O185" s="52">
        <v>13</v>
      </c>
      <c r="P185" s="177" t="s">
        <v>2</v>
      </c>
    </row>
    <row r="186" spans="1:16" x14ac:dyDescent="0.3">
      <c r="A186" s="176"/>
      <c r="B186" s="54" t="s">
        <v>1</v>
      </c>
      <c r="C186" s="55" t="s">
        <v>75</v>
      </c>
      <c r="D186" s="55" t="s">
        <v>76</v>
      </c>
      <c r="E186" s="55" t="s">
        <v>77</v>
      </c>
      <c r="F186" s="55" t="s">
        <v>78</v>
      </c>
      <c r="G186" s="55" t="s">
        <v>79</v>
      </c>
      <c r="H186" s="55" t="s">
        <v>80</v>
      </c>
      <c r="I186" s="55" t="s">
        <v>81</v>
      </c>
      <c r="J186" s="55" t="s">
        <v>82</v>
      </c>
      <c r="K186" s="55" t="s">
        <v>83</v>
      </c>
      <c r="L186" s="55" t="s">
        <v>84</v>
      </c>
      <c r="M186" s="55" t="s">
        <v>85</v>
      </c>
      <c r="N186" s="55" t="s">
        <v>86</v>
      </c>
      <c r="O186" s="55" t="s">
        <v>87</v>
      </c>
      <c r="P186" s="178"/>
    </row>
    <row r="187" spans="1:16" x14ac:dyDescent="0.3">
      <c r="A187" s="173" t="s">
        <v>24</v>
      </c>
      <c r="B187" s="174"/>
      <c r="C187" s="47"/>
      <c r="D187" s="187">
        <v>41</v>
      </c>
      <c r="E187" s="188"/>
      <c r="F187" s="188"/>
      <c r="G187" s="189"/>
      <c r="H187" s="60"/>
      <c r="I187" s="187">
        <v>14</v>
      </c>
      <c r="J187" s="188"/>
      <c r="K187" s="189"/>
      <c r="L187" s="47"/>
      <c r="M187" s="113"/>
      <c r="N187" s="113"/>
      <c r="O187" s="113"/>
      <c r="P187" s="120">
        <f t="shared" ref="P187:P191" si="17">SUM(C187:O187)</f>
        <v>55</v>
      </c>
    </row>
    <row r="188" spans="1:16" x14ac:dyDescent="0.3">
      <c r="A188" s="169" t="s">
        <v>25</v>
      </c>
      <c r="B188" s="170"/>
      <c r="C188" s="48"/>
      <c r="D188" s="48"/>
      <c r="E188" s="190">
        <v>23</v>
      </c>
      <c r="F188" s="191"/>
      <c r="G188" s="192"/>
      <c r="H188" s="61"/>
      <c r="I188" s="190">
        <v>40</v>
      </c>
      <c r="J188" s="191"/>
      <c r="K188" s="192"/>
      <c r="L188" s="49"/>
      <c r="M188" s="48"/>
      <c r="N188" s="48"/>
      <c r="O188" s="48"/>
      <c r="P188" s="121">
        <f t="shared" si="17"/>
        <v>63</v>
      </c>
    </row>
    <row r="189" spans="1:16" x14ac:dyDescent="0.3">
      <c r="A189" s="169" t="s">
        <v>26</v>
      </c>
      <c r="B189" s="170"/>
      <c r="C189" s="48"/>
      <c r="D189" s="48"/>
      <c r="E189" s="193">
        <v>49</v>
      </c>
      <c r="F189" s="194"/>
      <c r="G189" s="195"/>
      <c r="H189" s="62"/>
      <c r="I189" s="193">
        <v>41</v>
      </c>
      <c r="J189" s="194"/>
      <c r="K189" s="195"/>
      <c r="L189" s="49"/>
      <c r="M189" s="49"/>
      <c r="N189" s="49"/>
      <c r="O189" s="48"/>
      <c r="P189" s="121">
        <f t="shared" si="17"/>
        <v>90</v>
      </c>
    </row>
    <row r="190" spans="1:16" x14ac:dyDescent="0.3">
      <c r="A190" s="169" t="s">
        <v>27</v>
      </c>
      <c r="B190" s="170"/>
      <c r="C190" s="48"/>
      <c r="D190" s="48"/>
      <c r="E190" s="182">
        <v>53</v>
      </c>
      <c r="F190" s="183"/>
      <c r="G190" s="184"/>
      <c r="H190" s="62"/>
      <c r="I190" s="182">
        <v>41</v>
      </c>
      <c r="J190" s="183"/>
      <c r="K190" s="183"/>
      <c r="L190" s="184"/>
      <c r="M190" s="48"/>
      <c r="N190" s="48"/>
      <c r="O190" s="48"/>
      <c r="P190" s="121">
        <f t="shared" si="17"/>
        <v>94</v>
      </c>
    </row>
    <row r="191" spans="1:16" x14ac:dyDescent="0.3">
      <c r="A191" s="171" t="s">
        <v>28</v>
      </c>
      <c r="B191" s="172"/>
      <c r="C191" s="50"/>
      <c r="D191" s="50"/>
      <c r="E191" s="179">
        <v>50</v>
      </c>
      <c r="F191" s="180"/>
      <c r="G191" s="181"/>
      <c r="H191" s="63"/>
      <c r="I191" s="179">
        <v>46</v>
      </c>
      <c r="J191" s="180"/>
      <c r="K191" s="181"/>
      <c r="L191" s="51"/>
      <c r="M191" s="50"/>
      <c r="N191" s="50"/>
      <c r="O191" s="50"/>
      <c r="P191" s="122">
        <f t="shared" si="17"/>
        <v>96</v>
      </c>
    </row>
    <row r="192" spans="1:16" x14ac:dyDescent="0.3">
      <c r="A192" s="64" t="s">
        <v>3</v>
      </c>
      <c r="B192" s="65"/>
      <c r="C192" s="66">
        <v>0</v>
      </c>
      <c r="D192" s="66">
        <f>D187</f>
        <v>41</v>
      </c>
      <c r="E192" s="66">
        <f>SUM(D187,E188,E189,E190,E191)</f>
        <v>216</v>
      </c>
      <c r="F192" s="66">
        <f>SUM(D187,E188,E189,E190,E191)</f>
        <v>216</v>
      </c>
      <c r="G192" s="66">
        <f>SUM(D187,E188,E189,E190,E191)</f>
        <v>216</v>
      </c>
      <c r="H192" s="68"/>
      <c r="I192" s="66">
        <f>SUM(I187,I188,I189,I190,I191)</f>
        <v>182</v>
      </c>
      <c r="J192" s="66">
        <f>SUM(I187,I188,I189,I190,I191)</f>
        <v>182</v>
      </c>
      <c r="K192" s="66">
        <f>SUM(I187,I188,I189,I190,I191)</f>
        <v>182</v>
      </c>
      <c r="L192" s="66">
        <f>I190</f>
        <v>41</v>
      </c>
      <c r="M192" s="66">
        <v>0</v>
      </c>
      <c r="N192" s="66">
        <v>0</v>
      </c>
      <c r="O192" s="66">
        <v>0</v>
      </c>
      <c r="P192" s="66">
        <f>SUM(C192:O192)</f>
        <v>1276</v>
      </c>
    </row>
    <row r="193" spans="1:16" x14ac:dyDescent="0.3">
      <c r="A193" s="69" t="s">
        <v>4</v>
      </c>
      <c r="B193" s="70"/>
      <c r="C193" s="71">
        <v>0</v>
      </c>
      <c r="D193" s="71">
        <v>1</v>
      </c>
      <c r="E193" s="71">
        <f>COUNTA(D187,E188,E189,E190,E191)</f>
        <v>5</v>
      </c>
      <c r="F193" s="71">
        <f>COUNTA(D187,E188,E189,E190,E191)</f>
        <v>5</v>
      </c>
      <c r="G193" s="71">
        <f>COUNTA(D187,E188,E189,E190,E191)</f>
        <v>5</v>
      </c>
      <c r="H193" s="68"/>
      <c r="I193" s="71">
        <f>COUNTA(I187,I188,I189,I190,I191)</f>
        <v>5</v>
      </c>
      <c r="J193" s="71">
        <f>COUNTA(I187,I188,I189,I190,I191)</f>
        <v>5</v>
      </c>
      <c r="K193" s="71">
        <f>COUNTA(I187,I188,I189,I190,I191)</f>
        <v>5</v>
      </c>
      <c r="L193" s="71">
        <v>1</v>
      </c>
      <c r="M193" s="71">
        <v>0</v>
      </c>
      <c r="N193" s="71">
        <v>0</v>
      </c>
      <c r="O193" s="71">
        <v>0</v>
      </c>
      <c r="P193" s="71">
        <f>IF(SUM(C193:O193)&gt;35,35,SUM(C193:O193))</f>
        <v>32</v>
      </c>
    </row>
    <row r="194" spans="1:16" ht="21" x14ac:dyDescent="0.35">
      <c r="A194" s="56" t="s">
        <v>88</v>
      </c>
      <c r="C194" s="59">
        <v>842</v>
      </c>
      <c r="D194" s="56"/>
      <c r="E194" s="56"/>
      <c r="F194" s="8"/>
      <c r="G194" s="8"/>
      <c r="H194" s="41"/>
      <c r="I194" s="9"/>
      <c r="J194" s="9"/>
      <c r="K194" s="9"/>
      <c r="L194" s="9"/>
      <c r="M194" s="9"/>
      <c r="N194" s="8"/>
      <c r="O194" s="8"/>
      <c r="P194" s="123"/>
    </row>
    <row r="195" spans="1:16" x14ac:dyDescent="0.3">
      <c r="A195" s="42" t="s">
        <v>7</v>
      </c>
      <c r="C195" s="72" t="s">
        <v>33</v>
      </c>
      <c r="D195" s="16" t="s">
        <v>9</v>
      </c>
      <c r="E195" s="43" t="s">
        <v>8</v>
      </c>
      <c r="F195" s="1" t="s">
        <v>10</v>
      </c>
      <c r="G195" s="43" t="s">
        <v>8</v>
      </c>
      <c r="H195" s="1" t="s">
        <v>29</v>
      </c>
    </row>
    <row r="196" spans="1:16" x14ac:dyDescent="0.3">
      <c r="A196" s="175" t="s">
        <v>0</v>
      </c>
      <c r="B196" s="53" t="s">
        <v>74</v>
      </c>
      <c r="C196" s="52">
        <v>1</v>
      </c>
      <c r="D196" s="52">
        <v>2</v>
      </c>
      <c r="E196" s="52">
        <v>3</v>
      </c>
      <c r="F196" s="52">
        <v>4</v>
      </c>
      <c r="G196" s="52">
        <v>5</v>
      </c>
      <c r="H196" s="52">
        <v>6</v>
      </c>
      <c r="I196" s="52">
        <v>7</v>
      </c>
      <c r="J196" s="52">
        <v>8</v>
      </c>
      <c r="K196" s="52">
        <v>9</v>
      </c>
      <c r="L196" s="52">
        <v>10</v>
      </c>
      <c r="M196" s="52">
        <v>11</v>
      </c>
      <c r="N196" s="52">
        <v>12</v>
      </c>
      <c r="O196" s="52">
        <v>13</v>
      </c>
      <c r="P196" s="177" t="s">
        <v>2</v>
      </c>
    </row>
    <row r="197" spans="1:16" x14ac:dyDescent="0.3">
      <c r="A197" s="176"/>
      <c r="B197" s="54" t="s">
        <v>1</v>
      </c>
      <c r="C197" s="55" t="s">
        <v>75</v>
      </c>
      <c r="D197" s="55" t="s">
        <v>76</v>
      </c>
      <c r="E197" s="55" t="s">
        <v>77</v>
      </c>
      <c r="F197" s="55" t="s">
        <v>78</v>
      </c>
      <c r="G197" s="55" t="s">
        <v>79</v>
      </c>
      <c r="H197" s="55" t="s">
        <v>80</v>
      </c>
      <c r="I197" s="55" t="s">
        <v>81</v>
      </c>
      <c r="J197" s="55" t="s">
        <v>82</v>
      </c>
      <c r="K197" s="55" t="s">
        <v>83</v>
      </c>
      <c r="L197" s="55" t="s">
        <v>84</v>
      </c>
      <c r="M197" s="55" t="s">
        <v>85</v>
      </c>
      <c r="N197" s="55" t="s">
        <v>86</v>
      </c>
      <c r="O197" s="55" t="s">
        <v>87</v>
      </c>
      <c r="P197" s="178"/>
    </row>
    <row r="198" spans="1:16" x14ac:dyDescent="0.3">
      <c r="A198" s="173" t="s">
        <v>24</v>
      </c>
      <c r="B198" s="174"/>
      <c r="C198" s="47"/>
      <c r="D198" s="47"/>
      <c r="E198" s="187">
        <v>31</v>
      </c>
      <c r="F198" s="188"/>
      <c r="G198" s="189"/>
      <c r="H198" s="60"/>
      <c r="I198" s="187">
        <v>35</v>
      </c>
      <c r="J198" s="188"/>
      <c r="K198" s="189"/>
      <c r="L198" s="47"/>
      <c r="M198" s="113"/>
      <c r="N198" s="113"/>
      <c r="O198" s="113"/>
      <c r="P198" s="120">
        <f t="shared" ref="P198:P203" si="18">SUM(C198:O198)</f>
        <v>66</v>
      </c>
    </row>
    <row r="199" spans="1:16" x14ac:dyDescent="0.3">
      <c r="A199" s="169" t="s">
        <v>25</v>
      </c>
      <c r="B199" s="170"/>
      <c r="C199" s="48"/>
      <c r="D199" s="48"/>
      <c r="E199" s="190">
        <v>28</v>
      </c>
      <c r="F199" s="191"/>
      <c r="G199" s="192"/>
      <c r="H199" s="61"/>
      <c r="I199" s="190">
        <v>28</v>
      </c>
      <c r="J199" s="191"/>
      <c r="K199" s="192"/>
      <c r="L199" s="49"/>
      <c r="M199" s="48"/>
      <c r="N199" s="48"/>
      <c r="O199" s="48"/>
      <c r="P199" s="121">
        <f t="shared" si="18"/>
        <v>56</v>
      </c>
    </row>
    <row r="200" spans="1:16" x14ac:dyDescent="0.3">
      <c r="A200" s="169" t="s">
        <v>26</v>
      </c>
      <c r="B200" s="170"/>
      <c r="C200" s="48"/>
      <c r="D200" s="48"/>
      <c r="E200" s="193">
        <v>55</v>
      </c>
      <c r="F200" s="194"/>
      <c r="G200" s="195"/>
      <c r="H200" s="62"/>
      <c r="I200" s="193">
        <v>39</v>
      </c>
      <c r="J200" s="194"/>
      <c r="K200" s="195"/>
      <c r="L200" s="49"/>
      <c r="M200" s="49"/>
      <c r="N200" s="49"/>
      <c r="O200" s="48"/>
      <c r="P200" s="121">
        <f t="shared" si="18"/>
        <v>94</v>
      </c>
    </row>
    <row r="201" spans="1:16" x14ac:dyDescent="0.3">
      <c r="A201" s="169" t="s">
        <v>27</v>
      </c>
      <c r="B201" s="170"/>
      <c r="C201" s="48"/>
      <c r="D201" s="48"/>
      <c r="E201" s="182">
        <v>31</v>
      </c>
      <c r="F201" s="183"/>
      <c r="G201" s="184"/>
      <c r="H201" s="62"/>
      <c r="I201" s="182">
        <v>43</v>
      </c>
      <c r="J201" s="183"/>
      <c r="K201" s="184"/>
      <c r="L201" s="49"/>
      <c r="M201" s="48"/>
      <c r="N201" s="48"/>
      <c r="O201" s="48"/>
      <c r="P201" s="121">
        <f t="shared" si="18"/>
        <v>74</v>
      </c>
    </row>
    <row r="202" spans="1:16" x14ac:dyDescent="0.3">
      <c r="A202" s="171" t="s">
        <v>28</v>
      </c>
      <c r="B202" s="172"/>
      <c r="C202" s="50"/>
      <c r="D202" s="50"/>
      <c r="E202" s="179">
        <v>50</v>
      </c>
      <c r="F202" s="180"/>
      <c r="G202" s="181"/>
      <c r="H202" s="63"/>
      <c r="I202" s="51"/>
      <c r="J202" s="51"/>
      <c r="K202" s="51"/>
      <c r="L202" s="51"/>
      <c r="M202" s="50"/>
      <c r="N202" s="50"/>
      <c r="O202" s="50"/>
      <c r="P202" s="122">
        <f t="shared" si="18"/>
        <v>50</v>
      </c>
    </row>
    <row r="203" spans="1:16" x14ac:dyDescent="0.3">
      <c r="A203" s="64" t="s">
        <v>3</v>
      </c>
      <c r="B203" s="65"/>
      <c r="C203" s="66">
        <v>0</v>
      </c>
      <c r="D203" s="66">
        <v>0</v>
      </c>
      <c r="E203" s="66">
        <f>SUM(E198:G202)</f>
        <v>195</v>
      </c>
      <c r="F203" s="66">
        <f>SUM(E198:G202)</f>
        <v>195</v>
      </c>
      <c r="G203" s="66">
        <f>SUM(E198:G202)</f>
        <v>195</v>
      </c>
      <c r="H203" s="68"/>
      <c r="I203" s="66">
        <f>SUM(I198:K201)</f>
        <v>145</v>
      </c>
      <c r="J203" s="66">
        <f>SUM(I198:K201)</f>
        <v>145</v>
      </c>
      <c r="K203" s="66">
        <f>SUM(I198:K201)</f>
        <v>145</v>
      </c>
      <c r="L203" s="66">
        <v>0</v>
      </c>
      <c r="M203" s="66">
        <v>0</v>
      </c>
      <c r="N203" s="66">
        <v>0</v>
      </c>
      <c r="O203" s="66">
        <v>0</v>
      </c>
      <c r="P203" s="66">
        <f t="shared" si="18"/>
        <v>1020</v>
      </c>
    </row>
    <row r="204" spans="1:16" x14ac:dyDescent="0.3">
      <c r="A204" s="69" t="s">
        <v>4</v>
      </c>
      <c r="B204" s="70"/>
      <c r="C204" s="71">
        <v>0</v>
      </c>
      <c r="D204" s="71">
        <v>0</v>
      </c>
      <c r="E204" s="71">
        <f>COUNTA(E198:G202)</f>
        <v>5</v>
      </c>
      <c r="F204" s="71">
        <f>COUNTA(E198:G202)</f>
        <v>5</v>
      </c>
      <c r="G204" s="71">
        <f>COUNTA(E198:G202)</f>
        <v>5</v>
      </c>
      <c r="H204" s="68"/>
      <c r="I204" s="71">
        <f>COUNTA(I198:K201)</f>
        <v>4</v>
      </c>
      <c r="J204" s="71">
        <f>COUNTA(I198:K201)</f>
        <v>4</v>
      </c>
      <c r="K204" s="71">
        <f>COUNTA(I198:K201)</f>
        <v>4</v>
      </c>
      <c r="L204" s="71">
        <v>0</v>
      </c>
      <c r="M204" s="71">
        <v>0</v>
      </c>
      <c r="N204" s="71">
        <v>0</v>
      </c>
      <c r="O204" s="71">
        <v>0</v>
      </c>
      <c r="P204" s="71">
        <f>IF(SUM(C204:O204)&gt;35,35,SUM(C204:O204))</f>
        <v>27</v>
      </c>
    </row>
    <row r="205" spans="1:16" x14ac:dyDescent="0.3">
      <c r="A205" s="42" t="s">
        <v>7</v>
      </c>
      <c r="C205" s="43" t="s">
        <v>45</v>
      </c>
      <c r="D205" s="1" t="s">
        <v>9</v>
      </c>
      <c r="E205" s="72" t="s">
        <v>33</v>
      </c>
      <c r="F205" s="16" t="s">
        <v>10</v>
      </c>
      <c r="G205" s="43" t="s">
        <v>8</v>
      </c>
      <c r="H205" s="1" t="s">
        <v>29</v>
      </c>
    </row>
    <row r="206" spans="1:16" x14ac:dyDescent="0.3">
      <c r="A206" s="175" t="s">
        <v>0</v>
      </c>
      <c r="B206" s="53" t="s">
        <v>74</v>
      </c>
      <c r="C206" s="52">
        <v>1</v>
      </c>
      <c r="D206" s="52">
        <v>2</v>
      </c>
      <c r="E206" s="52">
        <v>3</v>
      </c>
      <c r="F206" s="52">
        <v>4</v>
      </c>
      <c r="G206" s="52">
        <v>5</v>
      </c>
      <c r="H206" s="52">
        <v>6</v>
      </c>
      <c r="I206" s="52">
        <v>7</v>
      </c>
      <c r="J206" s="52">
        <v>8</v>
      </c>
      <c r="K206" s="52">
        <v>9</v>
      </c>
      <c r="L206" s="52">
        <v>10</v>
      </c>
      <c r="M206" s="52">
        <v>11</v>
      </c>
      <c r="N206" s="52">
        <v>12</v>
      </c>
      <c r="O206" s="52">
        <v>13</v>
      </c>
      <c r="P206" s="177" t="s">
        <v>2</v>
      </c>
    </row>
    <row r="207" spans="1:16" x14ac:dyDescent="0.3">
      <c r="A207" s="176"/>
      <c r="B207" s="54" t="s">
        <v>1</v>
      </c>
      <c r="C207" s="55" t="s">
        <v>75</v>
      </c>
      <c r="D207" s="55" t="s">
        <v>76</v>
      </c>
      <c r="E207" s="55" t="s">
        <v>77</v>
      </c>
      <c r="F207" s="55" t="s">
        <v>78</v>
      </c>
      <c r="G207" s="55" t="s">
        <v>79</v>
      </c>
      <c r="H207" s="55" t="s">
        <v>80</v>
      </c>
      <c r="I207" s="55" t="s">
        <v>81</v>
      </c>
      <c r="J207" s="55" t="s">
        <v>82</v>
      </c>
      <c r="K207" s="55" t="s">
        <v>83</v>
      </c>
      <c r="L207" s="55" t="s">
        <v>84</v>
      </c>
      <c r="M207" s="55" t="s">
        <v>85</v>
      </c>
      <c r="N207" s="55" t="s">
        <v>86</v>
      </c>
      <c r="O207" s="55" t="s">
        <v>87</v>
      </c>
      <c r="P207" s="178"/>
    </row>
    <row r="208" spans="1:16" x14ac:dyDescent="0.3">
      <c r="A208" s="173" t="s">
        <v>24</v>
      </c>
      <c r="B208" s="174"/>
      <c r="C208" s="47"/>
      <c r="D208" s="47"/>
      <c r="E208" s="187">
        <v>27</v>
      </c>
      <c r="F208" s="188"/>
      <c r="G208" s="189"/>
      <c r="H208" s="60"/>
      <c r="I208" s="187">
        <v>54</v>
      </c>
      <c r="J208" s="188"/>
      <c r="K208" s="188"/>
      <c r="L208" s="189"/>
      <c r="M208" s="113"/>
      <c r="N208" s="113"/>
      <c r="O208" s="113"/>
      <c r="P208" s="120">
        <f t="shared" ref="P208:P213" si="19">SUM(C208:O208)</f>
        <v>81</v>
      </c>
    </row>
    <row r="209" spans="1:16" x14ac:dyDescent="0.3">
      <c r="A209" s="169" t="s">
        <v>25</v>
      </c>
      <c r="B209" s="170"/>
      <c r="C209" s="48"/>
      <c r="D209" s="48"/>
      <c r="E209" s="190">
        <v>34</v>
      </c>
      <c r="F209" s="191"/>
      <c r="G209" s="192"/>
      <c r="H209" s="61"/>
      <c r="I209" s="190">
        <v>61</v>
      </c>
      <c r="J209" s="191"/>
      <c r="K209" s="191"/>
      <c r="L209" s="192"/>
      <c r="M209" s="48"/>
      <c r="N209" s="48"/>
      <c r="O209" s="48"/>
      <c r="P209" s="121">
        <f t="shared" si="19"/>
        <v>95</v>
      </c>
    </row>
    <row r="210" spans="1:16" x14ac:dyDescent="0.3">
      <c r="A210" s="169" t="s">
        <v>26</v>
      </c>
      <c r="B210" s="170"/>
      <c r="C210" s="48"/>
      <c r="D210" s="48"/>
      <c r="E210" s="193">
        <v>28</v>
      </c>
      <c r="F210" s="194"/>
      <c r="G210" s="195"/>
      <c r="H210" s="62"/>
      <c r="I210" s="193">
        <v>53</v>
      </c>
      <c r="J210" s="194"/>
      <c r="K210" s="195"/>
      <c r="L210" s="49"/>
      <c r="M210" s="49"/>
      <c r="N210" s="49"/>
      <c r="O210" s="48"/>
      <c r="P210" s="121">
        <f t="shared" si="19"/>
        <v>81</v>
      </c>
    </row>
    <row r="211" spans="1:16" x14ac:dyDescent="0.3">
      <c r="A211" s="169" t="s">
        <v>27</v>
      </c>
      <c r="B211" s="170"/>
      <c r="C211" s="48"/>
      <c r="D211" s="48"/>
      <c r="E211" s="182">
        <v>41</v>
      </c>
      <c r="F211" s="183"/>
      <c r="G211" s="184"/>
      <c r="H211" s="62"/>
      <c r="I211" s="182">
        <v>31</v>
      </c>
      <c r="J211" s="183"/>
      <c r="K211" s="184"/>
      <c r="L211" s="49"/>
      <c r="M211" s="48"/>
      <c r="N211" s="48"/>
      <c r="O211" s="48"/>
      <c r="P211" s="121">
        <f t="shared" si="19"/>
        <v>72</v>
      </c>
    </row>
    <row r="212" spans="1:16" x14ac:dyDescent="0.3">
      <c r="A212" s="171" t="s">
        <v>28</v>
      </c>
      <c r="B212" s="172"/>
      <c r="C212" s="50"/>
      <c r="D212" s="50"/>
      <c r="E212" s="179">
        <v>28</v>
      </c>
      <c r="F212" s="180"/>
      <c r="G212" s="181"/>
      <c r="H212" s="63"/>
      <c r="I212" s="179">
        <v>31</v>
      </c>
      <c r="J212" s="180"/>
      <c r="K212" s="181"/>
      <c r="L212" s="51"/>
      <c r="M212" s="50"/>
      <c r="N212" s="50"/>
      <c r="O212" s="50"/>
      <c r="P212" s="122">
        <f t="shared" si="19"/>
        <v>59</v>
      </c>
    </row>
    <row r="213" spans="1:16" x14ac:dyDescent="0.3">
      <c r="A213" s="64" t="s">
        <v>3</v>
      </c>
      <c r="B213" s="65"/>
      <c r="C213" s="66">
        <v>0</v>
      </c>
      <c r="D213" s="66">
        <v>0</v>
      </c>
      <c r="E213" s="66">
        <f>SUM(E208:G212)</f>
        <v>158</v>
      </c>
      <c r="F213" s="66">
        <f>SUM(E208:G212)</f>
        <v>158</v>
      </c>
      <c r="G213" s="66">
        <f>SUM(E208:G212)</f>
        <v>158</v>
      </c>
      <c r="H213" s="68"/>
      <c r="I213" s="66">
        <f>SUM(I208,I209,I210,I211,I212)</f>
        <v>230</v>
      </c>
      <c r="J213" s="66">
        <f>SUM(I208,I209,I210,I211,I212)</f>
        <v>230</v>
      </c>
      <c r="K213" s="66">
        <f>SUM(I208,I209,I210,I211,I212)</f>
        <v>230</v>
      </c>
      <c r="L213" s="66">
        <f>SUM(I208,I209)</f>
        <v>115</v>
      </c>
      <c r="M213" s="66">
        <v>0</v>
      </c>
      <c r="N213" s="66">
        <v>0</v>
      </c>
      <c r="O213" s="66">
        <v>0</v>
      </c>
      <c r="P213" s="66">
        <f t="shared" si="19"/>
        <v>1279</v>
      </c>
    </row>
    <row r="214" spans="1:16" x14ac:dyDescent="0.3">
      <c r="A214" s="69" t="s">
        <v>4</v>
      </c>
      <c r="B214" s="70"/>
      <c r="C214" s="71">
        <v>0</v>
      </c>
      <c r="D214" s="71">
        <v>0</v>
      </c>
      <c r="E214" s="71">
        <f>COUNTA(E208:G212)</f>
        <v>5</v>
      </c>
      <c r="F214" s="71">
        <f>COUNTA(E208:G212)</f>
        <v>5</v>
      </c>
      <c r="G214" s="71">
        <f>COUNTA(E208:G212)</f>
        <v>5</v>
      </c>
      <c r="H214" s="68"/>
      <c r="I214" s="71">
        <f>COUNTA(I208,I209,I210,I211,I212)</f>
        <v>5</v>
      </c>
      <c r="J214" s="71">
        <f>COUNTA(I208,I209,I210,I211,I212)</f>
        <v>5</v>
      </c>
      <c r="K214" s="71">
        <f>COUNTA(I208,I209,I210,I211,I212)</f>
        <v>5</v>
      </c>
      <c r="L214" s="71">
        <v>2</v>
      </c>
      <c r="M214" s="71">
        <v>0</v>
      </c>
      <c r="N214" s="71">
        <v>0</v>
      </c>
      <c r="O214" s="71">
        <v>0</v>
      </c>
      <c r="P214" s="71">
        <f>IF(SUM(C214:O214)&gt;35,35,SUM(C214:O214))</f>
        <v>32</v>
      </c>
    </row>
    <row r="215" spans="1:16" ht="21" x14ac:dyDescent="0.35">
      <c r="A215" s="56" t="s">
        <v>88</v>
      </c>
      <c r="C215" s="59">
        <v>844</v>
      </c>
      <c r="D215" s="56"/>
      <c r="E215" s="56"/>
      <c r="F215" s="8"/>
      <c r="G215" s="8"/>
      <c r="H215" s="41"/>
      <c r="I215" s="9"/>
      <c r="J215" s="9"/>
      <c r="K215" s="9"/>
      <c r="L215" s="9"/>
      <c r="M215" s="9"/>
      <c r="N215" s="8"/>
      <c r="O215" s="8"/>
      <c r="P215" s="123"/>
    </row>
    <row r="216" spans="1:16" x14ac:dyDescent="0.3">
      <c r="A216" s="42" t="s">
        <v>7</v>
      </c>
      <c r="C216" s="72" t="s">
        <v>33</v>
      </c>
      <c r="D216" s="16" t="s">
        <v>9</v>
      </c>
      <c r="E216" s="43" t="s">
        <v>8</v>
      </c>
      <c r="F216" s="1" t="s">
        <v>10</v>
      </c>
      <c r="G216" s="43" t="s">
        <v>8</v>
      </c>
      <c r="H216" s="1" t="s">
        <v>29</v>
      </c>
    </row>
    <row r="217" spans="1:16" x14ac:dyDescent="0.3">
      <c r="A217" s="175" t="s">
        <v>0</v>
      </c>
      <c r="B217" s="53" t="s">
        <v>74</v>
      </c>
      <c r="C217" s="52">
        <v>1</v>
      </c>
      <c r="D217" s="52">
        <v>2</v>
      </c>
      <c r="E217" s="52">
        <v>3</v>
      </c>
      <c r="F217" s="52">
        <v>4</v>
      </c>
      <c r="G217" s="52">
        <v>5</v>
      </c>
      <c r="H217" s="52">
        <v>6</v>
      </c>
      <c r="I217" s="52">
        <v>7</v>
      </c>
      <c r="J217" s="52">
        <v>8</v>
      </c>
      <c r="K217" s="52">
        <v>9</v>
      </c>
      <c r="L217" s="52">
        <v>10</v>
      </c>
      <c r="M217" s="52">
        <v>11</v>
      </c>
      <c r="N217" s="52">
        <v>12</v>
      </c>
      <c r="O217" s="52">
        <v>13</v>
      </c>
      <c r="P217" s="177" t="s">
        <v>2</v>
      </c>
    </row>
    <row r="218" spans="1:16" x14ac:dyDescent="0.3">
      <c r="A218" s="176"/>
      <c r="B218" s="54" t="s">
        <v>1</v>
      </c>
      <c r="C218" s="55" t="s">
        <v>75</v>
      </c>
      <c r="D218" s="55" t="s">
        <v>76</v>
      </c>
      <c r="E218" s="55" t="s">
        <v>77</v>
      </c>
      <c r="F218" s="55" t="s">
        <v>78</v>
      </c>
      <c r="G218" s="55" t="s">
        <v>79</v>
      </c>
      <c r="H218" s="55" t="s">
        <v>80</v>
      </c>
      <c r="I218" s="55" t="s">
        <v>81</v>
      </c>
      <c r="J218" s="55" t="s">
        <v>82</v>
      </c>
      <c r="K218" s="55" t="s">
        <v>83</v>
      </c>
      <c r="L218" s="55" t="s">
        <v>84</v>
      </c>
      <c r="M218" s="55" t="s">
        <v>85</v>
      </c>
      <c r="N218" s="55" t="s">
        <v>86</v>
      </c>
      <c r="O218" s="55" t="s">
        <v>87</v>
      </c>
      <c r="P218" s="178"/>
    </row>
    <row r="219" spans="1:16" x14ac:dyDescent="0.3">
      <c r="A219" s="173" t="s">
        <v>24</v>
      </c>
      <c r="B219" s="174"/>
      <c r="C219" s="47"/>
      <c r="D219" s="47"/>
      <c r="E219" s="187">
        <v>51</v>
      </c>
      <c r="F219" s="188"/>
      <c r="G219" s="189"/>
      <c r="H219" s="60"/>
      <c r="I219" s="187">
        <v>59</v>
      </c>
      <c r="J219" s="188"/>
      <c r="K219" s="189"/>
      <c r="L219" s="47"/>
      <c r="M219" s="113"/>
      <c r="N219" s="113"/>
      <c r="O219" s="113"/>
      <c r="P219" s="120">
        <f t="shared" ref="P219:P224" si="20">SUM(C219:O219)</f>
        <v>110</v>
      </c>
    </row>
    <row r="220" spans="1:16" x14ac:dyDescent="0.3">
      <c r="A220" s="169" t="s">
        <v>25</v>
      </c>
      <c r="B220" s="170"/>
      <c r="C220" s="48"/>
      <c r="D220" s="48"/>
      <c r="E220" s="190">
        <v>44</v>
      </c>
      <c r="F220" s="191"/>
      <c r="G220" s="192"/>
      <c r="H220" s="61"/>
      <c r="I220" s="190">
        <v>39</v>
      </c>
      <c r="J220" s="191"/>
      <c r="K220" s="192"/>
      <c r="L220" s="49"/>
      <c r="M220" s="48"/>
      <c r="N220" s="48"/>
      <c r="O220" s="48"/>
      <c r="P220" s="121">
        <f t="shared" si="20"/>
        <v>83</v>
      </c>
    </row>
    <row r="221" spans="1:16" x14ac:dyDescent="0.3">
      <c r="A221" s="169" t="s">
        <v>26</v>
      </c>
      <c r="B221" s="170"/>
      <c r="C221" s="48"/>
      <c r="D221" s="48"/>
      <c r="E221" s="193">
        <v>41</v>
      </c>
      <c r="F221" s="194"/>
      <c r="G221" s="195"/>
      <c r="H221" s="62"/>
      <c r="I221" s="193">
        <v>43</v>
      </c>
      <c r="J221" s="194"/>
      <c r="K221" s="195"/>
      <c r="L221" s="49"/>
      <c r="M221" s="49"/>
      <c r="N221" s="49"/>
      <c r="O221" s="48"/>
      <c r="P221" s="121">
        <f t="shared" si="20"/>
        <v>84</v>
      </c>
    </row>
    <row r="222" spans="1:16" x14ac:dyDescent="0.3">
      <c r="A222" s="169" t="s">
        <v>27</v>
      </c>
      <c r="B222" s="170"/>
      <c r="C222" s="48"/>
      <c r="D222" s="48"/>
      <c r="E222" s="182">
        <v>44</v>
      </c>
      <c r="F222" s="183"/>
      <c r="G222" s="184"/>
      <c r="H222" s="62"/>
      <c r="I222" s="182">
        <v>59</v>
      </c>
      <c r="J222" s="183"/>
      <c r="K222" s="184"/>
      <c r="L222" s="49"/>
      <c r="M222" s="48"/>
      <c r="N222" s="48"/>
      <c r="O222" s="48"/>
      <c r="P222" s="121">
        <f t="shared" si="20"/>
        <v>103</v>
      </c>
    </row>
    <row r="223" spans="1:16" x14ac:dyDescent="0.3">
      <c r="A223" s="171" t="s">
        <v>28</v>
      </c>
      <c r="B223" s="172"/>
      <c r="C223" s="50"/>
      <c r="D223" s="50"/>
      <c r="E223" s="179">
        <v>77</v>
      </c>
      <c r="F223" s="180"/>
      <c r="G223" s="181"/>
      <c r="H223" s="63"/>
      <c r="I223" s="51"/>
      <c r="J223" s="51"/>
      <c r="K223" s="51"/>
      <c r="L223" s="51"/>
      <c r="M223" s="50"/>
      <c r="N223" s="50"/>
      <c r="O223" s="50"/>
      <c r="P223" s="122">
        <f t="shared" si="20"/>
        <v>77</v>
      </c>
    </row>
    <row r="224" spans="1:16" x14ac:dyDescent="0.3">
      <c r="A224" s="64" t="s">
        <v>3</v>
      </c>
      <c r="B224" s="65"/>
      <c r="C224" s="66">
        <v>0</v>
      </c>
      <c r="D224" s="66">
        <v>0</v>
      </c>
      <c r="E224" s="66">
        <f>SUM(E219:G223)</f>
        <v>257</v>
      </c>
      <c r="F224" s="66">
        <f>SUM(E219:G223)</f>
        <v>257</v>
      </c>
      <c r="G224" s="66">
        <f>SUM(E219:G223)</f>
        <v>257</v>
      </c>
      <c r="H224" s="68"/>
      <c r="I224" s="66">
        <f>SUM(I219:K223)</f>
        <v>200</v>
      </c>
      <c r="J224" s="66">
        <f>SUM(I219:K223)</f>
        <v>200</v>
      </c>
      <c r="K224" s="66">
        <f>SUM(I219:K223)</f>
        <v>200</v>
      </c>
      <c r="L224" s="66">
        <v>0</v>
      </c>
      <c r="M224" s="66">
        <f>SUM(L221,M223)</f>
        <v>0</v>
      </c>
      <c r="N224" s="66">
        <f>SUM(L221,M223)</f>
        <v>0</v>
      </c>
      <c r="O224" s="66">
        <f>SUM(L221,M223)</f>
        <v>0</v>
      </c>
      <c r="P224" s="66">
        <f t="shared" si="20"/>
        <v>1371</v>
      </c>
    </row>
    <row r="225" spans="1:16" x14ac:dyDescent="0.3">
      <c r="A225" s="69" t="s">
        <v>4</v>
      </c>
      <c r="B225" s="70"/>
      <c r="C225" s="71">
        <v>0</v>
      </c>
      <c r="D225" s="71">
        <v>0</v>
      </c>
      <c r="E225" s="71">
        <f>COUNTA(E219:G223)</f>
        <v>5</v>
      </c>
      <c r="F225" s="71">
        <f>COUNTA(E219:G223)</f>
        <v>5</v>
      </c>
      <c r="G225" s="71">
        <f>COUNTA(E219:G223)</f>
        <v>5</v>
      </c>
      <c r="H225" s="68"/>
      <c r="I225" s="71">
        <f>COUNTA(I219:K223)</f>
        <v>4</v>
      </c>
      <c r="J225" s="71">
        <f>COUNTA(I219:K223)</f>
        <v>4</v>
      </c>
      <c r="K225" s="71">
        <f>COUNTA(I219:K223)</f>
        <v>4</v>
      </c>
      <c r="L225" s="71">
        <v>0</v>
      </c>
      <c r="M225" s="71">
        <v>0</v>
      </c>
      <c r="N225" s="71">
        <v>0</v>
      </c>
      <c r="O225" s="71">
        <v>0</v>
      </c>
      <c r="P225" s="71">
        <f>IF(SUM(C225:O225)&gt;35,35,SUM(C225:O225))</f>
        <v>27</v>
      </c>
    </row>
    <row r="226" spans="1:16" x14ac:dyDescent="0.3">
      <c r="A226" s="42" t="s">
        <v>7</v>
      </c>
      <c r="C226" s="43" t="s">
        <v>45</v>
      </c>
      <c r="D226" s="1" t="s">
        <v>9</v>
      </c>
      <c r="E226" s="72" t="s">
        <v>33</v>
      </c>
      <c r="F226" s="16" t="s">
        <v>10</v>
      </c>
      <c r="G226" s="43" t="s">
        <v>8</v>
      </c>
      <c r="H226" s="1" t="s">
        <v>29</v>
      </c>
    </row>
    <row r="227" spans="1:16" x14ac:dyDescent="0.3">
      <c r="A227" s="175" t="s">
        <v>0</v>
      </c>
      <c r="B227" s="53" t="s">
        <v>74</v>
      </c>
      <c r="C227" s="52">
        <v>1</v>
      </c>
      <c r="D227" s="52">
        <v>2</v>
      </c>
      <c r="E227" s="52">
        <v>3</v>
      </c>
      <c r="F227" s="52">
        <v>4</v>
      </c>
      <c r="G227" s="52">
        <v>5</v>
      </c>
      <c r="H227" s="52">
        <v>6</v>
      </c>
      <c r="I227" s="52">
        <v>7</v>
      </c>
      <c r="J227" s="52">
        <v>8</v>
      </c>
      <c r="K227" s="52">
        <v>9</v>
      </c>
      <c r="L227" s="52">
        <v>10</v>
      </c>
      <c r="M227" s="52">
        <v>11</v>
      </c>
      <c r="N227" s="52">
        <v>12</v>
      </c>
      <c r="O227" s="52">
        <v>13</v>
      </c>
      <c r="P227" s="177" t="s">
        <v>2</v>
      </c>
    </row>
    <row r="228" spans="1:16" x14ac:dyDescent="0.3">
      <c r="A228" s="176"/>
      <c r="B228" s="54" t="s">
        <v>1</v>
      </c>
      <c r="C228" s="55" t="s">
        <v>75</v>
      </c>
      <c r="D228" s="55" t="s">
        <v>76</v>
      </c>
      <c r="E228" s="55" t="s">
        <v>77</v>
      </c>
      <c r="F228" s="55" t="s">
        <v>78</v>
      </c>
      <c r="G228" s="55" t="s">
        <v>79</v>
      </c>
      <c r="H228" s="55" t="s">
        <v>80</v>
      </c>
      <c r="I228" s="55" t="s">
        <v>81</v>
      </c>
      <c r="J228" s="55" t="s">
        <v>82</v>
      </c>
      <c r="K228" s="55" t="s">
        <v>83</v>
      </c>
      <c r="L228" s="55" t="s">
        <v>84</v>
      </c>
      <c r="M228" s="55" t="s">
        <v>85</v>
      </c>
      <c r="N228" s="55" t="s">
        <v>86</v>
      </c>
      <c r="O228" s="55" t="s">
        <v>87</v>
      </c>
      <c r="P228" s="178"/>
    </row>
    <row r="229" spans="1:16" x14ac:dyDescent="0.3">
      <c r="A229" s="173" t="s">
        <v>24</v>
      </c>
      <c r="B229" s="174"/>
      <c r="C229" s="47"/>
      <c r="D229" s="47"/>
      <c r="E229" s="113"/>
      <c r="F229" s="113"/>
      <c r="G229" s="113"/>
      <c r="H229" s="60"/>
      <c r="I229" s="113"/>
      <c r="J229" s="113"/>
      <c r="K229" s="113"/>
      <c r="L229" s="47"/>
      <c r="M229" s="113"/>
      <c r="N229" s="113"/>
      <c r="O229" s="113"/>
      <c r="P229" s="120">
        <f>SUM(C229:O229)</f>
        <v>0</v>
      </c>
    </row>
    <row r="230" spans="1:16" x14ac:dyDescent="0.3">
      <c r="A230" s="169" t="s">
        <v>25</v>
      </c>
      <c r="B230" s="170"/>
      <c r="C230" s="48"/>
      <c r="D230" s="48"/>
      <c r="E230" s="49"/>
      <c r="F230" s="49"/>
      <c r="G230" s="49"/>
      <c r="H230" s="61"/>
      <c r="I230" s="49"/>
      <c r="J230" s="49"/>
      <c r="K230" s="49"/>
      <c r="L230" s="49"/>
      <c r="M230" s="48"/>
      <c r="N230" s="48"/>
      <c r="O230" s="48"/>
      <c r="P230" s="121">
        <f t="shared" ref="P230:P233" si="21">SUM(C230:O230)</f>
        <v>0</v>
      </c>
    </row>
    <row r="231" spans="1:16" x14ac:dyDescent="0.3">
      <c r="A231" s="169" t="s">
        <v>26</v>
      </c>
      <c r="B231" s="170"/>
      <c r="C231" s="48"/>
      <c r="D231" s="48"/>
      <c r="E231" s="49"/>
      <c r="F231" s="49"/>
      <c r="G231" s="49"/>
      <c r="H231" s="62"/>
      <c r="I231" s="48"/>
      <c r="J231" s="48"/>
      <c r="K231" s="48"/>
      <c r="L231" s="49"/>
      <c r="M231" s="49"/>
      <c r="N231" s="49"/>
      <c r="O231" s="48"/>
      <c r="P231" s="121">
        <f t="shared" si="21"/>
        <v>0</v>
      </c>
    </row>
    <row r="232" spans="1:16" x14ac:dyDescent="0.3">
      <c r="A232" s="169" t="s">
        <v>27</v>
      </c>
      <c r="B232" s="170"/>
      <c r="C232" s="48"/>
      <c r="D232" s="48"/>
      <c r="E232" s="49"/>
      <c r="F232" s="49"/>
      <c r="G232" s="49"/>
      <c r="H232" s="62"/>
      <c r="I232" s="49"/>
      <c r="J232" s="49"/>
      <c r="K232" s="49"/>
      <c r="L232" s="49"/>
      <c r="M232" s="48"/>
      <c r="N232" s="48"/>
      <c r="O232" s="48"/>
      <c r="P232" s="121">
        <f t="shared" si="21"/>
        <v>0</v>
      </c>
    </row>
    <row r="233" spans="1:16" x14ac:dyDescent="0.3">
      <c r="A233" s="171" t="s">
        <v>28</v>
      </c>
      <c r="B233" s="172"/>
      <c r="C233" s="50"/>
      <c r="D233" s="50"/>
      <c r="E233" s="51"/>
      <c r="F233" s="51"/>
      <c r="G233" s="51"/>
      <c r="H233" s="63"/>
      <c r="I233" s="51"/>
      <c r="J233" s="51"/>
      <c r="K233" s="51"/>
      <c r="L233" s="51"/>
      <c r="M233" s="50"/>
      <c r="N233" s="50"/>
      <c r="O233" s="50"/>
      <c r="P233" s="122">
        <f t="shared" si="21"/>
        <v>0</v>
      </c>
    </row>
    <row r="234" spans="1:16" x14ac:dyDescent="0.3">
      <c r="A234" s="64" t="s">
        <v>3</v>
      </c>
      <c r="B234" s="65"/>
      <c r="C234" s="66">
        <v>0</v>
      </c>
      <c r="D234" s="66">
        <v>0</v>
      </c>
      <c r="E234" s="66">
        <f>SUM(E229:G233)</f>
        <v>0</v>
      </c>
      <c r="F234" s="66">
        <f>SUM(E229:G233)</f>
        <v>0</v>
      </c>
      <c r="G234" s="66">
        <f>SUM(E229:G233)</f>
        <v>0</v>
      </c>
      <c r="H234" s="68"/>
      <c r="I234" s="66">
        <f>SUM(I229:L233)</f>
        <v>0</v>
      </c>
      <c r="J234" s="66">
        <f>SUM(I229:L233)</f>
        <v>0</v>
      </c>
      <c r="K234" s="66">
        <f>SUM(I229,I230,I231,I232,I233)</f>
        <v>0</v>
      </c>
      <c r="L234" s="66">
        <f>SUM(I230,I233)</f>
        <v>0</v>
      </c>
      <c r="M234" s="66">
        <v>0</v>
      </c>
      <c r="N234" s="66">
        <v>0</v>
      </c>
      <c r="O234" s="66">
        <v>0</v>
      </c>
      <c r="P234" s="66">
        <f>SUM(C234:O234)</f>
        <v>0</v>
      </c>
    </row>
    <row r="235" spans="1:16" x14ac:dyDescent="0.3">
      <c r="A235" s="69" t="s">
        <v>4</v>
      </c>
      <c r="B235" s="70"/>
      <c r="C235" s="71">
        <v>0</v>
      </c>
      <c r="D235" s="71">
        <v>0</v>
      </c>
      <c r="E235" s="71">
        <v>0</v>
      </c>
      <c r="F235" s="71">
        <v>0</v>
      </c>
      <c r="G235" s="71">
        <v>0</v>
      </c>
      <c r="H235" s="68"/>
      <c r="I235" s="71">
        <v>0</v>
      </c>
      <c r="J235" s="71">
        <v>0</v>
      </c>
      <c r="K235" s="71">
        <v>0</v>
      </c>
      <c r="L235" s="71">
        <v>0</v>
      </c>
      <c r="M235" s="71">
        <v>0</v>
      </c>
      <c r="N235" s="71">
        <v>0</v>
      </c>
      <c r="O235" s="71">
        <v>0</v>
      </c>
      <c r="P235" s="71">
        <f>IF(SUM(C235:O235)&gt;35,35,SUM(C235:O235))</f>
        <v>0</v>
      </c>
    </row>
    <row r="236" spans="1:16" ht="21" x14ac:dyDescent="0.35">
      <c r="A236" s="56" t="s">
        <v>88</v>
      </c>
      <c r="C236" s="59">
        <v>851</v>
      </c>
      <c r="D236" s="56"/>
      <c r="E236" s="56"/>
      <c r="F236" s="8"/>
      <c r="G236" s="8"/>
      <c r="H236" s="41"/>
      <c r="I236" s="9"/>
      <c r="J236" s="9"/>
      <c r="K236" s="9"/>
      <c r="L236" s="9"/>
      <c r="M236" s="9"/>
      <c r="N236" s="8"/>
      <c r="O236" s="8"/>
      <c r="P236" s="123"/>
    </row>
    <row r="237" spans="1:16" x14ac:dyDescent="0.3">
      <c r="A237" s="42" t="s">
        <v>7</v>
      </c>
      <c r="C237" s="72" t="s">
        <v>33</v>
      </c>
      <c r="D237" s="16" t="s">
        <v>9</v>
      </c>
      <c r="E237" s="43" t="s">
        <v>8</v>
      </c>
      <c r="F237" s="1" t="s">
        <v>10</v>
      </c>
      <c r="G237" s="43" t="s">
        <v>8</v>
      </c>
      <c r="H237" s="1" t="s">
        <v>29</v>
      </c>
    </row>
    <row r="238" spans="1:16" x14ac:dyDescent="0.3">
      <c r="A238" s="175" t="s">
        <v>0</v>
      </c>
      <c r="B238" s="53" t="s">
        <v>74</v>
      </c>
      <c r="C238" s="52">
        <v>1</v>
      </c>
      <c r="D238" s="52">
        <v>2</v>
      </c>
      <c r="E238" s="52">
        <v>3</v>
      </c>
      <c r="F238" s="52">
        <v>4</v>
      </c>
      <c r="G238" s="52">
        <v>5</v>
      </c>
      <c r="H238" s="52">
        <v>6</v>
      </c>
      <c r="I238" s="52">
        <v>7</v>
      </c>
      <c r="J238" s="52">
        <v>8</v>
      </c>
      <c r="K238" s="52">
        <v>9</v>
      </c>
      <c r="L238" s="52">
        <v>10</v>
      </c>
      <c r="M238" s="52">
        <v>11</v>
      </c>
      <c r="N238" s="52">
        <v>12</v>
      </c>
      <c r="O238" s="52">
        <v>13</v>
      </c>
      <c r="P238" s="177" t="s">
        <v>2</v>
      </c>
    </row>
    <row r="239" spans="1:16" x14ac:dyDescent="0.3">
      <c r="A239" s="176"/>
      <c r="B239" s="54" t="s">
        <v>1</v>
      </c>
      <c r="C239" s="55" t="s">
        <v>75</v>
      </c>
      <c r="D239" s="55" t="s">
        <v>76</v>
      </c>
      <c r="E239" s="55" t="s">
        <v>77</v>
      </c>
      <c r="F239" s="55" t="s">
        <v>78</v>
      </c>
      <c r="G239" s="55" t="s">
        <v>79</v>
      </c>
      <c r="H239" s="55" t="s">
        <v>80</v>
      </c>
      <c r="I239" s="55" t="s">
        <v>81</v>
      </c>
      <c r="J239" s="55" t="s">
        <v>82</v>
      </c>
      <c r="K239" s="55" t="s">
        <v>83</v>
      </c>
      <c r="L239" s="55" t="s">
        <v>84</v>
      </c>
      <c r="M239" s="55" t="s">
        <v>85</v>
      </c>
      <c r="N239" s="55" t="s">
        <v>86</v>
      </c>
      <c r="O239" s="55" t="s">
        <v>87</v>
      </c>
      <c r="P239" s="178"/>
    </row>
    <row r="240" spans="1:16" x14ac:dyDescent="0.3">
      <c r="A240" s="173" t="s">
        <v>24</v>
      </c>
      <c r="B240" s="174"/>
      <c r="C240" s="47"/>
      <c r="D240" s="47"/>
      <c r="E240" s="187">
        <v>30</v>
      </c>
      <c r="F240" s="188"/>
      <c r="G240" s="189"/>
      <c r="H240" s="60"/>
      <c r="I240" s="113"/>
      <c r="J240" s="113"/>
      <c r="K240" s="113"/>
      <c r="L240" s="47"/>
      <c r="M240" s="113"/>
      <c r="N240" s="113"/>
      <c r="O240" s="113"/>
      <c r="P240" s="120">
        <f t="shared" ref="P240:P245" si="22">SUM(C240:O240)</f>
        <v>30</v>
      </c>
    </row>
    <row r="241" spans="1:16" x14ac:dyDescent="0.3">
      <c r="A241" s="169" t="s">
        <v>25</v>
      </c>
      <c r="B241" s="170"/>
      <c r="C241" s="48"/>
      <c r="D241" s="48"/>
      <c r="E241" s="190">
        <v>51</v>
      </c>
      <c r="F241" s="191"/>
      <c r="G241" s="192"/>
      <c r="H241" s="61"/>
      <c r="I241" s="49"/>
      <c r="J241" s="49"/>
      <c r="K241" s="49"/>
      <c r="L241" s="49"/>
      <c r="M241" s="48"/>
      <c r="N241" s="48"/>
      <c r="O241" s="48"/>
      <c r="P241" s="121">
        <f t="shared" si="22"/>
        <v>51</v>
      </c>
    </row>
    <row r="242" spans="1:16" x14ac:dyDescent="0.3">
      <c r="A242" s="169" t="s">
        <v>26</v>
      </c>
      <c r="B242" s="170"/>
      <c r="C242" s="48"/>
      <c r="D242" s="48"/>
      <c r="E242" s="49"/>
      <c r="F242" s="49"/>
      <c r="G242" s="49"/>
      <c r="H242" s="62"/>
      <c r="I242" s="48"/>
      <c r="J242" s="48"/>
      <c r="K242" s="48"/>
      <c r="L242" s="49"/>
      <c r="M242" s="49"/>
      <c r="N242" s="49"/>
      <c r="O242" s="48"/>
      <c r="P242" s="121">
        <f t="shared" si="22"/>
        <v>0</v>
      </c>
    </row>
    <row r="243" spans="1:16" x14ac:dyDescent="0.3">
      <c r="A243" s="169" t="s">
        <v>27</v>
      </c>
      <c r="B243" s="170"/>
      <c r="C243" s="48"/>
      <c r="D243" s="48"/>
      <c r="E243" s="49"/>
      <c r="F243" s="49"/>
      <c r="G243" s="49"/>
      <c r="H243" s="62"/>
      <c r="I243" s="49"/>
      <c r="J243" s="49"/>
      <c r="K243" s="49"/>
      <c r="L243" s="49"/>
      <c r="M243" s="48"/>
      <c r="N243" s="48"/>
      <c r="O243" s="48"/>
      <c r="P243" s="121">
        <f t="shared" si="22"/>
        <v>0</v>
      </c>
    </row>
    <row r="244" spans="1:16" x14ac:dyDescent="0.3">
      <c r="A244" s="171" t="s">
        <v>28</v>
      </c>
      <c r="B244" s="172"/>
      <c r="C244" s="50"/>
      <c r="D244" s="50"/>
      <c r="E244" s="51"/>
      <c r="F244" s="51"/>
      <c r="G244" s="51"/>
      <c r="H244" s="63"/>
      <c r="I244" s="179">
        <v>106</v>
      </c>
      <c r="J244" s="180"/>
      <c r="K244" s="181"/>
      <c r="L244" s="51"/>
      <c r="M244" s="50"/>
      <c r="N244" s="50"/>
      <c r="O244" s="50"/>
      <c r="P244" s="122">
        <f t="shared" si="22"/>
        <v>106</v>
      </c>
    </row>
    <row r="245" spans="1:16" x14ac:dyDescent="0.3">
      <c r="A245" s="64" t="s">
        <v>3</v>
      </c>
      <c r="B245" s="65"/>
      <c r="C245" s="66">
        <v>0</v>
      </c>
      <c r="D245" s="66">
        <v>0</v>
      </c>
      <c r="E245" s="66">
        <f>SUM(E240:G241)</f>
        <v>81</v>
      </c>
      <c r="F245" s="66">
        <f>SUM(E240:G241)</f>
        <v>81</v>
      </c>
      <c r="G245" s="66">
        <f>SUM(E240:G241)</f>
        <v>81</v>
      </c>
      <c r="H245" s="68"/>
      <c r="I245" s="66">
        <f>I244</f>
        <v>106</v>
      </c>
      <c r="J245" s="66">
        <f>I244</f>
        <v>106</v>
      </c>
      <c r="K245" s="66">
        <f>I244</f>
        <v>106</v>
      </c>
      <c r="L245" s="66">
        <v>0</v>
      </c>
      <c r="M245" s="66">
        <f>M243</f>
        <v>0</v>
      </c>
      <c r="N245" s="66">
        <f>M243</f>
        <v>0</v>
      </c>
      <c r="O245" s="66">
        <f>M243</f>
        <v>0</v>
      </c>
      <c r="P245" s="66">
        <f t="shared" si="22"/>
        <v>561</v>
      </c>
    </row>
    <row r="246" spans="1:16" x14ac:dyDescent="0.3">
      <c r="A246" s="69" t="s">
        <v>4</v>
      </c>
      <c r="B246" s="70"/>
      <c r="C246" s="71">
        <v>0</v>
      </c>
      <c r="D246" s="71">
        <v>0</v>
      </c>
      <c r="E246" s="71">
        <v>2</v>
      </c>
      <c r="F246" s="71">
        <v>2</v>
      </c>
      <c r="G246" s="71">
        <v>2</v>
      </c>
      <c r="H246" s="68"/>
      <c r="I246" s="71">
        <v>1</v>
      </c>
      <c r="J246" s="71">
        <v>1</v>
      </c>
      <c r="K246" s="71">
        <v>1</v>
      </c>
      <c r="L246" s="71">
        <v>0</v>
      </c>
      <c r="M246" s="71">
        <v>0</v>
      </c>
      <c r="N246" s="71">
        <v>0</v>
      </c>
      <c r="O246" s="71">
        <v>0</v>
      </c>
      <c r="P246" s="71">
        <f>IF(SUM(C246:O246)&gt;35,35,SUM(C246:O246))</f>
        <v>9</v>
      </c>
    </row>
    <row r="247" spans="1:16" x14ac:dyDescent="0.3">
      <c r="A247" s="42" t="s">
        <v>7</v>
      </c>
      <c r="C247" s="43" t="s">
        <v>45</v>
      </c>
      <c r="D247" s="1" t="s">
        <v>9</v>
      </c>
      <c r="E247" s="72" t="s">
        <v>33</v>
      </c>
      <c r="F247" s="16" t="s">
        <v>10</v>
      </c>
      <c r="G247" s="43" t="s">
        <v>8</v>
      </c>
      <c r="H247" s="1" t="s">
        <v>29</v>
      </c>
    </row>
    <row r="248" spans="1:16" x14ac:dyDescent="0.3">
      <c r="A248" s="175" t="s">
        <v>0</v>
      </c>
      <c r="B248" s="53" t="s">
        <v>74</v>
      </c>
      <c r="C248" s="52">
        <v>1</v>
      </c>
      <c r="D248" s="52">
        <v>2</v>
      </c>
      <c r="E248" s="52">
        <v>3</v>
      </c>
      <c r="F248" s="52">
        <v>4</v>
      </c>
      <c r="G248" s="52">
        <v>5</v>
      </c>
      <c r="H248" s="52">
        <v>6</v>
      </c>
      <c r="I248" s="52">
        <v>7</v>
      </c>
      <c r="J248" s="52">
        <v>8</v>
      </c>
      <c r="K248" s="52">
        <v>9</v>
      </c>
      <c r="L248" s="52">
        <v>10</v>
      </c>
      <c r="M248" s="52">
        <v>11</v>
      </c>
      <c r="N248" s="52">
        <v>12</v>
      </c>
      <c r="O248" s="52">
        <v>13</v>
      </c>
      <c r="P248" s="177" t="s">
        <v>2</v>
      </c>
    </row>
    <row r="249" spans="1:16" x14ac:dyDescent="0.3">
      <c r="A249" s="176"/>
      <c r="B249" s="54" t="s">
        <v>1</v>
      </c>
      <c r="C249" s="55" t="s">
        <v>75</v>
      </c>
      <c r="D249" s="55" t="s">
        <v>76</v>
      </c>
      <c r="E249" s="55" t="s">
        <v>77</v>
      </c>
      <c r="F249" s="55" t="s">
        <v>78</v>
      </c>
      <c r="G249" s="55" t="s">
        <v>79</v>
      </c>
      <c r="H249" s="55" t="s">
        <v>80</v>
      </c>
      <c r="I249" s="55" t="s">
        <v>81</v>
      </c>
      <c r="J249" s="55" t="s">
        <v>82</v>
      </c>
      <c r="K249" s="55" t="s">
        <v>83</v>
      </c>
      <c r="L249" s="55" t="s">
        <v>84</v>
      </c>
      <c r="M249" s="55" t="s">
        <v>85</v>
      </c>
      <c r="N249" s="55" t="s">
        <v>86</v>
      </c>
      <c r="O249" s="55" t="s">
        <v>87</v>
      </c>
      <c r="P249" s="178"/>
    </row>
    <row r="250" spans="1:16" x14ac:dyDescent="0.3">
      <c r="A250" s="173" t="s">
        <v>24</v>
      </c>
      <c r="B250" s="174"/>
      <c r="C250" s="47"/>
      <c r="D250" s="47"/>
      <c r="E250" s="187">
        <v>83</v>
      </c>
      <c r="F250" s="188"/>
      <c r="G250" s="189"/>
      <c r="H250" s="60"/>
      <c r="I250" s="187">
        <v>40</v>
      </c>
      <c r="J250" s="188"/>
      <c r="K250" s="189"/>
      <c r="L250" s="47"/>
      <c r="M250" s="113"/>
      <c r="N250" s="113"/>
      <c r="O250" s="113"/>
      <c r="P250" s="120">
        <f t="shared" ref="P250:P255" si="23">SUM(C250:O250)</f>
        <v>123</v>
      </c>
    </row>
    <row r="251" spans="1:16" x14ac:dyDescent="0.3">
      <c r="A251" s="169" t="s">
        <v>25</v>
      </c>
      <c r="B251" s="170"/>
      <c r="C251" s="48"/>
      <c r="D251" s="48"/>
      <c r="E251" s="190">
        <v>53</v>
      </c>
      <c r="F251" s="192"/>
      <c r="G251" s="49"/>
      <c r="H251" s="61"/>
      <c r="I251" s="190">
        <v>59</v>
      </c>
      <c r="J251" s="191"/>
      <c r="K251" s="192"/>
      <c r="L251" s="49"/>
      <c r="M251" s="48"/>
      <c r="N251" s="48"/>
      <c r="O251" s="48"/>
      <c r="P251" s="121">
        <f t="shared" si="23"/>
        <v>112</v>
      </c>
    </row>
    <row r="252" spans="1:16" x14ac:dyDescent="0.3">
      <c r="A252" s="169" t="s">
        <v>26</v>
      </c>
      <c r="B252" s="170"/>
      <c r="C252" s="48"/>
      <c r="D252" s="48"/>
      <c r="E252" s="193">
        <v>42</v>
      </c>
      <c r="F252" s="194"/>
      <c r="G252" s="195"/>
      <c r="H252" s="62"/>
      <c r="I252" s="193">
        <v>35</v>
      </c>
      <c r="J252" s="194"/>
      <c r="K252" s="195"/>
      <c r="L252" s="49"/>
      <c r="M252" s="49"/>
      <c r="N252" s="49"/>
      <c r="O252" s="48"/>
      <c r="P252" s="121">
        <f t="shared" si="23"/>
        <v>77</v>
      </c>
    </row>
    <row r="253" spans="1:16" x14ac:dyDescent="0.3">
      <c r="A253" s="169" t="s">
        <v>27</v>
      </c>
      <c r="B253" s="170"/>
      <c r="C253" s="48"/>
      <c r="D253" s="48"/>
      <c r="E253" s="182">
        <v>70</v>
      </c>
      <c r="F253" s="183"/>
      <c r="G253" s="184"/>
      <c r="H253" s="62"/>
      <c r="I253" s="182">
        <v>29</v>
      </c>
      <c r="J253" s="183"/>
      <c r="K253" s="183"/>
      <c r="L253" s="184"/>
      <c r="M253" s="48"/>
      <c r="N253" s="48"/>
      <c r="O253" s="48"/>
      <c r="P253" s="121">
        <f t="shared" si="23"/>
        <v>99</v>
      </c>
    </row>
    <row r="254" spans="1:16" x14ac:dyDescent="0.3">
      <c r="A254" s="171" t="s">
        <v>28</v>
      </c>
      <c r="B254" s="172"/>
      <c r="C254" s="50"/>
      <c r="D254" s="50"/>
      <c r="E254" s="51"/>
      <c r="F254" s="51"/>
      <c r="G254" s="51"/>
      <c r="H254" s="63"/>
      <c r="I254" s="179">
        <v>53</v>
      </c>
      <c r="J254" s="180"/>
      <c r="K254" s="181"/>
      <c r="L254" s="51"/>
      <c r="M254" s="50"/>
      <c r="N254" s="50"/>
      <c r="O254" s="50"/>
      <c r="P254" s="122">
        <f t="shared" si="23"/>
        <v>53</v>
      </c>
    </row>
    <row r="255" spans="1:16" x14ac:dyDescent="0.3">
      <c r="A255" s="64" t="s">
        <v>3</v>
      </c>
      <c r="B255" s="65"/>
      <c r="C255" s="66">
        <v>0</v>
      </c>
      <c r="D255" s="66">
        <v>0</v>
      </c>
      <c r="E255" s="66">
        <f>SUM(E250,E251,E252,E253)</f>
        <v>248</v>
      </c>
      <c r="F255" s="66">
        <f>SUM(E250,E251,E252,E253)</f>
        <v>248</v>
      </c>
      <c r="G255" s="66">
        <f>SUM(E250,E252,E253)</f>
        <v>195</v>
      </c>
      <c r="H255" s="68"/>
      <c r="I255" s="66">
        <f>SUM(I250,I251,I252,I253,I254)</f>
        <v>216</v>
      </c>
      <c r="J255" s="66">
        <f>SUM(I250,I251,I252,I253,I254)</f>
        <v>216</v>
      </c>
      <c r="K255" s="66">
        <f>SUM(I250,I251,I252,I253,I254)</f>
        <v>216</v>
      </c>
      <c r="L255" s="66">
        <f>I253</f>
        <v>29</v>
      </c>
      <c r="M255" s="66">
        <v>0</v>
      </c>
      <c r="N255" s="66">
        <v>0</v>
      </c>
      <c r="O255" s="66">
        <v>0</v>
      </c>
      <c r="P255" s="66">
        <f t="shared" si="23"/>
        <v>1368</v>
      </c>
    </row>
    <row r="256" spans="1:16" x14ac:dyDescent="0.3">
      <c r="A256" s="69" t="s">
        <v>4</v>
      </c>
      <c r="B256" s="70"/>
      <c r="C256" s="71">
        <v>0</v>
      </c>
      <c r="D256" s="71">
        <v>0</v>
      </c>
      <c r="E256" s="71">
        <f>COUNTA(E250,E251,E252,E253)</f>
        <v>4</v>
      </c>
      <c r="F256" s="71">
        <f>COUNTA(E250,E251,E252,E253)</f>
        <v>4</v>
      </c>
      <c r="G256" s="71">
        <f>COUNTA(E250,E252,E253)</f>
        <v>3</v>
      </c>
      <c r="H256" s="68"/>
      <c r="I256" s="71">
        <f>COUNTA(I250,I251,I252,I253,I254)</f>
        <v>5</v>
      </c>
      <c r="J256" s="71">
        <f>COUNTA(I250,I251,I252,I253,I254)</f>
        <v>5</v>
      </c>
      <c r="K256" s="71">
        <f>COUNTA(I250,I251,I252,I253,I254)</f>
        <v>5</v>
      </c>
      <c r="L256" s="71">
        <v>1</v>
      </c>
      <c r="M256" s="71">
        <v>0</v>
      </c>
      <c r="N256" s="71">
        <v>0</v>
      </c>
      <c r="O256" s="71">
        <v>0</v>
      </c>
      <c r="P256" s="71">
        <f>IF(SUM(C256:O256)&gt;35,35,SUM(C256:O256))</f>
        <v>27</v>
      </c>
    </row>
    <row r="257" spans="1:16" ht="21" x14ac:dyDescent="0.35">
      <c r="A257" s="56" t="s">
        <v>88</v>
      </c>
      <c r="C257" s="59">
        <v>852</v>
      </c>
      <c r="D257" s="56"/>
      <c r="E257" s="56"/>
      <c r="F257" s="8"/>
      <c r="G257" s="8"/>
      <c r="H257" s="41"/>
      <c r="I257" s="9"/>
      <c r="J257" s="9"/>
      <c r="K257" s="9"/>
      <c r="L257" s="9"/>
      <c r="M257" s="9"/>
      <c r="N257" s="8"/>
      <c r="O257" s="8"/>
      <c r="P257" s="123"/>
    </row>
    <row r="258" spans="1:16" x14ac:dyDescent="0.3">
      <c r="A258" s="42" t="s">
        <v>7</v>
      </c>
      <c r="C258" s="72" t="s">
        <v>33</v>
      </c>
      <c r="D258" s="16" t="s">
        <v>9</v>
      </c>
      <c r="E258" s="43" t="s">
        <v>8</v>
      </c>
      <c r="F258" s="1" t="s">
        <v>10</v>
      </c>
      <c r="G258" s="43" t="s">
        <v>8</v>
      </c>
      <c r="H258" s="1" t="s">
        <v>29</v>
      </c>
    </row>
    <row r="259" spans="1:16" x14ac:dyDescent="0.3">
      <c r="A259" s="175" t="s">
        <v>0</v>
      </c>
      <c r="B259" s="53" t="s">
        <v>74</v>
      </c>
      <c r="C259" s="52">
        <v>1</v>
      </c>
      <c r="D259" s="52">
        <v>2</v>
      </c>
      <c r="E259" s="52">
        <v>3</v>
      </c>
      <c r="F259" s="52">
        <v>4</v>
      </c>
      <c r="G259" s="52">
        <v>5</v>
      </c>
      <c r="H259" s="52">
        <v>6</v>
      </c>
      <c r="I259" s="52">
        <v>7</v>
      </c>
      <c r="J259" s="52">
        <v>8</v>
      </c>
      <c r="K259" s="52">
        <v>9</v>
      </c>
      <c r="L259" s="52">
        <v>10</v>
      </c>
      <c r="M259" s="52">
        <v>11</v>
      </c>
      <c r="N259" s="52">
        <v>12</v>
      </c>
      <c r="O259" s="52">
        <v>13</v>
      </c>
      <c r="P259" s="177" t="s">
        <v>2</v>
      </c>
    </row>
    <row r="260" spans="1:16" x14ac:dyDescent="0.3">
      <c r="A260" s="176"/>
      <c r="B260" s="54" t="s">
        <v>1</v>
      </c>
      <c r="C260" s="55" t="s">
        <v>75</v>
      </c>
      <c r="D260" s="55" t="s">
        <v>76</v>
      </c>
      <c r="E260" s="55" t="s">
        <v>77</v>
      </c>
      <c r="F260" s="55" t="s">
        <v>78</v>
      </c>
      <c r="G260" s="55" t="s">
        <v>79</v>
      </c>
      <c r="H260" s="55" t="s">
        <v>80</v>
      </c>
      <c r="I260" s="55" t="s">
        <v>81</v>
      </c>
      <c r="J260" s="55" t="s">
        <v>82</v>
      </c>
      <c r="K260" s="55" t="s">
        <v>83</v>
      </c>
      <c r="L260" s="55" t="s">
        <v>84</v>
      </c>
      <c r="M260" s="55" t="s">
        <v>85</v>
      </c>
      <c r="N260" s="55" t="s">
        <v>86</v>
      </c>
      <c r="O260" s="55" t="s">
        <v>87</v>
      </c>
      <c r="P260" s="178"/>
    </row>
    <row r="261" spans="1:16" x14ac:dyDescent="0.3">
      <c r="A261" s="173" t="s">
        <v>24</v>
      </c>
      <c r="B261" s="174"/>
      <c r="C261" s="47"/>
      <c r="D261" s="47"/>
      <c r="E261" s="187">
        <v>46</v>
      </c>
      <c r="F261" s="188"/>
      <c r="G261" s="189"/>
      <c r="H261" s="60"/>
      <c r="I261" s="187">
        <v>44</v>
      </c>
      <c r="J261" s="188"/>
      <c r="K261" s="189"/>
      <c r="L261" s="47"/>
      <c r="M261" s="113"/>
      <c r="N261" s="113"/>
      <c r="O261" s="113"/>
      <c r="P261" s="120">
        <f t="shared" ref="P261:P265" si="24">SUM(C261:O261)</f>
        <v>90</v>
      </c>
    </row>
    <row r="262" spans="1:16" x14ac:dyDescent="0.3">
      <c r="A262" s="169" t="s">
        <v>25</v>
      </c>
      <c r="B262" s="170"/>
      <c r="C262" s="48"/>
      <c r="D262" s="48"/>
      <c r="E262" s="190">
        <v>30</v>
      </c>
      <c r="F262" s="191"/>
      <c r="G262" s="192"/>
      <c r="H262" s="61"/>
      <c r="I262" s="190">
        <v>54</v>
      </c>
      <c r="J262" s="191"/>
      <c r="K262" s="191"/>
      <c r="L262" s="192"/>
      <c r="M262" s="48"/>
      <c r="N262" s="48"/>
      <c r="O262" s="48"/>
      <c r="P262" s="121">
        <f t="shared" si="24"/>
        <v>84</v>
      </c>
    </row>
    <row r="263" spans="1:16" x14ac:dyDescent="0.3">
      <c r="A263" s="169" t="s">
        <v>26</v>
      </c>
      <c r="B263" s="170"/>
      <c r="C263" s="48"/>
      <c r="D263" s="48"/>
      <c r="E263" s="193">
        <v>45</v>
      </c>
      <c r="F263" s="194"/>
      <c r="G263" s="195"/>
      <c r="H263" s="62"/>
      <c r="I263" s="193">
        <v>26</v>
      </c>
      <c r="J263" s="194"/>
      <c r="K263" s="194"/>
      <c r="L263" s="195"/>
      <c r="M263" s="49"/>
      <c r="N263" s="49"/>
      <c r="O263" s="48"/>
      <c r="P263" s="121">
        <f t="shared" si="24"/>
        <v>71</v>
      </c>
    </row>
    <row r="264" spans="1:16" x14ac:dyDescent="0.3">
      <c r="A264" s="169" t="s">
        <v>27</v>
      </c>
      <c r="B264" s="170"/>
      <c r="C264" s="48"/>
      <c r="D264" s="48"/>
      <c r="E264" s="182">
        <v>50</v>
      </c>
      <c r="F264" s="183"/>
      <c r="G264" s="184"/>
      <c r="H264" s="62"/>
      <c r="I264" s="182">
        <v>41</v>
      </c>
      <c r="J264" s="183"/>
      <c r="K264" s="183"/>
      <c r="L264" s="184"/>
      <c r="M264" s="48"/>
      <c r="N264" s="48"/>
      <c r="O264" s="48"/>
      <c r="P264" s="121">
        <f t="shared" si="24"/>
        <v>91</v>
      </c>
    </row>
    <row r="265" spans="1:16" x14ac:dyDescent="0.3">
      <c r="A265" s="171" t="s">
        <v>28</v>
      </c>
      <c r="B265" s="172"/>
      <c r="C265" s="50"/>
      <c r="D265" s="50"/>
      <c r="E265" s="179">
        <v>84</v>
      </c>
      <c r="F265" s="180"/>
      <c r="G265" s="181"/>
      <c r="H265" s="63"/>
      <c r="I265" s="179">
        <v>76</v>
      </c>
      <c r="J265" s="180"/>
      <c r="K265" s="181"/>
      <c r="L265" s="51"/>
      <c r="M265" s="50"/>
      <c r="N265" s="50"/>
      <c r="O265" s="50"/>
      <c r="P265" s="122">
        <f t="shared" si="24"/>
        <v>160</v>
      </c>
    </row>
    <row r="266" spans="1:16" x14ac:dyDescent="0.3">
      <c r="A266" s="64" t="s">
        <v>3</v>
      </c>
      <c r="B266" s="65"/>
      <c r="C266" s="66">
        <v>0</v>
      </c>
      <c r="D266" s="66">
        <v>0</v>
      </c>
      <c r="E266" s="66">
        <f>SUM(E261:G265)</f>
        <v>255</v>
      </c>
      <c r="F266" s="66">
        <f>SUM(E261:G265)</f>
        <v>255</v>
      </c>
      <c r="G266" s="66">
        <f>SUM(E261:G265)</f>
        <v>255</v>
      </c>
      <c r="H266" s="68"/>
      <c r="I266" s="66">
        <f>SUM(I261,I262,I263,I264,I265)</f>
        <v>241</v>
      </c>
      <c r="J266" s="66">
        <f>SUM(I261,I262,I263,I264,I265)</f>
        <v>241</v>
      </c>
      <c r="K266" s="66">
        <f>SUM(I261,I262,I263,I264,I265)</f>
        <v>241</v>
      </c>
      <c r="L266" s="66">
        <f>SUM(I262,I263,I264)</f>
        <v>121</v>
      </c>
      <c r="M266" s="66">
        <v>0</v>
      </c>
      <c r="N266" s="66">
        <v>0</v>
      </c>
      <c r="O266" s="66">
        <v>0</v>
      </c>
      <c r="P266" s="66">
        <f>SUM(C266:O266)</f>
        <v>1609</v>
      </c>
    </row>
    <row r="267" spans="1:16" x14ac:dyDescent="0.3">
      <c r="A267" s="69" t="s">
        <v>4</v>
      </c>
      <c r="B267" s="70"/>
      <c r="C267" s="71">
        <v>0</v>
      </c>
      <c r="D267" s="71">
        <v>0</v>
      </c>
      <c r="E267" s="71">
        <f>COUNTA(E261:G265)</f>
        <v>5</v>
      </c>
      <c r="F267" s="71">
        <f>COUNTA(E261:G265)</f>
        <v>5</v>
      </c>
      <c r="G267" s="71">
        <f>COUNTA(E261:G265)</f>
        <v>5</v>
      </c>
      <c r="H267" s="68"/>
      <c r="I267" s="71">
        <f>COUNTA(I261,I262,I263,I264,I265)</f>
        <v>5</v>
      </c>
      <c r="J267" s="71">
        <f>COUNTA(I261,I262,I263,I264,I265)</f>
        <v>5</v>
      </c>
      <c r="K267" s="71">
        <f>COUNTA(I261,I262,I263,I264,I265)</f>
        <v>5</v>
      </c>
      <c r="L267" s="71">
        <v>3</v>
      </c>
      <c r="M267" s="71">
        <v>0</v>
      </c>
      <c r="N267" s="71">
        <v>0</v>
      </c>
      <c r="O267" s="71">
        <v>0</v>
      </c>
      <c r="P267" s="71">
        <f>IF(SUM(C267:O267)&gt;35,35,SUM(C267:O267))</f>
        <v>33</v>
      </c>
    </row>
    <row r="268" spans="1:16" x14ac:dyDescent="0.3">
      <c r="A268" s="42" t="s">
        <v>7</v>
      </c>
      <c r="C268" s="43" t="s">
        <v>45</v>
      </c>
      <c r="D268" s="1" t="s">
        <v>9</v>
      </c>
      <c r="E268" s="72" t="s">
        <v>33</v>
      </c>
      <c r="F268" s="16" t="s">
        <v>10</v>
      </c>
      <c r="G268" s="43" t="s">
        <v>8</v>
      </c>
      <c r="H268" s="1" t="s">
        <v>29</v>
      </c>
    </row>
    <row r="269" spans="1:16" x14ac:dyDescent="0.3">
      <c r="A269" s="175" t="s">
        <v>0</v>
      </c>
      <c r="B269" s="53" t="s">
        <v>74</v>
      </c>
      <c r="C269" s="52">
        <v>1</v>
      </c>
      <c r="D269" s="52">
        <v>2</v>
      </c>
      <c r="E269" s="52">
        <v>3</v>
      </c>
      <c r="F269" s="52">
        <v>4</v>
      </c>
      <c r="G269" s="52">
        <v>5</v>
      </c>
      <c r="H269" s="52">
        <v>6</v>
      </c>
      <c r="I269" s="52">
        <v>7</v>
      </c>
      <c r="J269" s="52">
        <v>8</v>
      </c>
      <c r="K269" s="52">
        <v>9</v>
      </c>
      <c r="L269" s="52">
        <v>10</v>
      </c>
      <c r="M269" s="52">
        <v>11</v>
      </c>
      <c r="N269" s="52">
        <v>12</v>
      </c>
      <c r="O269" s="52">
        <v>13</v>
      </c>
      <c r="P269" s="177" t="s">
        <v>2</v>
      </c>
    </row>
    <row r="270" spans="1:16" x14ac:dyDescent="0.3">
      <c r="A270" s="176"/>
      <c r="B270" s="54" t="s">
        <v>1</v>
      </c>
      <c r="C270" s="55" t="s">
        <v>75</v>
      </c>
      <c r="D270" s="55" t="s">
        <v>76</v>
      </c>
      <c r="E270" s="55" t="s">
        <v>77</v>
      </c>
      <c r="F270" s="55" t="s">
        <v>78</v>
      </c>
      <c r="G270" s="55" t="s">
        <v>79</v>
      </c>
      <c r="H270" s="55" t="s">
        <v>80</v>
      </c>
      <c r="I270" s="55" t="s">
        <v>81</v>
      </c>
      <c r="J270" s="55" t="s">
        <v>82</v>
      </c>
      <c r="K270" s="55" t="s">
        <v>83</v>
      </c>
      <c r="L270" s="55" t="s">
        <v>84</v>
      </c>
      <c r="M270" s="55" t="s">
        <v>85</v>
      </c>
      <c r="N270" s="55" t="s">
        <v>86</v>
      </c>
      <c r="O270" s="55" t="s">
        <v>87</v>
      </c>
      <c r="P270" s="178"/>
    </row>
    <row r="271" spans="1:16" x14ac:dyDescent="0.3">
      <c r="A271" s="173" t="s">
        <v>24</v>
      </c>
      <c r="B271" s="174"/>
      <c r="C271" s="47"/>
      <c r="D271" s="187">
        <v>43</v>
      </c>
      <c r="E271" s="188"/>
      <c r="F271" s="188"/>
      <c r="G271" s="189"/>
      <c r="H271" s="60"/>
      <c r="I271" s="187">
        <v>56</v>
      </c>
      <c r="J271" s="188"/>
      <c r="K271" s="189"/>
      <c r="L271" s="47"/>
      <c r="M271" s="113"/>
      <c r="N271" s="113"/>
      <c r="O271" s="113"/>
      <c r="P271" s="120">
        <f t="shared" ref="P271:P275" si="25">SUM(C271:O271)</f>
        <v>99</v>
      </c>
    </row>
    <row r="272" spans="1:16" x14ac:dyDescent="0.3">
      <c r="A272" s="169" t="s">
        <v>25</v>
      </c>
      <c r="B272" s="170"/>
      <c r="C272" s="48"/>
      <c r="D272" s="190">
        <v>43</v>
      </c>
      <c r="E272" s="191"/>
      <c r="F272" s="191"/>
      <c r="G272" s="192"/>
      <c r="H272" s="61"/>
      <c r="I272" s="190">
        <v>77</v>
      </c>
      <c r="J272" s="191"/>
      <c r="K272" s="192"/>
      <c r="L272" s="49"/>
      <c r="M272" s="48"/>
      <c r="N272" s="48"/>
      <c r="O272" s="48"/>
      <c r="P272" s="121">
        <f t="shared" si="25"/>
        <v>120</v>
      </c>
    </row>
    <row r="273" spans="1:16" x14ac:dyDescent="0.3">
      <c r="A273" s="169" t="s">
        <v>26</v>
      </c>
      <c r="B273" s="170"/>
      <c r="C273" s="48"/>
      <c r="D273" s="48"/>
      <c r="E273" s="193">
        <v>53</v>
      </c>
      <c r="F273" s="195"/>
      <c r="G273" s="49"/>
      <c r="H273" s="62"/>
      <c r="I273" s="193">
        <v>70</v>
      </c>
      <c r="J273" s="194"/>
      <c r="K273" s="194"/>
      <c r="L273" s="195"/>
      <c r="M273" s="49"/>
      <c r="N273" s="49"/>
      <c r="O273" s="48"/>
      <c r="P273" s="121">
        <f t="shared" si="25"/>
        <v>123</v>
      </c>
    </row>
    <row r="274" spans="1:16" x14ac:dyDescent="0.3">
      <c r="A274" s="169" t="s">
        <v>27</v>
      </c>
      <c r="B274" s="170"/>
      <c r="C274" s="48"/>
      <c r="D274" s="48"/>
      <c r="E274" s="182">
        <v>58</v>
      </c>
      <c r="F274" s="183"/>
      <c r="G274" s="184"/>
      <c r="H274" s="62"/>
      <c r="I274" s="182">
        <v>37</v>
      </c>
      <c r="J274" s="183"/>
      <c r="K274" s="183"/>
      <c r="L274" s="184"/>
      <c r="M274" s="48"/>
      <c r="N274" s="48"/>
      <c r="O274" s="48"/>
      <c r="P274" s="121">
        <f t="shared" si="25"/>
        <v>95</v>
      </c>
    </row>
    <row r="275" spans="1:16" x14ac:dyDescent="0.3">
      <c r="A275" s="171" t="s">
        <v>28</v>
      </c>
      <c r="B275" s="172"/>
      <c r="C275" s="50"/>
      <c r="D275" s="50"/>
      <c r="E275" s="179">
        <v>97</v>
      </c>
      <c r="F275" s="180"/>
      <c r="G275" s="181"/>
      <c r="H275" s="63"/>
      <c r="I275" s="179">
        <v>80</v>
      </c>
      <c r="J275" s="180"/>
      <c r="K275" s="181"/>
      <c r="L275" s="51"/>
      <c r="M275" s="50"/>
      <c r="N275" s="50"/>
      <c r="O275" s="50"/>
      <c r="P275" s="122">
        <f t="shared" si="25"/>
        <v>177</v>
      </c>
    </row>
    <row r="276" spans="1:16" x14ac:dyDescent="0.3">
      <c r="A276" s="64" t="s">
        <v>3</v>
      </c>
      <c r="B276" s="65"/>
      <c r="C276" s="66">
        <v>0</v>
      </c>
      <c r="D276" s="66">
        <f>SUM(D271:G272)</f>
        <v>86</v>
      </c>
      <c r="E276" s="66">
        <f>SUM(D271,D272,E273,E274,E275)</f>
        <v>294</v>
      </c>
      <c r="F276" s="66">
        <f>SUM(D271,D272,E273,E274,E275)</f>
        <v>294</v>
      </c>
      <c r="G276" s="66">
        <f>SUM(D271,D272,E274,E275)</f>
        <v>241</v>
      </c>
      <c r="H276" s="68"/>
      <c r="I276" s="66">
        <f>SUM(I271,I272,I273,I274,I275)</f>
        <v>320</v>
      </c>
      <c r="J276" s="66">
        <f>SUM(I271,I272,I273,I274,I275)</f>
        <v>320</v>
      </c>
      <c r="K276" s="66">
        <f>SUM(I271,I272,I273,I274,I275)</f>
        <v>320</v>
      </c>
      <c r="L276" s="66">
        <f>SUM(I273,I274)</f>
        <v>107</v>
      </c>
      <c r="M276" s="66">
        <v>0</v>
      </c>
      <c r="N276" s="66">
        <v>0</v>
      </c>
      <c r="O276" s="66">
        <v>0</v>
      </c>
      <c r="P276" s="66">
        <f>SUM(C276:O276)</f>
        <v>1982</v>
      </c>
    </row>
    <row r="277" spans="1:16" x14ac:dyDescent="0.3">
      <c r="A277" s="69" t="s">
        <v>4</v>
      </c>
      <c r="B277" s="70"/>
      <c r="C277" s="71">
        <v>0</v>
      </c>
      <c r="D277" s="71">
        <v>2</v>
      </c>
      <c r="E277" s="71">
        <f>COUNTA(D271,D272,E273,E274,E275)</f>
        <v>5</v>
      </c>
      <c r="F277" s="71">
        <f>COUNTA(D271,D272,E273,E274,E275)</f>
        <v>5</v>
      </c>
      <c r="G277" s="71">
        <f>COUNTA(D271,D272,E274,E275)</f>
        <v>4</v>
      </c>
      <c r="H277" s="68"/>
      <c r="I277" s="71">
        <f>COUNTA(I271,I272,I273,I274,I275)</f>
        <v>5</v>
      </c>
      <c r="J277" s="71">
        <f>COUNTA(I271,I272,I273,I274,I275)</f>
        <v>5</v>
      </c>
      <c r="K277" s="71">
        <f>COUNTA(I271,I272,I273,I274,I275)</f>
        <v>5</v>
      </c>
      <c r="L277" s="71">
        <v>2</v>
      </c>
      <c r="M277" s="71">
        <v>0</v>
      </c>
      <c r="N277" s="71">
        <v>0</v>
      </c>
      <c r="O277" s="71">
        <v>0</v>
      </c>
      <c r="P277" s="71">
        <f>IF(SUM(C277:O277)&gt;35,35,SUM(C277:O277))</f>
        <v>33</v>
      </c>
    </row>
    <row r="278" spans="1:16" ht="21" x14ac:dyDescent="0.35">
      <c r="A278" s="56" t="s">
        <v>88</v>
      </c>
      <c r="C278" s="59">
        <v>853</v>
      </c>
      <c r="D278" s="56"/>
      <c r="E278" s="56"/>
      <c r="F278" s="8"/>
      <c r="G278" s="8"/>
      <c r="H278" s="41"/>
      <c r="I278" s="9"/>
      <c r="J278" s="9"/>
      <c r="K278" s="9"/>
      <c r="L278" s="9"/>
      <c r="M278" s="9"/>
      <c r="N278" s="8"/>
      <c r="O278" s="8"/>
      <c r="P278" s="123"/>
    </row>
    <row r="279" spans="1:16" x14ac:dyDescent="0.3">
      <c r="A279" s="42" t="s">
        <v>7</v>
      </c>
      <c r="C279" s="72" t="s">
        <v>33</v>
      </c>
      <c r="D279" s="16" t="s">
        <v>9</v>
      </c>
      <c r="E279" s="43" t="s">
        <v>8</v>
      </c>
      <c r="F279" s="1" t="s">
        <v>10</v>
      </c>
      <c r="G279" s="43" t="s">
        <v>8</v>
      </c>
      <c r="H279" s="1" t="s">
        <v>29</v>
      </c>
    </row>
    <row r="280" spans="1:16" x14ac:dyDescent="0.3">
      <c r="A280" s="175" t="s">
        <v>0</v>
      </c>
      <c r="B280" s="53" t="s">
        <v>74</v>
      </c>
      <c r="C280" s="52">
        <v>1</v>
      </c>
      <c r="D280" s="52">
        <v>2</v>
      </c>
      <c r="E280" s="52">
        <v>3</v>
      </c>
      <c r="F280" s="52">
        <v>4</v>
      </c>
      <c r="G280" s="52">
        <v>5</v>
      </c>
      <c r="H280" s="52">
        <v>6</v>
      </c>
      <c r="I280" s="52">
        <v>7</v>
      </c>
      <c r="J280" s="52">
        <v>8</v>
      </c>
      <c r="K280" s="52">
        <v>9</v>
      </c>
      <c r="L280" s="52">
        <v>10</v>
      </c>
      <c r="M280" s="52">
        <v>11</v>
      </c>
      <c r="N280" s="52">
        <v>12</v>
      </c>
      <c r="O280" s="52">
        <v>13</v>
      </c>
      <c r="P280" s="177" t="s">
        <v>2</v>
      </c>
    </row>
    <row r="281" spans="1:16" x14ac:dyDescent="0.3">
      <c r="A281" s="176"/>
      <c r="B281" s="54" t="s">
        <v>1</v>
      </c>
      <c r="C281" s="55" t="s">
        <v>75</v>
      </c>
      <c r="D281" s="55" t="s">
        <v>76</v>
      </c>
      <c r="E281" s="55" t="s">
        <v>77</v>
      </c>
      <c r="F281" s="55" t="s">
        <v>78</v>
      </c>
      <c r="G281" s="55" t="s">
        <v>79</v>
      </c>
      <c r="H281" s="55" t="s">
        <v>80</v>
      </c>
      <c r="I281" s="55" t="s">
        <v>81</v>
      </c>
      <c r="J281" s="55" t="s">
        <v>82</v>
      </c>
      <c r="K281" s="55" t="s">
        <v>83</v>
      </c>
      <c r="L281" s="55" t="s">
        <v>84</v>
      </c>
      <c r="M281" s="55" t="s">
        <v>85</v>
      </c>
      <c r="N281" s="55" t="s">
        <v>86</v>
      </c>
      <c r="O281" s="55" t="s">
        <v>87</v>
      </c>
      <c r="P281" s="178"/>
    </row>
    <row r="282" spans="1:16" x14ac:dyDescent="0.3">
      <c r="A282" s="173" t="s">
        <v>24</v>
      </c>
      <c r="B282" s="174"/>
      <c r="C282" s="47"/>
      <c r="D282" s="47"/>
      <c r="E282" s="187">
        <v>44</v>
      </c>
      <c r="F282" s="188"/>
      <c r="G282" s="189"/>
      <c r="H282" s="60"/>
      <c r="I282" s="187">
        <v>80</v>
      </c>
      <c r="J282" s="188"/>
      <c r="K282" s="189"/>
      <c r="L282" s="47"/>
      <c r="M282" s="113"/>
      <c r="N282" s="113"/>
      <c r="O282" s="113"/>
      <c r="P282" s="120">
        <f t="shared" ref="P282:P287" si="26">SUM(C282:O282)</f>
        <v>124</v>
      </c>
    </row>
    <row r="283" spans="1:16" x14ac:dyDescent="0.3">
      <c r="A283" s="169" t="s">
        <v>25</v>
      </c>
      <c r="B283" s="170"/>
      <c r="C283" s="48"/>
      <c r="D283" s="48"/>
      <c r="E283" s="190">
        <v>51</v>
      </c>
      <c r="F283" s="191"/>
      <c r="G283" s="192"/>
      <c r="H283" s="61"/>
      <c r="I283" s="190">
        <v>30</v>
      </c>
      <c r="J283" s="191"/>
      <c r="K283" s="192"/>
      <c r="L283" s="49"/>
      <c r="M283" s="48"/>
      <c r="N283" s="48"/>
      <c r="O283" s="48"/>
      <c r="P283" s="121">
        <f t="shared" si="26"/>
        <v>81</v>
      </c>
    </row>
    <row r="284" spans="1:16" x14ac:dyDescent="0.3">
      <c r="A284" s="169" t="s">
        <v>26</v>
      </c>
      <c r="B284" s="170"/>
      <c r="C284" s="48"/>
      <c r="D284" s="48"/>
      <c r="E284" s="202">
        <v>50</v>
      </c>
      <c r="F284" s="203"/>
      <c r="G284" s="204"/>
      <c r="H284" s="62"/>
      <c r="I284" s="202">
        <v>46</v>
      </c>
      <c r="J284" s="203"/>
      <c r="K284" s="204"/>
      <c r="L284" s="49"/>
      <c r="M284" s="49"/>
      <c r="N284" s="49"/>
      <c r="O284" s="48"/>
      <c r="P284" s="121">
        <f t="shared" si="26"/>
        <v>96</v>
      </c>
    </row>
    <row r="285" spans="1:16" x14ac:dyDescent="0.3">
      <c r="A285" s="169" t="s">
        <v>27</v>
      </c>
      <c r="B285" s="170"/>
      <c r="C285" s="48"/>
      <c r="D285" s="182">
        <v>52</v>
      </c>
      <c r="E285" s="183"/>
      <c r="F285" s="183"/>
      <c r="G285" s="184"/>
      <c r="H285" s="62"/>
      <c r="I285" s="182">
        <v>80</v>
      </c>
      <c r="J285" s="183"/>
      <c r="K285" s="184"/>
      <c r="L285" s="49"/>
      <c r="M285" s="48"/>
      <c r="N285" s="48"/>
      <c r="O285" s="48"/>
      <c r="P285" s="121">
        <f t="shared" si="26"/>
        <v>132</v>
      </c>
    </row>
    <row r="286" spans="1:16" x14ac:dyDescent="0.3">
      <c r="A286" s="171" t="s">
        <v>28</v>
      </c>
      <c r="B286" s="172"/>
      <c r="C286" s="50"/>
      <c r="D286" s="50"/>
      <c r="E286" s="179">
        <v>42</v>
      </c>
      <c r="F286" s="181"/>
      <c r="G286" s="51"/>
      <c r="H286" s="63"/>
      <c r="I286" s="51"/>
      <c r="J286" s="51"/>
      <c r="K286" s="51"/>
      <c r="L286" s="51"/>
      <c r="M286" s="50"/>
      <c r="N286" s="50"/>
      <c r="O286" s="50"/>
      <c r="P286" s="122">
        <f t="shared" si="26"/>
        <v>42</v>
      </c>
    </row>
    <row r="287" spans="1:16" x14ac:dyDescent="0.3">
      <c r="A287" s="64" t="s">
        <v>3</v>
      </c>
      <c r="B287" s="65"/>
      <c r="C287" s="66">
        <v>0</v>
      </c>
      <c r="D287" s="66">
        <f>D285</f>
        <v>52</v>
      </c>
      <c r="E287" s="66">
        <f>SUM(E282,E283,E284,D285,E286)</f>
        <v>239</v>
      </c>
      <c r="F287" s="66">
        <f>SUM(E282,E283,E284,D285,E286)</f>
        <v>239</v>
      </c>
      <c r="G287" s="66">
        <f>SUM(E282,E283,E284,D285)</f>
        <v>197</v>
      </c>
      <c r="H287" s="68"/>
      <c r="I287" s="66">
        <f>SUM(I282:K285)</f>
        <v>236</v>
      </c>
      <c r="J287" s="66">
        <f>SUM(I282:K285)</f>
        <v>236</v>
      </c>
      <c r="K287" s="66">
        <f>SUM(I282:K285)</f>
        <v>236</v>
      </c>
      <c r="L287" s="66"/>
      <c r="M287" s="66">
        <v>0</v>
      </c>
      <c r="N287" s="66">
        <v>0</v>
      </c>
      <c r="O287" s="66">
        <v>0</v>
      </c>
      <c r="P287" s="66">
        <f t="shared" si="26"/>
        <v>1435</v>
      </c>
    </row>
    <row r="288" spans="1:16" x14ac:dyDescent="0.3">
      <c r="A288" s="69" t="s">
        <v>4</v>
      </c>
      <c r="B288" s="70"/>
      <c r="C288" s="71">
        <v>0</v>
      </c>
      <c r="D288" s="71">
        <v>1</v>
      </c>
      <c r="E288" s="71">
        <f>COUNTA(E282,E283,E284,D285,E286)</f>
        <v>5</v>
      </c>
      <c r="F288" s="71">
        <f>COUNTA(E282,E283,E284,D285,E286)</f>
        <v>5</v>
      </c>
      <c r="G288" s="71">
        <f>COUNTA(E282,E283,E284,D285)</f>
        <v>4</v>
      </c>
      <c r="H288" s="68"/>
      <c r="I288" s="71">
        <f>COUNTA(I282:K285)</f>
        <v>4</v>
      </c>
      <c r="J288" s="71">
        <f>COUNTA(I282:K285)</f>
        <v>4</v>
      </c>
      <c r="K288" s="71">
        <f>COUNTA(I282:K285)</f>
        <v>4</v>
      </c>
      <c r="L288" s="71">
        <v>0</v>
      </c>
      <c r="M288" s="71">
        <v>0</v>
      </c>
      <c r="N288" s="71">
        <v>0</v>
      </c>
      <c r="O288" s="71">
        <v>0</v>
      </c>
      <c r="P288" s="71">
        <f>IF(SUM(C288:O288)&gt;35,35,SUM(C288:O288))</f>
        <v>27</v>
      </c>
    </row>
    <row r="289" spans="1:16" x14ac:dyDescent="0.3">
      <c r="A289" s="42" t="s">
        <v>7</v>
      </c>
      <c r="C289" s="43" t="s">
        <v>45</v>
      </c>
      <c r="D289" s="1" t="s">
        <v>9</v>
      </c>
      <c r="E289" s="72" t="s">
        <v>33</v>
      </c>
      <c r="F289" s="16" t="s">
        <v>10</v>
      </c>
      <c r="G289" s="43" t="s">
        <v>8</v>
      </c>
      <c r="H289" s="1" t="s">
        <v>29</v>
      </c>
    </row>
    <row r="290" spans="1:16" x14ac:dyDescent="0.3">
      <c r="A290" s="175" t="s">
        <v>0</v>
      </c>
      <c r="B290" s="53" t="s">
        <v>74</v>
      </c>
      <c r="C290" s="52">
        <v>1</v>
      </c>
      <c r="D290" s="52">
        <v>2</v>
      </c>
      <c r="E290" s="52">
        <v>3</v>
      </c>
      <c r="F290" s="52">
        <v>4</v>
      </c>
      <c r="G290" s="52">
        <v>5</v>
      </c>
      <c r="H290" s="52">
        <v>6</v>
      </c>
      <c r="I290" s="52">
        <v>7</v>
      </c>
      <c r="J290" s="52">
        <v>8</v>
      </c>
      <c r="K290" s="52">
        <v>9</v>
      </c>
      <c r="L290" s="52">
        <v>10</v>
      </c>
      <c r="M290" s="52">
        <v>11</v>
      </c>
      <c r="N290" s="52">
        <v>12</v>
      </c>
      <c r="O290" s="52">
        <v>13</v>
      </c>
      <c r="P290" s="177" t="s">
        <v>2</v>
      </c>
    </row>
    <row r="291" spans="1:16" x14ac:dyDescent="0.3">
      <c r="A291" s="176"/>
      <c r="B291" s="54" t="s">
        <v>1</v>
      </c>
      <c r="C291" s="55" t="s">
        <v>75</v>
      </c>
      <c r="D291" s="55" t="s">
        <v>76</v>
      </c>
      <c r="E291" s="55" t="s">
        <v>77</v>
      </c>
      <c r="F291" s="55" t="s">
        <v>78</v>
      </c>
      <c r="G291" s="55" t="s">
        <v>79</v>
      </c>
      <c r="H291" s="55" t="s">
        <v>80</v>
      </c>
      <c r="I291" s="55" t="s">
        <v>81</v>
      </c>
      <c r="J291" s="55" t="s">
        <v>82</v>
      </c>
      <c r="K291" s="55" t="s">
        <v>83</v>
      </c>
      <c r="L291" s="55" t="s">
        <v>84</v>
      </c>
      <c r="M291" s="55" t="s">
        <v>85</v>
      </c>
      <c r="N291" s="55" t="s">
        <v>86</v>
      </c>
      <c r="O291" s="55" t="s">
        <v>87</v>
      </c>
      <c r="P291" s="178"/>
    </row>
    <row r="292" spans="1:16" x14ac:dyDescent="0.3">
      <c r="A292" s="173" t="s">
        <v>24</v>
      </c>
      <c r="B292" s="174"/>
      <c r="C292" s="47"/>
      <c r="D292" s="187">
        <v>40</v>
      </c>
      <c r="E292" s="188"/>
      <c r="F292" s="188"/>
      <c r="G292" s="189"/>
      <c r="H292" s="60"/>
      <c r="I292" s="187">
        <v>42</v>
      </c>
      <c r="J292" s="188"/>
      <c r="K292" s="189"/>
      <c r="L292" s="47"/>
      <c r="M292" s="113"/>
      <c r="N292" s="113"/>
      <c r="O292" s="113"/>
      <c r="P292" s="120">
        <f t="shared" ref="P292:P297" si="27">SUM(C292:O292)</f>
        <v>82</v>
      </c>
    </row>
    <row r="293" spans="1:16" x14ac:dyDescent="0.3">
      <c r="A293" s="169" t="s">
        <v>25</v>
      </c>
      <c r="B293" s="170"/>
      <c r="C293" s="48"/>
      <c r="D293" s="48"/>
      <c r="E293" s="190">
        <v>56</v>
      </c>
      <c r="F293" s="191"/>
      <c r="G293" s="192"/>
      <c r="H293" s="61"/>
      <c r="I293" s="49"/>
      <c r="J293" s="49"/>
      <c r="K293" s="49"/>
      <c r="L293" s="49"/>
      <c r="M293" s="48"/>
      <c r="N293" s="48"/>
      <c r="O293" s="48"/>
      <c r="P293" s="121">
        <f t="shared" si="27"/>
        <v>56</v>
      </c>
    </row>
    <row r="294" spans="1:16" x14ac:dyDescent="0.3">
      <c r="A294" s="169" t="s">
        <v>26</v>
      </c>
      <c r="B294" s="170"/>
      <c r="C294" s="48"/>
      <c r="D294" s="193">
        <v>55</v>
      </c>
      <c r="E294" s="194"/>
      <c r="F294" s="194"/>
      <c r="G294" s="195"/>
      <c r="H294" s="62"/>
      <c r="I294" s="193">
        <v>42</v>
      </c>
      <c r="J294" s="194"/>
      <c r="K294" s="194"/>
      <c r="L294" s="195"/>
      <c r="M294" s="49"/>
      <c r="N294" s="49"/>
      <c r="O294" s="48"/>
      <c r="P294" s="121">
        <f t="shared" si="27"/>
        <v>97</v>
      </c>
    </row>
    <row r="295" spans="1:16" x14ac:dyDescent="0.3">
      <c r="A295" s="169" t="s">
        <v>27</v>
      </c>
      <c r="B295" s="170"/>
      <c r="C295" s="48"/>
      <c r="D295" s="48"/>
      <c r="E295" s="182">
        <v>28</v>
      </c>
      <c r="F295" s="183"/>
      <c r="G295" s="184"/>
      <c r="H295" s="62"/>
      <c r="I295" s="182">
        <v>39</v>
      </c>
      <c r="J295" s="183"/>
      <c r="K295" s="183"/>
      <c r="L295" s="184"/>
      <c r="M295" s="48"/>
      <c r="N295" s="48"/>
      <c r="O295" s="48"/>
      <c r="P295" s="121">
        <f t="shared" si="27"/>
        <v>67</v>
      </c>
    </row>
    <row r="296" spans="1:16" x14ac:dyDescent="0.3">
      <c r="A296" s="171" t="s">
        <v>28</v>
      </c>
      <c r="B296" s="172"/>
      <c r="C296" s="50"/>
      <c r="D296" s="50"/>
      <c r="E296" s="179">
        <v>27</v>
      </c>
      <c r="F296" s="180"/>
      <c r="G296" s="181"/>
      <c r="H296" s="63"/>
      <c r="I296" s="179">
        <v>55</v>
      </c>
      <c r="J296" s="180"/>
      <c r="K296" s="181"/>
      <c r="L296" s="51"/>
      <c r="M296" s="50"/>
      <c r="N296" s="50"/>
      <c r="O296" s="50"/>
      <c r="P296" s="122">
        <f t="shared" si="27"/>
        <v>82</v>
      </c>
    </row>
    <row r="297" spans="1:16" x14ac:dyDescent="0.3">
      <c r="A297" s="64" t="s">
        <v>3</v>
      </c>
      <c r="B297" s="65"/>
      <c r="C297" s="66">
        <f>SUM(C292:C296)</f>
        <v>0</v>
      </c>
      <c r="D297" s="66">
        <f>SUM(D292,D294)</f>
        <v>95</v>
      </c>
      <c r="E297" s="66">
        <f>SUM(D292,E293,D294,E295,E296)</f>
        <v>206</v>
      </c>
      <c r="F297" s="66">
        <f>SUM(D292,E293,D294,E295,E296)</f>
        <v>206</v>
      </c>
      <c r="G297" s="66">
        <f>SUM(D292,E293,D294,E295,E296)</f>
        <v>206</v>
      </c>
      <c r="H297" s="68"/>
      <c r="I297" s="66">
        <f>SUM(I292,I294,I295,I296)</f>
        <v>178</v>
      </c>
      <c r="J297" s="66">
        <f>SUM(I292,I294,I295,I296)</f>
        <v>178</v>
      </c>
      <c r="K297" s="66">
        <f>SUM(I292,I294,I295,I296)</f>
        <v>178</v>
      </c>
      <c r="L297" s="66">
        <f>SUM(I294,I295)</f>
        <v>81</v>
      </c>
      <c r="M297" s="66">
        <f>SUM(M292:M296)</f>
        <v>0</v>
      </c>
      <c r="N297" s="66">
        <f t="shared" ref="N297:O297" si="28">SUM(N292:N296)</f>
        <v>0</v>
      </c>
      <c r="O297" s="66">
        <f t="shared" si="28"/>
        <v>0</v>
      </c>
      <c r="P297" s="66">
        <f t="shared" si="27"/>
        <v>1328</v>
      </c>
    </row>
    <row r="298" spans="1:16" x14ac:dyDescent="0.3">
      <c r="A298" s="69" t="s">
        <v>4</v>
      </c>
      <c r="B298" s="70"/>
      <c r="C298" s="71">
        <f>COUNTA(C292:C296)</f>
        <v>0</v>
      </c>
      <c r="D298" s="71">
        <v>2</v>
      </c>
      <c r="E298" s="71">
        <f>COUNTA(D292,E293,D294,E295,E296)</f>
        <v>5</v>
      </c>
      <c r="F298" s="71">
        <f>COUNTA(D292,E293,D294,E295,E296)</f>
        <v>5</v>
      </c>
      <c r="G298" s="71">
        <f>COUNTA(D292,E293,D294,E295,E296)</f>
        <v>5</v>
      </c>
      <c r="H298" s="68"/>
      <c r="I298" s="71">
        <f>COUNTA(I292,I294,I295,I296)</f>
        <v>4</v>
      </c>
      <c r="J298" s="71">
        <f>COUNTA(I292,I294,I295,I296)</f>
        <v>4</v>
      </c>
      <c r="K298" s="71">
        <f>COUNTA(I292,I294,I295,I296)</f>
        <v>4</v>
      </c>
      <c r="L298" s="71">
        <v>2</v>
      </c>
      <c r="M298" s="71">
        <f t="shared" ref="M298:O298" si="29">COUNTA(M292:M296)</f>
        <v>0</v>
      </c>
      <c r="N298" s="71">
        <f t="shared" si="29"/>
        <v>0</v>
      </c>
      <c r="O298" s="71">
        <f t="shared" si="29"/>
        <v>0</v>
      </c>
      <c r="P298" s="71">
        <f>IF(SUM(C298:O298)&gt;35,35,SUM(C298:O298))</f>
        <v>31</v>
      </c>
    </row>
    <row r="299" spans="1:16" ht="21" x14ac:dyDescent="0.35">
      <c r="A299" s="56" t="s">
        <v>88</v>
      </c>
      <c r="C299" s="59">
        <v>854</v>
      </c>
      <c r="D299" s="56"/>
      <c r="E299" s="56"/>
      <c r="F299" s="8"/>
      <c r="G299" s="8"/>
      <c r="H299" s="41"/>
      <c r="I299" s="9"/>
      <c r="J299" s="9"/>
      <c r="K299" s="9"/>
      <c r="L299" s="9"/>
      <c r="M299" s="9"/>
      <c r="N299" s="8"/>
      <c r="O299" s="8"/>
      <c r="P299" s="123"/>
    </row>
    <row r="300" spans="1:16" x14ac:dyDescent="0.3">
      <c r="A300" s="42" t="s">
        <v>7</v>
      </c>
      <c r="C300" s="72" t="s">
        <v>33</v>
      </c>
      <c r="D300" s="16" t="s">
        <v>9</v>
      </c>
      <c r="E300" s="43" t="s">
        <v>8</v>
      </c>
      <c r="F300" s="1" t="s">
        <v>10</v>
      </c>
      <c r="G300" s="43" t="s">
        <v>8</v>
      </c>
      <c r="H300" s="1" t="s">
        <v>29</v>
      </c>
    </row>
    <row r="301" spans="1:16" x14ac:dyDescent="0.3">
      <c r="A301" s="175" t="s">
        <v>0</v>
      </c>
      <c r="B301" s="53" t="s">
        <v>74</v>
      </c>
      <c r="C301" s="52">
        <v>1</v>
      </c>
      <c r="D301" s="52">
        <v>2</v>
      </c>
      <c r="E301" s="52">
        <v>3</v>
      </c>
      <c r="F301" s="52">
        <v>4</v>
      </c>
      <c r="G301" s="52">
        <v>5</v>
      </c>
      <c r="H301" s="52">
        <v>6</v>
      </c>
      <c r="I301" s="52">
        <v>7</v>
      </c>
      <c r="J301" s="52">
        <v>8</v>
      </c>
      <c r="K301" s="52">
        <v>9</v>
      </c>
      <c r="L301" s="52">
        <v>10</v>
      </c>
      <c r="M301" s="52">
        <v>11</v>
      </c>
      <c r="N301" s="52">
        <v>12</v>
      </c>
      <c r="O301" s="52">
        <v>13</v>
      </c>
      <c r="P301" s="177" t="s">
        <v>2</v>
      </c>
    </row>
    <row r="302" spans="1:16" x14ac:dyDescent="0.3">
      <c r="A302" s="176"/>
      <c r="B302" s="54" t="s">
        <v>1</v>
      </c>
      <c r="C302" s="55" t="s">
        <v>75</v>
      </c>
      <c r="D302" s="55" t="s">
        <v>76</v>
      </c>
      <c r="E302" s="55" t="s">
        <v>77</v>
      </c>
      <c r="F302" s="55" t="s">
        <v>78</v>
      </c>
      <c r="G302" s="55" t="s">
        <v>79</v>
      </c>
      <c r="H302" s="55" t="s">
        <v>80</v>
      </c>
      <c r="I302" s="55" t="s">
        <v>81</v>
      </c>
      <c r="J302" s="55" t="s">
        <v>82</v>
      </c>
      <c r="K302" s="55" t="s">
        <v>83</v>
      </c>
      <c r="L302" s="55" t="s">
        <v>84</v>
      </c>
      <c r="M302" s="55" t="s">
        <v>85</v>
      </c>
      <c r="N302" s="55" t="s">
        <v>86</v>
      </c>
      <c r="O302" s="55" t="s">
        <v>87</v>
      </c>
      <c r="P302" s="178"/>
    </row>
    <row r="303" spans="1:16" x14ac:dyDescent="0.3">
      <c r="A303" s="173" t="s">
        <v>24</v>
      </c>
      <c r="B303" s="174"/>
      <c r="C303" s="47"/>
      <c r="D303" s="47"/>
      <c r="E303" s="187">
        <v>75</v>
      </c>
      <c r="F303" s="188"/>
      <c r="G303" s="189"/>
      <c r="H303" s="60"/>
      <c r="I303" s="187">
        <f>34+30</f>
        <v>64</v>
      </c>
      <c r="J303" s="188"/>
      <c r="K303" s="188"/>
      <c r="L303" s="189"/>
      <c r="M303" s="113"/>
      <c r="N303" s="113"/>
      <c r="O303" s="113"/>
      <c r="P303" s="120">
        <f t="shared" ref="P303:P307" si="30">SUM(C303:O303)</f>
        <v>139</v>
      </c>
    </row>
    <row r="304" spans="1:16" x14ac:dyDescent="0.3">
      <c r="A304" s="169" t="s">
        <v>25</v>
      </c>
      <c r="B304" s="170"/>
      <c r="C304" s="48"/>
      <c r="D304" s="48"/>
      <c r="E304" s="190">
        <v>70</v>
      </c>
      <c r="F304" s="191"/>
      <c r="G304" s="192"/>
      <c r="H304" s="61"/>
      <c r="I304" s="190">
        <v>46</v>
      </c>
      <c r="J304" s="191"/>
      <c r="K304" s="192"/>
      <c r="L304" s="49"/>
      <c r="M304" s="48"/>
      <c r="N304" s="48"/>
      <c r="O304" s="48"/>
      <c r="P304" s="121">
        <f t="shared" si="30"/>
        <v>116</v>
      </c>
    </row>
    <row r="305" spans="1:16" x14ac:dyDescent="0.3">
      <c r="A305" s="169" t="s">
        <v>26</v>
      </c>
      <c r="B305" s="170"/>
      <c r="C305" s="48"/>
      <c r="D305" s="48"/>
      <c r="E305" s="193">
        <v>46</v>
      </c>
      <c r="F305" s="194"/>
      <c r="G305" s="195"/>
      <c r="H305" s="62"/>
      <c r="I305" s="193">
        <v>24</v>
      </c>
      <c r="J305" s="194"/>
      <c r="K305" s="195"/>
      <c r="L305" s="49"/>
      <c r="M305" s="49"/>
      <c r="N305" s="49"/>
      <c r="O305" s="48"/>
      <c r="P305" s="121">
        <f t="shared" si="30"/>
        <v>70</v>
      </c>
    </row>
    <row r="306" spans="1:16" x14ac:dyDescent="0.3">
      <c r="A306" s="169" t="s">
        <v>27</v>
      </c>
      <c r="B306" s="170"/>
      <c r="C306" s="48"/>
      <c r="D306" s="48"/>
      <c r="E306" s="182">
        <v>21</v>
      </c>
      <c r="F306" s="183"/>
      <c r="G306" s="184"/>
      <c r="H306" s="62"/>
      <c r="I306" s="182">
        <v>68</v>
      </c>
      <c r="J306" s="183"/>
      <c r="K306" s="184"/>
      <c r="L306" s="49"/>
      <c r="M306" s="48"/>
      <c r="N306" s="48"/>
      <c r="O306" s="48"/>
      <c r="P306" s="121">
        <f t="shared" si="30"/>
        <v>89</v>
      </c>
    </row>
    <row r="307" spans="1:16" x14ac:dyDescent="0.3">
      <c r="A307" s="171" t="s">
        <v>28</v>
      </c>
      <c r="B307" s="172"/>
      <c r="C307" s="50"/>
      <c r="D307" s="50"/>
      <c r="E307" s="179">
        <v>34</v>
      </c>
      <c r="F307" s="180"/>
      <c r="G307" s="181"/>
      <c r="H307" s="63"/>
      <c r="I307" s="179">
        <v>32</v>
      </c>
      <c r="J307" s="180"/>
      <c r="K307" s="180"/>
      <c r="L307" s="181"/>
      <c r="M307" s="50"/>
      <c r="N307" s="50"/>
      <c r="O307" s="50"/>
      <c r="P307" s="122">
        <f t="shared" si="30"/>
        <v>66</v>
      </c>
    </row>
    <row r="308" spans="1:16" x14ac:dyDescent="0.3">
      <c r="A308" s="64" t="s">
        <v>3</v>
      </c>
      <c r="B308" s="65"/>
      <c r="C308" s="66">
        <f>SUM(C303,C304,C305,C306,C307)</f>
        <v>0</v>
      </c>
      <c r="D308" s="66">
        <f t="shared" ref="D308" si="31">SUM(D303,D304,D305,D306,D307)</f>
        <v>0</v>
      </c>
      <c r="E308" s="66">
        <f>SUM(E303:G307)</f>
        <v>246</v>
      </c>
      <c r="F308" s="66">
        <f>SUM(E303:G307)</f>
        <v>246</v>
      </c>
      <c r="G308" s="66">
        <f>SUM(E303:G307)</f>
        <v>246</v>
      </c>
      <c r="H308" s="68"/>
      <c r="I308" s="66">
        <f>SUM(I303,I304,I305,I306,I307)</f>
        <v>234</v>
      </c>
      <c r="J308" s="66">
        <f>SUM(I303,I304,I305,I306,I307)</f>
        <v>234</v>
      </c>
      <c r="K308" s="66">
        <f>SUM(I303,I304,I305,I306,I307)</f>
        <v>234</v>
      </c>
      <c r="L308" s="66">
        <f>SUM(I303,I307)</f>
        <v>96</v>
      </c>
      <c r="M308" s="66">
        <f>L303</f>
        <v>0</v>
      </c>
      <c r="N308" s="66">
        <f>L303</f>
        <v>0</v>
      </c>
      <c r="O308" s="66">
        <v>0</v>
      </c>
      <c r="P308" s="66">
        <f>SUM(C308:O308)</f>
        <v>1536</v>
      </c>
    </row>
    <row r="309" spans="1:16" x14ac:dyDescent="0.3">
      <c r="A309" s="69" t="s">
        <v>4</v>
      </c>
      <c r="B309" s="70"/>
      <c r="C309" s="71">
        <f>COUNTA(C303,C304,C305,C306,C307)</f>
        <v>0</v>
      </c>
      <c r="D309" s="71">
        <f t="shared" ref="D309" si="32">COUNTA(D303,D304,D305,D306,D307)</f>
        <v>0</v>
      </c>
      <c r="E309" s="71">
        <f>COUNTA(E303:G307)</f>
        <v>5</v>
      </c>
      <c r="F309" s="71">
        <f>COUNTA(E303:G307)</f>
        <v>5</v>
      </c>
      <c r="G309" s="71">
        <f>COUNTA(E303:G307)</f>
        <v>5</v>
      </c>
      <c r="H309" s="68"/>
      <c r="I309" s="71">
        <f>COUNTA(I303,I304,I305,I306,I307)</f>
        <v>5</v>
      </c>
      <c r="J309" s="71">
        <f>COUNTA(I303,I304,I305,I306,I307)</f>
        <v>5</v>
      </c>
      <c r="K309" s="71">
        <f>COUNTA(I303,I304,I305,I306,I307)</f>
        <v>5</v>
      </c>
      <c r="L309" s="71">
        <v>2</v>
      </c>
      <c r="M309" s="71">
        <v>0</v>
      </c>
      <c r="N309" s="71">
        <v>0</v>
      </c>
      <c r="O309" s="71">
        <v>0</v>
      </c>
      <c r="P309" s="71">
        <f>IF(SUM(C309:O309)&gt;35,35,SUM(C309:O309))</f>
        <v>32</v>
      </c>
    </row>
    <row r="310" spans="1:16" ht="21" x14ac:dyDescent="0.35">
      <c r="A310" s="42" t="s">
        <v>7</v>
      </c>
      <c r="B310" s="59"/>
      <c r="C310" s="43" t="s">
        <v>45</v>
      </c>
      <c r="D310" s="1" t="s">
        <v>9</v>
      </c>
      <c r="E310" s="72" t="s">
        <v>33</v>
      </c>
      <c r="F310" s="16" t="s">
        <v>10</v>
      </c>
      <c r="G310" s="43" t="s">
        <v>8</v>
      </c>
      <c r="H310" s="1" t="s">
        <v>29</v>
      </c>
    </row>
    <row r="311" spans="1:16" x14ac:dyDescent="0.3">
      <c r="A311" s="175" t="s">
        <v>0</v>
      </c>
      <c r="B311" s="53" t="s">
        <v>74</v>
      </c>
      <c r="C311" s="52">
        <v>1</v>
      </c>
      <c r="D311" s="52">
        <v>2</v>
      </c>
      <c r="E311" s="52">
        <v>3</v>
      </c>
      <c r="F311" s="52">
        <v>4</v>
      </c>
      <c r="G311" s="52">
        <v>5</v>
      </c>
      <c r="H311" s="52">
        <v>6</v>
      </c>
      <c r="I311" s="52">
        <v>7</v>
      </c>
      <c r="J311" s="52">
        <v>8</v>
      </c>
      <c r="K311" s="52">
        <v>9</v>
      </c>
      <c r="L311" s="52">
        <v>10</v>
      </c>
      <c r="M311" s="52">
        <v>11</v>
      </c>
      <c r="N311" s="52">
        <v>12</v>
      </c>
      <c r="O311" s="52">
        <v>13</v>
      </c>
      <c r="P311" s="177" t="s">
        <v>2</v>
      </c>
    </row>
    <row r="312" spans="1:16" x14ac:dyDescent="0.3">
      <c r="A312" s="176"/>
      <c r="B312" s="54" t="s">
        <v>1</v>
      </c>
      <c r="C312" s="55" t="s">
        <v>75</v>
      </c>
      <c r="D312" s="55" t="s">
        <v>76</v>
      </c>
      <c r="E312" s="55" t="s">
        <v>77</v>
      </c>
      <c r="F312" s="55" t="s">
        <v>78</v>
      </c>
      <c r="G312" s="55" t="s">
        <v>79</v>
      </c>
      <c r="H312" s="55" t="s">
        <v>80</v>
      </c>
      <c r="I312" s="55" t="s">
        <v>81</v>
      </c>
      <c r="J312" s="55" t="s">
        <v>82</v>
      </c>
      <c r="K312" s="55" t="s">
        <v>83</v>
      </c>
      <c r="L312" s="55" t="s">
        <v>84</v>
      </c>
      <c r="M312" s="55" t="s">
        <v>85</v>
      </c>
      <c r="N312" s="55" t="s">
        <v>86</v>
      </c>
      <c r="O312" s="55" t="s">
        <v>87</v>
      </c>
      <c r="P312" s="178"/>
    </row>
    <row r="313" spans="1:16" x14ac:dyDescent="0.3">
      <c r="A313" s="173" t="s">
        <v>24</v>
      </c>
      <c r="B313" s="174"/>
      <c r="C313" s="47"/>
      <c r="D313" s="47"/>
      <c r="E313" s="187">
        <v>80</v>
      </c>
      <c r="F313" s="188"/>
      <c r="G313" s="189"/>
      <c r="H313" s="60"/>
      <c r="I313" s="187">
        <v>80</v>
      </c>
      <c r="J313" s="188"/>
      <c r="K313" s="189"/>
      <c r="L313" s="47"/>
      <c r="M313" s="113"/>
      <c r="N313" s="113"/>
      <c r="O313" s="113"/>
      <c r="P313" s="120">
        <f t="shared" ref="P313:P318" si="33">SUM(C313:O313)</f>
        <v>160</v>
      </c>
    </row>
    <row r="314" spans="1:16" x14ac:dyDescent="0.3">
      <c r="A314" s="169" t="s">
        <v>25</v>
      </c>
      <c r="B314" s="170"/>
      <c r="C314" s="48"/>
      <c r="D314" s="48"/>
      <c r="E314" s="190">
        <v>55</v>
      </c>
      <c r="F314" s="191"/>
      <c r="G314" s="192"/>
      <c r="H314" s="61"/>
      <c r="I314" s="190">
        <v>42</v>
      </c>
      <c r="J314" s="191"/>
      <c r="K314" s="192"/>
      <c r="L314" s="49"/>
      <c r="M314" s="48"/>
      <c r="N314" s="48"/>
      <c r="O314" s="48"/>
      <c r="P314" s="121">
        <f t="shared" si="33"/>
        <v>97</v>
      </c>
    </row>
    <row r="315" spans="1:16" x14ac:dyDescent="0.3">
      <c r="A315" s="169" t="s">
        <v>26</v>
      </c>
      <c r="B315" s="170"/>
      <c r="C315" s="48"/>
      <c r="D315" s="48"/>
      <c r="E315" s="49"/>
      <c r="F315" s="49"/>
      <c r="G315" s="49"/>
      <c r="H315" s="62"/>
      <c r="I315" s="193">
        <v>85</v>
      </c>
      <c r="J315" s="194"/>
      <c r="K315" s="195"/>
      <c r="L315" s="49"/>
      <c r="M315" s="49"/>
      <c r="N315" s="49"/>
      <c r="O315" s="48"/>
      <c r="P315" s="121">
        <f t="shared" si="33"/>
        <v>85</v>
      </c>
    </row>
    <row r="316" spans="1:16" x14ac:dyDescent="0.3">
      <c r="A316" s="169" t="s">
        <v>27</v>
      </c>
      <c r="B316" s="170"/>
      <c r="C316" s="48"/>
      <c r="D316" s="48"/>
      <c r="E316" s="182">
        <v>47</v>
      </c>
      <c r="F316" s="183"/>
      <c r="G316" s="184"/>
      <c r="H316" s="62"/>
      <c r="I316" s="182">
        <v>56</v>
      </c>
      <c r="J316" s="183"/>
      <c r="K316" s="184"/>
      <c r="L316" s="182">
        <v>58</v>
      </c>
      <c r="M316" s="183"/>
      <c r="N316" s="184"/>
      <c r="O316" s="48"/>
      <c r="P316" s="121">
        <f t="shared" si="33"/>
        <v>161</v>
      </c>
    </row>
    <row r="317" spans="1:16" x14ac:dyDescent="0.3">
      <c r="A317" s="171" t="s">
        <v>28</v>
      </c>
      <c r="B317" s="172"/>
      <c r="C317" s="50"/>
      <c r="D317" s="50"/>
      <c r="E317" s="51"/>
      <c r="F317" s="51"/>
      <c r="G317" s="51"/>
      <c r="H317" s="63"/>
      <c r="I317" s="179">
        <v>41</v>
      </c>
      <c r="J317" s="180"/>
      <c r="K317" s="181"/>
      <c r="L317" s="51"/>
      <c r="M317" s="50"/>
      <c r="N317" s="50"/>
      <c r="O317" s="50"/>
      <c r="P317" s="122">
        <f t="shared" si="33"/>
        <v>41</v>
      </c>
    </row>
    <row r="318" spans="1:16" x14ac:dyDescent="0.3">
      <c r="A318" s="64" t="s">
        <v>3</v>
      </c>
      <c r="B318" s="65"/>
      <c r="C318" s="66">
        <v>0</v>
      </c>
      <c r="D318" s="66">
        <v>0</v>
      </c>
      <c r="E318" s="66">
        <f>SUM(E313,E314,E316)</f>
        <v>182</v>
      </c>
      <c r="F318" s="66">
        <f>SUM(E313,E314,E316)</f>
        <v>182</v>
      </c>
      <c r="G318" s="66">
        <f>SUM(E313,E314,E316)</f>
        <v>182</v>
      </c>
      <c r="H318" s="68"/>
      <c r="I318" s="66">
        <f>SUM(I313:K317)</f>
        <v>304</v>
      </c>
      <c r="J318" s="66">
        <f>SUM(I313:K317)</f>
        <v>304</v>
      </c>
      <c r="K318" s="66">
        <f>SUM(I313:K317)</f>
        <v>304</v>
      </c>
      <c r="L318" s="66">
        <f>L316</f>
        <v>58</v>
      </c>
      <c r="M318" s="66">
        <f>L316</f>
        <v>58</v>
      </c>
      <c r="N318" s="66">
        <f>L316</f>
        <v>58</v>
      </c>
      <c r="O318" s="66">
        <v>0</v>
      </c>
      <c r="P318" s="66">
        <f t="shared" si="33"/>
        <v>1632</v>
      </c>
    </row>
    <row r="319" spans="1:16" x14ac:dyDescent="0.3">
      <c r="A319" s="69" t="s">
        <v>4</v>
      </c>
      <c r="B319" s="70"/>
      <c r="C319" s="71">
        <v>0</v>
      </c>
      <c r="D319" s="71">
        <v>0</v>
      </c>
      <c r="E319" s="71">
        <f>COUNTA(E313,E314,E316)</f>
        <v>3</v>
      </c>
      <c r="F319" s="71">
        <f>COUNTA(E313,E314,E316)</f>
        <v>3</v>
      </c>
      <c r="G319" s="71">
        <f>COUNTA(E313,E314,E316)</f>
        <v>3</v>
      </c>
      <c r="H319" s="68"/>
      <c r="I319" s="71">
        <f>COUNTA(I313:K317)</f>
        <v>5</v>
      </c>
      <c r="J319" s="71">
        <f>COUNTA(I313:K317)</f>
        <v>5</v>
      </c>
      <c r="K319" s="71">
        <f>COUNTA(I313:K317)</f>
        <v>5</v>
      </c>
      <c r="L319" s="71">
        <v>1</v>
      </c>
      <c r="M319" s="71">
        <v>1</v>
      </c>
      <c r="N319" s="71">
        <v>1</v>
      </c>
      <c r="O319" s="71">
        <v>0</v>
      </c>
      <c r="P319" s="71">
        <f>IF(SUM(C319:O319)&gt;35,35,SUM(C319:O319))</f>
        <v>27</v>
      </c>
    </row>
    <row r="320" spans="1:16" ht="21" x14ac:dyDescent="0.35">
      <c r="A320" s="56" t="s">
        <v>88</v>
      </c>
      <c r="C320" s="59">
        <v>861</v>
      </c>
      <c r="D320" s="56"/>
      <c r="E320" s="56"/>
      <c r="F320" s="8"/>
      <c r="G320" s="8"/>
      <c r="H320" s="41"/>
      <c r="I320" s="9"/>
      <c r="J320" s="9"/>
      <c r="K320" s="9"/>
      <c r="L320" s="9"/>
      <c r="M320" s="9"/>
      <c r="N320" s="8"/>
      <c r="O320" s="8"/>
      <c r="P320" s="123"/>
    </row>
    <row r="321" spans="1:16" x14ac:dyDescent="0.3">
      <c r="A321" s="42" t="s">
        <v>7</v>
      </c>
      <c r="C321" s="72" t="s">
        <v>33</v>
      </c>
      <c r="D321" s="16" t="s">
        <v>9</v>
      </c>
      <c r="E321" s="43" t="s">
        <v>8</v>
      </c>
      <c r="F321" s="1" t="s">
        <v>10</v>
      </c>
      <c r="G321" s="43" t="s">
        <v>8</v>
      </c>
      <c r="H321" s="1" t="s">
        <v>29</v>
      </c>
    </row>
    <row r="322" spans="1:16" x14ac:dyDescent="0.3">
      <c r="A322" s="175" t="s">
        <v>0</v>
      </c>
      <c r="B322" s="53" t="s">
        <v>74</v>
      </c>
      <c r="C322" s="52">
        <v>1</v>
      </c>
      <c r="D322" s="52">
        <v>2</v>
      </c>
      <c r="E322" s="52">
        <v>3</v>
      </c>
      <c r="F322" s="52">
        <v>4</v>
      </c>
      <c r="G322" s="52">
        <v>5</v>
      </c>
      <c r="H322" s="52">
        <v>6</v>
      </c>
      <c r="I322" s="52">
        <v>7</v>
      </c>
      <c r="J322" s="52">
        <v>8</v>
      </c>
      <c r="K322" s="52">
        <v>9</v>
      </c>
      <c r="L322" s="52">
        <v>10</v>
      </c>
      <c r="M322" s="52">
        <v>11</v>
      </c>
      <c r="N322" s="52">
        <v>12</v>
      </c>
      <c r="O322" s="52">
        <v>13</v>
      </c>
      <c r="P322" s="177" t="s">
        <v>2</v>
      </c>
    </row>
    <row r="323" spans="1:16" x14ac:dyDescent="0.3">
      <c r="A323" s="176"/>
      <c r="B323" s="54" t="s">
        <v>1</v>
      </c>
      <c r="C323" s="55" t="s">
        <v>75</v>
      </c>
      <c r="D323" s="55" t="s">
        <v>76</v>
      </c>
      <c r="E323" s="55" t="s">
        <v>77</v>
      </c>
      <c r="F323" s="55" t="s">
        <v>78</v>
      </c>
      <c r="G323" s="55" t="s">
        <v>79</v>
      </c>
      <c r="H323" s="55" t="s">
        <v>80</v>
      </c>
      <c r="I323" s="55" t="s">
        <v>81</v>
      </c>
      <c r="J323" s="55" t="s">
        <v>82</v>
      </c>
      <c r="K323" s="55" t="s">
        <v>83</v>
      </c>
      <c r="L323" s="55" t="s">
        <v>84</v>
      </c>
      <c r="M323" s="55" t="s">
        <v>85</v>
      </c>
      <c r="N323" s="55" t="s">
        <v>86</v>
      </c>
      <c r="O323" s="55" t="s">
        <v>87</v>
      </c>
      <c r="P323" s="178"/>
    </row>
    <row r="324" spans="1:16" x14ac:dyDescent="0.3">
      <c r="A324" s="173" t="s">
        <v>24</v>
      </c>
      <c r="B324" s="174"/>
      <c r="C324" s="47"/>
      <c r="D324" s="47"/>
      <c r="E324" s="187">
        <v>87</v>
      </c>
      <c r="F324" s="188"/>
      <c r="G324" s="189"/>
      <c r="H324" s="60"/>
      <c r="I324" s="187">
        <v>95</v>
      </c>
      <c r="J324" s="188"/>
      <c r="K324" s="189"/>
      <c r="L324" s="47"/>
      <c r="M324" s="113"/>
      <c r="N324" s="113"/>
      <c r="O324" s="113"/>
      <c r="P324" s="120">
        <f t="shared" ref="P324:P329" si="34">SUM(C324:O324)</f>
        <v>182</v>
      </c>
    </row>
    <row r="325" spans="1:16" x14ac:dyDescent="0.3">
      <c r="A325" s="169" t="s">
        <v>25</v>
      </c>
      <c r="B325" s="170"/>
      <c r="C325" s="48"/>
      <c r="D325" s="48"/>
      <c r="E325" s="190">
        <v>34</v>
      </c>
      <c r="F325" s="191"/>
      <c r="G325" s="192"/>
      <c r="H325" s="61"/>
      <c r="I325" s="190">
        <v>49</v>
      </c>
      <c r="J325" s="191"/>
      <c r="K325" s="192"/>
      <c r="L325" s="49"/>
      <c r="M325" s="48"/>
      <c r="N325" s="48"/>
      <c r="O325" s="48"/>
      <c r="P325" s="121">
        <f t="shared" si="34"/>
        <v>83</v>
      </c>
    </row>
    <row r="326" spans="1:16" x14ac:dyDescent="0.3">
      <c r="A326" s="169" t="s">
        <v>26</v>
      </c>
      <c r="B326" s="170"/>
      <c r="C326" s="48"/>
      <c r="D326" s="48"/>
      <c r="E326" s="193">
        <v>51</v>
      </c>
      <c r="F326" s="194"/>
      <c r="G326" s="195"/>
      <c r="H326" s="62"/>
      <c r="I326" s="193">
        <v>69</v>
      </c>
      <c r="J326" s="194"/>
      <c r="K326" s="195"/>
      <c r="L326" s="49"/>
      <c r="M326" s="49"/>
      <c r="N326" s="49"/>
      <c r="O326" s="48"/>
      <c r="P326" s="121">
        <f t="shared" si="34"/>
        <v>120</v>
      </c>
    </row>
    <row r="327" spans="1:16" x14ac:dyDescent="0.3">
      <c r="A327" s="169" t="s">
        <v>27</v>
      </c>
      <c r="B327" s="170"/>
      <c r="C327" s="48"/>
      <c r="D327" s="48"/>
      <c r="E327" s="182">
        <v>34</v>
      </c>
      <c r="F327" s="183"/>
      <c r="G327" s="184"/>
      <c r="H327" s="62"/>
      <c r="I327" s="182">
        <v>43</v>
      </c>
      <c r="J327" s="183"/>
      <c r="K327" s="184"/>
      <c r="L327" s="49"/>
      <c r="M327" s="48"/>
      <c r="N327" s="48"/>
      <c r="O327" s="48"/>
      <c r="P327" s="121">
        <f t="shared" si="34"/>
        <v>77</v>
      </c>
    </row>
    <row r="328" spans="1:16" x14ac:dyDescent="0.3">
      <c r="A328" s="171" t="s">
        <v>28</v>
      </c>
      <c r="B328" s="172"/>
      <c r="C328" s="50"/>
      <c r="D328" s="50"/>
      <c r="E328" s="179">
        <v>91</v>
      </c>
      <c r="F328" s="180"/>
      <c r="G328" s="181"/>
      <c r="H328" s="63"/>
      <c r="I328" s="179">
        <v>106</v>
      </c>
      <c r="J328" s="180"/>
      <c r="K328" s="181"/>
      <c r="L328" s="51"/>
      <c r="M328" s="50"/>
      <c r="N328" s="50"/>
      <c r="O328" s="50"/>
      <c r="P328" s="122">
        <f t="shared" si="34"/>
        <v>197</v>
      </c>
    </row>
    <row r="329" spans="1:16" x14ac:dyDescent="0.3">
      <c r="A329" s="64" t="s">
        <v>3</v>
      </c>
      <c r="B329" s="65"/>
      <c r="C329" s="66">
        <v>0</v>
      </c>
      <c r="D329" s="66">
        <v>0</v>
      </c>
      <c r="E329" s="66">
        <f>SUM(E324:G328)</f>
        <v>297</v>
      </c>
      <c r="F329" s="66">
        <f>SUM(E324:G328)</f>
        <v>297</v>
      </c>
      <c r="G329" s="66">
        <f>SUM(E324:G328)</f>
        <v>297</v>
      </c>
      <c r="H329" s="68"/>
      <c r="I329" s="66">
        <f>SUM(I324:K328)</f>
        <v>362</v>
      </c>
      <c r="J329" s="66">
        <f>SUM(I324:K328)</f>
        <v>362</v>
      </c>
      <c r="K329" s="66">
        <f>SUM(I324:K328)</f>
        <v>362</v>
      </c>
      <c r="L329" s="66">
        <v>0</v>
      </c>
      <c r="M329" s="66">
        <v>0</v>
      </c>
      <c r="N329" s="66">
        <v>0</v>
      </c>
      <c r="O329" s="66">
        <v>0</v>
      </c>
      <c r="P329" s="66">
        <f t="shared" si="34"/>
        <v>1977</v>
      </c>
    </row>
    <row r="330" spans="1:16" x14ac:dyDescent="0.3">
      <c r="A330" s="69" t="s">
        <v>4</v>
      </c>
      <c r="B330" s="70"/>
      <c r="C330" s="71">
        <v>0</v>
      </c>
      <c r="D330" s="71">
        <v>0</v>
      </c>
      <c r="E330" s="71">
        <f>COUNTA(E324:G328)</f>
        <v>5</v>
      </c>
      <c r="F330" s="71">
        <f>COUNTA(E324:G328)</f>
        <v>5</v>
      </c>
      <c r="G330" s="71">
        <f>COUNTA(E324:G328)</f>
        <v>5</v>
      </c>
      <c r="H330" s="68"/>
      <c r="I330" s="71">
        <f>COUNTA(I324:K328)</f>
        <v>5</v>
      </c>
      <c r="J330" s="71">
        <f>COUNTA(I324:K328)</f>
        <v>5</v>
      </c>
      <c r="K330" s="71">
        <f>COUNTA(I324:K328)</f>
        <v>5</v>
      </c>
      <c r="L330" s="71">
        <v>0</v>
      </c>
      <c r="M330" s="71">
        <v>0</v>
      </c>
      <c r="N330" s="71">
        <v>0</v>
      </c>
      <c r="O330" s="71">
        <v>0</v>
      </c>
      <c r="P330" s="71">
        <f>IF(SUM(C330:O330)&gt;35,35,SUM(C330:O330))</f>
        <v>30</v>
      </c>
    </row>
    <row r="331" spans="1:16" x14ac:dyDescent="0.3">
      <c r="A331" s="42" t="s">
        <v>7</v>
      </c>
      <c r="C331" s="43" t="s">
        <v>45</v>
      </c>
      <c r="D331" s="1" t="s">
        <v>9</v>
      </c>
      <c r="E331" s="72" t="s">
        <v>33</v>
      </c>
      <c r="F331" s="16" t="s">
        <v>10</v>
      </c>
      <c r="G331" s="43" t="s">
        <v>8</v>
      </c>
      <c r="H331" s="1" t="s">
        <v>29</v>
      </c>
    </row>
    <row r="332" spans="1:16" x14ac:dyDescent="0.3">
      <c r="A332" s="175" t="s">
        <v>0</v>
      </c>
      <c r="B332" s="53" t="s">
        <v>74</v>
      </c>
      <c r="C332" s="52">
        <v>1</v>
      </c>
      <c r="D332" s="52">
        <v>2</v>
      </c>
      <c r="E332" s="52">
        <v>3</v>
      </c>
      <c r="F332" s="52">
        <v>4</v>
      </c>
      <c r="G332" s="52">
        <v>5</v>
      </c>
      <c r="H332" s="52">
        <v>6</v>
      </c>
      <c r="I332" s="52">
        <v>7</v>
      </c>
      <c r="J332" s="52">
        <v>8</v>
      </c>
      <c r="K332" s="52">
        <v>9</v>
      </c>
      <c r="L332" s="52">
        <v>10</v>
      </c>
      <c r="M332" s="52">
        <v>11</v>
      </c>
      <c r="N332" s="52">
        <v>12</v>
      </c>
      <c r="O332" s="52">
        <v>13</v>
      </c>
      <c r="P332" s="177" t="s">
        <v>2</v>
      </c>
    </row>
    <row r="333" spans="1:16" x14ac:dyDescent="0.3">
      <c r="A333" s="176"/>
      <c r="B333" s="54" t="s">
        <v>1</v>
      </c>
      <c r="C333" s="55" t="s">
        <v>75</v>
      </c>
      <c r="D333" s="55" t="s">
        <v>76</v>
      </c>
      <c r="E333" s="55" t="s">
        <v>77</v>
      </c>
      <c r="F333" s="55" t="s">
        <v>78</v>
      </c>
      <c r="G333" s="55" t="s">
        <v>79</v>
      </c>
      <c r="H333" s="55" t="s">
        <v>80</v>
      </c>
      <c r="I333" s="55" t="s">
        <v>81</v>
      </c>
      <c r="J333" s="55" t="s">
        <v>82</v>
      </c>
      <c r="K333" s="55" t="s">
        <v>83</v>
      </c>
      <c r="L333" s="55" t="s">
        <v>84</v>
      </c>
      <c r="M333" s="55" t="s">
        <v>85</v>
      </c>
      <c r="N333" s="55" t="s">
        <v>86</v>
      </c>
      <c r="O333" s="55" t="s">
        <v>87</v>
      </c>
      <c r="P333" s="178"/>
    </row>
    <row r="334" spans="1:16" x14ac:dyDescent="0.3">
      <c r="A334" s="173" t="s">
        <v>24</v>
      </c>
      <c r="B334" s="174"/>
      <c r="C334" s="47"/>
      <c r="D334" s="47"/>
      <c r="E334" s="113"/>
      <c r="F334" s="113"/>
      <c r="G334" s="113"/>
      <c r="H334" s="60"/>
      <c r="I334" s="187">
        <v>70</v>
      </c>
      <c r="J334" s="188"/>
      <c r="K334" s="189"/>
      <c r="L334" s="47"/>
      <c r="M334" s="113"/>
      <c r="N334" s="113"/>
      <c r="O334" s="113"/>
      <c r="P334" s="120">
        <f t="shared" ref="P334:P339" si="35">SUM(C334:O334)</f>
        <v>70</v>
      </c>
    </row>
    <row r="335" spans="1:16" x14ac:dyDescent="0.3">
      <c r="A335" s="169" t="s">
        <v>25</v>
      </c>
      <c r="B335" s="170"/>
      <c r="C335" s="48"/>
      <c r="D335" s="48"/>
      <c r="E335" s="190">
        <v>50</v>
      </c>
      <c r="F335" s="191"/>
      <c r="G335" s="192"/>
      <c r="H335" s="61"/>
      <c r="I335" s="190">
        <v>37</v>
      </c>
      <c r="J335" s="191"/>
      <c r="K335" s="191"/>
      <c r="L335" s="192"/>
      <c r="M335" s="48"/>
      <c r="N335" s="48"/>
      <c r="O335" s="48"/>
      <c r="P335" s="121">
        <f t="shared" si="35"/>
        <v>87</v>
      </c>
    </row>
    <row r="336" spans="1:16" x14ac:dyDescent="0.3">
      <c r="A336" s="169" t="s">
        <v>26</v>
      </c>
      <c r="B336" s="170"/>
      <c r="C336" s="48"/>
      <c r="D336" s="193">
        <v>41</v>
      </c>
      <c r="E336" s="194"/>
      <c r="F336" s="194"/>
      <c r="G336" s="195"/>
      <c r="H336" s="62"/>
      <c r="I336" s="48"/>
      <c r="J336" s="48"/>
      <c r="K336" s="48"/>
      <c r="L336" s="49"/>
      <c r="M336" s="49"/>
      <c r="N336" s="49"/>
      <c r="O336" s="48"/>
      <c r="P336" s="121">
        <f t="shared" si="35"/>
        <v>41</v>
      </c>
    </row>
    <row r="337" spans="1:16" x14ac:dyDescent="0.3">
      <c r="A337" s="169" t="s">
        <v>27</v>
      </c>
      <c r="B337" s="170"/>
      <c r="C337" s="48"/>
      <c r="D337" s="48"/>
      <c r="E337" s="182">
        <v>83</v>
      </c>
      <c r="F337" s="183"/>
      <c r="G337" s="184"/>
      <c r="H337" s="62"/>
      <c r="I337" s="49"/>
      <c r="J337" s="49"/>
      <c r="K337" s="49"/>
      <c r="L337" s="49"/>
      <c r="M337" s="48"/>
      <c r="N337" s="48"/>
      <c r="O337" s="48"/>
      <c r="P337" s="121">
        <f t="shared" si="35"/>
        <v>83</v>
      </c>
    </row>
    <row r="338" spans="1:16" x14ac:dyDescent="0.3">
      <c r="A338" s="171" t="s">
        <v>28</v>
      </c>
      <c r="B338" s="172"/>
      <c r="C338" s="50"/>
      <c r="D338" s="50"/>
      <c r="E338" s="51"/>
      <c r="F338" s="51"/>
      <c r="G338" s="51"/>
      <c r="H338" s="63"/>
      <c r="I338" s="179">
        <v>82</v>
      </c>
      <c r="J338" s="180"/>
      <c r="K338" s="181"/>
      <c r="L338" s="51"/>
      <c r="M338" s="50"/>
      <c r="N338" s="50"/>
      <c r="O338" s="50"/>
      <c r="P338" s="122">
        <f t="shared" si="35"/>
        <v>82</v>
      </c>
    </row>
    <row r="339" spans="1:16" x14ac:dyDescent="0.3">
      <c r="A339" s="64" t="s">
        <v>3</v>
      </c>
      <c r="B339" s="65"/>
      <c r="C339" s="66">
        <v>0</v>
      </c>
      <c r="D339" s="66">
        <f>D336</f>
        <v>41</v>
      </c>
      <c r="E339" s="66">
        <f>SUM(E335,D336,E337)</f>
        <v>174</v>
      </c>
      <c r="F339" s="66">
        <f>SUM(E335,D336,E337)</f>
        <v>174</v>
      </c>
      <c r="G339" s="66">
        <f>SUM(E335,D336,E337)</f>
        <v>174</v>
      </c>
      <c r="H339" s="68"/>
      <c r="I339" s="66">
        <f>SUM(I334,I335,I338)</f>
        <v>189</v>
      </c>
      <c r="J339" s="66">
        <f>SUM(I334,I335,I338)</f>
        <v>189</v>
      </c>
      <c r="K339" s="66">
        <f>SUM(I334,I335,I338)</f>
        <v>189</v>
      </c>
      <c r="L339" s="66">
        <f>I335</f>
        <v>37</v>
      </c>
      <c r="M339" s="66">
        <v>0</v>
      </c>
      <c r="N339" s="66">
        <v>0</v>
      </c>
      <c r="O339" s="66">
        <v>0</v>
      </c>
      <c r="P339" s="66">
        <f t="shared" si="35"/>
        <v>1167</v>
      </c>
    </row>
    <row r="340" spans="1:16" x14ac:dyDescent="0.3">
      <c r="A340" s="69" t="s">
        <v>4</v>
      </c>
      <c r="B340" s="70"/>
      <c r="C340" s="71">
        <v>0</v>
      </c>
      <c r="D340" s="71">
        <v>1</v>
      </c>
      <c r="E340" s="71">
        <v>3</v>
      </c>
      <c r="F340" s="71">
        <v>3</v>
      </c>
      <c r="G340" s="71">
        <v>3</v>
      </c>
      <c r="H340" s="68"/>
      <c r="I340" s="71">
        <v>3</v>
      </c>
      <c r="J340" s="71">
        <v>3</v>
      </c>
      <c r="K340" s="71">
        <v>3</v>
      </c>
      <c r="L340" s="71">
        <v>1</v>
      </c>
      <c r="M340" s="71">
        <v>0</v>
      </c>
      <c r="N340" s="71">
        <v>0</v>
      </c>
      <c r="O340" s="71">
        <v>0</v>
      </c>
      <c r="P340" s="71">
        <f>IF(SUM(C340:O340)&gt;35,35,SUM(C340:O340))</f>
        <v>20</v>
      </c>
    </row>
    <row r="341" spans="1:16" ht="21" x14ac:dyDescent="0.35">
      <c r="A341" s="56" t="s">
        <v>88</v>
      </c>
      <c r="C341" s="59">
        <v>862</v>
      </c>
      <c r="D341" s="56"/>
      <c r="E341" s="56"/>
      <c r="F341" s="8"/>
      <c r="G341" s="8"/>
      <c r="H341" s="41"/>
      <c r="I341" s="9"/>
      <c r="J341" s="9"/>
      <c r="K341" s="9"/>
      <c r="L341" s="9"/>
      <c r="M341" s="9"/>
      <c r="N341" s="8"/>
      <c r="O341" s="8"/>
      <c r="P341" s="123"/>
    </row>
    <row r="342" spans="1:16" x14ac:dyDescent="0.3">
      <c r="A342" s="42" t="s">
        <v>7</v>
      </c>
      <c r="C342" s="72" t="s">
        <v>33</v>
      </c>
      <c r="D342" s="16" t="s">
        <v>9</v>
      </c>
      <c r="E342" s="43" t="s">
        <v>8</v>
      </c>
      <c r="F342" s="1" t="s">
        <v>10</v>
      </c>
      <c r="G342" s="43" t="s">
        <v>8</v>
      </c>
      <c r="H342" s="1" t="s">
        <v>29</v>
      </c>
    </row>
    <row r="343" spans="1:16" x14ac:dyDescent="0.3">
      <c r="A343" s="175" t="s">
        <v>0</v>
      </c>
      <c r="B343" s="53" t="s">
        <v>74</v>
      </c>
      <c r="C343" s="52">
        <v>1</v>
      </c>
      <c r="D343" s="52">
        <v>2</v>
      </c>
      <c r="E343" s="52">
        <v>3</v>
      </c>
      <c r="F343" s="52">
        <v>4</v>
      </c>
      <c r="G343" s="52">
        <v>5</v>
      </c>
      <c r="H343" s="52">
        <v>6</v>
      </c>
      <c r="I343" s="52">
        <v>7</v>
      </c>
      <c r="J343" s="52">
        <v>8</v>
      </c>
      <c r="K343" s="52">
        <v>9</v>
      </c>
      <c r="L343" s="52">
        <v>10</v>
      </c>
      <c r="M343" s="52">
        <v>11</v>
      </c>
      <c r="N343" s="52">
        <v>12</v>
      </c>
      <c r="O343" s="52">
        <v>13</v>
      </c>
      <c r="P343" s="177" t="s">
        <v>2</v>
      </c>
    </row>
    <row r="344" spans="1:16" x14ac:dyDescent="0.3">
      <c r="A344" s="176"/>
      <c r="B344" s="54" t="s">
        <v>1</v>
      </c>
      <c r="C344" s="55" t="s">
        <v>75</v>
      </c>
      <c r="D344" s="55" t="s">
        <v>76</v>
      </c>
      <c r="E344" s="55" t="s">
        <v>77</v>
      </c>
      <c r="F344" s="55" t="s">
        <v>78</v>
      </c>
      <c r="G344" s="55" t="s">
        <v>79</v>
      </c>
      <c r="H344" s="55" t="s">
        <v>80</v>
      </c>
      <c r="I344" s="55" t="s">
        <v>81</v>
      </c>
      <c r="J344" s="55" t="s">
        <v>82</v>
      </c>
      <c r="K344" s="55" t="s">
        <v>83</v>
      </c>
      <c r="L344" s="55" t="s">
        <v>84</v>
      </c>
      <c r="M344" s="55" t="s">
        <v>85</v>
      </c>
      <c r="N344" s="55" t="s">
        <v>86</v>
      </c>
      <c r="O344" s="55" t="s">
        <v>87</v>
      </c>
      <c r="P344" s="178"/>
    </row>
    <row r="345" spans="1:16" x14ac:dyDescent="0.3">
      <c r="A345" s="173" t="s">
        <v>24</v>
      </c>
      <c r="B345" s="174"/>
      <c r="C345" s="47"/>
      <c r="D345" s="47"/>
      <c r="E345" s="187">
        <v>28</v>
      </c>
      <c r="F345" s="188"/>
      <c r="G345" s="189"/>
      <c r="H345" s="60"/>
      <c r="I345" s="187">
        <v>92</v>
      </c>
      <c r="J345" s="188"/>
      <c r="K345" s="189"/>
      <c r="L345" s="47"/>
      <c r="M345" s="113"/>
      <c r="N345" s="113"/>
      <c r="O345" s="113"/>
      <c r="P345" s="120">
        <f t="shared" ref="P345:P350" si="36">SUM(C345:O345)</f>
        <v>120</v>
      </c>
    </row>
    <row r="346" spans="1:16" x14ac:dyDescent="0.3">
      <c r="A346" s="169" t="s">
        <v>25</v>
      </c>
      <c r="B346" s="170"/>
      <c r="C346" s="48"/>
      <c r="D346" s="48"/>
      <c r="E346" s="190">
        <v>102</v>
      </c>
      <c r="F346" s="191"/>
      <c r="G346" s="192"/>
      <c r="H346" s="61"/>
      <c r="I346" s="190">
        <v>34</v>
      </c>
      <c r="J346" s="191"/>
      <c r="K346" s="192"/>
      <c r="L346" s="49"/>
      <c r="M346" s="48"/>
      <c r="N346" s="48"/>
      <c r="O346" s="48"/>
      <c r="P346" s="121">
        <f t="shared" si="36"/>
        <v>136</v>
      </c>
    </row>
    <row r="347" spans="1:16" x14ac:dyDescent="0.3">
      <c r="A347" s="169" t="s">
        <v>26</v>
      </c>
      <c r="B347" s="170"/>
      <c r="C347" s="48"/>
      <c r="D347" s="48"/>
      <c r="E347" s="193">
        <v>69</v>
      </c>
      <c r="F347" s="194"/>
      <c r="G347" s="195"/>
      <c r="H347" s="62"/>
      <c r="I347" s="193">
        <v>16</v>
      </c>
      <c r="J347" s="194"/>
      <c r="K347" s="195"/>
      <c r="L347" s="49"/>
      <c r="M347" s="49"/>
      <c r="N347" s="49"/>
      <c r="O347" s="48"/>
      <c r="P347" s="121">
        <f t="shared" si="36"/>
        <v>85</v>
      </c>
    </row>
    <row r="348" spans="1:16" x14ac:dyDescent="0.3">
      <c r="A348" s="169" t="s">
        <v>27</v>
      </c>
      <c r="B348" s="170"/>
      <c r="C348" s="48"/>
      <c r="D348" s="48"/>
      <c r="E348" s="182">
        <v>41</v>
      </c>
      <c r="F348" s="183"/>
      <c r="G348" s="184"/>
      <c r="H348" s="62"/>
      <c r="I348" s="182">
        <v>122</v>
      </c>
      <c r="J348" s="183"/>
      <c r="K348" s="184"/>
      <c r="L348" s="49"/>
      <c r="M348" s="48"/>
      <c r="N348" s="48"/>
      <c r="O348" s="48"/>
      <c r="P348" s="121">
        <f t="shared" si="36"/>
        <v>163</v>
      </c>
    </row>
    <row r="349" spans="1:16" x14ac:dyDescent="0.3">
      <c r="A349" s="171" t="s">
        <v>28</v>
      </c>
      <c r="B349" s="172"/>
      <c r="C349" s="50"/>
      <c r="D349" s="50"/>
      <c r="E349" s="179">
        <v>31</v>
      </c>
      <c r="F349" s="180"/>
      <c r="G349" s="181"/>
      <c r="H349" s="63"/>
      <c r="I349" s="179">
        <v>75</v>
      </c>
      <c r="J349" s="180"/>
      <c r="K349" s="181"/>
      <c r="L349" s="51"/>
      <c r="M349" s="50"/>
      <c r="N349" s="50"/>
      <c r="O349" s="50"/>
      <c r="P349" s="122">
        <f t="shared" si="36"/>
        <v>106</v>
      </c>
    </row>
    <row r="350" spans="1:16" x14ac:dyDescent="0.3">
      <c r="A350" s="64" t="s">
        <v>3</v>
      </c>
      <c r="B350" s="65"/>
      <c r="C350" s="66">
        <v>0</v>
      </c>
      <c r="D350" s="66">
        <v>0</v>
      </c>
      <c r="E350" s="66">
        <f>SUM(E345:G349)</f>
        <v>271</v>
      </c>
      <c r="F350" s="66">
        <f>SUM(E345:G349)</f>
        <v>271</v>
      </c>
      <c r="G350" s="66">
        <f>SUM(E345:G349)</f>
        <v>271</v>
      </c>
      <c r="H350" s="68"/>
      <c r="I350" s="66">
        <f>SUM(I345:K349)</f>
        <v>339</v>
      </c>
      <c r="J350" s="66">
        <f>SUM(I345:K349)</f>
        <v>339</v>
      </c>
      <c r="K350" s="66">
        <f>SUM(I345:K349)</f>
        <v>339</v>
      </c>
      <c r="L350" s="66">
        <v>0</v>
      </c>
      <c r="M350" s="66">
        <v>0</v>
      </c>
      <c r="N350" s="66">
        <v>0</v>
      </c>
      <c r="O350" s="66">
        <v>0</v>
      </c>
      <c r="P350" s="66">
        <f t="shared" si="36"/>
        <v>1830</v>
      </c>
    </row>
    <row r="351" spans="1:16" x14ac:dyDescent="0.3">
      <c r="A351" s="69" t="s">
        <v>4</v>
      </c>
      <c r="B351" s="70"/>
      <c r="C351" s="71">
        <v>0</v>
      </c>
      <c r="D351" s="71">
        <v>0</v>
      </c>
      <c r="E351" s="71">
        <f>COUNTA(E345:G349)</f>
        <v>5</v>
      </c>
      <c r="F351" s="71">
        <f>COUNTA(E345:G349)</f>
        <v>5</v>
      </c>
      <c r="G351" s="71">
        <f>COUNTA(E345:G349)</f>
        <v>5</v>
      </c>
      <c r="H351" s="68"/>
      <c r="I351" s="71">
        <f>COUNTA(I345:K349)</f>
        <v>5</v>
      </c>
      <c r="J351" s="71">
        <f>COUNTA(I345:K349)</f>
        <v>5</v>
      </c>
      <c r="K351" s="71">
        <f>COUNTA(I345:K349)</f>
        <v>5</v>
      </c>
      <c r="L351" s="71">
        <v>0</v>
      </c>
      <c r="M351" s="71">
        <v>0</v>
      </c>
      <c r="N351" s="71">
        <v>0</v>
      </c>
      <c r="O351" s="71">
        <v>0</v>
      </c>
      <c r="P351" s="71">
        <f>IF(SUM(C351:O351)&gt;35,35,SUM(C351:O351))</f>
        <v>30</v>
      </c>
    </row>
    <row r="352" spans="1:16" x14ac:dyDescent="0.3">
      <c r="A352" s="42" t="s">
        <v>7</v>
      </c>
      <c r="C352" s="43" t="s">
        <v>45</v>
      </c>
      <c r="D352" s="1" t="s">
        <v>9</v>
      </c>
      <c r="E352" s="72" t="s">
        <v>33</v>
      </c>
      <c r="F352" s="16" t="s">
        <v>10</v>
      </c>
      <c r="G352" s="43" t="s">
        <v>8</v>
      </c>
      <c r="H352" s="1" t="s">
        <v>29</v>
      </c>
    </row>
    <row r="353" spans="1:16" x14ac:dyDescent="0.3">
      <c r="A353" s="175" t="s">
        <v>0</v>
      </c>
      <c r="B353" s="53" t="s">
        <v>74</v>
      </c>
      <c r="C353" s="52">
        <v>1</v>
      </c>
      <c r="D353" s="52">
        <v>2</v>
      </c>
      <c r="E353" s="52">
        <v>3</v>
      </c>
      <c r="F353" s="52">
        <v>4</v>
      </c>
      <c r="G353" s="52">
        <v>5</v>
      </c>
      <c r="H353" s="52">
        <v>6</v>
      </c>
      <c r="I353" s="52">
        <v>7</v>
      </c>
      <c r="J353" s="52">
        <v>8</v>
      </c>
      <c r="K353" s="52">
        <v>9</v>
      </c>
      <c r="L353" s="52">
        <v>10</v>
      </c>
      <c r="M353" s="52">
        <v>11</v>
      </c>
      <c r="N353" s="52">
        <v>12</v>
      </c>
      <c r="O353" s="52">
        <v>13</v>
      </c>
      <c r="P353" s="177" t="s">
        <v>2</v>
      </c>
    </row>
    <row r="354" spans="1:16" x14ac:dyDescent="0.3">
      <c r="A354" s="176"/>
      <c r="B354" s="54" t="s">
        <v>1</v>
      </c>
      <c r="C354" s="55" t="s">
        <v>75</v>
      </c>
      <c r="D354" s="55" t="s">
        <v>76</v>
      </c>
      <c r="E354" s="55" t="s">
        <v>77</v>
      </c>
      <c r="F354" s="55" t="s">
        <v>78</v>
      </c>
      <c r="G354" s="55" t="s">
        <v>79</v>
      </c>
      <c r="H354" s="55" t="s">
        <v>80</v>
      </c>
      <c r="I354" s="55" t="s">
        <v>81</v>
      </c>
      <c r="J354" s="55" t="s">
        <v>82</v>
      </c>
      <c r="K354" s="55" t="s">
        <v>83</v>
      </c>
      <c r="L354" s="55" t="s">
        <v>84</v>
      </c>
      <c r="M354" s="55" t="s">
        <v>85</v>
      </c>
      <c r="N354" s="55" t="s">
        <v>86</v>
      </c>
      <c r="O354" s="55" t="s">
        <v>87</v>
      </c>
      <c r="P354" s="178"/>
    </row>
    <row r="355" spans="1:16" x14ac:dyDescent="0.3">
      <c r="A355" s="173" t="s">
        <v>24</v>
      </c>
      <c r="B355" s="174"/>
      <c r="C355" s="47"/>
      <c r="D355" s="47"/>
      <c r="E355" s="113"/>
      <c r="F355" s="113"/>
      <c r="G355" s="113"/>
      <c r="H355" s="60"/>
      <c r="I355" s="187">
        <v>41</v>
      </c>
      <c r="J355" s="188"/>
      <c r="K355" s="189"/>
      <c r="L355" s="47"/>
      <c r="M355" s="113"/>
      <c r="N355" s="113"/>
      <c r="O355" s="113"/>
      <c r="P355" s="120">
        <f t="shared" ref="P355:P360" si="37">SUM(C355:O355)</f>
        <v>41</v>
      </c>
    </row>
    <row r="356" spans="1:16" x14ac:dyDescent="0.3">
      <c r="A356" s="169" t="s">
        <v>25</v>
      </c>
      <c r="B356" s="170"/>
      <c r="C356" s="48"/>
      <c r="D356" s="48"/>
      <c r="E356" s="190">
        <v>61</v>
      </c>
      <c r="F356" s="191"/>
      <c r="G356" s="192"/>
      <c r="H356" s="61"/>
      <c r="I356" s="190">
        <v>50</v>
      </c>
      <c r="J356" s="191"/>
      <c r="K356" s="192"/>
      <c r="L356" s="49"/>
      <c r="M356" s="48"/>
      <c r="N356" s="48"/>
      <c r="O356" s="48"/>
      <c r="P356" s="121">
        <f t="shared" si="37"/>
        <v>111</v>
      </c>
    </row>
    <row r="357" spans="1:16" x14ac:dyDescent="0.3">
      <c r="A357" s="169" t="s">
        <v>26</v>
      </c>
      <c r="B357" s="170"/>
      <c r="C357" s="48"/>
      <c r="D357" s="48"/>
      <c r="E357" s="49"/>
      <c r="F357" s="49"/>
      <c r="G357" s="49"/>
      <c r="H357" s="62"/>
      <c r="I357" s="193">
        <v>61</v>
      </c>
      <c r="J357" s="194"/>
      <c r="K357" s="195"/>
      <c r="L357" s="49"/>
      <c r="M357" s="49"/>
      <c r="N357" s="49"/>
      <c r="O357" s="48"/>
      <c r="P357" s="121">
        <f t="shared" si="37"/>
        <v>61</v>
      </c>
    </row>
    <row r="358" spans="1:16" x14ac:dyDescent="0.3">
      <c r="A358" s="169" t="s">
        <v>27</v>
      </c>
      <c r="B358" s="170"/>
      <c r="C358" s="48"/>
      <c r="D358" s="48"/>
      <c r="E358" s="49"/>
      <c r="F358" s="49"/>
      <c r="G358" s="49"/>
      <c r="H358" s="62"/>
      <c r="I358" s="182">
        <v>35</v>
      </c>
      <c r="J358" s="183"/>
      <c r="K358" s="184"/>
      <c r="L358" s="49"/>
      <c r="M358" s="48"/>
      <c r="N358" s="48"/>
      <c r="O358" s="48"/>
      <c r="P358" s="121">
        <f t="shared" si="37"/>
        <v>35</v>
      </c>
    </row>
    <row r="359" spans="1:16" x14ac:dyDescent="0.3">
      <c r="A359" s="171" t="s">
        <v>28</v>
      </c>
      <c r="B359" s="172"/>
      <c r="C359" s="50"/>
      <c r="D359" s="50"/>
      <c r="E359" s="51"/>
      <c r="F359" s="51"/>
      <c r="G359" s="51"/>
      <c r="H359" s="63"/>
      <c r="I359" s="51"/>
      <c r="J359" s="51"/>
      <c r="K359" s="51"/>
      <c r="L359" s="51"/>
      <c r="M359" s="50"/>
      <c r="N359" s="50"/>
      <c r="O359" s="50"/>
      <c r="P359" s="122">
        <f t="shared" si="37"/>
        <v>0</v>
      </c>
    </row>
    <row r="360" spans="1:16" x14ac:dyDescent="0.3">
      <c r="A360" s="64" t="s">
        <v>3</v>
      </c>
      <c r="B360" s="65"/>
      <c r="C360" s="66">
        <v>0</v>
      </c>
      <c r="D360" s="66">
        <v>0</v>
      </c>
      <c r="E360" s="66">
        <f>E356</f>
        <v>61</v>
      </c>
      <c r="F360" s="66">
        <f>E356</f>
        <v>61</v>
      </c>
      <c r="G360" s="66">
        <f>E356</f>
        <v>61</v>
      </c>
      <c r="H360" s="68"/>
      <c r="I360" s="66">
        <f>SUM(I355:K358)</f>
        <v>187</v>
      </c>
      <c r="J360" s="66">
        <f>SUM(I355:K358)</f>
        <v>187</v>
      </c>
      <c r="K360" s="66">
        <f>SUM(I355:K358)</f>
        <v>187</v>
      </c>
      <c r="L360" s="66"/>
      <c r="M360" s="66">
        <f>M355</f>
        <v>0</v>
      </c>
      <c r="N360" s="66">
        <f>M355</f>
        <v>0</v>
      </c>
      <c r="O360" s="66">
        <f>M355</f>
        <v>0</v>
      </c>
      <c r="P360" s="66">
        <f t="shared" si="37"/>
        <v>744</v>
      </c>
    </row>
    <row r="361" spans="1:16" x14ac:dyDescent="0.3">
      <c r="A361" s="69" t="s">
        <v>4</v>
      </c>
      <c r="B361" s="70"/>
      <c r="C361" s="71">
        <v>0</v>
      </c>
      <c r="D361" s="71">
        <v>0</v>
      </c>
      <c r="E361" s="71">
        <v>1</v>
      </c>
      <c r="F361" s="71">
        <v>1</v>
      </c>
      <c r="G361" s="71">
        <v>1</v>
      </c>
      <c r="H361" s="68"/>
      <c r="I361" s="71">
        <f>COUNTA(I355:K358)</f>
        <v>4</v>
      </c>
      <c r="J361" s="71">
        <f>COUNTA(I355:K358)</f>
        <v>4</v>
      </c>
      <c r="K361" s="71">
        <f>COUNTA(I355:K358)</f>
        <v>4</v>
      </c>
      <c r="L361" s="71"/>
      <c r="M361" s="71">
        <v>0</v>
      </c>
      <c r="N361" s="71">
        <v>0</v>
      </c>
      <c r="O361" s="71">
        <v>0</v>
      </c>
      <c r="P361" s="71">
        <f>IF(SUM(C361:O361)&gt;35,35,SUM(C361:O361))</f>
        <v>15</v>
      </c>
    </row>
    <row r="362" spans="1:16" ht="21" x14ac:dyDescent="0.35">
      <c r="A362" s="56" t="s">
        <v>88</v>
      </c>
      <c r="C362" s="59" t="s">
        <v>106</v>
      </c>
      <c r="D362" s="56"/>
      <c r="E362" s="56"/>
      <c r="F362" s="8"/>
      <c r="G362" s="8"/>
      <c r="H362" s="41"/>
      <c r="I362" s="9"/>
      <c r="J362" s="9"/>
      <c r="K362" s="9"/>
      <c r="L362" s="9"/>
      <c r="M362" s="9"/>
      <c r="N362" s="8"/>
      <c r="O362" s="8"/>
      <c r="P362" s="123"/>
    </row>
    <row r="363" spans="1:16" x14ac:dyDescent="0.3">
      <c r="A363" s="42" t="s">
        <v>7</v>
      </c>
      <c r="C363" s="72" t="s">
        <v>33</v>
      </c>
      <c r="D363" s="16" t="s">
        <v>9</v>
      </c>
      <c r="E363" s="43" t="s">
        <v>8</v>
      </c>
      <c r="F363" s="1" t="s">
        <v>10</v>
      </c>
      <c r="G363" s="43" t="s">
        <v>8</v>
      </c>
      <c r="H363" s="1" t="s">
        <v>29</v>
      </c>
    </row>
    <row r="364" spans="1:16" x14ac:dyDescent="0.3">
      <c r="A364" s="175" t="s">
        <v>0</v>
      </c>
      <c r="B364" s="53" t="s">
        <v>74</v>
      </c>
      <c r="C364" s="52">
        <v>1</v>
      </c>
      <c r="D364" s="52">
        <v>2</v>
      </c>
      <c r="E364" s="52">
        <v>3</v>
      </c>
      <c r="F364" s="52">
        <v>4</v>
      </c>
      <c r="G364" s="52">
        <v>5</v>
      </c>
      <c r="H364" s="52">
        <v>6</v>
      </c>
      <c r="I364" s="52">
        <v>7</v>
      </c>
      <c r="J364" s="52">
        <v>8</v>
      </c>
      <c r="K364" s="52">
        <v>9</v>
      </c>
      <c r="L364" s="52">
        <v>10</v>
      </c>
      <c r="M364" s="52">
        <v>11</v>
      </c>
      <c r="N364" s="52">
        <v>12</v>
      </c>
      <c r="O364" s="52">
        <v>13</v>
      </c>
      <c r="P364" s="177" t="s">
        <v>2</v>
      </c>
    </row>
    <row r="365" spans="1:16" x14ac:dyDescent="0.3">
      <c r="A365" s="176"/>
      <c r="B365" s="54" t="s">
        <v>1</v>
      </c>
      <c r="C365" s="55" t="s">
        <v>75</v>
      </c>
      <c r="D365" s="55" t="s">
        <v>76</v>
      </c>
      <c r="E365" s="55" t="s">
        <v>77</v>
      </c>
      <c r="F365" s="55" t="s">
        <v>78</v>
      </c>
      <c r="G365" s="55" t="s">
        <v>79</v>
      </c>
      <c r="H365" s="55" t="s">
        <v>80</v>
      </c>
      <c r="I365" s="55" t="s">
        <v>81</v>
      </c>
      <c r="J365" s="55" t="s">
        <v>82</v>
      </c>
      <c r="K365" s="55" t="s">
        <v>83</v>
      </c>
      <c r="L365" s="55" t="s">
        <v>84</v>
      </c>
      <c r="M365" s="55" t="s">
        <v>85</v>
      </c>
      <c r="N365" s="55" t="s">
        <v>86</v>
      </c>
      <c r="O365" s="55" t="s">
        <v>87</v>
      </c>
      <c r="P365" s="178"/>
    </row>
    <row r="366" spans="1:16" x14ac:dyDescent="0.3">
      <c r="A366" s="173" t="s">
        <v>24</v>
      </c>
      <c r="B366" s="174"/>
      <c r="C366" s="47"/>
      <c r="D366" s="47"/>
      <c r="E366" s="113"/>
      <c r="F366" s="113"/>
      <c r="G366" s="113"/>
      <c r="H366" s="60"/>
      <c r="I366" s="113"/>
      <c r="J366" s="113"/>
      <c r="K366" s="113"/>
      <c r="L366" s="47"/>
      <c r="M366" s="113"/>
      <c r="N366" s="113"/>
      <c r="O366" s="113"/>
      <c r="P366" s="120">
        <f t="shared" ref="P366:P371" si="38">SUM(C366:O366)</f>
        <v>0</v>
      </c>
    </row>
    <row r="367" spans="1:16" x14ac:dyDescent="0.3">
      <c r="A367" s="169" t="s">
        <v>25</v>
      </c>
      <c r="B367" s="170"/>
      <c r="C367" s="48"/>
      <c r="D367" s="48"/>
      <c r="E367" s="49"/>
      <c r="F367" s="49"/>
      <c r="G367" s="49"/>
      <c r="H367" s="61"/>
      <c r="I367" s="49"/>
      <c r="J367" s="49"/>
      <c r="K367" s="49"/>
      <c r="L367" s="49"/>
      <c r="M367" s="48"/>
      <c r="N367" s="48"/>
      <c r="O367" s="48"/>
      <c r="P367" s="121">
        <f t="shared" si="38"/>
        <v>0</v>
      </c>
    </row>
    <row r="368" spans="1:16" x14ac:dyDescent="0.3">
      <c r="A368" s="169" t="s">
        <v>26</v>
      </c>
      <c r="B368" s="170"/>
      <c r="C368" s="48"/>
      <c r="D368" s="48"/>
      <c r="E368" s="49"/>
      <c r="F368" s="49"/>
      <c r="G368" s="49"/>
      <c r="H368" s="62"/>
      <c r="I368" s="49"/>
      <c r="J368" s="49"/>
      <c r="K368" s="49"/>
      <c r="L368" s="49"/>
      <c r="M368" s="49"/>
      <c r="N368" s="49"/>
      <c r="O368" s="48"/>
      <c r="P368" s="121">
        <f t="shared" si="38"/>
        <v>0</v>
      </c>
    </row>
    <row r="369" spans="1:16" x14ac:dyDescent="0.3">
      <c r="A369" s="169" t="s">
        <v>27</v>
      </c>
      <c r="B369" s="170"/>
      <c r="C369" s="48"/>
      <c r="D369" s="48"/>
      <c r="E369" s="49"/>
      <c r="F369" s="49"/>
      <c r="G369" s="49"/>
      <c r="H369" s="62"/>
      <c r="I369" s="49"/>
      <c r="J369" s="49"/>
      <c r="K369" s="49"/>
      <c r="L369" s="49"/>
      <c r="M369" s="48"/>
      <c r="N369" s="48"/>
      <c r="O369" s="48"/>
      <c r="P369" s="121">
        <f t="shared" si="38"/>
        <v>0</v>
      </c>
    </row>
    <row r="370" spans="1:16" x14ac:dyDescent="0.3">
      <c r="A370" s="171" t="s">
        <v>28</v>
      </c>
      <c r="B370" s="172"/>
      <c r="C370" s="50"/>
      <c r="D370" s="50"/>
      <c r="E370" s="51"/>
      <c r="F370" s="51"/>
      <c r="G370" s="51"/>
      <c r="H370" s="63"/>
      <c r="I370" s="51"/>
      <c r="J370" s="51"/>
      <c r="K370" s="51"/>
      <c r="L370" s="51"/>
      <c r="M370" s="50"/>
      <c r="N370" s="50"/>
      <c r="O370" s="50"/>
      <c r="P370" s="122">
        <f t="shared" si="38"/>
        <v>0</v>
      </c>
    </row>
    <row r="371" spans="1:16" x14ac:dyDescent="0.3">
      <c r="A371" s="64" t="s">
        <v>3</v>
      </c>
      <c r="B371" s="65"/>
      <c r="C371" s="66">
        <v>0</v>
      </c>
      <c r="D371" s="66">
        <v>0</v>
      </c>
      <c r="E371" s="66">
        <f>SUM(E366:G370)</f>
        <v>0</v>
      </c>
      <c r="F371" s="66">
        <f>SUM(E366:G370)</f>
        <v>0</v>
      </c>
      <c r="G371" s="66">
        <f>SUM(E366:G370)</f>
        <v>0</v>
      </c>
      <c r="H371" s="68"/>
      <c r="I371" s="66">
        <f>SUM(I366:K370)</f>
        <v>0</v>
      </c>
      <c r="J371" s="66">
        <f>SUM(I366:K370)</f>
        <v>0</v>
      </c>
      <c r="K371" s="66">
        <f>SUM(I366:K370)</f>
        <v>0</v>
      </c>
      <c r="L371" s="66">
        <v>0</v>
      </c>
      <c r="M371" s="66">
        <v>0</v>
      </c>
      <c r="N371" s="66">
        <v>0</v>
      </c>
      <c r="O371" s="66">
        <v>0</v>
      </c>
      <c r="P371" s="66">
        <f t="shared" si="38"/>
        <v>0</v>
      </c>
    </row>
    <row r="372" spans="1:16" x14ac:dyDescent="0.3">
      <c r="A372" s="69" t="s">
        <v>4</v>
      </c>
      <c r="B372" s="70"/>
      <c r="C372" s="71">
        <v>0</v>
      </c>
      <c r="D372" s="71">
        <v>0</v>
      </c>
      <c r="E372" s="71">
        <f>COUNTA(E366:G370)</f>
        <v>0</v>
      </c>
      <c r="F372" s="71">
        <f>COUNTA(E366:G370)</f>
        <v>0</v>
      </c>
      <c r="G372" s="71">
        <f>COUNTA(E366:G370)</f>
        <v>0</v>
      </c>
      <c r="H372" s="68"/>
      <c r="I372" s="71">
        <f>COUNTA(I366:K370)</f>
        <v>0</v>
      </c>
      <c r="J372" s="71">
        <f>COUNTA(I366:K370)</f>
        <v>0</v>
      </c>
      <c r="K372" s="71">
        <f>COUNTA(I366:K370)</f>
        <v>0</v>
      </c>
      <c r="L372" s="71">
        <v>0</v>
      </c>
      <c r="M372" s="71">
        <v>0</v>
      </c>
      <c r="N372" s="71">
        <v>0</v>
      </c>
      <c r="O372" s="71">
        <v>0</v>
      </c>
      <c r="P372" s="71">
        <f>IF(SUM(C372:O372)&gt;35,35,SUM(C372:O372))</f>
        <v>0</v>
      </c>
    </row>
    <row r="373" spans="1:16" x14ac:dyDescent="0.3">
      <c r="A373" s="42" t="s">
        <v>7</v>
      </c>
      <c r="C373" s="43" t="s">
        <v>45</v>
      </c>
      <c r="D373" s="1" t="s">
        <v>9</v>
      </c>
      <c r="E373" s="72" t="s">
        <v>33</v>
      </c>
      <c r="F373" s="16" t="s">
        <v>10</v>
      </c>
      <c r="G373" s="43" t="s">
        <v>8</v>
      </c>
      <c r="H373" s="1" t="s">
        <v>29</v>
      </c>
    </row>
    <row r="374" spans="1:16" x14ac:dyDescent="0.3">
      <c r="A374" s="175" t="s">
        <v>0</v>
      </c>
      <c r="B374" s="53" t="s">
        <v>74</v>
      </c>
      <c r="C374" s="52">
        <v>1</v>
      </c>
      <c r="D374" s="52">
        <v>2</v>
      </c>
      <c r="E374" s="52">
        <v>3</v>
      </c>
      <c r="F374" s="52">
        <v>4</v>
      </c>
      <c r="G374" s="52">
        <v>5</v>
      </c>
      <c r="H374" s="52">
        <v>6</v>
      </c>
      <c r="I374" s="52">
        <v>7</v>
      </c>
      <c r="J374" s="52">
        <v>8</v>
      </c>
      <c r="K374" s="52">
        <v>9</v>
      </c>
      <c r="L374" s="52">
        <v>10</v>
      </c>
      <c r="M374" s="52">
        <v>11</v>
      </c>
      <c r="N374" s="52">
        <v>12</v>
      </c>
      <c r="O374" s="52">
        <v>13</v>
      </c>
      <c r="P374" s="177" t="s">
        <v>2</v>
      </c>
    </row>
    <row r="375" spans="1:16" x14ac:dyDescent="0.3">
      <c r="A375" s="176"/>
      <c r="B375" s="54" t="s">
        <v>1</v>
      </c>
      <c r="C375" s="55" t="s">
        <v>75</v>
      </c>
      <c r="D375" s="55" t="s">
        <v>76</v>
      </c>
      <c r="E375" s="55" t="s">
        <v>77</v>
      </c>
      <c r="F375" s="55" t="s">
        <v>78</v>
      </c>
      <c r="G375" s="55" t="s">
        <v>79</v>
      </c>
      <c r="H375" s="55" t="s">
        <v>80</v>
      </c>
      <c r="I375" s="55" t="s">
        <v>81</v>
      </c>
      <c r="J375" s="55" t="s">
        <v>82</v>
      </c>
      <c r="K375" s="55" t="s">
        <v>83</v>
      </c>
      <c r="L375" s="55" t="s">
        <v>84</v>
      </c>
      <c r="M375" s="55" t="s">
        <v>85</v>
      </c>
      <c r="N375" s="55" t="s">
        <v>86</v>
      </c>
      <c r="O375" s="55" t="s">
        <v>87</v>
      </c>
      <c r="P375" s="178"/>
    </row>
    <row r="376" spans="1:16" x14ac:dyDescent="0.3">
      <c r="A376" s="173" t="s">
        <v>24</v>
      </c>
      <c r="B376" s="174"/>
      <c r="C376" s="47"/>
      <c r="D376" s="47"/>
      <c r="E376" s="113"/>
      <c r="F376" s="113"/>
      <c r="G376" s="113"/>
      <c r="H376" s="60"/>
      <c r="I376" s="113"/>
      <c r="J376" s="113"/>
      <c r="K376" s="113"/>
      <c r="L376" s="47"/>
      <c r="M376" s="113"/>
      <c r="N376" s="113"/>
      <c r="O376" s="113"/>
      <c r="P376" s="120">
        <f t="shared" ref="P376:P381" si="39">SUM(C376:O376)</f>
        <v>0</v>
      </c>
    </row>
    <row r="377" spans="1:16" x14ac:dyDescent="0.3">
      <c r="A377" s="169" t="s">
        <v>25</v>
      </c>
      <c r="B377" s="170"/>
      <c r="C377" s="48"/>
      <c r="D377" s="48"/>
      <c r="E377" s="49"/>
      <c r="F377" s="49"/>
      <c r="G377" s="49"/>
      <c r="H377" s="61"/>
      <c r="I377" s="49"/>
      <c r="J377" s="49"/>
      <c r="K377" s="49"/>
      <c r="L377" s="49"/>
      <c r="M377" s="48"/>
      <c r="N377" s="48"/>
      <c r="O377" s="48"/>
      <c r="P377" s="121">
        <f t="shared" si="39"/>
        <v>0</v>
      </c>
    </row>
    <row r="378" spans="1:16" x14ac:dyDescent="0.3">
      <c r="A378" s="169" t="s">
        <v>26</v>
      </c>
      <c r="B378" s="170"/>
      <c r="C378" s="48"/>
      <c r="D378" s="48"/>
      <c r="E378" s="49"/>
      <c r="F378" s="49"/>
      <c r="G378" s="49"/>
      <c r="H378" s="62"/>
      <c r="I378" s="49"/>
      <c r="J378" s="49"/>
      <c r="K378" s="49"/>
      <c r="L378" s="49"/>
      <c r="M378" s="49"/>
      <c r="N378" s="49"/>
      <c r="O378" s="48"/>
      <c r="P378" s="121">
        <f t="shared" si="39"/>
        <v>0</v>
      </c>
    </row>
    <row r="379" spans="1:16" x14ac:dyDescent="0.3">
      <c r="A379" s="169" t="s">
        <v>27</v>
      </c>
      <c r="B379" s="170"/>
      <c r="C379" s="48"/>
      <c r="D379" s="48"/>
      <c r="E379" s="49"/>
      <c r="F379" s="49"/>
      <c r="G379" s="49"/>
      <c r="H379" s="62"/>
      <c r="I379" s="49"/>
      <c r="J379" s="49"/>
      <c r="K379" s="49"/>
      <c r="L379" s="49"/>
      <c r="M379" s="48"/>
      <c r="N379" s="48"/>
      <c r="O379" s="48"/>
      <c r="P379" s="121">
        <f t="shared" si="39"/>
        <v>0</v>
      </c>
    </row>
    <row r="380" spans="1:16" x14ac:dyDescent="0.3">
      <c r="A380" s="171" t="s">
        <v>28</v>
      </c>
      <c r="B380" s="172"/>
      <c r="C380" s="50"/>
      <c r="D380" s="50"/>
      <c r="E380" s="51"/>
      <c r="F380" s="51"/>
      <c r="G380" s="51"/>
      <c r="H380" s="63"/>
      <c r="I380" s="51"/>
      <c r="J380" s="51"/>
      <c r="K380" s="51"/>
      <c r="L380" s="51"/>
      <c r="M380" s="50"/>
      <c r="N380" s="50"/>
      <c r="O380" s="50"/>
      <c r="P380" s="122">
        <f t="shared" si="39"/>
        <v>0</v>
      </c>
    </row>
    <row r="381" spans="1:16" x14ac:dyDescent="0.3">
      <c r="A381" s="64" t="s">
        <v>3</v>
      </c>
      <c r="B381" s="65"/>
      <c r="C381" s="66">
        <v>0</v>
      </c>
      <c r="D381" s="66">
        <v>0</v>
      </c>
      <c r="E381" s="66">
        <f>E377</f>
        <v>0</v>
      </c>
      <c r="F381" s="66">
        <f>E377</f>
        <v>0</v>
      </c>
      <c r="G381" s="66">
        <f>E377</f>
        <v>0</v>
      </c>
      <c r="H381" s="68"/>
      <c r="I381" s="66">
        <f>SUM(I376:K379)</f>
        <v>0</v>
      </c>
      <c r="J381" s="66">
        <f>SUM(I376:K379)</f>
        <v>0</v>
      </c>
      <c r="K381" s="66">
        <f>SUM(I376:K379)</f>
        <v>0</v>
      </c>
      <c r="L381" s="66"/>
      <c r="M381" s="66">
        <f>M376</f>
        <v>0</v>
      </c>
      <c r="N381" s="66">
        <f>M376</f>
        <v>0</v>
      </c>
      <c r="O381" s="66">
        <f>M376</f>
        <v>0</v>
      </c>
      <c r="P381" s="66">
        <f t="shared" si="39"/>
        <v>0</v>
      </c>
    </row>
    <row r="382" spans="1:16" x14ac:dyDescent="0.3">
      <c r="A382" s="69" t="s">
        <v>4</v>
      </c>
      <c r="B382" s="70"/>
      <c r="C382" s="71">
        <v>0</v>
      </c>
      <c r="D382" s="71">
        <v>0</v>
      </c>
      <c r="E382" s="71">
        <v>0</v>
      </c>
      <c r="F382" s="71">
        <v>0</v>
      </c>
      <c r="G382" s="71">
        <v>0</v>
      </c>
      <c r="H382" s="68"/>
      <c r="I382" s="71">
        <f>COUNTA(I376:K379)</f>
        <v>0</v>
      </c>
      <c r="J382" s="71">
        <f>COUNTA(I376:K379)</f>
        <v>0</v>
      </c>
      <c r="K382" s="71">
        <f>COUNTA(I376:K379)</f>
        <v>0</v>
      </c>
      <c r="L382" s="71"/>
      <c r="M382" s="71">
        <v>0</v>
      </c>
      <c r="N382" s="71">
        <v>0</v>
      </c>
      <c r="O382" s="71">
        <v>0</v>
      </c>
      <c r="P382" s="71">
        <f>IF(SUM(C382:O382)&gt;35,35,SUM(C382:O382))</f>
        <v>0</v>
      </c>
    </row>
    <row r="383" spans="1:16" ht="21" x14ac:dyDescent="0.35">
      <c r="A383" s="56" t="s">
        <v>88</v>
      </c>
      <c r="C383" s="59" t="s">
        <v>106</v>
      </c>
      <c r="D383" s="56"/>
      <c r="E383" s="56"/>
      <c r="F383" s="8"/>
      <c r="G383" s="8"/>
      <c r="H383" s="41"/>
      <c r="I383" s="9"/>
      <c r="J383" s="9"/>
      <c r="K383" s="9"/>
      <c r="L383" s="9"/>
      <c r="M383" s="9"/>
      <c r="N383" s="8"/>
      <c r="O383" s="8"/>
      <c r="P383" s="123"/>
    </row>
    <row r="384" spans="1:16" x14ac:dyDescent="0.3">
      <c r="A384" s="42" t="s">
        <v>7</v>
      </c>
      <c r="C384" s="72" t="s">
        <v>33</v>
      </c>
      <c r="D384" s="16" t="s">
        <v>9</v>
      </c>
      <c r="E384" s="43" t="s">
        <v>8</v>
      </c>
      <c r="F384" s="1" t="s">
        <v>10</v>
      </c>
      <c r="G384" s="43" t="s">
        <v>8</v>
      </c>
      <c r="H384" s="1" t="s">
        <v>29</v>
      </c>
    </row>
    <row r="385" spans="1:16" x14ac:dyDescent="0.3">
      <c r="A385" s="175" t="s">
        <v>0</v>
      </c>
      <c r="B385" s="53" t="s">
        <v>74</v>
      </c>
      <c r="C385" s="52">
        <v>1</v>
      </c>
      <c r="D385" s="52">
        <v>2</v>
      </c>
      <c r="E385" s="52">
        <v>3</v>
      </c>
      <c r="F385" s="52">
        <v>4</v>
      </c>
      <c r="G385" s="52">
        <v>5</v>
      </c>
      <c r="H385" s="52">
        <v>6</v>
      </c>
      <c r="I385" s="52">
        <v>7</v>
      </c>
      <c r="J385" s="52">
        <v>8</v>
      </c>
      <c r="K385" s="52">
        <v>9</v>
      </c>
      <c r="L385" s="52">
        <v>10</v>
      </c>
      <c r="M385" s="52">
        <v>11</v>
      </c>
      <c r="N385" s="52">
        <v>12</v>
      </c>
      <c r="O385" s="52">
        <v>13</v>
      </c>
      <c r="P385" s="177" t="s">
        <v>2</v>
      </c>
    </row>
    <row r="386" spans="1:16" x14ac:dyDescent="0.3">
      <c r="A386" s="176"/>
      <c r="B386" s="54" t="s">
        <v>1</v>
      </c>
      <c r="C386" s="55" t="s">
        <v>75</v>
      </c>
      <c r="D386" s="55" t="s">
        <v>76</v>
      </c>
      <c r="E386" s="55" t="s">
        <v>77</v>
      </c>
      <c r="F386" s="55" t="s">
        <v>78</v>
      </c>
      <c r="G386" s="55" t="s">
        <v>79</v>
      </c>
      <c r="H386" s="55" t="s">
        <v>80</v>
      </c>
      <c r="I386" s="55" t="s">
        <v>81</v>
      </c>
      <c r="J386" s="55" t="s">
        <v>82</v>
      </c>
      <c r="K386" s="55" t="s">
        <v>83</v>
      </c>
      <c r="L386" s="55" t="s">
        <v>84</v>
      </c>
      <c r="M386" s="55" t="s">
        <v>85</v>
      </c>
      <c r="N386" s="55" t="s">
        <v>86</v>
      </c>
      <c r="O386" s="55" t="s">
        <v>87</v>
      </c>
      <c r="P386" s="178"/>
    </row>
    <row r="387" spans="1:16" x14ac:dyDescent="0.3">
      <c r="A387" s="173" t="s">
        <v>24</v>
      </c>
      <c r="B387" s="174"/>
      <c r="C387" s="47"/>
      <c r="D387" s="47"/>
      <c r="E387" s="113"/>
      <c r="F387" s="113"/>
      <c r="G387" s="113"/>
      <c r="H387" s="60"/>
      <c r="I387" s="113"/>
      <c r="J387" s="113"/>
      <c r="K387" s="113"/>
      <c r="L387" s="47"/>
      <c r="M387" s="113"/>
      <c r="N387" s="113"/>
      <c r="O387" s="113"/>
      <c r="P387" s="120">
        <f t="shared" ref="P387:P392" si="40">SUM(C387:O387)</f>
        <v>0</v>
      </c>
    </row>
    <row r="388" spans="1:16" x14ac:dyDescent="0.3">
      <c r="A388" s="169" t="s">
        <v>25</v>
      </c>
      <c r="B388" s="170"/>
      <c r="C388" s="48"/>
      <c r="D388" s="48"/>
      <c r="E388" s="49"/>
      <c r="F388" s="49"/>
      <c r="G388" s="49"/>
      <c r="H388" s="61"/>
      <c r="I388" s="49"/>
      <c r="J388" s="49"/>
      <c r="K388" s="49"/>
      <c r="L388" s="49"/>
      <c r="M388" s="48"/>
      <c r="N388" s="48"/>
      <c r="O388" s="48"/>
      <c r="P388" s="121">
        <f t="shared" si="40"/>
        <v>0</v>
      </c>
    </row>
    <row r="389" spans="1:16" x14ac:dyDescent="0.3">
      <c r="A389" s="169" t="s">
        <v>26</v>
      </c>
      <c r="B389" s="170"/>
      <c r="C389" s="48"/>
      <c r="D389" s="48"/>
      <c r="E389" s="49"/>
      <c r="F389" s="49"/>
      <c r="G389" s="49"/>
      <c r="H389" s="62"/>
      <c r="I389" s="49"/>
      <c r="J389" s="49"/>
      <c r="K389" s="49"/>
      <c r="L389" s="49"/>
      <c r="M389" s="49"/>
      <c r="N389" s="49"/>
      <c r="O389" s="48"/>
      <c r="P389" s="121">
        <f t="shared" si="40"/>
        <v>0</v>
      </c>
    </row>
    <row r="390" spans="1:16" x14ac:dyDescent="0.3">
      <c r="A390" s="169" t="s">
        <v>27</v>
      </c>
      <c r="B390" s="170"/>
      <c r="C390" s="48"/>
      <c r="D390" s="48"/>
      <c r="E390" s="49"/>
      <c r="F390" s="49"/>
      <c r="G390" s="49"/>
      <c r="H390" s="62"/>
      <c r="I390" s="49"/>
      <c r="J390" s="49"/>
      <c r="K390" s="49"/>
      <c r="L390" s="49"/>
      <c r="M390" s="48"/>
      <c r="N390" s="48"/>
      <c r="O390" s="48"/>
      <c r="P390" s="121">
        <f t="shared" si="40"/>
        <v>0</v>
      </c>
    </row>
    <row r="391" spans="1:16" x14ac:dyDescent="0.3">
      <c r="A391" s="171" t="s">
        <v>28</v>
      </c>
      <c r="B391" s="172"/>
      <c r="C391" s="50"/>
      <c r="D391" s="50"/>
      <c r="E391" s="51"/>
      <c r="F391" s="51"/>
      <c r="G391" s="51"/>
      <c r="H391" s="63"/>
      <c r="I391" s="51"/>
      <c r="J391" s="51"/>
      <c r="K391" s="51"/>
      <c r="L391" s="51"/>
      <c r="M391" s="50"/>
      <c r="N391" s="50"/>
      <c r="O391" s="50"/>
      <c r="P391" s="122">
        <f t="shared" si="40"/>
        <v>0</v>
      </c>
    </row>
    <row r="392" spans="1:16" x14ac:dyDescent="0.3">
      <c r="A392" s="64" t="s">
        <v>3</v>
      </c>
      <c r="B392" s="65"/>
      <c r="C392" s="66">
        <v>0</v>
      </c>
      <c r="D392" s="66">
        <v>0</v>
      </c>
      <c r="E392" s="66">
        <f>SUM(E387:G391)</f>
        <v>0</v>
      </c>
      <c r="F392" s="66">
        <f>SUM(E387:G391)</f>
        <v>0</v>
      </c>
      <c r="G392" s="66">
        <f>SUM(E387:G391)</f>
        <v>0</v>
      </c>
      <c r="H392" s="68"/>
      <c r="I392" s="66">
        <f>SUM(I387:K391)</f>
        <v>0</v>
      </c>
      <c r="J392" s="66">
        <f>SUM(I387:K391)</f>
        <v>0</v>
      </c>
      <c r="K392" s="66">
        <f>SUM(I387:K391)</f>
        <v>0</v>
      </c>
      <c r="L392" s="66">
        <v>0</v>
      </c>
      <c r="M392" s="66">
        <v>0</v>
      </c>
      <c r="N392" s="66">
        <v>0</v>
      </c>
      <c r="O392" s="66">
        <v>0</v>
      </c>
      <c r="P392" s="66">
        <f t="shared" si="40"/>
        <v>0</v>
      </c>
    </row>
    <row r="393" spans="1:16" x14ac:dyDescent="0.3">
      <c r="A393" s="69" t="s">
        <v>4</v>
      </c>
      <c r="B393" s="70"/>
      <c r="C393" s="71">
        <v>0</v>
      </c>
      <c r="D393" s="71">
        <v>0</v>
      </c>
      <c r="E393" s="71">
        <f>COUNTA(E387:G391)</f>
        <v>0</v>
      </c>
      <c r="F393" s="71">
        <f>COUNTA(E387:G391)</f>
        <v>0</v>
      </c>
      <c r="G393" s="71">
        <f>COUNTA(E387:G391)</f>
        <v>0</v>
      </c>
      <c r="H393" s="68"/>
      <c r="I393" s="71">
        <f>COUNTA(I387:K391)</f>
        <v>0</v>
      </c>
      <c r="J393" s="71">
        <f>COUNTA(I387:K391)</f>
        <v>0</v>
      </c>
      <c r="K393" s="71">
        <f>COUNTA(I387:K391)</f>
        <v>0</v>
      </c>
      <c r="L393" s="71">
        <v>0</v>
      </c>
      <c r="M393" s="71">
        <v>0</v>
      </c>
      <c r="N393" s="71">
        <v>0</v>
      </c>
      <c r="O393" s="71">
        <v>0</v>
      </c>
      <c r="P393" s="71">
        <f>IF(SUM(C393:O393)&gt;35,35,SUM(C393:O393))</f>
        <v>0</v>
      </c>
    </row>
    <row r="394" spans="1:16" x14ac:dyDescent="0.3">
      <c r="A394" s="42" t="s">
        <v>7</v>
      </c>
      <c r="C394" s="43" t="s">
        <v>45</v>
      </c>
      <c r="D394" s="1" t="s">
        <v>9</v>
      </c>
      <c r="E394" s="72" t="s">
        <v>33</v>
      </c>
      <c r="F394" s="16" t="s">
        <v>10</v>
      </c>
      <c r="G394" s="43" t="s">
        <v>8</v>
      </c>
      <c r="H394" s="1" t="s">
        <v>29</v>
      </c>
    </row>
    <row r="395" spans="1:16" x14ac:dyDescent="0.3">
      <c r="A395" s="175" t="s">
        <v>0</v>
      </c>
      <c r="B395" s="53" t="s">
        <v>74</v>
      </c>
      <c r="C395" s="52">
        <v>1</v>
      </c>
      <c r="D395" s="52">
        <v>2</v>
      </c>
      <c r="E395" s="52">
        <v>3</v>
      </c>
      <c r="F395" s="52">
        <v>4</v>
      </c>
      <c r="G395" s="52">
        <v>5</v>
      </c>
      <c r="H395" s="52">
        <v>6</v>
      </c>
      <c r="I395" s="52">
        <v>7</v>
      </c>
      <c r="J395" s="52">
        <v>8</v>
      </c>
      <c r="K395" s="52">
        <v>9</v>
      </c>
      <c r="L395" s="52">
        <v>10</v>
      </c>
      <c r="M395" s="52">
        <v>11</v>
      </c>
      <c r="N395" s="52">
        <v>12</v>
      </c>
      <c r="O395" s="52">
        <v>13</v>
      </c>
      <c r="P395" s="177" t="s">
        <v>2</v>
      </c>
    </row>
    <row r="396" spans="1:16" x14ac:dyDescent="0.3">
      <c r="A396" s="176"/>
      <c r="B396" s="54" t="s">
        <v>1</v>
      </c>
      <c r="C396" s="55" t="s">
        <v>75</v>
      </c>
      <c r="D396" s="55" t="s">
        <v>76</v>
      </c>
      <c r="E396" s="55" t="s">
        <v>77</v>
      </c>
      <c r="F396" s="55" t="s">
        <v>78</v>
      </c>
      <c r="G396" s="55" t="s">
        <v>79</v>
      </c>
      <c r="H396" s="55" t="s">
        <v>80</v>
      </c>
      <c r="I396" s="55" t="s">
        <v>81</v>
      </c>
      <c r="J396" s="55" t="s">
        <v>82</v>
      </c>
      <c r="K396" s="55" t="s">
        <v>83</v>
      </c>
      <c r="L396" s="55" t="s">
        <v>84</v>
      </c>
      <c r="M396" s="55" t="s">
        <v>85</v>
      </c>
      <c r="N396" s="55" t="s">
        <v>86</v>
      </c>
      <c r="O396" s="55" t="s">
        <v>87</v>
      </c>
      <c r="P396" s="178"/>
    </row>
    <row r="397" spans="1:16" x14ac:dyDescent="0.3">
      <c r="A397" s="173" t="s">
        <v>24</v>
      </c>
      <c r="B397" s="174"/>
      <c r="C397" s="47"/>
      <c r="D397" s="47"/>
      <c r="E397" s="113"/>
      <c r="F397" s="113"/>
      <c r="G397" s="113"/>
      <c r="H397" s="60"/>
      <c r="I397" s="113"/>
      <c r="J397" s="113"/>
      <c r="K397" s="113"/>
      <c r="L397" s="47"/>
      <c r="M397" s="113"/>
      <c r="N397" s="113"/>
      <c r="O397" s="113"/>
      <c r="P397" s="120">
        <f t="shared" ref="P397:P402" si="41">SUM(C397:O397)</f>
        <v>0</v>
      </c>
    </row>
    <row r="398" spans="1:16" x14ac:dyDescent="0.3">
      <c r="A398" s="169" t="s">
        <v>25</v>
      </c>
      <c r="B398" s="170"/>
      <c r="C398" s="48"/>
      <c r="D398" s="48"/>
      <c r="E398" s="49"/>
      <c r="F398" s="49"/>
      <c r="G398" s="49"/>
      <c r="H398" s="61"/>
      <c r="I398" s="49"/>
      <c r="J398" s="49"/>
      <c r="K398" s="49"/>
      <c r="L398" s="49"/>
      <c r="M398" s="48"/>
      <c r="N398" s="48"/>
      <c r="O398" s="48"/>
      <c r="P398" s="121">
        <f t="shared" si="41"/>
        <v>0</v>
      </c>
    </row>
    <row r="399" spans="1:16" x14ac:dyDescent="0.3">
      <c r="A399" s="169" t="s">
        <v>26</v>
      </c>
      <c r="B399" s="170"/>
      <c r="C399" s="48"/>
      <c r="D399" s="48"/>
      <c r="E399" s="49"/>
      <c r="F399" s="49"/>
      <c r="G399" s="49"/>
      <c r="H399" s="62"/>
      <c r="I399" s="49"/>
      <c r="J399" s="49"/>
      <c r="K399" s="49"/>
      <c r="L399" s="49"/>
      <c r="M399" s="49"/>
      <c r="N399" s="49"/>
      <c r="O399" s="48"/>
      <c r="P399" s="121">
        <f t="shared" si="41"/>
        <v>0</v>
      </c>
    </row>
    <row r="400" spans="1:16" x14ac:dyDescent="0.3">
      <c r="A400" s="169" t="s">
        <v>27</v>
      </c>
      <c r="B400" s="170"/>
      <c r="C400" s="48"/>
      <c r="D400" s="48"/>
      <c r="E400" s="49"/>
      <c r="F400" s="49"/>
      <c r="G400" s="49"/>
      <c r="H400" s="62"/>
      <c r="I400" s="49"/>
      <c r="J400" s="49"/>
      <c r="K400" s="49"/>
      <c r="L400" s="49"/>
      <c r="M400" s="48"/>
      <c r="N400" s="48"/>
      <c r="O400" s="48"/>
      <c r="P400" s="121">
        <f t="shared" si="41"/>
        <v>0</v>
      </c>
    </row>
    <row r="401" spans="1:16" x14ac:dyDescent="0.3">
      <c r="A401" s="171" t="s">
        <v>28</v>
      </c>
      <c r="B401" s="172"/>
      <c r="C401" s="50"/>
      <c r="D401" s="50"/>
      <c r="E401" s="51"/>
      <c r="F401" s="51"/>
      <c r="G401" s="51"/>
      <c r="H401" s="63"/>
      <c r="I401" s="51"/>
      <c r="J401" s="51"/>
      <c r="K401" s="51"/>
      <c r="L401" s="51"/>
      <c r="M401" s="50"/>
      <c r="N401" s="50"/>
      <c r="O401" s="50"/>
      <c r="P401" s="122">
        <f t="shared" si="41"/>
        <v>0</v>
      </c>
    </row>
    <row r="402" spans="1:16" x14ac:dyDescent="0.3">
      <c r="A402" s="64" t="s">
        <v>3</v>
      </c>
      <c r="B402" s="65"/>
      <c r="C402" s="66">
        <v>0</v>
      </c>
      <c r="D402" s="66">
        <v>0</v>
      </c>
      <c r="E402" s="66">
        <f>E398</f>
        <v>0</v>
      </c>
      <c r="F402" s="66">
        <f>E398</f>
        <v>0</v>
      </c>
      <c r="G402" s="66">
        <f>E398</f>
        <v>0</v>
      </c>
      <c r="H402" s="68"/>
      <c r="I402" s="66">
        <f>SUM(I397:K400)</f>
        <v>0</v>
      </c>
      <c r="J402" s="66">
        <f>SUM(I397:K400)</f>
        <v>0</v>
      </c>
      <c r="K402" s="66">
        <f>SUM(I397:K400)</f>
        <v>0</v>
      </c>
      <c r="L402" s="66"/>
      <c r="M402" s="66">
        <f>M397</f>
        <v>0</v>
      </c>
      <c r="N402" s="66">
        <f>M397</f>
        <v>0</v>
      </c>
      <c r="O402" s="66">
        <f>M397</f>
        <v>0</v>
      </c>
      <c r="P402" s="66">
        <f t="shared" si="41"/>
        <v>0</v>
      </c>
    </row>
    <row r="403" spans="1:16" x14ac:dyDescent="0.3">
      <c r="A403" s="69" t="s">
        <v>4</v>
      </c>
      <c r="B403" s="70"/>
      <c r="C403" s="71">
        <v>0</v>
      </c>
      <c r="D403" s="71">
        <v>0</v>
      </c>
      <c r="E403" s="71">
        <v>0</v>
      </c>
      <c r="F403" s="71">
        <v>0</v>
      </c>
      <c r="G403" s="71">
        <v>0</v>
      </c>
      <c r="H403" s="68"/>
      <c r="I403" s="71">
        <f>COUNTA(I397:K400)</f>
        <v>0</v>
      </c>
      <c r="J403" s="71">
        <f>COUNTA(I397:K400)</f>
        <v>0</v>
      </c>
      <c r="K403" s="71">
        <f>COUNTA(I397:K400)</f>
        <v>0</v>
      </c>
      <c r="L403" s="71"/>
      <c r="M403" s="71">
        <v>0</v>
      </c>
      <c r="N403" s="71">
        <v>0</v>
      </c>
      <c r="O403" s="71">
        <v>0</v>
      </c>
      <c r="P403" s="71">
        <f>IF(SUM(C403:O403)&gt;35,35,SUM(C403:O403))</f>
        <v>0</v>
      </c>
    </row>
    <row r="404" spans="1:16" ht="21" x14ac:dyDescent="0.35">
      <c r="A404" s="56" t="s">
        <v>88</v>
      </c>
      <c r="C404" s="59" t="s">
        <v>106</v>
      </c>
      <c r="D404" s="56"/>
      <c r="E404" s="56"/>
      <c r="F404" s="8"/>
      <c r="G404" s="8"/>
      <c r="H404" s="41"/>
      <c r="I404" s="9"/>
      <c r="J404" s="9"/>
      <c r="K404" s="9"/>
      <c r="L404" s="9"/>
      <c r="M404" s="9"/>
      <c r="N404" s="8"/>
      <c r="O404" s="8"/>
      <c r="P404" s="123"/>
    </row>
    <row r="405" spans="1:16" x14ac:dyDescent="0.3">
      <c r="A405" s="42" t="s">
        <v>7</v>
      </c>
      <c r="C405" s="72" t="s">
        <v>33</v>
      </c>
      <c r="D405" s="16" t="s">
        <v>9</v>
      </c>
      <c r="E405" s="43" t="s">
        <v>8</v>
      </c>
      <c r="F405" s="1" t="s">
        <v>10</v>
      </c>
      <c r="G405" s="43" t="s">
        <v>8</v>
      </c>
      <c r="H405" s="1" t="s">
        <v>29</v>
      </c>
    </row>
    <row r="406" spans="1:16" x14ac:dyDescent="0.3">
      <c r="A406" s="175" t="s">
        <v>0</v>
      </c>
      <c r="B406" s="53" t="s">
        <v>74</v>
      </c>
      <c r="C406" s="52">
        <v>1</v>
      </c>
      <c r="D406" s="52">
        <v>2</v>
      </c>
      <c r="E406" s="52">
        <v>3</v>
      </c>
      <c r="F406" s="52">
        <v>4</v>
      </c>
      <c r="G406" s="52">
        <v>5</v>
      </c>
      <c r="H406" s="52">
        <v>6</v>
      </c>
      <c r="I406" s="52">
        <v>7</v>
      </c>
      <c r="J406" s="52">
        <v>8</v>
      </c>
      <c r="K406" s="52">
        <v>9</v>
      </c>
      <c r="L406" s="52">
        <v>10</v>
      </c>
      <c r="M406" s="52">
        <v>11</v>
      </c>
      <c r="N406" s="52">
        <v>12</v>
      </c>
      <c r="O406" s="52">
        <v>13</v>
      </c>
      <c r="P406" s="177" t="s">
        <v>2</v>
      </c>
    </row>
    <row r="407" spans="1:16" x14ac:dyDescent="0.3">
      <c r="A407" s="176"/>
      <c r="B407" s="54" t="s">
        <v>1</v>
      </c>
      <c r="C407" s="55" t="s">
        <v>75</v>
      </c>
      <c r="D407" s="55" t="s">
        <v>76</v>
      </c>
      <c r="E407" s="55" t="s">
        <v>77</v>
      </c>
      <c r="F407" s="55" t="s">
        <v>78</v>
      </c>
      <c r="G407" s="55" t="s">
        <v>79</v>
      </c>
      <c r="H407" s="55" t="s">
        <v>80</v>
      </c>
      <c r="I407" s="55" t="s">
        <v>81</v>
      </c>
      <c r="J407" s="55" t="s">
        <v>82</v>
      </c>
      <c r="K407" s="55" t="s">
        <v>83</v>
      </c>
      <c r="L407" s="55" t="s">
        <v>84</v>
      </c>
      <c r="M407" s="55" t="s">
        <v>85</v>
      </c>
      <c r="N407" s="55" t="s">
        <v>86</v>
      </c>
      <c r="O407" s="55" t="s">
        <v>87</v>
      </c>
      <c r="P407" s="178"/>
    </row>
    <row r="408" spans="1:16" x14ac:dyDescent="0.3">
      <c r="A408" s="173" t="s">
        <v>24</v>
      </c>
      <c r="B408" s="174"/>
      <c r="C408" s="47"/>
      <c r="D408" s="47"/>
      <c r="E408" s="113"/>
      <c r="F408" s="113"/>
      <c r="G408" s="113"/>
      <c r="H408" s="60"/>
      <c r="I408" s="113"/>
      <c r="J408" s="113"/>
      <c r="K408" s="113"/>
      <c r="L408" s="47"/>
      <c r="M408" s="113"/>
      <c r="N408" s="113"/>
      <c r="O408" s="113"/>
      <c r="P408" s="120">
        <f t="shared" ref="P408:P413" si="42">SUM(C408:O408)</f>
        <v>0</v>
      </c>
    </row>
    <row r="409" spans="1:16" x14ac:dyDescent="0.3">
      <c r="A409" s="169" t="s">
        <v>25</v>
      </c>
      <c r="B409" s="170"/>
      <c r="C409" s="48"/>
      <c r="D409" s="48"/>
      <c r="E409" s="49"/>
      <c r="F409" s="49"/>
      <c r="G409" s="49"/>
      <c r="H409" s="61"/>
      <c r="I409" s="49"/>
      <c r="J409" s="49"/>
      <c r="K409" s="49"/>
      <c r="L409" s="49"/>
      <c r="M409" s="48"/>
      <c r="N409" s="48"/>
      <c r="O409" s="48"/>
      <c r="P409" s="121">
        <f t="shared" si="42"/>
        <v>0</v>
      </c>
    </row>
    <row r="410" spans="1:16" x14ac:dyDescent="0.3">
      <c r="A410" s="169" t="s">
        <v>26</v>
      </c>
      <c r="B410" s="170"/>
      <c r="C410" s="48"/>
      <c r="D410" s="48"/>
      <c r="E410" s="49"/>
      <c r="F410" s="49"/>
      <c r="G410" s="49"/>
      <c r="H410" s="62"/>
      <c r="I410" s="49"/>
      <c r="J410" s="49"/>
      <c r="K410" s="49"/>
      <c r="L410" s="49"/>
      <c r="M410" s="49"/>
      <c r="N410" s="49"/>
      <c r="O410" s="48"/>
      <c r="P410" s="121">
        <f t="shared" si="42"/>
        <v>0</v>
      </c>
    </row>
    <row r="411" spans="1:16" x14ac:dyDescent="0.3">
      <c r="A411" s="169" t="s">
        <v>27</v>
      </c>
      <c r="B411" s="170"/>
      <c r="C411" s="48"/>
      <c r="D411" s="48"/>
      <c r="E411" s="49"/>
      <c r="F411" s="49"/>
      <c r="G411" s="49"/>
      <c r="H411" s="62"/>
      <c r="I411" s="49"/>
      <c r="J411" s="49"/>
      <c r="K411" s="49"/>
      <c r="L411" s="49"/>
      <c r="M411" s="48"/>
      <c r="N411" s="48"/>
      <c r="O411" s="48"/>
      <c r="P411" s="121">
        <f t="shared" si="42"/>
        <v>0</v>
      </c>
    </row>
    <row r="412" spans="1:16" x14ac:dyDescent="0.3">
      <c r="A412" s="171" t="s">
        <v>28</v>
      </c>
      <c r="B412" s="172"/>
      <c r="C412" s="50"/>
      <c r="D412" s="50"/>
      <c r="E412" s="51"/>
      <c r="F412" s="51"/>
      <c r="G412" s="51"/>
      <c r="H412" s="63"/>
      <c r="I412" s="51"/>
      <c r="J412" s="51"/>
      <c r="K412" s="51"/>
      <c r="L412" s="51"/>
      <c r="M412" s="50"/>
      <c r="N412" s="50"/>
      <c r="O412" s="50"/>
      <c r="P412" s="122">
        <f t="shared" si="42"/>
        <v>0</v>
      </c>
    </row>
    <row r="413" spans="1:16" x14ac:dyDescent="0.3">
      <c r="A413" s="64" t="s">
        <v>3</v>
      </c>
      <c r="B413" s="65"/>
      <c r="C413" s="66">
        <v>0</v>
      </c>
      <c r="D413" s="66">
        <v>0</v>
      </c>
      <c r="E413" s="66">
        <f>SUM(E408:G412)</f>
        <v>0</v>
      </c>
      <c r="F413" s="66">
        <f>SUM(E408:G412)</f>
        <v>0</v>
      </c>
      <c r="G413" s="66">
        <f>SUM(E408:G412)</f>
        <v>0</v>
      </c>
      <c r="H413" s="68"/>
      <c r="I413" s="66">
        <f>SUM(I408:K412)</f>
        <v>0</v>
      </c>
      <c r="J413" s="66">
        <f>SUM(I408:K412)</f>
        <v>0</v>
      </c>
      <c r="K413" s="66">
        <f>SUM(I408:K412)</f>
        <v>0</v>
      </c>
      <c r="L413" s="66">
        <v>0</v>
      </c>
      <c r="M413" s="66">
        <v>0</v>
      </c>
      <c r="N413" s="66">
        <v>0</v>
      </c>
      <c r="O413" s="66">
        <v>0</v>
      </c>
      <c r="P413" s="66">
        <f t="shared" si="42"/>
        <v>0</v>
      </c>
    </row>
    <row r="414" spans="1:16" x14ac:dyDescent="0.3">
      <c r="A414" s="69" t="s">
        <v>4</v>
      </c>
      <c r="B414" s="70"/>
      <c r="C414" s="71">
        <v>0</v>
      </c>
      <c r="D414" s="71">
        <v>0</v>
      </c>
      <c r="E414" s="71">
        <f>COUNTA(E408:G412)</f>
        <v>0</v>
      </c>
      <c r="F414" s="71">
        <f>COUNTA(E408:G412)</f>
        <v>0</v>
      </c>
      <c r="G414" s="71">
        <f>COUNTA(E408:G412)</f>
        <v>0</v>
      </c>
      <c r="H414" s="68"/>
      <c r="I414" s="71">
        <f>COUNTA(I408:K412)</f>
        <v>0</v>
      </c>
      <c r="J414" s="71">
        <f>COUNTA(I408:K412)</f>
        <v>0</v>
      </c>
      <c r="K414" s="71">
        <f>COUNTA(I408:K412)</f>
        <v>0</v>
      </c>
      <c r="L414" s="71">
        <v>0</v>
      </c>
      <c r="M414" s="71">
        <v>0</v>
      </c>
      <c r="N414" s="71">
        <v>0</v>
      </c>
      <c r="O414" s="71">
        <v>0</v>
      </c>
      <c r="P414" s="71">
        <f>IF(SUM(C414:O414)&gt;35,35,SUM(C414:O414))</f>
        <v>0</v>
      </c>
    </row>
    <row r="415" spans="1:16" x14ac:dyDescent="0.3">
      <c r="A415" s="42" t="s">
        <v>7</v>
      </c>
      <c r="C415" s="43" t="s">
        <v>45</v>
      </c>
      <c r="D415" s="1" t="s">
        <v>9</v>
      </c>
      <c r="E415" s="72" t="s">
        <v>33</v>
      </c>
      <c r="F415" s="16" t="s">
        <v>10</v>
      </c>
      <c r="G415" s="43" t="s">
        <v>8</v>
      </c>
      <c r="H415" s="1" t="s">
        <v>29</v>
      </c>
    </row>
    <row r="416" spans="1:16" x14ac:dyDescent="0.3">
      <c r="A416" s="175" t="s">
        <v>0</v>
      </c>
      <c r="B416" s="53" t="s">
        <v>74</v>
      </c>
      <c r="C416" s="52">
        <v>1</v>
      </c>
      <c r="D416" s="52">
        <v>2</v>
      </c>
      <c r="E416" s="52">
        <v>3</v>
      </c>
      <c r="F416" s="52">
        <v>4</v>
      </c>
      <c r="G416" s="52">
        <v>5</v>
      </c>
      <c r="H416" s="52">
        <v>6</v>
      </c>
      <c r="I416" s="52">
        <v>7</v>
      </c>
      <c r="J416" s="52">
        <v>8</v>
      </c>
      <c r="K416" s="52">
        <v>9</v>
      </c>
      <c r="L416" s="52">
        <v>10</v>
      </c>
      <c r="M416" s="52">
        <v>11</v>
      </c>
      <c r="N416" s="52">
        <v>12</v>
      </c>
      <c r="O416" s="52">
        <v>13</v>
      </c>
      <c r="P416" s="177" t="s">
        <v>2</v>
      </c>
    </row>
    <row r="417" spans="1:16" x14ac:dyDescent="0.3">
      <c r="A417" s="176"/>
      <c r="B417" s="54" t="s">
        <v>1</v>
      </c>
      <c r="C417" s="55" t="s">
        <v>75</v>
      </c>
      <c r="D417" s="55" t="s">
        <v>76</v>
      </c>
      <c r="E417" s="55" t="s">
        <v>77</v>
      </c>
      <c r="F417" s="55" t="s">
        <v>78</v>
      </c>
      <c r="G417" s="55" t="s">
        <v>79</v>
      </c>
      <c r="H417" s="55" t="s">
        <v>80</v>
      </c>
      <c r="I417" s="55" t="s">
        <v>81</v>
      </c>
      <c r="J417" s="55" t="s">
        <v>82</v>
      </c>
      <c r="K417" s="55" t="s">
        <v>83</v>
      </c>
      <c r="L417" s="55" t="s">
        <v>84</v>
      </c>
      <c r="M417" s="55" t="s">
        <v>85</v>
      </c>
      <c r="N417" s="55" t="s">
        <v>86</v>
      </c>
      <c r="O417" s="55" t="s">
        <v>87</v>
      </c>
      <c r="P417" s="178"/>
    </row>
    <row r="418" spans="1:16" x14ac:dyDescent="0.3">
      <c r="A418" s="173" t="s">
        <v>24</v>
      </c>
      <c r="B418" s="174"/>
      <c r="C418" s="47"/>
      <c r="D418" s="47"/>
      <c r="E418" s="113"/>
      <c r="F418" s="113"/>
      <c r="G418" s="113"/>
      <c r="H418" s="60"/>
      <c r="I418" s="113"/>
      <c r="J418" s="113"/>
      <c r="K418" s="113"/>
      <c r="L418" s="47"/>
      <c r="M418" s="113"/>
      <c r="N418" s="113"/>
      <c r="O418" s="113"/>
      <c r="P418" s="120">
        <f t="shared" ref="P418:P423" si="43">SUM(C418:O418)</f>
        <v>0</v>
      </c>
    </row>
    <row r="419" spans="1:16" x14ac:dyDescent="0.3">
      <c r="A419" s="169" t="s">
        <v>25</v>
      </c>
      <c r="B419" s="170"/>
      <c r="C419" s="48"/>
      <c r="D419" s="48"/>
      <c r="E419" s="49"/>
      <c r="F419" s="49"/>
      <c r="G419" s="49"/>
      <c r="H419" s="61"/>
      <c r="I419" s="49"/>
      <c r="J419" s="49"/>
      <c r="K419" s="49"/>
      <c r="L419" s="49"/>
      <c r="M419" s="48"/>
      <c r="N419" s="48"/>
      <c r="O419" s="48"/>
      <c r="P419" s="121">
        <f t="shared" si="43"/>
        <v>0</v>
      </c>
    </row>
    <row r="420" spans="1:16" x14ac:dyDescent="0.3">
      <c r="A420" s="169" t="s">
        <v>26</v>
      </c>
      <c r="B420" s="170"/>
      <c r="C420" s="48"/>
      <c r="D420" s="48"/>
      <c r="E420" s="49"/>
      <c r="F420" s="49"/>
      <c r="G420" s="49"/>
      <c r="H420" s="62"/>
      <c r="I420" s="49"/>
      <c r="J420" s="49"/>
      <c r="K420" s="49"/>
      <c r="L420" s="49"/>
      <c r="M420" s="49"/>
      <c r="N420" s="49"/>
      <c r="O420" s="48"/>
      <c r="P420" s="121">
        <f t="shared" si="43"/>
        <v>0</v>
      </c>
    </row>
    <row r="421" spans="1:16" x14ac:dyDescent="0.3">
      <c r="A421" s="169" t="s">
        <v>27</v>
      </c>
      <c r="B421" s="170"/>
      <c r="C421" s="48"/>
      <c r="D421" s="48"/>
      <c r="E421" s="49"/>
      <c r="F421" s="49"/>
      <c r="G421" s="49"/>
      <c r="H421" s="62"/>
      <c r="I421" s="49"/>
      <c r="J421" s="49"/>
      <c r="K421" s="49"/>
      <c r="L421" s="49"/>
      <c r="M421" s="48"/>
      <c r="N421" s="48"/>
      <c r="O421" s="48"/>
      <c r="P421" s="121">
        <f t="shared" si="43"/>
        <v>0</v>
      </c>
    </row>
    <row r="422" spans="1:16" x14ac:dyDescent="0.3">
      <c r="A422" s="171" t="s">
        <v>28</v>
      </c>
      <c r="B422" s="172"/>
      <c r="C422" s="50"/>
      <c r="D422" s="50"/>
      <c r="E422" s="51"/>
      <c r="F422" s="51"/>
      <c r="G422" s="51"/>
      <c r="H422" s="63"/>
      <c r="I422" s="51"/>
      <c r="J422" s="51"/>
      <c r="K422" s="51"/>
      <c r="L422" s="51"/>
      <c r="M422" s="50"/>
      <c r="N422" s="50"/>
      <c r="O422" s="50"/>
      <c r="P422" s="122">
        <f t="shared" si="43"/>
        <v>0</v>
      </c>
    </row>
    <row r="423" spans="1:16" x14ac:dyDescent="0.3">
      <c r="A423" s="64" t="s">
        <v>3</v>
      </c>
      <c r="B423" s="65"/>
      <c r="C423" s="66">
        <v>0</v>
      </c>
      <c r="D423" s="66">
        <v>0</v>
      </c>
      <c r="E423" s="66">
        <f>E419</f>
        <v>0</v>
      </c>
      <c r="F423" s="66">
        <f>E419</f>
        <v>0</v>
      </c>
      <c r="G423" s="66">
        <f>E419</f>
        <v>0</v>
      </c>
      <c r="H423" s="68"/>
      <c r="I423" s="66">
        <f>SUM(I418:K421)</f>
        <v>0</v>
      </c>
      <c r="J423" s="66">
        <f>SUM(I418:K421)</f>
        <v>0</v>
      </c>
      <c r="K423" s="66">
        <f>SUM(I418:K421)</f>
        <v>0</v>
      </c>
      <c r="L423" s="66"/>
      <c r="M423" s="66">
        <f>M418</f>
        <v>0</v>
      </c>
      <c r="N423" s="66">
        <f>M418</f>
        <v>0</v>
      </c>
      <c r="O423" s="66">
        <f>M418</f>
        <v>0</v>
      </c>
      <c r="P423" s="66">
        <f t="shared" si="43"/>
        <v>0</v>
      </c>
    </row>
    <row r="424" spans="1:16" x14ac:dyDescent="0.3">
      <c r="A424" s="69" t="s">
        <v>4</v>
      </c>
      <c r="B424" s="70"/>
      <c r="C424" s="71">
        <v>0</v>
      </c>
      <c r="D424" s="71">
        <v>0</v>
      </c>
      <c r="E424" s="71">
        <v>0</v>
      </c>
      <c r="F424" s="71">
        <v>0</v>
      </c>
      <c r="G424" s="71">
        <v>0</v>
      </c>
      <c r="H424" s="68"/>
      <c r="I424" s="71">
        <f>COUNTA(I418:K421)</f>
        <v>0</v>
      </c>
      <c r="J424" s="71">
        <f>COUNTA(I418:K421)</f>
        <v>0</v>
      </c>
      <c r="K424" s="71">
        <f>COUNTA(I418:K421)</f>
        <v>0</v>
      </c>
      <c r="L424" s="71"/>
      <c r="M424" s="71">
        <v>0</v>
      </c>
      <c r="N424" s="71">
        <v>0</v>
      </c>
      <c r="O424" s="71">
        <v>0</v>
      </c>
      <c r="P424" s="71">
        <f>IF(SUM(C424:O424)&gt;35,35,SUM(C424:O424))</f>
        <v>0</v>
      </c>
    </row>
  </sheetData>
  <mergeCells count="583">
    <mergeCell ref="E286:F286"/>
    <mergeCell ref="D292:G292"/>
    <mergeCell ref="I292:K292"/>
    <mergeCell ref="E293:G293"/>
    <mergeCell ref="D294:G294"/>
    <mergeCell ref="I294:L294"/>
    <mergeCell ref="E295:G295"/>
    <mergeCell ref="I295:L295"/>
    <mergeCell ref="E296:G296"/>
    <mergeCell ref="I296:K296"/>
    <mergeCell ref="E275:G275"/>
    <mergeCell ref="I275:K275"/>
    <mergeCell ref="E282:G282"/>
    <mergeCell ref="I282:K282"/>
    <mergeCell ref="E283:G283"/>
    <mergeCell ref="I283:K283"/>
    <mergeCell ref="E284:G284"/>
    <mergeCell ref="I284:K284"/>
    <mergeCell ref="D285:G285"/>
    <mergeCell ref="I285:K285"/>
    <mergeCell ref="E139:G139"/>
    <mergeCell ref="I139:K139"/>
    <mergeCell ref="D145:G145"/>
    <mergeCell ref="E146:G146"/>
    <mergeCell ref="I146:K146"/>
    <mergeCell ref="E147:G147"/>
    <mergeCell ref="I147:K147"/>
    <mergeCell ref="E219:G219"/>
    <mergeCell ref="I219:K219"/>
    <mergeCell ref="E166:G166"/>
    <mergeCell ref="I166:L166"/>
    <mergeCell ref="E167:G167"/>
    <mergeCell ref="E168:G168"/>
    <mergeCell ref="I168:K168"/>
    <mergeCell ref="I212:K212"/>
    <mergeCell ref="D187:G187"/>
    <mergeCell ref="I187:K187"/>
    <mergeCell ref="E188:G188"/>
    <mergeCell ref="I188:K188"/>
    <mergeCell ref="E189:G189"/>
    <mergeCell ref="I189:K189"/>
    <mergeCell ref="E190:G190"/>
    <mergeCell ref="I190:L190"/>
    <mergeCell ref="E191:G191"/>
    <mergeCell ref="I128:K128"/>
    <mergeCell ref="E135:G135"/>
    <mergeCell ref="I135:K135"/>
    <mergeCell ref="E136:G136"/>
    <mergeCell ref="I136:K136"/>
    <mergeCell ref="E137:G137"/>
    <mergeCell ref="I137:K137"/>
    <mergeCell ref="D138:G138"/>
    <mergeCell ref="I138:K138"/>
    <mergeCell ref="E82:G82"/>
    <mergeCell ref="I82:K82"/>
    <mergeCell ref="E83:G83"/>
    <mergeCell ref="I83:K83"/>
    <mergeCell ref="E84:G84"/>
    <mergeCell ref="I84:K84"/>
    <mergeCell ref="E85:G85"/>
    <mergeCell ref="I85:L85"/>
    <mergeCell ref="I86:K86"/>
    <mergeCell ref="E54:G54"/>
    <mergeCell ref="I54:L54"/>
    <mergeCell ref="E55:G55"/>
    <mergeCell ref="I55:K55"/>
    <mergeCell ref="E61:G61"/>
    <mergeCell ref="I61:L61"/>
    <mergeCell ref="E62:G62"/>
    <mergeCell ref="I62:K62"/>
    <mergeCell ref="E63:G63"/>
    <mergeCell ref="E43:G43"/>
    <mergeCell ref="I43:L43"/>
    <mergeCell ref="E44:G44"/>
    <mergeCell ref="I44:K44"/>
    <mergeCell ref="E51:G51"/>
    <mergeCell ref="I51:K51"/>
    <mergeCell ref="E52:G52"/>
    <mergeCell ref="I52:K52"/>
    <mergeCell ref="I53:L53"/>
    <mergeCell ref="E33:G33"/>
    <mergeCell ref="I33:J33"/>
    <mergeCell ref="E34:G34"/>
    <mergeCell ref="I34:K34"/>
    <mergeCell ref="E40:G40"/>
    <mergeCell ref="I40:K40"/>
    <mergeCell ref="E41:G41"/>
    <mergeCell ref="I41:L41"/>
    <mergeCell ref="E42:G42"/>
    <mergeCell ref="I42:L42"/>
    <mergeCell ref="E22:G22"/>
    <mergeCell ref="I22:L22"/>
    <mergeCell ref="E23:G23"/>
    <mergeCell ref="I23:K23"/>
    <mergeCell ref="E30:G30"/>
    <mergeCell ref="I30:K30"/>
    <mergeCell ref="I12:K12"/>
    <mergeCell ref="E13:G13"/>
    <mergeCell ref="I13:K13"/>
    <mergeCell ref="E19:G19"/>
    <mergeCell ref="I19:K19"/>
    <mergeCell ref="E20:G20"/>
    <mergeCell ref="I20:K20"/>
    <mergeCell ref="E21:G21"/>
    <mergeCell ref="I21:K21"/>
    <mergeCell ref="A355:B355"/>
    <mergeCell ref="A356:B356"/>
    <mergeCell ref="A357:B357"/>
    <mergeCell ref="A358:B358"/>
    <mergeCell ref="A359:B359"/>
    <mergeCell ref="I355:K355"/>
    <mergeCell ref="E356:G356"/>
    <mergeCell ref="I356:K356"/>
    <mergeCell ref="I357:K357"/>
    <mergeCell ref="I358:K358"/>
    <mergeCell ref="A338:B338"/>
    <mergeCell ref="A343:A344"/>
    <mergeCell ref="P343:P344"/>
    <mergeCell ref="A345:B345"/>
    <mergeCell ref="A346:B346"/>
    <mergeCell ref="A347:B347"/>
    <mergeCell ref="A348:B348"/>
    <mergeCell ref="A349:B349"/>
    <mergeCell ref="A353:A354"/>
    <mergeCell ref="P353:P354"/>
    <mergeCell ref="I338:K338"/>
    <mergeCell ref="E345:G345"/>
    <mergeCell ref="I345:K345"/>
    <mergeCell ref="E346:G346"/>
    <mergeCell ref="I346:K346"/>
    <mergeCell ref="E347:G347"/>
    <mergeCell ref="I347:K347"/>
    <mergeCell ref="E348:G348"/>
    <mergeCell ref="I348:K348"/>
    <mergeCell ref="E349:G349"/>
    <mergeCell ref="I349:K349"/>
    <mergeCell ref="A326:B326"/>
    <mergeCell ref="A327:B327"/>
    <mergeCell ref="A328:B328"/>
    <mergeCell ref="A332:A333"/>
    <mergeCell ref="P332:P333"/>
    <mergeCell ref="A334:B334"/>
    <mergeCell ref="A335:B335"/>
    <mergeCell ref="A336:B336"/>
    <mergeCell ref="A337:B337"/>
    <mergeCell ref="E326:G326"/>
    <mergeCell ref="I326:K326"/>
    <mergeCell ref="E327:G327"/>
    <mergeCell ref="I327:K327"/>
    <mergeCell ref="E328:G328"/>
    <mergeCell ref="I328:K328"/>
    <mergeCell ref="I334:K334"/>
    <mergeCell ref="E335:G335"/>
    <mergeCell ref="I335:L335"/>
    <mergeCell ref="D336:G336"/>
    <mergeCell ref="E337:G337"/>
    <mergeCell ref="A313:B313"/>
    <mergeCell ref="A314:B314"/>
    <mergeCell ref="A315:B315"/>
    <mergeCell ref="A316:B316"/>
    <mergeCell ref="A317:B317"/>
    <mergeCell ref="A322:A323"/>
    <mergeCell ref="P322:P323"/>
    <mergeCell ref="A324:B324"/>
    <mergeCell ref="A325:B325"/>
    <mergeCell ref="E313:G313"/>
    <mergeCell ref="I313:K313"/>
    <mergeCell ref="E314:G314"/>
    <mergeCell ref="I314:K314"/>
    <mergeCell ref="I315:K315"/>
    <mergeCell ref="E316:G316"/>
    <mergeCell ref="I316:K316"/>
    <mergeCell ref="L316:N316"/>
    <mergeCell ref="I317:K317"/>
    <mergeCell ref="E324:G324"/>
    <mergeCell ref="I324:K324"/>
    <mergeCell ref="E325:G325"/>
    <mergeCell ref="I325:K325"/>
    <mergeCell ref="P301:P302"/>
    <mergeCell ref="A303:B303"/>
    <mergeCell ref="A304:B304"/>
    <mergeCell ref="A305:B305"/>
    <mergeCell ref="A306:B306"/>
    <mergeCell ref="A307:B307"/>
    <mergeCell ref="A311:A312"/>
    <mergeCell ref="P311:P312"/>
    <mergeCell ref="A301:A302"/>
    <mergeCell ref="E303:G303"/>
    <mergeCell ref="I303:L303"/>
    <mergeCell ref="E304:G304"/>
    <mergeCell ref="I304:K304"/>
    <mergeCell ref="E305:G305"/>
    <mergeCell ref="I305:K305"/>
    <mergeCell ref="E306:G306"/>
    <mergeCell ref="I306:K306"/>
    <mergeCell ref="E307:G307"/>
    <mergeCell ref="I307:L307"/>
    <mergeCell ref="A23:B23"/>
    <mergeCell ref="A28:A29"/>
    <mergeCell ref="A17:A18"/>
    <mergeCell ref="A19:B19"/>
    <mergeCell ref="A20:B20"/>
    <mergeCell ref="A21:B21"/>
    <mergeCell ref="A22:B22"/>
    <mergeCell ref="A2:P2"/>
    <mergeCell ref="A9:B9"/>
    <mergeCell ref="A10:B10"/>
    <mergeCell ref="A11:B11"/>
    <mergeCell ref="A7:A8"/>
    <mergeCell ref="P7:P8"/>
    <mergeCell ref="A12:B12"/>
    <mergeCell ref="A13:B13"/>
    <mergeCell ref="P17:P18"/>
    <mergeCell ref="E9:G9"/>
    <mergeCell ref="I9:K9"/>
    <mergeCell ref="E10:G10"/>
    <mergeCell ref="I10:L10"/>
    <mergeCell ref="E11:G11"/>
    <mergeCell ref="I11:J11"/>
    <mergeCell ref="E12:G12"/>
    <mergeCell ref="P28:P29"/>
    <mergeCell ref="P38:P39"/>
    <mergeCell ref="A52:B52"/>
    <mergeCell ref="A53:B53"/>
    <mergeCell ref="A54:B54"/>
    <mergeCell ref="A55:B55"/>
    <mergeCell ref="A59:A60"/>
    <mergeCell ref="A49:A50"/>
    <mergeCell ref="A51:B51"/>
    <mergeCell ref="A42:B42"/>
    <mergeCell ref="A43:B43"/>
    <mergeCell ref="A44:B44"/>
    <mergeCell ref="A38:A39"/>
    <mergeCell ref="A40:B40"/>
    <mergeCell ref="A41:B41"/>
    <mergeCell ref="A30:B30"/>
    <mergeCell ref="A31:B31"/>
    <mergeCell ref="A32:B32"/>
    <mergeCell ref="A33:B33"/>
    <mergeCell ref="A34:B34"/>
    <mergeCell ref="E31:G31"/>
    <mergeCell ref="I31:K31"/>
    <mergeCell ref="E32:G32"/>
    <mergeCell ref="I32:K32"/>
    <mergeCell ref="A61:B61"/>
    <mergeCell ref="A62:B62"/>
    <mergeCell ref="A63:B63"/>
    <mergeCell ref="A64:B64"/>
    <mergeCell ref="P80:P81"/>
    <mergeCell ref="A65:B65"/>
    <mergeCell ref="A70:A71"/>
    <mergeCell ref="P70:P71"/>
    <mergeCell ref="A72:B72"/>
    <mergeCell ref="A73:B73"/>
    <mergeCell ref="E64:G64"/>
    <mergeCell ref="I64:K64"/>
    <mergeCell ref="E65:G65"/>
    <mergeCell ref="I65:K65"/>
    <mergeCell ref="E72:G72"/>
    <mergeCell ref="I72:K72"/>
    <mergeCell ref="E73:G73"/>
    <mergeCell ref="I73:K73"/>
    <mergeCell ref="E74:G74"/>
    <mergeCell ref="I74:K74"/>
    <mergeCell ref="E75:G75"/>
    <mergeCell ref="I75:K75"/>
    <mergeCell ref="E76:G76"/>
    <mergeCell ref="I76:K76"/>
    <mergeCell ref="A82:B82"/>
    <mergeCell ref="A83:B83"/>
    <mergeCell ref="A84:B84"/>
    <mergeCell ref="A85:B85"/>
    <mergeCell ref="A86:B86"/>
    <mergeCell ref="A74:B74"/>
    <mergeCell ref="A75:B75"/>
    <mergeCell ref="A76:B76"/>
    <mergeCell ref="A80:A81"/>
    <mergeCell ref="A91:A92"/>
    <mergeCell ref="P91:P92"/>
    <mergeCell ref="A93:B93"/>
    <mergeCell ref="A94:B94"/>
    <mergeCell ref="A95:B95"/>
    <mergeCell ref="A104:B104"/>
    <mergeCell ref="A105:B105"/>
    <mergeCell ref="A106:B106"/>
    <mergeCell ref="A107:B107"/>
    <mergeCell ref="E93:G93"/>
    <mergeCell ref="I93:K93"/>
    <mergeCell ref="E94:G94"/>
    <mergeCell ref="I94:L94"/>
    <mergeCell ref="E95:G95"/>
    <mergeCell ref="I95:K95"/>
    <mergeCell ref="E96:G96"/>
    <mergeCell ref="I96:L96"/>
    <mergeCell ref="E97:G97"/>
    <mergeCell ref="I97:L97"/>
    <mergeCell ref="E103:G103"/>
    <mergeCell ref="I103:K103"/>
    <mergeCell ref="E104:G104"/>
    <mergeCell ref="I104:K104"/>
    <mergeCell ref="E105:G105"/>
    <mergeCell ref="A112:A113"/>
    <mergeCell ref="A96:B96"/>
    <mergeCell ref="A97:B97"/>
    <mergeCell ref="A101:A102"/>
    <mergeCell ref="P101:P102"/>
    <mergeCell ref="A103:B103"/>
    <mergeCell ref="P112:P113"/>
    <mergeCell ref="A114:B114"/>
    <mergeCell ref="A115:B115"/>
    <mergeCell ref="I105:K105"/>
    <mergeCell ref="E106:G106"/>
    <mergeCell ref="I106:L106"/>
    <mergeCell ref="E107:G107"/>
    <mergeCell ref="I107:L107"/>
    <mergeCell ref="E114:G114"/>
    <mergeCell ref="I114:J114"/>
    <mergeCell ref="E115:G115"/>
    <mergeCell ref="I115:K115"/>
    <mergeCell ref="A116:B116"/>
    <mergeCell ref="A117:B117"/>
    <mergeCell ref="P133:P134"/>
    <mergeCell ref="A118:B118"/>
    <mergeCell ref="A122:A123"/>
    <mergeCell ref="P122:P123"/>
    <mergeCell ref="A124:B124"/>
    <mergeCell ref="A125:B125"/>
    <mergeCell ref="A135:B135"/>
    <mergeCell ref="E116:G116"/>
    <mergeCell ref="I116:K116"/>
    <mergeCell ref="E117:G117"/>
    <mergeCell ref="I117:K117"/>
    <mergeCell ref="E118:G118"/>
    <mergeCell ref="I118:L118"/>
    <mergeCell ref="E124:G124"/>
    <mergeCell ref="I124:L124"/>
    <mergeCell ref="D125:G125"/>
    <mergeCell ref="I125:J125"/>
    <mergeCell ref="D126:E126"/>
    <mergeCell ref="I126:J126"/>
    <mergeCell ref="D127:G127"/>
    <mergeCell ref="I127:K127"/>
    <mergeCell ref="E128:G128"/>
    <mergeCell ref="A136:B136"/>
    <mergeCell ref="A137:B137"/>
    <mergeCell ref="A138:B138"/>
    <mergeCell ref="A139:B139"/>
    <mergeCell ref="A126:B126"/>
    <mergeCell ref="A127:B127"/>
    <mergeCell ref="A128:B128"/>
    <mergeCell ref="A133:A134"/>
    <mergeCell ref="A143:A144"/>
    <mergeCell ref="P143:P144"/>
    <mergeCell ref="A145:B145"/>
    <mergeCell ref="A146:B146"/>
    <mergeCell ref="A147:B147"/>
    <mergeCell ref="A157:B157"/>
    <mergeCell ref="A158:B158"/>
    <mergeCell ref="A159:B159"/>
    <mergeCell ref="A160:B160"/>
    <mergeCell ref="A164:A165"/>
    <mergeCell ref="A148:B148"/>
    <mergeCell ref="A149:B149"/>
    <mergeCell ref="A154:A155"/>
    <mergeCell ref="P154:P155"/>
    <mergeCell ref="A156:B156"/>
    <mergeCell ref="D148:G148"/>
    <mergeCell ref="I148:K148"/>
    <mergeCell ref="E149:G149"/>
    <mergeCell ref="I149:K149"/>
    <mergeCell ref="E156:G156"/>
    <mergeCell ref="I156:K156"/>
    <mergeCell ref="E157:G157"/>
    <mergeCell ref="I157:K157"/>
    <mergeCell ref="E158:G158"/>
    <mergeCell ref="I158:K158"/>
    <mergeCell ref="P185:P186"/>
    <mergeCell ref="A170:B170"/>
    <mergeCell ref="A175:A176"/>
    <mergeCell ref="P175:P176"/>
    <mergeCell ref="A177:B177"/>
    <mergeCell ref="A178:B178"/>
    <mergeCell ref="P164:P165"/>
    <mergeCell ref="A166:B166"/>
    <mergeCell ref="A167:B167"/>
    <mergeCell ref="A168:B168"/>
    <mergeCell ref="A169:B169"/>
    <mergeCell ref="E169:G169"/>
    <mergeCell ref="I169:L169"/>
    <mergeCell ref="I170:K170"/>
    <mergeCell ref="E177:G177"/>
    <mergeCell ref="I177:K177"/>
    <mergeCell ref="E178:G178"/>
    <mergeCell ref="I178:K178"/>
    <mergeCell ref="E179:G179"/>
    <mergeCell ref="I179:K179"/>
    <mergeCell ref="E180:G180"/>
    <mergeCell ref="I180:K180"/>
    <mergeCell ref="E181:G181"/>
    <mergeCell ref="I181:K181"/>
    <mergeCell ref="A187:B187"/>
    <mergeCell ref="A188:B188"/>
    <mergeCell ref="A189:B189"/>
    <mergeCell ref="A190:B190"/>
    <mergeCell ref="A191:B191"/>
    <mergeCell ref="A179:B179"/>
    <mergeCell ref="A180:B180"/>
    <mergeCell ref="A181:B181"/>
    <mergeCell ref="A185:A186"/>
    <mergeCell ref="P206:P207"/>
    <mergeCell ref="A208:B208"/>
    <mergeCell ref="A196:A197"/>
    <mergeCell ref="P196:P197"/>
    <mergeCell ref="A198:B198"/>
    <mergeCell ref="A199:B199"/>
    <mergeCell ref="A200:B200"/>
    <mergeCell ref="P217:P218"/>
    <mergeCell ref="A219:B219"/>
    <mergeCell ref="A201:B201"/>
    <mergeCell ref="A202:B202"/>
    <mergeCell ref="A206:A207"/>
    <mergeCell ref="E198:G198"/>
    <mergeCell ref="I198:K198"/>
    <mergeCell ref="E199:G199"/>
    <mergeCell ref="I199:K199"/>
    <mergeCell ref="E200:G200"/>
    <mergeCell ref="I200:K200"/>
    <mergeCell ref="E201:G201"/>
    <mergeCell ref="I201:K201"/>
    <mergeCell ref="E202:G202"/>
    <mergeCell ref="E208:G208"/>
    <mergeCell ref="I208:L208"/>
    <mergeCell ref="E212:G212"/>
    <mergeCell ref="A209:B209"/>
    <mergeCell ref="A210:B210"/>
    <mergeCell ref="A211:B211"/>
    <mergeCell ref="A212:B212"/>
    <mergeCell ref="A217:A218"/>
    <mergeCell ref="P238:P239"/>
    <mergeCell ref="A223:B223"/>
    <mergeCell ref="A227:A228"/>
    <mergeCell ref="P227:P228"/>
    <mergeCell ref="A229:B229"/>
    <mergeCell ref="A230:B230"/>
    <mergeCell ref="A231:B231"/>
    <mergeCell ref="A232:B232"/>
    <mergeCell ref="A233:B233"/>
    <mergeCell ref="A238:A239"/>
    <mergeCell ref="E209:G209"/>
    <mergeCell ref="I209:L209"/>
    <mergeCell ref="E210:G210"/>
    <mergeCell ref="I210:K210"/>
    <mergeCell ref="E211:G211"/>
    <mergeCell ref="I211:K211"/>
    <mergeCell ref="E220:G220"/>
    <mergeCell ref="I220:K220"/>
    <mergeCell ref="E221:G221"/>
    <mergeCell ref="I244:K244"/>
    <mergeCell ref="E250:G250"/>
    <mergeCell ref="I250:K250"/>
    <mergeCell ref="E251:F251"/>
    <mergeCell ref="I251:K251"/>
    <mergeCell ref="E252:G252"/>
    <mergeCell ref="I252:K252"/>
    <mergeCell ref="A220:B220"/>
    <mergeCell ref="A221:B221"/>
    <mergeCell ref="A222:B222"/>
    <mergeCell ref="I221:K221"/>
    <mergeCell ref="E222:G222"/>
    <mergeCell ref="I222:K222"/>
    <mergeCell ref="E223:G223"/>
    <mergeCell ref="E240:G240"/>
    <mergeCell ref="E241:G241"/>
    <mergeCell ref="A250:B250"/>
    <mergeCell ref="A251:B251"/>
    <mergeCell ref="A252:B252"/>
    <mergeCell ref="A240:B240"/>
    <mergeCell ref="A241:B241"/>
    <mergeCell ref="A242:B242"/>
    <mergeCell ref="A243:B243"/>
    <mergeCell ref="A244:B244"/>
    <mergeCell ref="A248:A249"/>
    <mergeCell ref="D271:G271"/>
    <mergeCell ref="I271:K271"/>
    <mergeCell ref="D272:G272"/>
    <mergeCell ref="I272:K272"/>
    <mergeCell ref="E273:F273"/>
    <mergeCell ref="I273:L273"/>
    <mergeCell ref="E274:G274"/>
    <mergeCell ref="I274:L274"/>
    <mergeCell ref="P248:P249"/>
    <mergeCell ref="E253:G253"/>
    <mergeCell ref="I253:L253"/>
    <mergeCell ref="I254:K254"/>
    <mergeCell ref="E261:G261"/>
    <mergeCell ref="I261:K261"/>
    <mergeCell ref="E262:G262"/>
    <mergeCell ref="I262:L262"/>
    <mergeCell ref="E263:G263"/>
    <mergeCell ref="I263:L263"/>
    <mergeCell ref="P59:P60"/>
    <mergeCell ref="P49:P50"/>
    <mergeCell ref="A296:B296"/>
    <mergeCell ref="A284:B284"/>
    <mergeCell ref="A285:B285"/>
    <mergeCell ref="A286:B286"/>
    <mergeCell ref="A290:A291"/>
    <mergeCell ref="A292:B292"/>
    <mergeCell ref="A293:B293"/>
    <mergeCell ref="A294:B294"/>
    <mergeCell ref="A295:B295"/>
    <mergeCell ref="P259:P260"/>
    <mergeCell ref="A261:B261"/>
    <mergeCell ref="P269:P270"/>
    <mergeCell ref="A271:B271"/>
    <mergeCell ref="A272:B272"/>
    <mergeCell ref="A273:B273"/>
    <mergeCell ref="E159:G159"/>
    <mergeCell ref="I159:L159"/>
    <mergeCell ref="E160:G160"/>
    <mergeCell ref="I160:L160"/>
    <mergeCell ref="A274:B274"/>
    <mergeCell ref="A269:A270"/>
    <mergeCell ref="P290:P291"/>
    <mergeCell ref="A368:B368"/>
    <mergeCell ref="A369:B369"/>
    <mergeCell ref="A370:B370"/>
    <mergeCell ref="I191:K191"/>
    <mergeCell ref="A364:A365"/>
    <mergeCell ref="P364:P365"/>
    <mergeCell ref="A366:B366"/>
    <mergeCell ref="A367:B367"/>
    <mergeCell ref="A253:B253"/>
    <mergeCell ref="A254:B254"/>
    <mergeCell ref="A259:A260"/>
    <mergeCell ref="A275:B275"/>
    <mergeCell ref="A280:A281"/>
    <mergeCell ref="P280:P281"/>
    <mergeCell ref="A282:B282"/>
    <mergeCell ref="A283:B283"/>
    <mergeCell ref="A262:B262"/>
    <mergeCell ref="A263:B263"/>
    <mergeCell ref="A264:B264"/>
    <mergeCell ref="A265:B265"/>
    <mergeCell ref="E264:G264"/>
    <mergeCell ref="I264:L264"/>
    <mergeCell ref="E265:G265"/>
    <mergeCell ref="I265:K265"/>
    <mergeCell ref="A379:B379"/>
    <mergeCell ref="A380:B380"/>
    <mergeCell ref="A385:A386"/>
    <mergeCell ref="P385:P386"/>
    <mergeCell ref="A387:B387"/>
    <mergeCell ref="A388:B388"/>
    <mergeCell ref="A389:B389"/>
    <mergeCell ref="A390:B390"/>
    <mergeCell ref="A374:A375"/>
    <mergeCell ref="P374:P375"/>
    <mergeCell ref="A376:B376"/>
    <mergeCell ref="A377:B377"/>
    <mergeCell ref="A378:B378"/>
    <mergeCell ref="P416:P417"/>
    <mergeCell ref="A418:B418"/>
    <mergeCell ref="A419:B419"/>
    <mergeCell ref="A391:B391"/>
    <mergeCell ref="A395:A396"/>
    <mergeCell ref="P395:P396"/>
    <mergeCell ref="A397:B397"/>
    <mergeCell ref="A398:B398"/>
    <mergeCell ref="A399:B399"/>
    <mergeCell ref="A400:B400"/>
    <mergeCell ref="A401:B401"/>
    <mergeCell ref="A406:A407"/>
    <mergeCell ref="P406:P407"/>
    <mergeCell ref="A420:B420"/>
    <mergeCell ref="A421:B421"/>
    <mergeCell ref="A422:B422"/>
    <mergeCell ref="A408:B408"/>
    <mergeCell ref="A409:B409"/>
    <mergeCell ref="A410:B410"/>
    <mergeCell ref="A411:B411"/>
    <mergeCell ref="A412:B412"/>
    <mergeCell ref="A416:A417"/>
  </mergeCells>
  <phoneticPr fontId="2" type="noConversion"/>
  <printOptions horizontalCentered="1"/>
  <pageMargins left="0.39370078740157483" right="0.39370078740157483" top="0.6692913385826772" bottom="0.98425196850393704" header="0.51181102362204722" footer="0.51181102362204722"/>
  <pageSetup paperSize="9" scale="80" orientation="landscape" r:id="rId1"/>
  <headerFooter alignWithMargins="0">
    <oddFooter>&amp;R&amp;D(&amp;T) : &amp;F : page_&amp;P/&amp;N</oddFooter>
  </headerFooter>
  <rowBreaks count="19" manualBreakCount="1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  <brk id="214" max="16383" man="1"/>
    <brk id="235" max="16383" man="1"/>
    <brk id="256" max="16383" man="1"/>
    <brk id="277" max="16383" man="1"/>
    <brk id="298" max="16383" man="1"/>
    <brk id="319" max="16383" man="1"/>
    <brk id="340" max="16383" man="1"/>
    <brk id="361" max="16383" man="1"/>
    <brk id="382" max="16383" man="1"/>
    <brk id="403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"/>
  <sheetViews>
    <sheetView tabSelected="1" view="pageBreakPreview" topLeftCell="B1" zoomScale="124" zoomScaleNormal="60" zoomScaleSheetLayoutView="124" workbookViewId="0">
      <selection activeCell="Q2" sqref="Q2"/>
    </sheetView>
  </sheetViews>
  <sheetFormatPr defaultRowHeight="17.25" x14ac:dyDescent="0.3"/>
  <cols>
    <col min="1" max="1" width="6.5703125" style="21" hidden="1" customWidth="1"/>
    <col min="2" max="2" width="11.7109375" style="21" customWidth="1"/>
    <col min="3" max="3" width="17.42578125" style="21" customWidth="1"/>
    <col min="4" max="5" width="8.42578125" style="21" bestFit="1" customWidth="1"/>
    <col min="6" max="6" width="6.28515625" style="21" bestFit="1" customWidth="1"/>
    <col min="7" max="7" width="6.85546875" style="21" customWidth="1"/>
    <col min="8" max="8" width="7" style="21" customWidth="1"/>
    <col min="9" max="9" width="5.7109375" style="21" customWidth="1"/>
    <col min="10" max="10" width="7.42578125" style="21" customWidth="1"/>
    <col min="11" max="11" width="8.28515625" style="21" bestFit="1" customWidth="1"/>
    <col min="12" max="12" width="7.140625" style="21" bestFit="1" customWidth="1"/>
    <col min="13" max="13" width="6.85546875" style="21" customWidth="1"/>
    <col min="14" max="14" width="6.42578125" style="21" customWidth="1"/>
    <col min="15" max="15" width="7.42578125" style="21" customWidth="1"/>
    <col min="16" max="16" width="6.85546875" style="21" customWidth="1"/>
    <col min="17" max="17" width="7.140625" style="21" customWidth="1"/>
    <col min="18" max="18" width="8.28515625" style="21" bestFit="1" customWidth="1"/>
    <col min="19" max="19" width="7" style="21" customWidth="1"/>
    <col min="20" max="20" width="6.5703125" style="21" customWidth="1"/>
    <col min="21" max="21" width="15.28515625" style="21" customWidth="1"/>
    <col min="22" max="16384" width="9.140625" style="21"/>
  </cols>
  <sheetData>
    <row r="1" spans="2:20" ht="26.25" x14ac:dyDescent="0.4">
      <c r="B1" s="219" t="s">
        <v>108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</row>
    <row r="2" spans="2:20" ht="21" x14ac:dyDescent="0.35">
      <c r="B2" s="6" t="s">
        <v>105</v>
      </c>
    </row>
    <row r="3" spans="2:20" ht="9.75" customHeight="1" x14ac:dyDescent="0.3"/>
    <row r="4" spans="2:20" ht="21" customHeight="1" x14ac:dyDescent="0.3">
      <c r="B4" s="221" t="s">
        <v>34</v>
      </c>
      <c r="C4" s="222" t="s">
        <v>43</v>
      </c>
      <c r="D4" s="222" t="s">
        <v>90</v>
      </c>
      <c r="E4" s="222" t="s">
        <v>46</v>
      </c>
      <c r="F4" s="222" t="s">
        <v>47</v>
      </c>
      <c r="G4" s="213" t="s">
        <v>37</v>
      </c>
      <c r="H4" s="214"/>
      <c r="I4" s="214"/>
      <c r="J4" s="214"/>
      <c r="K4" s="214"/>
      <c r="L4" s="214"/>
      <c r="M4" s="215"/>
      <c r="N4" s="216" t="s">
        <v>38</v>
      </c>
      <c r="O4" s="217"/>
      <c r="P4" s="217"/>
      <c r="Q4" s="217"/>
      <c r="R4" s="217"/>
      <c r="S4" s="217"/>
      <c r="T4" s="218"/>
    </row>
    <row r="5" spans="2:20" ht="94.5" customHeight="1" x14ac:dyDescent="0.3">
      <c r="B5" s="221"/>
      <c r="C5" s="222"/>
      <c r="D5" s="222"/>
      <c r="E5" s="222"/>
      <c r="F5" s="222"/>
      <c r="G5" s="23" t="s">
        <v>35</v>
      </c>
      <c r="H5" s="23" t="s">
        <v>36</v>
      </c>
      <c r="I5" s="24" t="s">
        <v>39</v>
      </c>
      <c r="J5" s="24" t="s">
        <v>40</v>
      </c>
      <c r="K5" s="40" t="s">
        <v>41</v>
      </c>
      <c r="L5" s="40" t="s">
        <v>44</v>
      </c>
      <c r="M5" s="40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40" t="s">
        <v>41</v>
      </c>
      <c r="S5" s="40" t="s">
        <v>44</v>
      </c>
      <c r="T5" s="40" t="s">
        <v>42</v>
      </c>
    </row>
    <row r="6" spans="2:20" ht="18.75" x14ac:dyDescent="0.3">
      <c r="B6" s="83" t="s">
        <v>91</v>
      </c>
      <c r="C6" s="83" t="s">
        <v>55</v>
      </c>
      <c r="D6" s="83" t="s">
        <v>56</v>
      </c>
      <c r="E6" s="83" t="s">
        <v>57</v>
      </c>
      <c r="F6" s="83" t="s">
        <v>58</v>
      </c>
      <c r="G6" s="84" t="s">
        <v>59</v>
      </c>
      <c r="H6" s="84" t="s">
        <v>60</v>
      </c>
      <c r="I6" s="84" t="s">
        <v>61</v>
      </c>
      <c r="J6" s="84" t="s">
        <v>62</v>
      </c>
      <c r="K6" s="85" t="s">
        <v>63</v>
      </c>
      <c r="L6" s="85" t="s">
        <v>64</v>
      </c>
      <c r="M6" s="86" t="s">
        <v>65</v>
      </c>
      <c r="N6" s="87" t="s">
        <v>66</v>
      </c>
      <c r="O6" s="87" t="s">
        <v>67</v>
      </c>
      <c r="P6" s="87" t="s">
        <v>68</v>
      </c>
      <c r="Q6" s="87" t="s">
        <v>69</v>
      </c>
      <c r="R6" s="87" t="s">
        <v>70</v>
      </c>
      <c r="S6" s="87" t="s">
        <v>71</v>
      </c>
      <c r="T6" s="88" t="s">
        <v>72</v>
      </c>
    </row>
    <row r="7" spans="2:20" x14ac:dyDescent="0.3">
      <c r="B7" s="89" t="s">
        <v>89</v>
      </c>
      <c r="C7" s="90">
        <v>821</v>
      </c>
      <c r="D7" s="109">
        <f>A02_พท.ห้อง!H6</f>
        <v>80</v>
      </c>
      <c r="E7" s="110">
        <f>A02_พท.ห้อง!G6</f>
        <v>96</v>
      </c>
      <c r="F7" s="91">
        <v>1.1000000000000001</v>
      </c>
      <c r="G7" s="92">
        <f>J7/I7</f>
        <v>69.433333333333337</v>
      </c>
      <c r="H7" s="93">
        <f>E7/F7</f>
        <v>87.272727272727266</v>
      </c>
      <c r="I7" s="94">
        <f>ตารางการใช้ห้องเรียนภาคต้น!P15</f>
        <v>30</v>
      </c>
      <c r="J7" s="95">
        <f>ตารางการใช้ห้องเรียนภาคต้น!P14</f>
        <v>2083</v>
      </c>
      <c r="K7" s="96">
        <f>I7*100/35</f>
        <v>85.714285714285708</v>
      </c>
      <c r="L7" s="93">
        <f>(J7*F7*100)/(E7*I7)</f>
        <v>79.559027777777786</v>
      </c>
      <c r="M7" s="97">
        <f>K7*L7/100</f>
        <v>68.19345238095238</v>
      </c>
      <c r="N7" s="96">
        <f>Q7/P7</f>
        <v>43.70967741935484</v>
      </c>
      <c r="O7" s="93">
        <f>E7/F7</f>
        <v>87.272727272727266</v>
      </c>
      <c r="P7" s="94">
        <f>ตารางการใช้ห้องเรียนภาคต้น!P25</f>
        <v>31</v>
      </c>
      <c r="Q7" s="95">
        <f>ตารางการใช้ห้องเรียนภาคต้น!P24</f>
        <v>1355</v>
      </c>
      <c r="R7" s="96">
        <f>P7*100/35</f>
        <v>88.571428571428569</v>
      </c>
      <c r="S7" s="96">
        <f>(Q7*F7*100)/(E7*P7)</f>
        <v>50.084005376344095</v>
      </c>
      <c r="T7" s="98">
        <f>R7*S7/100</f>
        <v>44.360119047619058</v>
      </c>
    </row>
    <row r="8" spans="2:20" x14ac:dyDescent="0.3">
      <c r="B8" s="99" t="s">
        <v>89</v>
      </c>
      <c r="C8" s="100">
        <v>822</v>
      </c>
      <c r="D8" s="111">
        <f>A02_พท.ห้อง!H7</f>
        <v>70</v>
      </c>
      <c r="E8" s="112">
        <f>A02_พท.ห้อง!G7</f>
        <v>96</v>
      </c>
      <c r="F8" s="101">
        <v>1.1000000000000001</v>
      </c>
      <c r="G8" s="102">
        <f t="shared" ref="G8:G23" si="0">J8/I8</f>
        <v>76.758620689655174</v>
      </c>
      <c r="H8" s="103">
        <f t="shared" ref="H8:H23" si="1">E8/F8</f>
        <v>87.272727272727266</v>
      </c>
      <c r="I8" s="104">
        <f>ตารางการใช้ห้องเรียนภาคต้น!P36</f>
        <v>29</v>
      </c>
      <c r="J8" s="105">
        <f>ตารางการใช้ห้องเรียนภาคต้น!P35</f>
        <v>2226</v>
      </c>
      <c r="K8" s="106">
        <f t="shared" ref="K8:K23" si="2">I8*100/35</f>
        <v>82.857142857142861</v>
      </c>
      <c r="L8" s="103">
        <f t="shared" ref="L8:L23" si="3">(J8*F8*100)/(E8*I8)</f>
        <v>87.952586206896555</v>
      </c>
      <c r="M8" s="107">
        <f t="shared" ref="M8:M23" si="4">K8*L8/100</f>
        <v>72.875000000000014</v>
      </c>
      <c r="N8" s="106">
        <f t="shared" ref="N8:N23" si="5">Q8/P8</f>
        <v>47.272727272727273</v>
      </c>
      <c r="O8" s="103">
        <f t="shared" ref="O8:O23" si="6">E8/F8</f>
        <v>87.272727272727266</v>
      </c>
      <c r="P8" s="104">
        <f>ตารางการใช้ห้องเรียนภาคต้น!P46</f>
        <v>33</v>
      </c>
      <c r="Q8" s="105">
        <f>ตารางการใช้ห้องเรียนภาคต้น!P45</f>
        <v>1560</v>
      </c>
      <c r="R8" s="106">
        <f t="shared" ref="R8:R23" si="7">P8*100/35</f>
        <v>94.285714285714292</v>
      </c>
      <c r="S8" s="106">
        <f t="shared" ref="S8:S23" si="8">(Q8*F8*100)/(E8*P8)</f>
        <v>54.166666666666679</v>
      </c>
      <c r="T8" s="108">
        <f t="shared" ref="T8:T23" si="9">R8*S8/100</f>
        <v>51.071428571428584</v>
      </c>
    </row>
    <row r="9" spans="2:20" x14ac:dyDescent="0.3">
      <c r="B9" s="99" t="s">
        <v>89</v>
      </c>
      <c r="C9" s="100">
        <v>823</v>
      </c>
      <c r="D9" s="111">
        <f>A02_พท.ห้อง!H8</f>
        <v>50</v>
      </c>
      <c r="E9" s="112">
        <f>A02_พท.ห้อง!G8</f>
        <v>64</v>
      </c>
      <c r="F9" s="101">
        <v>1.1000000000000001</v>
      </c>
      <c r="G9" s="102">
        <f t="shared" si="0"/>
        <v>45.344827586206897</v>
      </c>
      <c r="H9" s="103">
        <f t="shared" si="1"/>
        <v>58.18181818181818</v>
      </c>
      <c r="I9" s="104">
        <f>ตารางการใช้ห้องเรียนภาคต้น!P57</f>
        <v>29</v>
      </c>
      <c r="J9" s="105">
        <f>ตารางการใช้ห้องเรียนภาคต้น!P56</f>
        <v>1315</v>
      </c>
      <c r="K9" s="106">
        <f t="shared" si="2"/>
        <v>82.857142857142861</v>
      </c>
      <c r="L9" s="103">
        <f t="shared" si="3"/>
        <v>77.936422413793125</v>
      </c>
      <c r="M9" s="107">
        <f t="shared" si="4"/>
        <v>64.575892857142875</v>
      </c>
      <c r="N9" s="106">
        <f t="shared" si="5"/>
        <v>42.892857142857146</v>
      </c>
      <c r="O9" s="103">
        <f t="shared" si="6"/>
        <v>58.18181818181818</v>
      </c>
      <c r="P9" s="104">
        <f>ตารางการใช้ห้องเรียนภาคต้น!P67</f>
        <v>28</v>
      </c>
      <c r="Q9" s="105">
        <f>ตารางการใช้ห้องเรียนภาคต้น!P66</f>
        <v>1201</v>
      </c>
      <c r="R9" s="106">
        <f t="shared" si="7"/>
        <v>80</v>
      </c>
      <c r="S9" s="106">
        <f t="shared" si="8"/>
        <v>73.722098214285708</v>
      </c>
      <c r="T9" s="108">
        <f t="shared" si="9"/>
        <v>58.977678571428569</v>
      </c>
    </row>
    <row r="10" spans="2:20" x14ac:dyDescent="0.3">
      <c r="B10" s="99" t="s">
        <v>89</v>
      </c>
      <c r="C10" s="100">
        <v>824</v>
      </c>
      <c r="D10" s="111">
        <f>A02_พท.ห้อง!H9</f>
        <v>120</v>
      </c>
      <c r="E10" s="112">
        <f>A02_พท.ห้อง!G9</f>
        <v>224</v>
      </c>
      <c r="F10" s="101">
        <v>1</v>
      </c>
      <c r="G10" s="102">
        <f t="shared" si="0"/>
        <v>68.3</v>
      </c>
      <c r="H10" s="103">
        <f t="shared" si="1"/>
        <v>224</v>
      </c>
      <c r="I10" s="104">
        <f>ตารางการใช้ห้องเรียนภาคต้น!P78</f>
        <v>30</v>
      </c>
      <c r="J10" s="105">
        <f>ตารางการใช้ห้องเรียนภาคต้น!P77</f>
        <v>2049</v>
      </c>
      <c r="K10" s="106">
        <f t="shared" si="2"/>
        <v>85.714285714285708</v>
      </c>
      <c r="L10" s="103">
        <f t="shared" si="3"/>
        <v>30.491071428571427</v>
      </c>
      <c r="M10" s="107">
        <f t="shared" si="4"/>
        <v>26.135204081632651</v>
      </c>
      <c r="N10" s="106">
        <f t="shared" si="5"/>
        <v>65.285714285714292</v>
      </c>
      <c r="O10" s="103">
        <f t="shared" si="6"/>
        <v>224</v>
      </c>
      <c r="P10" s="104">
        <f>ตารางการใช้ห้องเรียนภาคต้น!P88</f>
        <v>28</v>
      </c>
      <c r="Q10" s="105">
        <f>ตารางการใช้ห้องเรียนภาคต้น!P87</f>
        <v>1828</v>
      </c>
      <c r="R10" s="106">
        <f t="shared" si="7"/>
        <v>80</v>
      </c>
      <c r="S10" s="106">
        <f t="shared" si="8"/>
        <v>29.145408163265305</v>
      </c>
      <c r="T10" s="108">
        <f t="shared" si="9"/>
        <v>23.316326530612244</v>
      </c>
    </row>
    <row r="11" spans="2:20" x14ac:dyDescent="0.3">
      <c r="B11" s="99" t="s">
        <v>89</v>
      </c>
      <c r="C11" s="100">
        <v>831</v>
      </c>
      <c r="D11" s="111">
        <f>A02_พท.ห้อง!H10</f>
        <v>80</v>
      </c>
      <c r="E11" s="112">
        <f>A02_พท.ห้อง!G10</f>
        <v>96</v>
      </c>
      <c r="F11" s="101">
        <v>1.1000000000000001</v>
      </c>
      <c r="G11" s="102">
        <f t="shared" si="0"/>
        <v>59.727272727272727</v>
      </c>
      <c r="H11" s="103">
        <f t="shared" si="1"/>
        <v>87.272727272727266</v>
      </c>
      <c r="I11" s="104">
        <f>ตารางการใช้ห้องเรียนภาคต้น!P99</f>
        <v>33</v>
      </c>
      <c r="J11" s="105">
        <f>ตารางการใช้ห้องเรียนภาคต้น!P98</f>
        <v>1971</v>
      </c>
      <c r="K11" s="106">
        <f t="shared" si="2"/>
        <v>94.285714285714292</v>
      </c>
      <c r="L11" s="103">
        <f t="shared" si="3"/>
        <v>68.437500000000014</v>
      </c>
      <c r="M11" s="107">
        <f t="shared" si="4"/>
        <v>64.526785714285737</v>
      </c>
      <c r="N11" s="106">
        <f t="shared" si="5"/>
        <v>54.34375</v>
      </c>
      <c r="O11" s="103">
        <f t="shared" si="6"/>
        <v>87.272727272727266</v>
      </c>
      <c r="P11" s="104">
        <f>ตารางการใช้ห้องเรียนภาคต้น!P109</f>
        <v>32</v>
      </c>
      <c r="Q11" s="105">
        <f>ตารางการใช้ห้องเรียนภาคต้น!P108</f>
        <v>1739</v>
      </c>
      <c r="R11" s="106">
        <f t="shared" si="7"/>
        <v>91.428571428571431</v>
      </c>
      <c r="S11" s="106">
        <f t="shared" si="8"/>
        <v>62.268880208333336</v>
      </c>
      <c r="T11" s="108">
        <f t="shared" si="9"/>
        <v>56.93154761904762</v>
      </c>
    </row>
    <row r="12" spans="2:20" x14ac:dyDescent="0.3">
      <c r="B12" s="99" t="s">
        <v>89</v>
      </c>
      <c r="C12" s="100">
        <v>832</v>
      </c>
      <c r="D12" s="111">
        <f>A02_พท.ห้อง!H11</f>
        <v>80</v>
      </c>
      <c r="E12" s="112">
        <f>A02_พท.ห้อง!G11</f>
        <v>96</v>
      </c>
      <c r="F12" s="101">
        <v>1.1000000000000001</v>
      </c>
      <c r="G12" s="102">
        <f t="shared" si="0"/>
        <v>57.7</v>
      </c>
      <c r="H12" s="103">
        <f t="shared" si="1"/>
        <v>87.272727272727266</v>
      </c>
      <c r="I12" s="104">
        <f>ตารางการใช้ห้องเรียนภาคต้น!P120</f>
        <v>30</v>
      </c>
      <c r="J12" s="105">
        <f>ตารางการใช้ห้องเรียนภาคต้น!P119</f>
        <v>1731</v>
      </c>
      <c r="K12" s="106">
        <f t="shared" si="2"/>
        <v>85.714285714285708</v>
      </c>
      <c r="L12" s="103">
        <f t="shared" si="3"/>
        <v>66.114583333333329</v>
      </c>
      <c r="M12" s="107">
        <f t="shared" si="4"/>
        <v>56.669642857142854</v>
      </c>
      <c r="N12" s="106">
        <f t="shared" si="5"/>
        <v>49.7</v>
      </c>
      <c r="O12" s="103">
        <f t="shared" si="6"/>
        <v>87.272727272727266</v>
      </c>
      <c r="P12" s="104">
        <f>ตารางการใช้ห้องเรียนภาคต้น!P130</f>
        <v>30</v>
      </c>
      <c r="Q12" s="105">
        <f>ตารางการใช้ห้องเรียนภาคต้น!P129</f>
        <v>1491</v>
      </c>
      <c r="R12" s="106">
        <f t="shared" si="7"/>
        <v>85.714285714285708</v>
      </c>
      <c r="S12" s="106">
        <f t="shared" si="8"/>
        <v>56.947916666666664</v>
      </c>
      <c r="T12" s="108">
        <f t="shared" si="9"/>
        <v>48.812499999999993</v>
      </c>
    </row>
    <row r="13" spans="2:20" x14ac:dyDescent="0.3">
      <c r="B13" s="99" t="s">
        <v>89</v>
      </c>
      <c r="C13" s="100">
        <v>833</v>
      </c>
      <c r="D13" s="111">
        <f>A02_พท.ห้อง!H12</f>
        <v>50</v>
      </c>
      <c r="E13" s="112">
        <f>A02_พท.ห้อง!G12</f>
        <v>64</v>
      </c>
      <c r="F13" s="101">
        <v>1.1000000000000001</v>
      </c>
      <c r="G13" s="102">
        <f t="shared" si="0"/>
        <v>43.193548387096776</v>
      </c>
      <c r="H13" s="103">
        <f t="shared" si="1"/>
        <v>58.18181818181818</v>
      </c>
      <c r="I13" s="104">
        <f>ตารางการใช้ห้องเรียนภาคต้น!P141</f>
        <v>31</v>
      </c>
      <c r="J13" s="105">
        <f>ตารางการใช้ห้องเรียนภาคต้น!P140</f>
        <v>1339</v>
      </c>
      <c r="K13" s="106">
        <f t="shared" si="2"/>
        <v>88.571428571428569</v>
      </c>
      <c r="L13" s="103">
        <f t="shared" si="3"/>
        <v>74.238911290322577</v>
      </c>
      <c r="M13" s="107">
        <f t="shared" si="4"/>
        <v>65.754464285714278</v>
      </c>
      <c r="N13" s="106">
        <f t="shared" si="5"/>
        <v>38.241379310344826</v>
      </c>
      <c r="O13" s="103">
        <f t="shared" si="6"/>
        <v>58.18181818181818</v>
      </c>
      <c r="P13" s="104">
        <f>ตารางการใช้ห้องเรียนภาคต้น!P151</f>
        <v>29</v>
      </c>
      <c r="Q13" s="105">
        <f>ตารางการใช้ห้องเรียนภาคต้น!P150</f>
        <v>1109</v>
      </c>
      <c r="R13" s="106">
        <f t="shared" si="7"/>
        <v>82.857142857142861</v>
      </c>
      <c r="S13" s="106">
        <f t="shared" si="8"/>
        <v>65.727370689655174</v>
      </c>
      <c r="T13" s="108">
        <f t="shared" si="9"/>
        <v>54.459821428571431</v>
      </c>
    </row>
    <row r="14" spans="2:20" x14ac:dyDescent="0.3">
      <c r="B14" s="99" t="s">
        <v>89</v>
      </c>
      <c r="C14" s="100">
        <v>834</v>
      </c>
      <c r="D14" s="111">
        <f>A02_พท.ห้อง!H13</f>
        <v>120</v>
      </c>
      <c r="E14" s="112">
        <f>A02_พท.ห้อง!G13</f>
        <v>224</v>
      </c>
      <c r="F14" s="101">
        <v>1</v>
      </c>
      <c r="G14" s="102">
        <f t="shared" si="0"/>
        <v>90.9375</v>
      </c>
      <c r="H14" s="103">
        <f t="shared" si="1"/>
        <v>224</v>
      </c>
      <c r="I14" s="104">
        <f>ตารางการใช้ห้องเรียนภาคต้น!P162</f>
        <v>32</v>
      </c>
      <c r="J14" s="105">
        <f>ตารางการใช้ห้องเรียนภาคต้น!P161</f>
        <v>2910</v>
      </c>
      <c r="K14" s="106">
        <f t="shared" si="2"/>
        <v>91.428571428571431</v>
      </c>
      <c r="L14" s="103">
        <f t="shared" si="3"/>
        <v>40.597098214285715</v>
      </c>
      <c r="M14" s="107">
        <f t="shared" si="4"/>
        <v>37.117346938775512</v>
      </c>
      <c r="N14" s="106">
        <f t="shared" si="5"/>
        <v>70.15384615384616</v>
      </c>
      <c r="O14" s="103">
        <f t="shared" si="6"/>
        <v>224</v>
      </c>
      <c r="P14" s="104">
        <f>ตารางการใช้ห้องเรียนภาคต้น!P172</f>
        <v>26</v>
      </c>
      <c r="Q14" s="105">
        <f>ตารางการใช้ห้องเรียนภาคต้น!P171</f>
        <v>1824</v>
      </c>
      <c r="R14" s="106">
        <f t="shared" si="7"/>
        <v>74.285714285714292</v>
      </c>
      <c r="S14" s="106">
        <f t="shared" si="8"/>
        <v>31.318681318681318</v>
      </c>
      <c r="T14" s="108">
        <f t="shared" si="9"/>
        <v>23.265306122448983</v>
      </c>
    </row>
    <row r="15" spans="2:20" x14ac:dyDescent="0.3">
      <c r="B15" s="99" t="s">
        <v>89</v>
      </c>
      <c r="C15" s="100">
        <v>841</v>
      </c>
      <c r="D15" s="111">
        <f>A02_พท.ห้อง!H14</f>
        <v>50</v>
      </c>
      <c r="E15" s="112">
        <f>A02_พท.ห้อง!G14</f>
        <v>64</v>
      </c>
      <c r="F15" s="101">
        <v>1.1000000000000001</v>
      </c>
      <c r="G15" s="102">
        <f t="shared" si="0"/>
        <v>42.3</v>
      </c>
      <c r="H15" s="103">
        <f t="shared" si="1"/>
        <v>58.18181818181818</v>
      </c>
      <c r="I15" s="104">
        <f>ตารางการใช้ห้องเรียนภาคต้น!P183</f>
        <v>30</v>
      </c>
      <c r="J15" s="105">
        <f>ตารางการใช้ห้องเรียนภาคต้น!P182</f>
        <v>1269</v>
      </c>
      <c r="K15" s="106">
        <f t="shared" si="2"/>
        <v>85.714285714285708</v>
      </c>
      <c r="L15" s="103">
        <f t="shared" si="3"/>
        <v>72.703125</v>
      </c>
      <c r="M15" s="107">
        <f t="shared" si="4"/>
        <v>62.316964285714285</v>
      </c>
      <c r="N15" s="106">
        <f t="shared" si="5"/>
        <v>39.875</v>
      </c>
      <c r="O15" s="103">
        <f t="shared" si="6"/>
        <v>58.18181818181818</v>
      </c>
      <c r="P15" s="104">
        <f>ตารางการใช้ห้องเรียนภาคต้น!P193</f>
        <v>32</v>
      </c>
      <c r="Q15" s="105">
        <f>ตารางการใช้ห้องเรียนภาคต้น!P192</f>
        <v>1276</v>
      </c>
      <c r="R15" s="106">
        <f t="shared" si="7"/>
        <v>91.428571428571431</v>
      </c>
      <c r="S15" s="106">
        <f t="shared" si="8"/>
        <v>68.53515625</v>
      </c>
      <c r="T15" s="108">
        <f t="shared" si="9"/>
        <v>62.660714285714285</v>
      </c>
    </row>
    <row r="16" spans="2:20" x14ac:dyDescent="0.3">
      <c r="B16" s="99" t="s">
        <v>89</v>
      </c>
      <c r="C16" s="100">
        <v>842</v>
      </c>
      <c r="D16" s="111">
        <f>A02_พท.ห้อง!H15</f>
        <v>50</v>
      </c>
      <c r="E16" s="112">
        <f>A02_พท.ห้อง!G15</f>
        <v>64</v>
      </c>
      <c r="F16" s="101">
        <v>1.1000000000000001</v>
      </c>
      <c r="G16" s="102">
        <f t="shared" si="0"/>
        <v>37.777777777777779</v>
      </c>
      <c r="H16" s="103">
        <f t="shared" si="1"/>
        <v>58.18181818181818</v>
      </c>
      <c r="I16" s="104">
        <f>ตารางการใช้ห้องเรียนภาคต้น!P204</f>
        <v>27</v>
      </c>
      <c r="J16" s="105">
        <f>ตารางการใช้ห้องเรียนภาคต้น!P203</f>
        <v>1020</v>
      </c>
      <c r="K16" s="106">
        <f t="shared" si="2"/>
        <v>77.142857142857139</v>
      </c>
      <c r="L16" s="103">
        <f t="shared" si="3"/>
        <v>64.930555555555557</v>
      </c>
      <c r="M16" s="107">
        <f t="shared" si="4"/>
        <v>50.089285714285715</v>
      </c>
      <c r="N16" s="106">
        <f>Q16/P16</f>
        <v>39.96875</v>
      </c>
      <c r="O16" s="103">
        <f t="shared" si="6"/>
        <v>58.18181818181818</v>
      </c>
      <c r="P16" s="104">
        <f>ตารางการใช้ห้องเรียนภาคต้น!P214</f>
        <v>32</v>
      </c>
      <c r="Q16" s="105">
        <f>ตารางการใช้ห้องเรียนภาคต้น!P213</f>
        <v>1279</v>
      </c>
      <c r="R16" s="106">
        <f t="shared" si="7"/>
        <v>91.428571428571431</v>
      </c>
      <c r="S16" s="106">
        <f t="shared" si="8"/>
        <v>68.6962890625</v>
      </c>
      <c r="T16" s="108">
        <f t="shared" si="9"/>
        <v>62.808035714285715</v>
      </c>
    </row>
    <row r="17" spans="2:21" x14ac:dyDescent="0.3">
      <c r="B17" s="99" t="s">
        <v>89</v>
      </c>
      <c r="C17" s="100">
        <v>844</v>
      </c>
      <c r="D17" s="111">
        <f>A02_พท.ห้อง!H16</f>
        <v>72</v>
      </c>
      <c r="E17" s="112">
        <f>A02_พท.ห้อง!G16</f>
        <v>224</v>
      </c>
      <c r="F17" s="101">
        <v>1.1000000000000001</v>
      </c>
      <c r="G17" s="102">
        <f t="shared" si="0"/>
        <v>50.777777777777779</v>
      </c>
      <c r="H17" s="103">
        <f t="shared" si="1"/>
        <v>203.63636363636363</v>
      </c>
      <c r="I17" s="104">
        <f>ตารางการใช้ห้องเรียนภาคต้น!P225</f>
        <v>27</v>
      </c>
      <c r="J17" s="105">
        <f>ตารางการใช้ห้องเรียนภาคต้น!P224</f>
        <v>1371</v>
      </c>
      <c r="K17" s="106">
        <f t="shared" si="2"/>
        <v>77.142857142857139</v>
      </c>
      <c r="L17" s="103">
        <f t="shared" si="3"/>
        <v>24.935515873015873</v>
      </c>
      <c r="M17" s="107">
        <f t="shared" si="4"/>
        <v>19.235969387755102</v>
      </c>
      <c r="N17" s="103">
        <v>0</v>
      </c>
      <c r="O17" s="103">
        <f>E17/F17</f>
        <v>203.63636363636363</v>
      </c>
      <c r="P17" s="126">
        <v>0</v>
      </c>
      <c r="Q17" s="105">
        <v>0</v>
      </c>
      <c r="R17" s="103">
        <f t="shared" si="7"/>
        <v>0</v>
      </c>
      <c r="S17" s="103">
        <v>0</v>
      </c>
      <c r="T17" s="127">
        <f t="shared" si="9"/>
        <v>0</v>
      </c>
    </row>
    <row r="18" spans="2:21" x14ac:dyDescent="0.3">
      <c r="B18" s="99" t="s">
        <v>89</v>
      </c>
      <c r="C18" s="100">
        <v>851</v>
      </c>
      <c r="D18" s="111">
        <f>A02_พท.ห้อง!H17</f>
        <v>50</v>
      </c>
      <c r="E18" s="112">
        <f>A02_พท.ห้อง!G17</f>
        <v>96</v>
      </c>
      <c r="F18" s="101">
        <v>1.1000000000000001</v>
      </c>
      <c r="G18" s="102">
        <f t="shared" si="0"/>
        <v>62.333333333333336</v>
      </c>
      <c r="H18" s="103">
        <f t="shared" si="1"/>
        <v>87.272727272727266</v>
      </c>
      <c r="I18" s="104">
        <f>ตารางการใช้ห้องเรียนภาคต้น!P246</f>
        <v>9</v>
      </c>
      <c r="J18" s="105">
        <f>ตารางการใช้ห้องเรียนภาคต้น!P245</f>
        <v>561</v>
      </c>
      <c r="K18" s="106">
        <f t="shared" si="2"/>
        <v>25.714285714285715</v>
      </c>
      <c r="L18" s="103">
        <f t="shared" si="3"/>
        <v>71.423611111111114</v>
      </c>
      <c r="M18" s="107">
        <f t="shared" si="4"/>
        <v>18.366071428571431</v>
      </c>
      <c r="N18" s="106">
        <f t="shared" si="5"/>
        <v>50.666666666666664</v>
      </c>
      <c r="O18" s="103">
        <f t="shared" si="6"/>
        <v>87.272727272727266</v>
      </c>
      <c r="P18" s="104">
        <f>ตารางการใช้ห้องเรียนภาคต้น!P256</f>
        <v>27</v>
      </c>
      <c r="Q18" s="105">
        <f>ตารางการใช้ห้องเรียนภาคต้น!P255</f>
        <v>1368</v>
      </c>
      <c r="R18" s="106">
        <f t="shared" si="7"/>
        <v>77.142857142857139</v>
      </c>
      <c r="S18" s="106">
        <f t="shared" si="8"/>
        <v>58.055555555555564</v>
      </c>
      <c r="T18" s="108">
        <f t="shared" si="9"/>
        <v>44.785714285714292</v>
      </c>
    </row>
    <row r="19" spans="2:21" x14ac:dyDescent="0.3">
      <c r="B19" s="99" t="s">
        <v>89</v>
      </c>
      <c r="C19" s="100">
        <v>852</v>
      </c>
      <c r="D19" s="111">
        <f>A02_พท.ห้อง!H18</f>
        <v>80</v>
      </c>
      <c r="E19" s="112">
        <f>A02_พท.ห้อง!G18</f>
        <v>96</v>
      </c>
      <c r="F19" s="101">
        <v>1.1000000000000001</v>
      </c>
      <c r="G19" s="102">
        <f t="shared" si="0"/>
        <v>48.757575757575758</v>
      </c>
      <c r="H19" s="103">
        <f t="shared" si="1"/>
        <v>87.272727272727266</v>
      </c>
      <c r="I19" s="104">
        <f>ตารางการใช้ห้องเรียนภาคต้น!P267</f>
        <v>33</v>
      </c>
      <c r="J19" s="105">
        <f>ตารางการใช้ห้องเรียนภาคต้น!P266</f>
        <v>1609</v>
      </c>
      <c r="K19" s="106">
        <f t="shared" si="2"/>
        <v>94.285714285714292</v>
      </c>
      <c r="L19" s="103">
        <f t="shared" si="3"/>
        <v>55.868055555555557</v>
      </c>
      <c r="M19" s="107">
        <f t="shared" si="4"/>
        <v>52.675595238095241</v>
      </c>
      <c r="N19" s="106">
        <f t="shared" si="5"/>
        <v>60.060606060606062</v>
      </c>
      <c r="O19" s="103">
        <f t="shared" si="6"/>
        <v>87.272727272727266</v>
      </c>
      <c r="P19" s="104">
        <f>ตารางการใช้ห้องเรียนภาคต้น!P277</f>
        <v>33</v>
      </c>
      <c r="Q19" s="105">
        <f>ตารางการใช้ห้องเรียนภาคต้น!P276</f>
        <v>1982</v>
      </c>
      <c r="R19" s="106">
        <f t="shared" si="7"/>
        <v>94.285714285714292</v>
      </c>
      <c r="S19" s="106">
        <f t="shared" si="8"/>
        <v>68.819444444444457</v>
      </c>
      <c r="T19" s="108">
        <f t="shared" si="9"/>
        <v>64.886904761904773</v>
      </c>
    </row>
    <row r="20" spans="2:21" x14ac:dyDescent="0.3">
      <c r="B20" s="99" t="s">
        <v>89</v>
      </c>
      <c r="C20" s="100">
        <v>853</v>
      </c>
      <c r="D20" s="111">
        <f>A02_พท.ห้อง!H19</f>
        <v>50</v>
      </c>
      <c r="E20" s="112">
        <f>A02_พท.ห้อง!G19</f>
        <v>64</v>
      </c>
      <c r="F20" s="101">
        <v>1.1000000000000001</v>
      </c>
      <c r="G20" s="102">
        <f t="shared" si="0"/>
        <v>53.148148148148145</v>
      </c>
      <c r="H20" s="103">
        <f t="shared" si="1"/>
        <v>58.18181818181818</v>
      </c>
      <c r="I20" s="104">
        <f>ตารางการใช้ห้องเรียนภาคต้น!P288</f>
        <v>27</v>
      </c>
      <c r="J20" s="105">
        <f>ตารางการใช้ห้องเรียนภาคต้น!P287</f>
        <v>1435</v>
      </c>
      <c r="K20" s="106">
        <f t="shared" si="2"/>
        <v>77.142857142857139</v>
      </c>
      <c r="L20" s="103">
        <f t="shared" si="3"/>
        <v>91.348379629629648</v>
      </c>
      <c r="M20" s="107">
        <f t="shared" si="4"/>
        <v>70.468750000000014</v>
      </c>
      <c r="N20" s="106">
        <f t="shared" si="5"/>
        <v>42.838709677419352</v>
      </c>
      <c r="O20" s="103">
        <f t="shared" si="6"/>
        <v>58.18181818181818</v>
      </c>
      <c r="P20" s="104">
        <f>ตารางการใช้ห้องเรียนภาคต้น!P298</f>
        <v>31</v>
      </c>
      <c r="Q20" s="105">
        <f>ตารางการใช้ห้องเรียนภาคต้น!P297</f>
        <v>1328</v>
      </c>
      <c r="R20" s="106">
        <f t="shared" si="7"/>
        <v>88.571428571428569</v>
      </c>
      <c r="S20" s="106">
        <f t="shared" si="8"/>
        <v>73.629032258064527</v>
      </c>
      <c r="T20" s="108">
        <f t="shared" si="9"/>
        <v>65.214285714285722</v>
      </c>
    </row>
    <row r="21" spans="2:21" x14ac:dyDescent="0.3">
      <c r="B21" s="99" t="s">
        <v>89</v>
      </c>
      <c r="C21" s="100">
        <v>854</v>
      </c>
      <c r="D21" s="111">
        <f>A02_พท.ห้อง!H20</f>
        <v>120</v>
      </c>
      <c r="E21" s="112">
        <f>A02_พท.ห้อง!G20</f>
        <v>224</v>
      </c>
      <c r="F21" s="101">
        <v>1</v>
      </c>
      <c r="G21" s="102">
        <f t="shared" si="0"/>
        <v>48</v>
      </c>
      <c r="H21" s="103">
        <f t="shared" si="1"/>
        <v>224</v>
      </c>
      <c r="I21" s="104">
        <f>ตารางการใช้ห้องเรียนภาคต้น!P309</f>
        <v>32</v>
      </c>
      <c r="J21" s="105">
        <f>ตารางการใช้ห้องเรียนภาคต้น!P308</f>
        <v>1536</v>
      </c>
      <c r="K21" s="106">
        <f t="shared" si="2"/>
        <v>91.428571428571431</v>
      </c>
      <c r="L21" s="103">
        <f t="shared" si="3"/>
        <v>21.428571428571427</v>
      </c>
      <c r="M21" s="107">
        <f t="shared" si="4"/>
        <v>19.591836734693878</v>
      </c>
      <c r="N21" s="106">
        <f t="shared" si="5"/>
        <v>60.444444444444443</v>
      </c>
      <c r="O21" s="103">
        <f t="shared" si="6"/>
        <v>224</v>
      </c>
      <c r="P21" s="104">
        <f>ตารางการใช้ห้องเรียนภาคต้น!P319</f>
        <v>27</v>
      </c>
      <c r="Q21" s="105">
        <f>ตารางการใช้ห้องเรียนภาคต้น!P318</f>
        <v>1632</v>
      </c>
      <c r="R21" s="106">
        <f t="shared" si="7"/>
        <v>77.142857142857139</v>
      </c>
      <c r="S21" s="106">
        <f t="shared" si="8"/>
        <v>26.984126984126984</v>
      </c>
      <c r="T21" s="108">
        <f t="shared" si="9"/>
        <v>20.816326530612244</v>
      </c>
    </row>
    <row r="22" spans="2:21" x14ac:dyDescent="0.3">
      <c r="B22" s="99" t="s">
        <v>89</v>
      </c>
      <c r="C22" s="100">
        <v>861</v>
      </c>
      <c r="D22" s="111">
        <f>A02_พท.ห้อง!H21</f>
        <v>120</v>
      </c>
      <c r="E22" s="112">
        <f>A02_พท.ห้อง!G21</f>
        <v>64</v>
      </c>
      <c r="F22" s="101">
        <v>1</v>
      </c>
      <c r="G22" s="102">
        <f t="shared" si="0"/>
        <v>65.900000000000006</v>
      </c>
      <c r="H22" s="103">
        <f t="shared" si="1"/>
        <v>64</v>
      </c>
      <c r="I22" s="104">
        <f>ตารางการใช้ห้องเรียนภาคต้น!P330</f>
        <v>30</v>
      </c>
      <c r="J22" s="105">
        <f>ตารางการใช้ห้องเรียนภาคต้น!P329</f>
        <v>1977</v>
      </c>
      <c r="K22" s="106">
        <f t="shared" si="2"/>
        <v>85.714285714285708</v>
      </c>
      <c r="L22" s="103">
        <f t="shared" si="3"/>
        <v>102.96875</v>
      </c>
      <c r="M22" s="107">
        <f t="shared" si="4"/>
        <v>88.258928571428569</v>
      </c>
      <c r="N22" s="106">
        <f t="shared" si="5"/>
        <v>58.35</v>
      </c>
      <c r="O22" s="103">
        <f t="shared" si="6"/>
        <v>64</v>
      </c>
      <c r="P22" s="104">
        <f>ตารางการใช้ห้องเรียนภาคต้น!P340</f>
        <v>20</v>
      </c>
      <c r="Q22" s="105">
        <f>ตารางการใช้ห้องเรียนภาคต้น!P339</f>
        <v>1167</v>
      </c>
      <c r="R22" s="106">
        <f t="shared" si="7"/>
        <v>57.142857142857146</v>
      </c>
      <c r="S22" s="106">
        <f t="shared" si="8"/>
        <v>91.171875</v>
      </c>
      <c r="T22" s="108">
        <f t="shared" si="9"/>
        <v>52.098214285714285</v>
      </c>
    </row>
    <row r="23" spans="2:21" x14ac:dyDescent="0.3">
      <c r="B23" s="99" t="s">
        <v>89</v>
      </c>
      <c r="C23" s="100">
        <v>862</v>
      </c>
      <c r="D23" s="111">
        <f>A02_พท.ห้อง!H22</f>
        <v>120</v>
      </c>
      <c r="E23" s="112">
        <f>A02_พท.ห้อง!G22</f>
        <v>64</v>
      </c>
      <c r="F23" s="101">
        <v>1</v>
      </c>
      <c r="G23" s="102">
        <f t="shared" si="0"/>
        <v>61</v>
      </c>
      <c r="H23" s="103">
        <f t="shared" si="1"/>
        <v>64</v>
      </c>
      <c r="I23" s="104">
        <f>ตารางการใช้ห้องเรียนภาคต้น!P351</f>
        <v>30</v>
      </c>
      <c r="J23" s="105">
        <f>ตารางการใช้ห้องเรียนภาคต้น!P350</f>
        <v>1830</v>
      </c>
      <c r="K23" s="106">
        <f t="shared" si="2"/>
        <v>85.714285714285708</v>
      </c>
      <c r="L23" s="103">
        <f t="shared" si="3"/>
        <v>95.3125</v>
      </c>
      <c r="M23" s="107">
        <f t="shared" si="4"/>
        <v>81.696428571428569</v>
      </c>
      <c r="N23" s="106">
        <f t="shared" si="5"/>
        <v>49.6</v>
      </c>
      <c r="O23" s="103">
        <f t="shared" si="6"/>
        <v>64</v>
      </c>
      <c r="P23" s="104">
        <f>ตารางการใช้ห้องเรียนภาคต้น!P361</f>
        <v>15</v>
      </c>
      <c r="Q23" s="105">
        <f>ตารางการใช้ห้องเรียนภาคต้น!P360</f>
        <v>744</v>
      </c>
      <c r="R23" s="106">
        <f t="shared" si="7"/>
        <v>42.857142857142854</v>
      </c>
      <c r="S23" s="106">
        <f t="shared" si="8"/>
        <v>77.5</v>
      </c>
      <c r="T23" s="108">
        <f t="shared" si="9"/>
        <v>33.214285714285708</v>
      </c>
    </row>
    <row r="24" spans="2:21" x14ac:dyDescent="0.3">
      <c r="B24" s="99"/>
      <c r="C24" s="100"/>
      <c r="D24" s="111"/>
      <c r="E24" s="112"/>
      <c r="F24" s="101"/>
      <c r="G24" s="102"/>
      <c r="H24" s="103"/>
      <c r="I24" s="104"/>
      <c r="J24" s="105"/>
      <c r="K24" s="106"/>
      <c r="L24" s="103"/>
      <c r="M24" s="107"/>
      <c r="N24" s="106"/>
      <c r="O24" s="103"/>
      <c r="P24" s="104"/>
      <c r="Q24" s="105"/>
      <c r="R24" s="106"/>
      <c r="S24" s="106"/>
      <c r="T24" s="108"/>
    </row>
    <row r="25" spans="2:21" x14ac:dyDescent="0.3">
      <c r="B25" s="99"/>
      <c r="C25" s="100"/>
      <c r="D25" s="111"/>
      <c r="E25" s="112"/>
      <c r="F25" s="101"/>
      <c r="G25" s="102"/>
      <c r="H25" s="103"/>
      <c r="I25" s="104"/>
      <c r="J25" s="105"/>
      <c r="K25" s="106"/>
      <c r="L25" s="103"/>
      <c r="M25" s="107"/>
      <c r="N25" s="106"/>
      <c r="O25" s="103"/>
      <c r="P25" s="104"/>
      <c r="Q25" s="105"/>
      <c r="R25" s="106"/>
      <c r="S25" s="106"/>
      <c r="T25" s="108"/>
    </row>
    <row r="26" spans="2:21" x14ac:dyDescent="0.3">
      <c r="B26" s="151"/>
      <c r="C26" s="152"/>
      <c r="D26" s="125"/>
      <c r="E26" s="142"/>
      <c r="F26" s="143"/>
      <c r="G26" s="144"/>
      <c r="H26" s="145"/>
      <c r="I26" s="146"/>
      <c r="J26" s="147"/>
      <c r="K26" s="148"/>
      <c r="L26" s="145"/>
      <c r="M26" s="149"/>
      <c r="N26" s="148"/>
      <c r="O26" s="145"/>
      <c r="P26" s="146"/>
      <c r="Q26" s="147"/>
      <c r="R26" s="148"/>
      <c r="S26" s="148"/>
      <c r="T26" s="150"/>
    </row>
    <row r="27" spans="2:21" ht="21" x14ac:dyDescent="0.35">
      <c r="B27" s="211" t="s">
        <v>107</v>
      </c>
      <c r="C27" s="212"/>
      <c r="D27" s="153">
        <f>SUM(D7:D26)</f>
        <v>1362</v>
      </c>
      <c r="E27" s="153">
        <f>SUM(E7:E26)</f>
        <v>1920</v>
      </c>
      <c r="F27" s="153">
        <f t="shared" ref="F27" si="10">SUM(F7:F26)</f>
        <v>18.199999999999996</v>
      </c>
      <c r="G27" s="155">
        <f t="shared" ref="G27" si="11">J27/I27</f>
        <v>57.734151329243353</v>
      </c>
      <c r="H27" s="155">
        <f t="shared" ref="H27" si="12">E27/F27</f>
        <v>105.49450549450552</v>
      </c>
      <c r="I27" s="154">
        <f t="shared" ref="I27:J27" si="13">SUM(I7:I26)</f>
        <v>489</v>
      </c>
      <c r="J27" s="154">
        <f t="shared" si="13"/>
        <v>28232</v>
      </c>
      <c r="K27" s="155">
        <f>(I27*100/35)/17</f>
        <v>82.184873949579824</v>
      </c>
      <c r="L27" s="155">
        <f t="shared" ref="L27" si="14">(J27*F27*100)/(E27*I27)</f>
        <v>54.727164280845251</v>
      </c>
      <c r="M27" s="155">
        <f t="shared" ref="M27" si="15">K27*L27/100</f>
        <v>44.977450980392142</v>
      </c>
      <c r="N27" s="155">
        <f t="shared" ref="N27" si="16">Q27/P27</f>
        <v>50.403083700440526</v>
      </c>
      <c r="O27" s="155">
        <f t="shared" ref="O27" si="17">E27/F27</f>
        <v>105.49450549450552</v>
      </c>
      <c r="P27" s="154">
        <f t="shared" ref="P27:Q27" si="18">SUM(P7:P26)</f>
        <v>454</v>
      </c>
      <c r="Q27" s="154">
        <f t="shared" si="18"/>
        <v>22883</v>
      </c>
      <c r="R27" s="155">
        <f>(P27*100/35)/17</f>
        <v>76.30252100840336</v>
      </c>
      <c r="S27" s="155">
        <f t="shared" ref="S27" si="19">(Q27*F27*100)/(E27*P27)</f>
        <v>47.777923091042574</v>
      </c>
      <c r="T27" s="155">
        <f t="shared" ref="T27" si="20">R27*S27/100</f>
        <v>36.455759803921559</v>
      </c>
      <c r="U27" s="156">
        <f>SUM(G27:T27)</f>
        <v>52719.551939132885</v>
      </c>
    </row>
    <row r="28" spans="2:21" x14ac:dyDescent="0.3">
      <c r="B28" s="22" t="s">
        <v>92</v>
      </c>
    </row>
    <row r="29" spans="2:21" x14ac:dyDescent="0.3">
      <c r="B29" s="114" t="s">
        <v>35</v>
      </c>
      <c r="C29" s="115"/>
      <c r="D29" s="115" t="s">
        <v>93</v>
      </c>
      <c r="E29" s="209" t="s">
        <v>94</v>
      </c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10"/>
    </row>
    <row r="30" spans="2:21" x14ac:dyDescent="0.3">
      <c r="B30" s="116" t="s">
        <v>36</v>
      </c>
      <c r="C30" s="117"/>
      <c r="D30" s="117" t="s">
        <v>93</v>
      </c>
      <c r="E30" s="205" t="s">
        <v>95</v>
      </c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6"/>
    </row>
    <row r="31" spans="2:21" x14ac:dyDescent="0.3">
      <c r="B31" s="116" t="s">
        <v>39</v>
      </c>
      <c r="C31" s="117"/>
      <c r="D31" s="117" t="s">
        <v>93</v>
      </c>
      <c r="E31" s="205" t="s">
        <v>96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6"/>
    </row>
    <row r="32" spans="2:21" x14ac:dyDescent="0.3">
      <c r="B32" s="116" t="s">
        <v>40</v>
      </c>
      <c r="C32" s="117"/>
      <c r="D32" s="117" t="s">
        <v>93</v>
      </c>
      <c r="E32" s="205" t="s">
        <v>96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6"/>
    </row>
    <row r="33" spans="2:16" x14ac:dyDescent="0.3">
      <c r="B33" s="116" t="s">
        <v>41</v>
      </c>
      <c r="C33" s="117"/>
      <c r="D33" s="117" t="s">
        <v>93</v>
      </c>
      <c r="E33" s="205" t="s">
        <v>97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6"/>
    </row>
    <row r="34" spans="2:16" x14ac:dyDescent="0.3">
      <c r="B34" s="116" t="s">
        <v>44</v>
      </c>
      <c r="C34" s="117"/>
      <c r="D34" s="117" t="s">
        <v>93</v>
      </c>
      <c r="E34" s="205" t="s">
        <v>98</v>
      </c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6"/>
    </row>
    <row r="35" spans="2:16" x14ac:dyDescent="0.3">
      <c r="B35" s="118" t="s">
        <v>42</v>
      </c>
      <c r="C35" s="119"/>
      <c r="D35" s="119" t="s">
        <v>93</v>
      </c>
      <c r="E35" s="207" t="s">
        <v>99</v>
      </c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8"/>
    </row>
  </sheetData>
  <mergeCells count="16">
    <mergeCell ref="B27:C27"/>
    <mergeCell ref="G4:M4"/>
    <mergeCell ref="N4:T4"/>
    <mergeCell ref="B1:T1"/>
    <mergeCell ref="B4:B5"/>
    <mergeCell ref="C4:C5"/>
    <mergeCell ref="E4:E5"/>
    <mergeCell ref="F4:F5"/>
    <mergeCell ref="D4:D5"/>
    <mergeCell ref="E34:P34"/>
    <mergeCell ref="E35:P35"/>
    <mergeCell ref="E29:P29"/>
    <mergeCell ref="E30:P30"/>
    <mergeCell ref="E31:P31"/>
    <mergeCell ref="E32:P32"/>
    <mergeCell ref="E33:P33"/>
  </mergeCells>
  <phoneticPr fontId="13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A01_พท.อาคาร</vt:lpstr>
      <vt:lpstr>A02_พท.ห้อง</vt:lpstr>
      <vt:lpstr>ตารางการใช้ห้องเรียนภาคต้น</vt:lpstr>
      <vt:lpstr>ผลการวิเคราะห์ปสภ.อาคาร</vt:lpstr>
      <vt:lpstr>ผลการวิเคราะห์ปสภ.อาคาร!Print_Area</vt:lpstr>
      <vt:lpstr>A01_พท.อาคาร!Print_Titles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PETER</cp:lastModifiedBy>
  <cp:lastPrinted>2016-05-24T02:54:43Z</cp:lastPrinted>
  <dcterms:created xsi:type="dcterms:W3CDTF">2007-02-01T06:26:25Z</dcterms:created>
  <dcterms:modified xsi:type="dcterms:W3CDTF">2016-05-24T02:55:55Z</dcterms:modified>
</cp:coreProperties>
</file>