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วิเคราะห์อาคาร_อาร์ท\ฟอร์มส่ง สกอ\ปรับส่งหน่วยงานตอบกลับ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D22" i="25" l="1"/>
  <c r="I6" i="16"/>
  <c r="H6" i="16"/>
  <c r="M255" i="1"/>
  <c r="G255" i="1"/>
  <c r="F255" i="1"/>
  <c r="E255" i="1"/>
  <c r="K255" i="1"/>
  <c r="L224" i="1"/>
  <c r="K224" i="1"/>
  <c r="J224" i="1"/>
  <c r="I224" i="1"/>
  <c r="G224" i="1"/>
  <c r="F224" i="1"/>
  <c r="E224" i="1"/>
  <c r="D224" i="1"/>
  <c r="M192" i="1"/>
  <c r="L192" i="1"/>
  <c r="K192" i="1"/>
  <c r="J192" i="1"/>
  <c r="I192" i="1"/>
  <c r="G192" i="1"/>
  <c r="F192" i="1"/>
  <c r="E192" i="1"/>
  <c r="D192" i="1"/>
  <c r="M182" i="1"/>
  <c r="L182" i="1"/>
  <c r="K182" i="1"/>
  <c r="I182" i="1"/>
  <c r="G182" i="1"/>
  <c r="F182" i="1"/>
  <c r="E182" i="1"/>
  <c r="D182" i="1"/>
  <c r="M171" i="1"/>
  <c r="L171" i="1"/>
  <c r="I171" i="1"/>
  <c r="G171" i="1"/>
  <c r="F171" i="1"/>
  <c r="E171" i="1"/>
  <c r="P156" i="1"/>
  <c r="K161" i="1"/>
  <c r="L161" i="1"/>
  <c r="M161" i="1"/>
  <c r="J161" i="1"/>
  <c r="I161" i="1"/>
  <c r="G161" i="1"/>
  <c r="F161" i="1"/>
  <c r="E161" i="1"/>
  <c r="D162" i="1"/>
  <c r="D161" i="1"/>
  <c r="P40" i="1" l="1"/>
  <c r="O45" i="1"/>
  <c r="N45" i="1"/>
  <c r="M45" i="1"/>
  <c r="L45" i="1"/>
  <c r="K46" i="1"/>
  <c r="K45" i="1"/>
  <c r="J46" i="1"/>
  <c r="J45" i="1"/>
  <c r="I45" i="1"/>
  <c r="I46" i="1"/>
  <c r="G45" i="1"/>
  <c r="F45" i="1"/>
  <c r="E45" i="1"/>
  <c r="D45" i="1"/>
  <c r="C45" i="1"/>
  <c r="P30" i="1"/>
  <c r="L35" i="1"/>
  <c r="K35" i="1"/>
  <c r="J35" i="1"/>
  <c r="I35" i="1"/>
  <c r="G35" i="1"/>
  <c r="F35" i="1"/>
  <c r="E35" i="1"/>
  <c r="E36" i="1"/>
  <c r="D35" i="1"/>
  <c r="C35" i="1"/>
  <c r="M14" i="1"/>
  <c r="P45" i="1" l="1"/>
  <c r="P46" i="1"/>
  <c r="F22" i="25"/>
  <c r="E22" i="25"/>
  <c r="P319" i="1"/>
  <c r="P277" i="1"/>
  <c r="P267" i="1"/>
  <c r="P235" i="1"/>
  <c r="P225" i="1"/>
  <c r="P151" i="1"/>
  <c r="P141" i="1"/>
  <c r="P130" i="1"/>
  <c r="P109" i="1"/>
  <c r="P57" i="1"/>
  <c r="P36" i="1"/>
  <c r="P25" i="1"/>
  <c r="O22" i="25" l="1"/>
  <c r="H22" i="25"/>
  <c r="P146" i="1"/>
  <c r="G150" i="1"/>
  <c r="F150" i="1"/>
  <c r="E150" i="1"/>
  <c r="D150" i="1"/>
  <c r="I148" i="1"/>
  <c r="K150" i="1" s="1"/>
  <c r="P135" i="1"/>
  <c r="K140" i="1"/>
  <c r="J140" i="1"/>
  <c r="I140" i="1"/>
  <c r="G140" i="1"/>
  <c r="F140" i="1"/>
  <c r="E140" i="1"/>
  <c r="D140" i="1"/>
  <c r="G21" i="13"/>
  <c r="H21" i="13"/>
  <c r="I150" i="1" l="1"/>
  <c r="J150" i="1"/>
  <c r="P21" i="25"/>
  <c r="P19" i="25"/>
  <c r="I19" i="25"/>
  <c r="I17" i="25"/>
  <c r="P12" i="25"/>
  <c r="P11" i="25"/>
  <c r="I9" i="25"/>
  <c r="P8" i="25"/>
  <c r="I8" i="25"/>
  <c r="P7" i="25"/>
  <c r="L318" i="1"/>
  <c r="K318" i="1"/>
  <c r="J318" i="1"/>
  <c r="I318" i="1"/>
  <c r="F318" i="1"/>
  <c r="E318" i="1"/>
  <c r="M308" i="1"/>
  <c r="L308" i="1"/>
  <c r="K308" i="1"/>
  <c r="J309" i="1"/>
  <c r="J308" i="1"/>
  <c r="I309" i="1"/>
  <c r="I308" i="1"/>
  <c r="G308" i="1"/>
  <c r="F309" i="1"/>
  <c r="F308" i="1"/>
  <c r="E309" i="1"/>
  <c r="E308" i="1"/>
  <c r="D308" i="1"/>
  <c r="C308" i="1"/>
  <c r="L297" i="1"/>
  <c r="K297" i="1"/>
  <c r="J297" i="1"/>
  <c r="I297" i="1"/>
  <c r="G298" i="1"/>
  <c r="G297" i="1"/>
  <c r="F298" i="1"/>
  <c r="F297" i="1"/>
  <c r="E298" i="1"/>
  <c r="E297" i="1"/>
  <c r="D297" i="1"/>
  <c r="C297" i="1"/>
  <c r="L287" i="1"/>
  <c r="K288" i="1"/>
  <c r="K287" i="1"/>
  <c r="J288" i="1"/>
  <c r="J287" i="1"/>
  <c r="I288" i="1"/>
  <c r="I287" i="1"/>
  <c r="G288" i="1"/>
  <c r="G287" i="1"/>
  <c r="F288" i="1"/>
  <c r="F287" i="1"/>
  <c r="E288" i="1"/>
  <c r="E287" i="1"/>
  <c r="D287" i="1"/>
  <c r="K276" i="1"/>
  <c r="J276" i="1"/>
  <c r="I276" i="1"/>
  <c r="G276" i="1"/>
  <c r="F276" i="1"/>
  <c r="E276" i="1"/>
  <c r="D276" i="1"/>
  <c r="C276" i="1"/>
  <c r="M266" i="1"/>
  <c r="L266" i="1"/>
  <c r="K266" i="1"/>
  <c r="J266" i="1"/>
  <c r="I266" i="1"/>
  <c r="G266" i="1"/>
  <c r="F266" i="1"/>
  <c r="E266" i="1"/>
  <c r="D266" i="1"/>
  <c r="C266" i="1"/>
  <c r="P273" i="1"/>
  <c r="L255" i="1"/>
  <c r="P255" i="1" s="1"/>
  <c r="O245" i="1"/>
  <c r="N245" i="1"/>
  <c r="M245" i="1"/>
  <c r="L245" i="1"/>
  <c r="K245" i="1"/>
  <c r="J245" i="1"/>
  <c r="I245" i="1"/>
  <c r="N224" i="1"/>
  <c r="M224" i="1"/>
  <c r="P200" i="1"/>
  <c r="J183" i="1"/>
  <c r="J182" i="1"/>
  <c r="P182" i="1" s="1"/>
  <c r="I183" i="1"/>
  <c r="K172" i="1"/>
  <c r="K171" i="1"/>
  <c r="J172" i="1"/>
  <c r="J171" i="1"/>
  <c r="P158" i="1"/>
  <c r="G162" i="1"/>
  <c r="F162" i="1"/>
  <c r="E162" i="1"/>
  <c r="P183" i="1" l="1"/>
  <c r="I15" i="25" s="1"/>
  <c r="P193" i="1"/>
  <c r="P15" i="25" s="1"/>
  <c r="P309" i="1"/>
  <c r="I21" i="25" s="1"/>
  <c r="P288" i="1"/>
  <c r="I20" i="25" s="1"/>
  <c r="P172" i="1"/>
  <c r="P14" i="25" s="1"/>
  <c r="L129" i="1"/>
  <c r="K129" i="1"/>
  <c r="J129" i="1"/>
  <c r="I129" i="1"/>
  <c r="G129" i="1"/>
  <c r="F129" i="1"/>
  <c r="E129" i="1"/>
  <c r="G120" i="1"/>
  <c r="G119" i="1"/>
  <c r="F120" i="1"/>
  <c r="F119" i="1"/>
  <c r="E120" i="1"/>
  <c r="E119" i="1"/>
  <c r="I118" i="1"/>
  <c r="L119" i="1" s="1"/>
  <c r="N108" i="1"/>
  <c r="M108" i="1"/>
  <c r="L108" i="1"/>
  <c r="K108" i="1"/>
  <c r="J108" i="1"/>
  <c r="I108" i="1"/>
  <c r="G108" i="1"/>
  <c r="F108" i="1"/>
  <c r="E108" i="1"/>
  <c r="P105" i="1"/>
  <c r="N98" i="1"/>
  <c r="M98" i="1"/>
  <c r="L98" i="1"/>
  <c r="K98" i="1"/>
  <c r="J98" i="1"/>
  <c r="I98" i="1"/>
  <c r="P63" i="1"/>
  <c r="K56" i="1"/>
  <c r="J56" i="1"/>
  <c r="I56" i="1"/>
  <c r="G56" i="1"/>
  <c r="F56" i="1"/>
  <c r="E56" i="1"/>
  <c r="P52" i="1"/>
  <c r="P41" i="1"/>
  <c r="P31" i="1"/>
  <c r="P20" i="1"/>
  <c r="P13" i="1"/>
  <c r="P12" i="1"/>
  <c r="P11" i="1"/>
  <c r="P10" i="1"/>
  <c r="P9" i="1"/>
  <c r="P19" i="1"/>
  <c r="P22" i="1"/>
  <c r="P32" i="1"/>
  <c r="P43" i="1"/>
  <c r="L24" i="1"/>
  <c r="K24" i="1"/>
  <c r="J24" i="1"/>
  <c r="I24" i="1"/>
  <c r="G24" i="1"/>
  <c r="F24" i="1"/>
  <c r="E24" i="1"/>
  <c r="D24" i="1"/>
  <c r="P120" i="1" l="1"/>
  <c r="I12" i="25" s="1"/>
  <c r="P24" i="1"/>
  <c r="Q7" i="25" s="1"/>
  <c r="P35" i="1"/>
  <c r="J8" i="25" s="1"/>
  <c r="I119" i="1"/>
  <c r="J119" i="1"/>
  <c r="K119" i="1"/>
  <c r="L15" i="1"/>
  <c r="L14" i="1"/>
  <c r="K15" i="1"/>
  <c r="K14" i="1"/>
  <c r="J15" i="1"/>
  <c r="J14" i="1"/>
  <c r="I15" i="1"/>
  <c r="I14" i="1"/>
  <c r="G15" i="1"/>
  <c r="G14" i="1"/>
  <c r="F15" i="1"/>
  <c r="F14" i="1"/>
  <c r="E15" i="1"/>
  <c r="E14" i="1"/>
  <c r="D15" i="1"/>
  <c r="D14" i="1"/>
  <c r="P15" i="1" l="1"/>
  <c r="I7" i="25" s="1"/>
  <c r="P14" i="1"/>
  <c r="J7" i="25" s="1"/>
  <c r="O21" i="25"/>
  <c r="O20" i="25"/>
  <c r="H19" i="25"/>
  <c r="H17" i="25"/>
  <c r="H15" i="25"/>
  <c r="H14" i="25"/>
  <c r="H13" i="25"/>
  <c r="H12" i="25"/>
  <c r="O11" i="25"/>
  <c r="H10" i="25"/>
  <c r="O9" i="25"/>
  <c r="O8" i="25"/>
  <c r="O17" i="25"/>
  <c r="H9" i="25" l="1"/>
  <c r="H11" i="25"/>
  <c r="H20" i="25"/>
  <c r="O13" i="25"/>
  <c r="H21" i="25"/>
  <c r="O14" i="25"/>
  <c r="O16" i="25"/>
  <c r="O10" i="25"/>
  <c r="O12" i="25"/>
  <c r="H16" i="25"/>
  <c r="H8" i="25"/>
  <c r="H18" i="25"/>
  <c r="O18" i="25"/>
  <c r="O15" i="25"/>
  <c r="O19" i="25"/>
  <c r="O7" i="25" l="1"/>
  <c r="H7" i="25" l="1"/>
  <c r="M297" i="1"/>
  <c r="O298" i="1"/>
  <c r="N298" i="1"/>
  <c r="M298" i="1"/>
  <c r="O297" i="1"/>
  <c r="N297" i="1"/>
  <c r="P317" i="1"/>
  <c r="P316" i="1"/>
  <c r="P315" i="1"/>
  <c r="P314" i="1"/>
  <c r="P313" i="1"/>
  <c r="P307" i="1"/>
  <c r="P306" i="1"/>
  <c r="P305" i="1"/>
  <c r="P303" i="1"/>
  <c r="F256" i="1"/>
  <c r="E256" i="1"/>
  <c r="G246" i="1"/>
  <c r="G245" i="1"/>
  <c r="F246" i="1"/>
  <c r="F245" i="1"/>
  <c r="E246" i="1"/>
  <c r="E245" i="1"/>
  <c r="P229" i="1"/>
  <c r="P55" i="1"/>
  <c r="P54" i="1"/>
  <c r="P53" i="1"/>
  <c r="P51" i="1"/>
  <c r="L234" i="1"/>
  <c r="K234" i="1"/>
  <c r="J234" i="1"/>
  <c r="I234" i="1"/>
  <c r="G234" i="1"/>
  <c r="F234" i="1"/>
  <c r="E234" i="1"/>
  <c r="O224" i="1"/>
  <c r="L213" i="1"/>
  <c r="K213" i="1"/>
  <c r="J213" i="1"/>
  <c r="I213" i="1"/>
  <c r="G213" i="1"/>
  <c r="F213" i="1"/>
  <c r="E213" i="1"/>
  <c r="K204" i="1"/>
  <c r="K203" i="1"/>
  <c r="J204" i="1"/>
  <c r="J203" i="1"/>
  <c r="I204" i="1"/>
  <c r="I203" i="1"/>
  <c r="G204" i="1"/>
  <c r="G203" i="1"/>
  <c r="F204" i="1"/>
  <c r="F203" i="1"/>
  <c r="E204" i="1"/>
  <c r="E203" i="1"/>
  <c r="P177" i="1"/>
  <c r="P204" i="1" l="1"/>
  <c r="I16" i="25" s="1"/>
  <c r="P214" i="1"/>
  <c r="P256" i="1"/>
  <c r="P18" i="25" s="1"/>
  <c r="R18" i="25" s="1"/>
  <c r="P246" i="1"/>
  <c r="I18" i="25" s="1"/>
  <c r="K18" i="25" s="1"/>
  <c r="P298" i="1"/>
  <c r="P20" i="25" s="1"/>
  <c r="R20" i="25" s="1"/>
  <c r="P234" i="1"/>
  <c r="Q17" i="25" s="1"/>
  <c r="P308" i="1"/>
  <c r="J21" i="25" s="1"/>
  <c r="R21" i="25"/>
  <c r="K21" i="25"/>
  <c r="K20" i="25"/>
  <c r="R19" i="25"/>
  <c r="K19" i="25"/>
  <c r="P318" i="1"/>
  <c r="Q21" i="25" s="1"/>
  <c r="P304" i="1"/>
  <c r="K17" i="25"/>
  <c r="O161" i="1"/>
  <c r="N161" i="1"/>
  <c r="P162" i="1"/>
  <c r="I14" i="25" s="1"/>
  <c r="P103" i="1"/>
  <c r="G99" i="1"/>
  <c r="G98" i="1"/>
  <c r="F99" i="1"/>
  <c r="F98" i="1"/>
  <c r="E99" i="1"/>
  <c r="P99" i="1" s="1"/>
  <c r="I11" i="25" s="1"/>
  <c r="E98" i="1"/>
  <c r="L87" i="1"/>
  <c r="K88" i="1"/>
  <c r="K87" i="1"/>
  <c r="J88" i="1"/>
  <c r="J87" i="1"/>
  <c r="I88" i="1"/>
  <c r="I87" i="1"/>
  <c r="G88" i="1"/>
  <c r="G87" i="1"/>
  <c r="F88" i="1"/>
  <c r="F87" i="1"/>
  <c r="E88" i="1"/>
  <c r="E87" i="1"/>
  <c r="K78" i="1"/>
  <c r="K77" i="1"/>
  <c r="J78" i="1"/>
  <c r="J77" i="1"/>
  <c r="I78" i="1"/>
  <c r="I77" i="1"/>
  <c r="G78" i="1"/>
  <c r="G77" i="1"/>
  <c r="F78" i="1"/>
  <c r="F77" i="1"/>
  <c r="E78" i="1"/>
  <c r="E77" i="1"/>
  <c r="P72" i="1"/>
  <c r="L67" i="1"/>
  <c r="L66" i="1"/>
  <c r="K67" i="1"/>
  <c r="K66" i="1"/>
  <c r="J67" i="1"/>
  <c r="J66" i="1"/>
  <c r="I67" i="1"/>
  <c r="I66" i="1"/>
  <c r="G67" i="1"/>
  <c r="G66" i="1"/>
  <c r="F67" i="1"/>
  <c r="F66" i="1"/>
  <c r="E67" i="1"/>
  <c r="P67" i="1" s="1"/>
  <c r="P9" i="25" s="1"/>
  <c r="E66" i="1"/>
  <c r="P61" i="1"/>
  <c r="P34" i="1"/>
  <c r="P33" i="1"/>
  <c r="P297" i="1"/>
  <c r="Q20" i="25" s="1"/>
  <c r="P296" i="1"/>
  <c r="P295" i="1"/>
  <c r="P294" i="1"/>
  <c r="P293" i="1"/>
  <c r="P292" i="1"/>
  <c r="P287" i="1"/>
  <c r="J20" i="25" s="1"/>
  <c r="P286" i="1"/>
  <c r="P285" i="1"/>
  <c r="P284" i="1"/>
  <c r="P283" i="1"/>
  <c r="P282" i="1"/>
  <c r="P276" i="1"/>
  <c r="Q19" i="25" s="1"/>
  <c r="P275" i="1"/>
  <c r="P274" i="1"/>
  <c r="P272" i="1"/>
  <c r="P271" i="1"/>
  <c r="P266" i="1"/>
  <c r="J19" i="25" s="1"/>
  <c r="P265" i="1"/>
  <c r="P264" i="1"/>
  <c r="P263" i="1"/>
  <c r="P262" i="1"/>
  <c r="P261" i="1"/>
  <c r="Q18" i="25"/>
  <c r="P254" i="1"/>
  <c r="P253" i="1"/>
  <c r="P252" i="1"/>
  <c r="P251" i="1"/>
  <c r="P250" i="1"/>
  <c r="P245" i="1"/>
  <c r="J18" i="25" s="1"/>
  <c r="P244" i="1"/>
  <c r="P243" i="1"/>
  <c r="P242" i="1"/>
  <c r="P241" i="1"/>
  <c r="P240" i="1"/>
  <c r="P233" i="1"/>
  <c r="P232" i="1"/>
  <c r="P231" i="1"/>
  <c r="P230" i="1"/>
  <c r="P224" i="1"/>
  <c r="J17" i="25" s="1"/>
  <c r="P223" i="1"/>
  <c r="P222" i="1"/>
  <c r="P221" i="1"/>
  <c r="P220" i="1"/>
  <c r="P219" i="1"/>
  <c r="P213" i="1"/>
  <c r="Q16" i="25" s="1"/>
  <c r="P212" i="1"/>
  <c r="P211" i="1"/>
  <c r="P210" i="1"/>
  <c r="P209" i="1"/>
  <c r="P208" i="1"/>
  <c r="P203" i="1"/>
  <c r="J16" i="25" s="1"/>
  <c r="P202" i="1"/>
  <c r="P201" i="1"/>
  <c r="P199" i="1"/>
  <c r="P198" i="1"/>
  <c r="P192" i="1"/>
  <c r="Q15" i="25" s="1"/>
  <c r="P191" i="1"/>
  <c r="P190" i="1"/>
  <c r="P189" i="1"/>
  <c r="P188" i="1"/>
  <c r="P187" i="1"/>
  <c r="J15" i="25"/>
  <c r="P181" i="1"/>
  <c r="P180" i="1"/>
  <c r="P179" i="1"/>
  <c r="P178" i="1"/>
  <c r="P170" i="1"/>
  <c r="P169" i="1"/>
  <c r="P168" i="1"/>
  <c r="P167" i="1"/>
  <c r="P166" i="1"/>
  <c r="P160" i="1"/>
  <c r="P159" i="1"/>
  <c r="P157" i="1"/>
  <c r="P149" i="1"/>
  <c r="P148" i="1"/>
  <c r="P147" i="1"/>
  <c r="P145" i="1"/>
  <c r="P139" i="1"/>
  <c r="P138" i="1"/>
  <c r="P137" i="1"/>
  <c r="P136" i="1"/>
  <c r="P128" i="1"/>
  <c r="P127" i="1"/>
  <c r="P126" i="1"/>
  <c r="P125" i="1"/>
  <c r="P124" i="1"/>
  <c r="P118" i="1"/>
  <c r="P117" i="1"/>
  <c r="P116" i="1"/>
  <c r="P115" i="1"/>
  <c r="P114" i="1"/>
  <c r="P107" i="1"/>
  <c r="P106" i="1"/>
  <c r="P104" i="1"/>
  <c r="P97" i="1"/>
  <c r="P96" i="1"/>
  <c r="P95" i="1"/>
  <c r="P94" i="1"/>
  <c r="P93" i="1"/>
  <c r="P86" i="1"/>
  <c r="P85" i="1"/>
  <c r="P84" i="1"/>
  <c r="P83" i="1"/>
  <c r="P82" i="1"/>
  <c r="P76" i="1"/>
  <c r="P75" i="1"/>
  <c r="P74" i="1"/>
  <c r="P73" i="1"/>
  <c r="P65" i="1"/>
  <c r="P64" i="1"/>
  <c r="P62" i="1"/>
  <c r="P23" i="1"/>
  <c r="P21" i="1"/>
  <c r="P161" i="1" l="1"/>
  <c r="P78" i="1"/>
  <c r="I10" i="25" s="1"/>
  <c r="P88" i="1"/>
  <c r="P10" i="25" s="1"/>
  <c r="R10" i="25" s="1"/>
  <c r="I13" i="25"/>
  <c r="K9" i="25"/>
  <c r="G17" i="25"/>
  <c r="N21" i="25"/>
  <c r="S21" i="25"/>
  <c r="T21" i="25" s="1"/>
  <c r="G21" i="25"/>
  <c r="L21" i="25"/>
  <c r="M21" i="25" s="1"/>
  <c r="N20" i="25"/>
  <c r="S20" i="25"/>
  <c r="T20" i="25" s="1"/>
  <c r="L20" i="25"/>
  <c r="M20" i="25" s="1"/>
  <c r="G20" i="25"/>
  <c r="N19" i="25"/>
  <c r="S19" i="25"/>
  <c r="T19" i="25" s="1"/>
  <c r="L19" i="25"/>
  <c r="M19" i="25" s="1"/>
  <c r="G19" i="25"/>
  <c r="S18" i="25"/>
  <c r="T18" i="25" s="1"/>
  <c r="N18" i="25"/>
  <c r="G18" i="25"/>
  <c r="L18" i="25"/>
  <c r="M18" i="25" s="1"/>
  <c r="L17" i="25"/>
  <c r="M17" i="25" s="1"/>
  <c r="P140" i="1"/>
  <c r="J13" i="25" s="1"/>
  <c r="P119" i="1"/>
  <c r="J12" i="25" s="1"/>
  <c r="P56" i="1"/>
  <c r="J9" i="25" s="1"/>
  <c r="Q8" i="25"/>
  <c r="K8" i="25"/>
  <c r="K7" i="25"/>
  <c r="R15" i="25"/>
  <c r="R14" i="25"/>
  <c r="K16" i="25"/>
  <c r="J14" i="25"/>
  <c r="K14" i="25"/>
  <c r="K15" i="25"/>
  <c r="K10" i="25"/>
  <c r="P171" i="1"/>
  <c r="Q14" i="25" s="1"/>
  <c r="P17" i="25"/>
  <c r="R17" i="25" s="1"/>
  <c r="K12" i="25"/>
  <c r="R11" i="25"/>
  <c r="K11" i="25"/>
  <c r="P150" i="1"/>
  <c r="Q13" i="25" s="1"/>
  <c r="P13" i="25"/>
  <c r="P129" i="1"/>
  <c r="Q12" i="25" s="1"/>
  <c r="P108" i="1"/>
  <c r="Q11" i="25" s="1"/>
  <c r="P98" i="1"/>
  <c r="J11" i="25" s="1"/>
  <c r="P87" i="1"/>
  <c r="Q10" i="25" s="1"/>
  <c r="P77" i="1"/>
  <c r="J10" i="25" s="1"/>
  <c r="P66" i="1"/>
  <c r="Q9" i="25" s="1"/>
  <c r="R9" i="25"/>
  <c r="P44" i="1"/>
  <c r="P42" i="1"/>
  <c r="G13" i="25" l="1"/>
  <c r="L13" i="25"/>
  <c r="I22" i="25"/>
  <c r="K22" i="25" s="1"/>
  <c r="Q22" i="25"/>
  <c r="J22" i="25"/>
  <c r="N13" i="25"/>
  <c r="K13" i="25"/>
  <c r="T17" i="25"/>
  <c r="R12" i="25"/>
  <c r="P16" i="25"/>
  <c r="P22" i="25" s="1"/>
  <c r="R22" i="25" s="1"/>
  <c r="R13" i="25"/>
  <c r="S13" i="25"/>
  <c r="N11" i="25"/>
  <c r="G11" i="25"/>
  <c r="L16" i="25"/>
  <c r="M16" i="25" s="1"/>
  <c r="S12" i="25"/>
  <c r="S7" i="25"/>
  <c r="G16" i="25"/>
  <c r="S15" i="25"/>
  <c r="T15" i="25" s="1"/>
  <c r="N15" i="25"/>
  <c r="L15" i="25"/>
  <c r="M15" i="25" s="1"/>
  <c r="G15" i="25"/>
  <c r="S14" i="25"/>
  <c r="T14" i="25" s="1"/>
  <c r="N14" i="25"/>
  <c r="L14" i="25"/>
  <c r="M14" i="25" s="1"/>
  <c r="G14" i="25"/>
  <c r="N12" i="25"/>
  <c r="L12" i="25"/>
  <c r="M12" i="25" s="1"/>
  <c r="G12" i="25"/>
  <c r="S11" i="25"/>
  <c r="T11" i="25" s="1"/>
  <c r="L11" i="25"/>
  <c r="M11" i="25" s="1"/>
  <c r="S10" i="25"/>
  <c r="T10" i="25" s="1"/>
  <c r="N10" i="25"/>
  <c r="G10" i="25"/>
  <c r="L10" i="25"/>
  <c r="M10" i="25" s="1"/>
  <c r="S9" i="25"/>
  <c r="T9" i="25" s="1"/>
  <c r="N9" i="25"/>
  <c r="L9" i="25"/>
  <c r="M9" i="25" s="1"/>
  <c r="G9" i="25"/>
  <c r="L8" i="25"/>
  <c r="M8" i="25" s="1"/>
  <c r="G8" i="25"/>
  <c r="L7" i="25"/>
  <c r="G7" i="25"/>
  <c r="R8" i="25"/>
  <c r="M13" i="25" l="1"/>
  <c r="G22" i="25"/>
  <c r="L22" i="25"/>
  <c r="M22" i="25" s="1"/>
  <c r="N22" i="25"/>
  <c r="S22" i="25"/>
  <c r="T22" i="25" s="1"/>
  <c r="T12" i="25"/>
  <c r="R16" i="25"/>
  <c r="T13" i="25"/>
  <c r="S8" i="25"/>
  <c r="T8" i="25" s="1"/>
  <c r="N8" i="25"/>
  <c r="N7" i="25"/>
  <c r="G6" i="16"/>
  <c r="H22" i="16"/>
  <c r="L22" i="16"/>
  <c r="K22" i="16"/>
  <c r="J22" i="16"/>
  <c r="I22" i="16"/>
  <c r="R7" i="25"/>
  <c r="T7" i="25" s="1"/>
  <c r="M7" i="25"/>
  <c r="T16" i="25" l="1"/>
  <c r="G22" i="16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22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<sst xmlns="http://schemas.openxmlformats.org/spreadsheetml/2006/main" count="1094" uniqueCount="112">
  <si>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</si>
  <si>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</si>
  <si>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</si>
  <si>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</si>
  <si>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</si>
  <si>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</si>
  <si>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</si>
  <si>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</si>
  <si>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</si>
  <si>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</si>
  <si>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</si>
  <si>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</si>
  <si>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</si>
  <si>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</si>
  <si>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</si>
  <si>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</si>
  <si>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</si>
  <si>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</si>
  <si>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</si>
  <si>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</si>
  <si>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</si>
  <si>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</si>
  <si>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</si>
  <si>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</si>
  <si>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</si>
  <si>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</si>
  <si>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</si>
  <si>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</si>
  <si>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</si>
  <si>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</si>
  <si>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</si>
  <si>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</si>
  <si>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</si>
  <si>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</si>
  <si>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</si>
  <si>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</si>
  <si>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</si>
  <si>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</si>
  <si>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</si>
  <si>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</si>
  <si>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</si>
  <si>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</si>
  <si>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</si>
  <si>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</si>
  <si>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</si>
  <si>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</si>
  <si>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</si>
  <si>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</si>
  <si>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</si>
  <si>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</si>
  <si>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</si>
  <si>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</si>
  <si>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</si>
  <si>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</si>
  <si>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</si>
  <si>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</si>
  <si>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</si>
  <si>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</si>
  <si>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</si>
  <si>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</si>
  <si>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</si>
  <si>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</si>
  <si>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</si>
  <si>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</si>
  <si>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</si>
  <si>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</si>
  <si>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</si>
  <si>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</si>
  <si>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</si>
  <si>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</si>
  <si>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</si>
  <si>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</si>
  <si>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</si>
  <si>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ตาราง การวิเคราะห์การใช้ประโยชน์พื้นที่เพื่อการเรียนการสอน ปีการศึกษา พ.ศ.2558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</si>
  <si>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</si>
  <si>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</si>
  <si>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</si>
  <si>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</si>
  <si>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</si>
  <si>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</si>
  <si>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</si>
  <si>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</si>
  <si>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</si>
  <si>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</si>
  <si>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</si>
  <si>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</si>
  <si>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</si>
  <si>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</si>
  <si>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</si>
  <si>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</si>
  <si>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</si>
  <si>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</si>
  <si>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</si>
  <si>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</si>
  <si>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</si>
  <si>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</si>
  <si>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</si>
  <si>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</si>
  <si>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</si>
  <si>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</si>
  <si>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</si>
  <si>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ศูนย์วิทยาศาสตร์ (อาคาร 9)</t>
  </si>
  <si>
    <t>ห้องเรียนบรรยาย</t>
  </si>
  <si>
    <t>ห้อง Lab</t>
  </si>
  <si>
    <t>อาคาร 9</t>
  </si>
  <si>
    <t xml:space="preserve">ศูนย์วิทยาศาสตร์ </t>
  </si>
  <si>
    <t>ห้องปฏิบัติการ</t>
  </si>
  <si>
    <t>ชื่ออาคาร : ศูนย์วิทยาศาสตร์ (อาคาร 9)</t>
  </si>
  <si>
    <t>ผลรวมการวิเคราะห์ฯ</t>
  </si>
  <si>
    <t>ห้องคอมพิวเตอร์</t>
  </si>
  <si>
    <t>ห้อง Lab เคมี</t>
  </si>
  <si>
    <t>ไม่มีตารางเรียน อยู่ระหว่างปรับปรุงห้อง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</si>
</sst>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87" fontId="11" fillId="0" borderId="17" xfId="1" applyNumberFormat="1" applyFont="1" applyBorder="1" applyAlignment="1">
      <alignment horizontal="center" vertical="center"/>
    </xf>
    <xf numFmtId="0" fontId="11" fillId="0" borderId="17" xfId="0" applyNumberFormat="1" applyFont="1" applyFill="1" applyBorder="1"/>
    <xf numFmtId="43" fontId="11" fillId="0" borderId="17" xfId="1" applyFont="1" applyBorder="1"/>
    <xf numFmtId="0" fontId="11" fillId="8" borderId="17" xfId="0" applyFont="1" applyFill="1" applyBorder="1"/>
    <xf numFmtId="188" fontId="11" fillId="8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2" fontId="12" fillId="2" borderId="17" xfId="0" applyNumberFormat="1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187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Fill="1" applyBorder="1"/>
    <xf numFmtId="43" fontId="11" fillId="0" borderId="20" xfId="1" applyFont="1" applyBorder="1"/>
    <xf numFmtId="0" fontId="11" fillId="8" borderId="20" xfId="0" applyFont="1" applyFill="1" applyBorder="1"/>
    <xf numFmtId="188" fontId="11" fillId="8" borderId="20" xfId="1" applyNumberFormat="1" applyFont="1" applyFill="1" applyBorder="1"/>
    <xf numFmtId="2" fontId="11" fillId="0" borderId="20" xfId="0" applyNumberFormat="1" applyFont="1" applyBorder="1"/>
    <xf numFmtId="43" fontId="12" fillId="2" borderId="20" xfId="0" applyNumberFormat="1" applyFont="1" applyFill="1" applyBorder="1"/>
    <xf numFmtId="2" fontId="12" fillId="2" borderId="20" xfId="0" applyNumberFormat="1" applyFont="1" applyFill="1" applyBorder="1"/>
    <xf numFmtId="0" fontId="11" fillId="8" borderId="17" xfId="0" applyFont="1" applyFill="1" applyBorder="1" applyAlignment="1">
      <alignment horizontal="center"/>
    </xf>
    <xf numFmtId="43" fontId="11" fillId="8" borderId="17" xfId="0" applyNumberFormat="1" applyFont="1" applyFill="1" applyBorder="1"/>
    <xf numFmtId="0" fontId="11" fillId="8" borderId="20" xfId="0" applyFont="1" applyFill="1" applyBorder="1" applyAlignment="1">
      <alignment horizontal="center"/>
    </xf>
    <xf numFmtId="43" fontId="11" fillId="8" borderId="20" xfId="0" applyNumberFormat="1" applyFont="1" applyFill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43" fontId="11" fillId="8" borderId="20" xfId="1" applyFont="1" applyFill="1" applyBorder="1"/>
    <xf numFmtId="43" fontId="12" fillId="2" borderId="20" xfId="1" applyFont="1" applyFill="1" applyBorder="1"/>
    <xf numFmtId="43" fontId="11" fillId="0" borderId="20" xfId="1" applyFont="1" applyFill="1" applyBorder="1"/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43" fontId="12" fillId="14" borderId="10" xfId="1" applyFont="1" applyFill="1" applyBorder="1" applyAlignment="1">
      <alignment horizontal="center"/>
    </xf>
    <xf numFmtId="188" fontId="12" fillId="14" borderId="10" xfId="1" applyNumberFormat="1" applyFont="1" applyFill="1" applyBorder="1" applyAlignment="1">
      <alignment horizontal="center"/>
    </xf>
    <xf numFmtId="43" fontId="12" fillId="14" borderId="3" xfId="1" applyFont="1" applyFill="1" applyBorder="1"/>
    <xf numFmtId="3" fontId="4" fillId="0" borderId="19" xfId="0" applyNumberFormat="1" applyFont="1" applyFill="1" applyBorder="1" applyAlignment="1"/>
    <xf numFmtId="3" fontId="4" fillId="0" borderId="8" xfId="0" applyNumberFormat="1" applyFont="1" applyFill="1" applyBorder="1" applyAlignment="1"/>
    <xf numFmtId="3" fontId="18" fillId="8" borderId="8" xfId="0" applyNumberFormat="1" applyFont="1" applyFill="1" applyBorder="1" applyAlignment="1"/>
    <xf numFmtId="3" fontId="4" fillId="0" borderId="33" xfId="0" applyNumberFormat="1" applyFont="1" applyFill="1" applyBorder="1" applyAlignment="1"/>
    <xf numFmtId="3" fontId="4" fillId="8" borderId="33" xfId="0" applyNumberFormat="1" applyFont="1" applyFill="1" applyBorder="1" applyAlignment="1"/>
    <xf numFmtId="3" fontId="4" fillId="0" borderId="33" xfId="0" applyNumberFormat="1" applyFont="1" applyFill="1" applyBorder="1" applyAlignment="1">
      <alignment horizontal="center"/>
    </xf>
    <xf numFmtId="188" fontId="3" fillId="0" borderId="0" xfId="1" applyNumberFormat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3" fontId="4" fillId="9" borderId="15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4" fillId="13" borderId="32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8" fillId="14" borderId="9" xfId="0" applyNumberFormat="1" applyFont="1" applyFill="1" applyBorder="1" applyAlignment="1">
      <alignment horizontal="center"/>
    </xf>
    <xf numFmtId="3" fontId="8" fillId="14" borderId="12" xfId="0" applyNumberFormat="1" applyFont="1" applyFill="1" applyBorder="1" applyAlignment="1">
      <alignment horizontal="center"/>
    </xf>
    <xf numFmtId="3" fontId="8" fillId="14" borderId="10" xfId="0" applyNumberFormat="1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31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1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3" fontId="4" fillId="10" borderId="15" xfId="0" applyNumberFormat="1" applyFont="1" applyFill="1" applyBorder="1" applyAlignment="1">
      <alignment horizontal="center"/>
    </xf>
    <xf numFmtId="3" fontId="4" fillId="10" borderId="30" xfId="0" applyNumberFormat="1" applyFont="1" applyFill="1" applyBorder="1" applyAlignment="1">
      <alignment horizontal="center"/>
    </xf>
    <xf numFmtId="3" fontId="4" fillId="10" borderId="16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7" sqref="B7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39" t="s">
        <v>53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2:13" x14ac:dyDescent="0.3">
      <c r="M3" s="13"/>
    </row>
    <row r="4" spans="2:13" ht="31.5" customHeight="1" x14ac:dyDescent="0.3">
      <c r="B4" s="148" t="s">
        <v>14</v>
      </c>
      <c r="C4" s="141" t="s">
        <v>31</v>
      </c>
      <c r="D4" s="141" t="s">
        <v>19</v>
      </c>
      <c r="E4" s="141" t="s">
        <v>20</v>
      </c>
      <c r="F4" s="141" t="s">
        <v>22</v>
      </c>
      <c r="G4" s="148" t="s">
        <v>30</v>
      </c>
      <c r="H4" s="147" t="s">
        <v>21</v>
      </c>
      <c r="I4" s="147"/>
      <c r="J4" s="147"/>
      <c r="K4" s="147"/>
      <c r="L4" s="147"/>
      <c r="M4" s="149" t="s">
        <v>5</v>
      </c>
    </row>
    <row r="5" spans="2:13" s="2" customFormat="1" ht="37.5" x14ac:dyDescent="0.2">
      <c r="B5" s="148"/>
      <c r="C5" s="142"/>
      <c r="D5" s="143"/>
      <c r="E5" s="143"/>
      <c r="F5" s="142"/>
      <c r="G5" s="148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49"/>
    </row>
    <row r="6" spans="2:13" x14ac:dyDescent="0.3">
      <c r="B6" s="17" t="s">
        <v>101</v>
      </c>
      <c r="C6" s="3"/>
      <c r="D6" s="20"/>
      <c r="E6" s="20"/>
      <c r="F6" s="5"/>
      <c r="G6" s="28">
        <f t="shared" ref="G6" si="0">SUM(H6:L6)</f>
        <v>1088</v>
      </c>
      <c r="H6" s="27">
        <f>SUM(A02_พท.ห้อง!G7,A02_พท.ห้อง!G12)</f>
        <v>92</v>
      </c>
      <c r="I6" s="28">
        <f>SUM(A02_พท.ห้อง!G6,A02_พท.ห้อง!G8:G11,A02_พท.ห้อง!G13:G20)</f>
        <v>996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44" t="s">
        <v>2</v>
      </c>
      <c r="C22" s="145"/>
      <c r="D22" s="145"/>
      <c r="E22" s="145"/>
      <c r="F22" s="146"/>
      <c r="G22" s="34">
        <f t="shared" ref="G22:L22" si="1">SUM(G6:G21)</f>
        <v>1088</v>
      </c>
      <c r="H22" s="34">
        <f t="shared" si="1"/>
        <v>92</v>
      </c>
      <c r="I22" s="34">
        <f t="shared" si="1"/>
        <v>996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78740157480314965" bottom="0.19685039370078741" header="0.27559055118110237" footer="0.15748031496062992"/>
  <pageSetup paperSize="9" scale="98" orientation="landscape" r:id="rId1"/>
  <headerFooter alignWithMargins="0">
    <oddFooter>&amp;R&amp;"TH SarabunPSK,ธรรมดา"&amp;14&amp;F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4"/>
  <sheetViews>
    <sheetView workbookViewId="0">
      <pane ySplit="5" topLeftCell="A6" activePane="bottomLeft" state="frozen"/>
      <selection pane="bottomLeft" activeCell="A9" sqref="A9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13.4257812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10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10" ht="52.5" customHeight="1" x14ac:dyDescent="0.3">
      <c r="A2" s="139" t="s">
        <v>52</v>
      </c>
      <c r="B2" s="140"/>
      <c r="C2" s="140"/>
      <c r="D2" s="140"/>
      <c r="E2" s="140"/>
      <c r="F2" s="140"/>
      <c r="G2" s="140"/>
      <c r="H2" s="140"/>
      <c r="I2" s="140"/>
    </row>
    <row r="3" spans="1:10" x14ac:dyDescent="0.3">
      <c r="A3" s="16" t="s">
        <v>101</v>
      </c>
    </row>
    <row r="4" spans="1:10" s="2" customFormat="1" x14ac:dyDescent="0.2">
      <c r="A4" s="150" t="s">
        <v>50</v>
      </c>
      <c r="B4" s="150" t="s">
        <v>23</v>
      </c>
      <c r="C4" s="150"/>
      <c r="D4" s="150"/>
      <c r="E4" s="150"/>
      <c r="F4" s="150"/>
      <c r="G4" s="150" t="s">
        <v>13</v>
      </c>
      <c r="H4" s="150" t="s">
        <v>12</v>
      </c>
      <c r="I4" s="150" t="s">
        <v>5</v>
      </c>
    </row>
    <row r="5" spans="1:10" ht="60.75" x14ac:dyDescent="0.3">
      <c r="A5" s="150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50"/>
      <c r="H5" s="150"/>
      <c r="I5" s="150"/>
    </row>
    <row r="6" spans="1:10" x14ac:dyDescent="0.3">
      <c r="A6" s="38">
        <v>9103</v>
      </c>
      <c r="B6" s="31"/>
      <c r="C6" s="3" t="s">
        <v>51</v>
      </c>
      <c r="D6" s="3"/>
      <c r="E6" s="3"/>
      <c r="F6" s="3"/>
      <c r="G6" s="31">
        <v>108</v>
      </c>
      <c r="H6" s="3">
        <v>40</v>
      </c>
      <c r="I6" s="18" t="s">
        <v>109</v>
      </c>
    </row>
    <row r="7" spans="1:10" x14ac:dyDescent="0.3">
      <c r="A7" s="38">
        <v>9104</v>
      </c>
      <c r="B7" s="31" t="s">
        <v>51</v>
      </c>
      <c r="C7" s="3"/>
      <c r="D7" s="3"/>
      <c r="E7" s="3"/>
      <c r="F7" s="3"/>
      <c r="G7" s="31">
        <v>64</v>
      </c>
      <c r="H7" s="3">
        <v>100</v>
      </c>
      <c r="I7" s="18" t="s">
        <v>102</v>
      </c>
    </row>
    <row r="8" spans="1:10" x14ac:dyDescent="0.3">
      <c r="A8" s="38">
        <v>9201</v>
      </c>
      <c r="B8" s="31"/>
      <c r="C8" s="3" t="s">
        <v>51</v>
      </c>
      <c r="D8" s="3"/>
      <c r="E8" s="3"/>
      <c r="F8" s="3"/>
      <c r="G8" s="31">
        <v>66</v>
      </c>
      <c r="H8" s="3">
        <v>50</v>
      </c>
      <c r="I8" s="18" t="s">
        <v>103</v>
      </c>
    </row>
    <row r="9" spans="1:10" x14ac:dyDescent="0.3">
      <c r="A9" s="38">
        <v>9205</v>
      </c>
      <c r="B9" s="31"/>
      <c r="C9" s="3" t="s">
        <v>51</v>
      </c>
      <c r="D9" s="3"/>
      <c r="E9" s="3"/>
      <c r="F9" s="3"/>
      <c r="G9" s="31">
        <v>66</v>
      </c>
      <c r="H9" s="3">
        <v>30</v>
      </c>
      <c r="I9" s="18" t="s">
        <v>103</v>
      </c>
    </row>
    <row r="10" spans="1:10" x14ac:dyDescent="0.3">
      <c r="A10" s="38">
        <v>9217</v>
      </c>
      <c r="B10" s="31"/>
      <c r="C10" s="3" t="s">
        <v>51</v>
      </c>
      <c r="D10" s="3"/>
      <c r="E10" s="3"/>
      <c r="F10" s="3"/>
      <c r="G10" s="31">
        <v>64</v>
      </c>
      <c r="H10" s="3">
        <v>24</v>
      </c>
      <c r="I10" s="18" t="s">
        <v>103</v>
      </c>
      <c r="J10" s="44"/>
    </row>
    <row r="11" spans="1:10" x14ac:dyDescent="0.3">
      <c r="A11" s="38">
        <v>9219</v>
      </c>
      <c r="B11" s="31"/>
      <c r="C11" s="3" t="s">
        <v>51</v>
      </c>
      <c r="D11" s="3"/>
      <c r="E11" s="3"/>
      <c r="F11" s="3"/>
      <c r="G11" s="31">
        <v>64</v>
      </c>
      <c r="H11" s="3">
        <v>40</v>
      </c>
      <c r="I11" s="18" t="s">
        <v>103</v>
      </c>
    </row>
    <row r="12" spans="1:10" x14ac:dyDescent="0.3">
      <c r="A12" s="38">
        <v>9223</v>
      </c>
      <c r="B12" s="31" t="s">
        <v>51</v>
      </c>
      <c r="C12" s="3"/>
      <c r="D12" s="3"/>
      <c r="E12" s="3"/>
      <c r="F12" s="3"/>
      <c r="G12" s="31">
        <v>28</v>
      </c>
      <c r="H12" s="3">
        <v>30</v>
      </c>
      <c r="I12" s="18" t="s">
        <v>102</v>
      </c>
    </row>
    <row r="13" spans="1:10" x14ac:dyDescent="0.3">
      <c r="A13" s="38">
        <v>9301</v>
      </c>
      <c r="B13" s="31"/>
      <c r="C13" s="3" t="s">
        <v>51</v>
      </c>
      <c r="D13" s="3"/>
      <c r="E13" s="3"/>
      <c r="F13" s="3"/>
      <c r="G13" s="31">
        <v>108</v>
      </c>
      <c r="H13" s="3">
        <v>50</v>
      </c>
      <c r="I13" s="18" t="s">
        <v>110</v>
      </c>
      <c r="J13" s="44"/>
    </row>
    <row r="14" spans="1:10" x14ac:dyDescent="0.3">
      <c r="A14" s="38">
        <v>9305</v>
      </c>
      <c r="B14" s="31"/>
      <c r="C14" s="3" t="s">
        <v>51</v>
      </c>
      <c r="D14" s="3"/>
      <c r="E14" s="3"/>
      <c r="F14" s="3"/>
      <c r="G14" s="31">
        <v>84</v>
      </c>
      <c r="H14" s="3">
        <v>40</v>
      </c>
      <c r="I14" s="18" t="s">
        <v>110</v>
      </c>
      <c r="J14" s="44"/>
    </row>
    <row r="15" spans="1:10" x14ac:dyDescent="0.3">
      <c r="A15" s="38">
        <v>9312</v>
      </c>
      <c r="B15" s="31"/>
      <c r="C15" s="3" t="s">
        <v>51</v>
      </c>
      <c r="D15" s="3"/>
      <c r="E15" s="3"/>
      <c r="F15" s="3"/>
      <c r="G15" s="31">
        <v>84</v>
      </c>
      <c r="H15" s="3">
        <v>40</v>
      </c>
      <c r="I15" s="18" t="s">
        <v>110</v>
      </c>
      <c r="J15" s="44"/>
    </row>
    <row r="16" spans="1:10" x14ac:dyDescent="0.3">
      <c r="A16" s="38">
        <v>9314</v>
      </c>
      <c r="B16" s="31"/>
      <c r="C16" s="3" t="s">
        <v>51</v>
      </c>
      <c r="D16" s="3"/>
      <c r="E16" s="3"/>
      <c r="F16" s="3"/>
      <c r="G16" s="31">
        <v>44</v>
      </c>
      <c r="H16" s="3">
        <v>25</v>
      </c>
      <c r="I16" s="18" t="s">
        <v>110</v>
      </c>
    </row>
    <row r="17" spans="1:9" x14ac:dyDescent="0.3">
      <c r="A17" s="38">
        <v>9322</v>
      </c>
      <c r="B17" s="31"/>
      <c r="C17" s="3" t="s">
        <v>51</v>
      </c>
      <c r="D17" s="3"/>
      <c r="E17" s="3"/>
      <c r="F17" s="3"/>
      <c r="G17" s="31">
        <v>84</v>
      </c>
      <c r="H17" s="3">
        <v>40</v>
      </c>
      <c r="I17" s="18" t="s">
        <v>103</v>
      </c>
    </row>
    <row r="18" spans="1:9" x14ac:dyDescent="0.3">
      <c r="A18" s="38">
        <v>9401</v>
      </c>
      <c r="B18" s="31"/>
      <c r="C18" s="3" t="s">
        <v>51</v>
      </c>
      <c r="D18" s="3"/>
      <c r="E18" s="3"/>
      <c r="F18" s="3"/>
      <c r="G18" s="31">
        <v>72</v>
      </c>
      <c r="H18" s="3">
        <v>50</v>
      </c>
      <c r="I18" s="18" t="s">
        <v>103</v>
      </c>
    </row>
    <row r="19" spans="1:9" x14ac:dyDescent="0.3">
      <c r="A19" s="38">
        <v>9405</v>
      </c>
      <c r="B19" s="31"/>
      <c r="C19" s="3" t="s">
        <v>51</v>
      </c>
      <c r="D19" s="3"/>
      <c r="E19" s="3"/>
      <c r="F19" s="3"/>
      <c r="G19" s="31">
        <v>108</v>
      </c>
      <c r="H19" s="3">
        <v>50</v>
      </c>
      <c r="I19" s="18" t="s">
        <v>103</v>
      </c>
    </row>
    <row r="20" spans="1:9" x14ac:dyDescent="0.3">
      <c r="A20" s="38">
        <v>9416</v>
      </c>
      <c r="B20" s="31"/>
      <c r="C20" s="3" t="s">
        <v>51</v>
      </c>
      <c r="D20" s="3"/>
      <c r="E20" s="3"/>
      <c r="F20" s="3"/>
      <c r="G20" s="31">
        <v>44</v>
      </c>
      <c r="H20" s="3">
        <v>40</v>
      </c>
      <c r="I20" s="18" t="s">
        <v>103</v>
      </c>
    </row>
    <row r="21" spans="1:9" s="16" customFormat="1" x14ac:dyDescent="0.3">
      <c r="A21" s="33" t="s">
        <v>2</v>
      </c>
      <c r="B21" s="33"/>
      <c r="C21" s="33"/>
      <c r="D21" s="33"/>
      <c r="E21" s="33"/>
      <c r="F21" s="33"/>
      <c r="G21" s="34">
        <f>SUM(G6:G20)</f>
        <v>1088</v>
      </c>
      <c r="H21" s="32">
        <f>SUM(H6:H20)</f>
        <v>649</v>
      </c>
      <c r="I21" s="33"/>
    </row>
    <row r="23" spans="1:9" x14ac:dyDescent="0.3">
      <c r="A23" s="16"/>
      <c r="G23" s="36"/>
    </row>
    <row r="24" spans="1:9" x14ac:dyDescent="0.3">
      <c r="G24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78740157480314965" bottom="0.31496062992125984" header="0.27559055118110237" footer="0.19685039370078741"/>
  <pageSetup paperSize="9" orientation="portrait" r:id="rId1"/>
  <headerFooter alignWithMargins="0">
    <oddFooter>&amp;R&amp;"TH SarabunPSK,ธรรมดา"&amp;14&amp;F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19"/>
  <sheetViews>
    <sheetView view="pageBreakPreview" zoomScaleNormal="100" zoomScaleSheetLayoutView="100" workbookViewId="0">
      <selection activeCell="B322" sqref="B322"/>
    </sheetView>
  </sheetViews>
  <sheetFormatPr defaultRowHeight="18.75" x14ac:dyDescent="0.3"/>
  <cols>
    <col min="1" max="1" width="11.85546875" style="1" customWidth="1"/>
    <col min="2" max="2" width="10.285156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11.5703125" style="79" bestFit="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21" t="s">
        <v>32</v>
      </c>
    </row>
    <row r="2" spans="1:19" s="45" customFormat="1" ht="23.25" x14ac:dyDescent="0.2">
      <c r="A2" s="186" t="s">
        <v>54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9" s="57" customFormat="1" ht="21" x14ac:dyDescent="0.35">
      <c r="A3" s="6" t="s">
        <v>74</v>
      </c>
      <c r="B3" s="6" t="s">
        <v>105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22"/>
    </row>
    <row r="4" spans="1:19" s="8" customFormat="1" ht="21" x14ac:dyDescent="0.35">
      <c r="A4" s="7" t="s">
        <v>14</v>
      </c>
      <c r="B4" s="189" t="s">
        <v>104</v>
      </c>
      <c r="C4" s="189"/>
      <c r="D4" s="189"/>
      <c r="E4" s="7"/>
      <c r="G4" s="9"/>
      <c r="H4" s="14"/>
      <c r="I4" s="9"/>
      <c r="J4" s="9"/>
      <c r="K4" s="9"/>
      <c r="L4" s="9"/>
      <c r="M4" s="9"/>
      <c r="N4" s="9"/>
      <c r="O4" s="9"/>
      <c r="P4" s="123"/>
    </row>
    <row r="5" spans="1:19" s="8" customFormat="1" ht="21" x14ac:dyDescent="0.35">
      <c r="A5" s="58" t="s">
        <v>89</v>
      </c>
      <c r="B5" s="58">
        <v>9103</v>
      </c>
      <c r="C5" s="58"/>
      <c r="D5" s="58"/>
      <c r="E5" s="58"/>
      <c r="H5" s="41"/>
      <c r="I5" s="9"/>
      <c r="J5" s="9"/>
      <c r="K5" s="9"/>
      <c r="L5" s="9"/>
      <c r="M5" s="9"/>
      <c r="P5" s="123"/>
    </row>
    <row r="6" spans="1:19" x14ac:dyDescent="0.3">
      <c r="A6" s="42" t="s">
        <v>7</v>
      </c>
      <c r="C6" s="71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51" t="s">
        <v>0</v>
      </c>
      <c r="B7" s="53" t="s">
        <v>75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53" t="s">
        <v>2</v>
      </c>
    </row>
    <row r="8" spans="1:19" s="44" customFormat="1" x14ac:dyDescent="0.3">
      <c r="A8" s="152"/>
      <c r="B8" s="54" t="s">
        <v>1</v>
      </c>
      <c r="C8" s="55" t="s">
        <v>76</v>
      </c>
      <c r="D8" s="55" t="s">
        <v>77</v>
      </c>
      <c r="E8" s="55" t="s">
        <v>78</v>
      </c>
      <c r="F8" s="55" t="s">
        <v>79</v>
      </c>
      <c r="G8" s="55" t="s">
        <v>80</v>
      </c>
      <c r="H8" s="55" t="s">
        <v>81</v>
      </c>
      <c r="I8" s="55" t="s">
        <v>82</v>
      </c>
      <c r="J8" s="55" t="s">
        <v>83</v>
      </c>
      <c r="K8" s="55" t="s">
        <v>84</v>
      </c>
      <c r="L8" s="55" t="s">
        <v>85</v>
      </c>
      <c r="M8" s="55" t="s">
        <v>86</v>
      </c>
      <c r="N8" s="55" t="s">
        <v>87</v>
      </c>
      <c r="O8" s="55" t="s">
        <v>88</v>
      </c>
      <c r="P8" s="154"/>
      <c r="S8" s="46"/>
    </row>
    <row r="9" spans="1:19" s="44" customFormat="1" x14ac:dyDescent="0.3">
      <c r="A9" s="187" t="s">
        <v>24</v>
      </c>
      <c r="B9" s="187"/>
      <c r="C9" s="47"/>
      <c r="D9" s="155">
        <v>40</v>
      </c>
      <c r="E9" s="156"/>
      <c r="F9" s="156"/>
      <c r="G9" s="157"/>
      <c r="H9" s="59"/>
      <c r="I9" s="155">
        <v>36</v>
      </c>
      <c r="J9" s="156"/>
      <c r="K9" s="156"/>
      <c r="L9" s="156"/>
      <c r="M9" s="157"/>
      <c r="N9" s="111"/>
      <c r="O9" s="111"/>
      <c r="P9" s="124">
        <f>SUM(C9:O9)</f>
        <v>76</v>
      </c>
      <c r="S9" s="46"/>
    </row>
    <row r="10" spans="1:19" s="44" customFormat="1" x14ac:dyDescent="0.3">
      <c r="A10" s="188" t="s">
        <v>25</v>
      </c>
      <c r="B10" s="188"/>
      <c r="C10" s="48"/>
      <c r="D10" s="158">
        <v>32</v>
      </c>
      <c r="E10" s="159"/>
      <c r="F10" s="159"/>
      <c r="G10" s="160"/>
      <c r="H10" s="60"/>
      <c r="I10" s="158">
        <v>27</v>
      </c>
      <c r="J10" s="159"/>
      <c r="K10" s="159"/>
      <c r="L10" s="159"/>
      <c r="M10" s="160"/>
      <c r="N10" s="48"/>
      <c r="O10" s="48"/>
      <c r="P10" s="125">
        <f t="shared" ref="P10:P14" si="0">SUM(C10:O10)</f>
        <v>59</v>
      </c>
      <c r="S10" s="46"/>
    </row>
    <row r="11" spans="1:19" s="44" customFormat="1" x14ac:dyDescent="0.3">
      <c r="A11" s="188" t="s">
        <v>26</v>
      </c>
      <c r="B11" s="188"/>
      <c r="C11" s="48"/>
      <c r="D11" s="176">
        <v>40</v>
      </c>
      <c r="E11" s="177"/>
      <c r="F11" s="177"/>
      <c r="G11" s="178"/>
      <c r="H11" s="61"/>
      <c r="I11" s="176">
        <v>30</v>
      </c>
      <c r="J11" s="177"/>
      <c r="K11" s="177"/>
      <c r="L11" s="177"/>
      <c r="M11" s="178"/>
      <c r="N11" s="49"/>
      <c r="O11" s="48"/>
      <c r="P11" s="125">
        <f t="shared" si="0"/>
        <v>70</v>
      </c>
      <c r="S11" s="46"/>
    </row>
    <row r="12" spans="1:19" s="44" customFormat="1" x14ac:dyDescent="0.3">
      <c r="A12" s="188" t="s">
        <v>27</v>
      </c>
      <c r="B12" s="188"/>
      <c r="C12" s="48"/>
      <c r="D12" s="169">
        <v>43</v>
      </c>
      <c r="E12" s="170"/>
      <c r="F12" s="170"/>
      <c r="G12" s="171"/>
      <c r="H12" s="61"/>
      <c r="I12" s="169">
        <v>37</v>
      </c>
      <c r="J12" s="170"/>
      <c r="K12" s="170"/>
      <c r="L12" s="170"/>
      <c r="M12" s="171"/>
      <c r="N12" s="48"/>
      <c r="O12" s="48"/>
      <c r="P12" s="125">
        <f t="shared" si="0"/>
        <v>80</v>
      </c>
      <c r="S12" s="46"/>
    </row>
    <row r="13" spans="1:19" s="44" customFormat="1" x14ac:dyDescent="0.3">
      <c r="A13" s="190" t="s">
        <v>28</v>
      </c>
      <c r="B13" s="190"/>
      <c r="C13" s="50"/>
      <c r="D13" s="50"/>
      <c r="E13" s="51"/>
      <c r="F13" s="51"/>
      <c r="G13" s="51"/>
      <c r="H13" s="62"/>
      <c r="I13" s="51"/>
      <c r="J13" s="51"/>
      <c r="K13" s="51"/>
      <c r="L13" s="51"/>
      <c r="M13" s="50"/>
      <c r="N13" s="50"/>
      <c r="O13" s="50"/>
      <c r="P13" s="125">
        <f t="shared" si="0"/>
        <v>0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f>SUM(D9:G12)</f>
        <v>155</v>
      </c>
      <c r="E14" s="66">
        <f>SUM(D9:G12)</f>
        <v>155</v>
      </c>
      <c r="F14" s="66">
        <f>SUM(D9:G12)</f>
        <v>155</v>
      </c>
      <c r="G14" s="66">
        <f>SUM(D9:G12)</f>
        <v>155</v>
      </c>
      <c r="H14" s="67"/>
      <c r="I14" s="65">
        <f>SUM(I9:L12)</f>
        <v>130</v>
      </c>
      <c r="J14" s="65">
        <f>SUM(I9:L12)</f>
        <v>130</v>
      </c>
      <c r="K14" s="65">
        <f>SUM(I9:L12)</f>
        <v>130</v>
      </c>
      <c r="L14" s="65">
        <f>SUM(I9:L12)</f>
        <v>130</v>
      </c>
      <c r="M14" s="65">
        <f>SUM(I9:M12)</f>
        <v>130</v>
      </c>
      <c r="N14" s="65">
        <v>0</v>
      </c>
      <c r="O14" s="65">
        <v>0</v>
      </c>
      <c r="P14" s="65">
        <f t="shared" si="0"/>
        <v>1270</v>
      </c>
    </row>
    <row r="15" spans="1:19" s="44" customFormat="1" x14ac:dyDescent="0.3">
      <c r="A15" s="68" t="s">
        <v>4</v>
      </c>
      <c r="B15" s="69"/>
      <c r="C15" s="70">
        <v>0</v>
      </c>
      <c r="D15" s="70">
        <f>COUNTA(D9:G12)</f>
        <v>4</v>
      </c>
      <c r="E15" s="70">
        <f>COUNTA(D9:G12)</f>
        <v>4</v>
      </c>
      <c r="F15" s="70">
        <f>COUNTA(D9:G12)</f>
        <v>4</v>
      </c>
      <c r="G15" s="70">
        <f>COUNTA(D9:G12)</f>
        <v>4</v>
      </c>
      <c r="H15" s="67"/>
      <c r="I15" s="70">
        <f>COUNTA(I9:L12)</f>
        <v>4</v>
      </c>
      <c r="J15" s="70">
        <f>COUNTA(I9:L12)</f>
        <v>4</v>
      </c>
      <c r="K15" s="70">
        <f>COUNTA(I9:L12)</f>
        <v>4</v>
      </c>
      <c r="L15" s="70">
        <f>COUNTA(I9:L12)</f>
        <v>4</v>
      </c>
      <c r="M15" s="70">
        <v>4</v>
      </c>
      <c r="N15" s="70">
        <v>0</v>
      </c>
      <c r="O15" s="70">
        <v>0</v>
      </c>
      <c r="P15" s="70">
        <f>IF(SUM(C15:O15)&gt;35,35,SUM(C15:O15))</f>
        <v>35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1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9"/>
    </row>
    <row r="17" spans="1:19" x14ac:dyDescent="0.3">
      <c r="A17" s="151" t="s">
        <v>0</v>
      </c>
      <c r="B17" s="53" t="s">
        <v>75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53" t="s">
        <v>2</v>
      </c>
    </row>
    <row r="18" spans="1:19" x14ac:dyDescent="0.3">
      <c r="A18" s="152"/>
      <c r="B18" s="54" t="s">
        <v>1</v>
      </c>
      <c r="C18" s="55" t="s">
        <v>76</v>
      </c>
      <c r="D18" s="55" t="s">
        <v>77</v>
      </c>
      <c r="E18" s="55" t="s">
        <v>78</v>
      </c>
      <c r="F18" s="55" t="s">
        <v>79</v>
      </c>
      <c r="G18" s="55" t="s">
        <v>80</v>
      </c>
      <c r="H18" s="55" t="s">
        <v>81</v>
      </c>
      <c r="I18" s="55" t="s">
        <v>82</v>
      </c>
      <c r="J18" s="55" t="s">
        <v>83</v>
      </c>
      <c r="K18" s="55" t="s">
        <v>84</v>
      </c>
      <c r="L18" s="55" t="s">
        <v>85</v>
      </c>
      <c r="M18" s="55" t="s">
        <v>86</v>
      </c>
      <c r="N18" s="55" t="s">
        <v>87</v>
      </c>
      <c r="O18" s="55" t="s">
        <v>88</v>
      </c>
      <c r="P18" s="154"/>
    </row>
    <row r="19" spans="1:19" x14ac:dyDescent="0.3">
      <c r="A19" s="164" t="s">
        <v>24</v>
      </c>
      <c r="B19" s="165"/>
      <c r="C19" s="47"/>
      <c r="D19" s="155">
        <v>30</v>
      </c>
      <c r="E19" s="156"/>
      <c r="F19" s="156"/>
      <c r="G19" s="157"/>
      <c r="H19" s="59"/>
      <c r="I19" s="155">
        <v>40</v>
      </c>
      <c r="J19" s="156"/>
      <c r="K19" s="156"/>
      <c r="L19" s="157"/>
      <c r="M19" s="111"/>
      <c r="N19" s="111"/>
      <c r="O19" s="111"/>
      <c r="P19" s="124">
        <f>SUM(C19:O19)</f>
        <v>70</v>
      </c>
    </row>
    <row r="20" spans="1:19" x14ac:dyDescent="0.3">
      <c r="A20" s="172" t="s">
        <v>25</v>
      </c>
      <c r="B20" s="173"/>
      <c r="C20" s="48"/>
      <c r="D20" s="48"/>
      <c r="E20" s="49"/>
      <c r="F20" s="49"/>
      <c r="G20" s="49"/>
      <c r="H20" s="60"/>
      <c r="I20" s="49"/>
      <c r="J20" s="49"/>
      <c r="K20" s="49"/>
      <c r="L20" s="49"/>
      <c r="M20" s="48"/>
      <c r="N20" s="48"/>
      <c r="O20" s="48"/>
      <c r="P20" s="125">
        <f>SUM(C20:O20)</f>
        <v>0</v>
      </c>
    </row>
    <row r="21" spans="1:19" x14ac:dyDescent="0.3">
      <c r="A21" s="172" t="s">
        <v>26</v>
      </c>
      <c r="B21" s="173"/>
      <c r="C21" s="48"/>
      <c r="D21" s="176">
        <v>8</v>
      </c>
      <c r="E21" s="177"/>
      <c r="F21" s="177"/>
      <c r="G21" s="178"/>
      <c r="H21" s="61"/>
      <c r="I21" s="176">
        <v>46</v>
      </c>
      <c r="J21" s="177"/>
      <c r="K21" s="177"/>
      <c r="L21" s="178"/>
      <c r="M21" s="49"/>
      <c r="N21" s="49"/>
      <c r="O21" s="48"/>
      <c r="P21" s="125">
        <f t="shared" ref="P21:P23" si="1">SUM(C21:O21)</f>
        <v>54</v>
      </c>
    </row>
    <row r="22" spans="1:19" x14ac:dyDescent="0.3">
      <c r="A22" s="172" t="s">
        <v>27</v>
      </c>
      <c r="B22" s="173"/>
      <c r="C22" s="48"/>
      <c r="D22" s="169">
        <v>32</v>
      </c>
      <c r="E22" s="170"/>
      <c r="F22" s="170"/>
      <c r="G22" s="171"/>
      <c r="H22" s="61"/>
      <c r="I22" s="169">
        <v>29</v>
      </c>
      <c r="J22" s="170"/>
      <c r="K22" s="170"/>
      <c r="L22" s="171"/>
      <c r="M22" s="48"/>
      <c r="N22" s="48"/>
      <c r="O22" s="48"/>
      <c r="P22" s="125">
        <f>SUM(C22:O22)</f>
        <v>61</v>
      </c>
    </row>
    <row r="23" spans="1:19" x14ac:dyDescent="0.3">
      <c r="A23" s="174" t="s">
        <v>28</v>
      </c>
      <c r="B23" s="175"/>
      <c r="C23" s="50"/>
      <c r="D23" s="50"/>
      <c r="E23" s="51"/>
      <c r="F23" s="51"/>
      <c r="G23" s="51"/>
      <c r="H23" s="62"/>
      <c r="I23" s="51"/>
      <c r="J23" s="51"/>
      <c r="K23" s="51"/>
      <c r="L23" s="51"/>
      <c r="M23" s="50"/>
      <c r="N23" s="50"/>
      <c r="O23" s="50"/>
      <c r="P23" s="126">
        <f t="shared" si="1"/>
        <v>0</v>
      </c>
    </row>
    <row r="24" spans="1:19" x14ac:dyDescent="0.3">
      <c r="A24" s="63" t="s">
        <v>3</v>
      </c>
      <c r="B24" s="64"/>
      <c r="C24" s="65">
        <v>0</v>
      </c>
      <c r="D24" s="65">
        <f>SUM(D19,D21,D22)</f>
        <v>70</v>
      </c>
      <c r="E24" s="65">
        <f>SUM(D19,D21,D22)</f>
        <v>70</v>
      </c>
      <c r="F24" s="65">
        <f>SUM(D19,D21,D22)</f>
        <v>70</v>
      </c>
      <c r="G24" s="65">
        <f>SUM(D19,D21,D22)</f>
        <v>70</v>
      </c>
      <c r="H24" s="67"/>
      <c r="I24" s="65">
        <f>SUM(I19,I21,I22)</f>
        <v>115</v>
      </c>
      <c r="J24" s="65">
        <f>SUM(I19,I21,I22)</f>
        <v>115</v>
      </c>
      <c r="K24" s="65">
        <f>SUM(I19,I21,I22)</f>
        <v>115</v>
      </c>
      <c r="L24" s="65">
        <f>SUM(I19,I21,I22)</f>
        <v>115</v>
      </c>
      <c r="M24" s="65">
        <v>0</v>
      </c>
      <c r="N24" s="65">
        <v>0</v>
      </c>
      <c r="O24" s="65">
        <v>0</v>
      </c>
      <c r="P24" s="65">
        <f>SUM(C24:O24)</f>
        <v>740</v>
      </c>
    </row>
    <row r="25" spans="1:19" x14ac:dyDescent="0.3">
      <c r="A25" s="68" t="s">
        <v>4</v>
      </c>
      <c r="B25" s="69"/>
      <c r="C25" s="70">
        <v>0</v>
      </c>
      <c r="D25" s="70">
        <v>3</v>
      </c>
      <c r="E25" s="70">
        <v>3</v>
      </c>
      <c r="F25" s="70">
        <v>3</v>
      </c>
      <c r="G25" s="70">
        <v>3</v>
      </c>
      <c r="H25" s="67"/>
      <c r="I25" s="70">
        <v>3</v>
      </c>
      <c r="J25" s="70">
        <v>3</v>
      </c>
      <c r="K25" s="70">
        <v>3</v>
      </c>
      <c r="L25" s="70">
        <v>3</v>
      </c>
      <c r="M25" s="70">
        <v>0</v>
      </c>
      <c r="N25" s="70">
        <v>0</v>
      </c>
      <c r="O25" s="70">
        <v>0</v>
      </c>
      <c r="P25" s="70">
        <f>IF(SUM(C25:O25)&gt;35,35,SUM(C25:O25))</f>
        <v>24</v>
      </c>
    </row>
    <row r="26" spans="1:19" s="8" customFormat="1" ht="21" x14ac:dyDescent="0.35">
      <c r="A26" s="58" t="s">
        <v>89</v>
      </c>
      <c r="B26" s="58">
        <v>9104</v>
      </c>
      <c r="C26" s="58"/>
      <c r="D26" s="58"/>
      <c r="E26" s="58"/>
      <c r="F26" s="9"/>
      <c r="G26" s="9"/>
      <c r="H26" s="14"/>
      <c r="I26" s="9"/>
      <c r="J26" s="9"/>
      <c r="K26" s="9"/>
      <c r="L26" s="9"/>
      <c r="M26" s="9"/>
      <c r="N26" s="9"/>
      <c r="O26" s="9"/>
      <c r="P26" s="138"/>
    </row>
    <row r="27" spans="1:19" x14ac:dyDescent="0.3">
      <c r="A27" s="42" t="s">
        <v>7</v>
      </c>
      <c r="C27" s="71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51" t="s">
        <v>0</v>
      </c>
      <c r="B28" s="53" t="s">
        <v>75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53" t="s">
        <v>2</v>
      </c>
    </row>
    <row r="29" spans="1:19" s="44" customFormat="1" x14ac:dyDescent="0.3">
      <c r="A29" s="152"/>
      <c r="B29" s="54" t="s">
        <v>1</v>
      </c>
      <c r="C29" s="55" t="s">
        <v>76</v>
      </c>
      <c r="D29" s="55" t="s">
        <v>77</v>
      </c>
      <c r="E29" s="55" t="s">
        <v>78</v>
      </c>
      <c r="F29" s="55" t="s">
        <v>79</v>
      </c>
      <c r="G29" s="55" t="s">
        <v>80</v>
      </c>
      <c r="H29" s="55" t="s">
        <v>81</v>
      </c>
      <c r="I29" s="55" t="s">
        <v>82</v>
      </c>
      <c r="J29" s="55" t="s">
        <v>83</v>
      </c>
      <c r="K29" s="55" t="s">
        <v>84</v>
      </c>
      <c r="L29" s="55" t="s">
        <v>85</v>
      </c>
      <c r="M29" s="55" t="s">
        <v>86</v>
      </c>
      <c r="N29" s="55" t="s">
        <v>87</v>
      </c>
      <c r="O29" s="55" t="s">
        <v>88</v>
      </c>
      <c r="P29" s="154"/>
      <c r="S29" s="46"/>
    </row>
    <row r="30" spans="1:19" s="44" customFormat="1" x14ac:dyDescent="0.3">
      <c r="A30" s="164" t="s">
        <v>24</v>
      </c>
      <c r="B30" s="165"/>
      <c r="C30" s="47"/>
      <c r="D30" s="47"/>
      <c r="E30" s="155">
        <v>53</v>
      </c>
      <c r="F30" s="156"/>
      <c r="G30" s="157"/>
      <c r="H30" s="59"/>
      <c r="I30" s="155">
        <v>67</v>
      </c>
      <c r="J30" s="156"/>
      <c r="K30" s="157"/>
      <c r="L30" s="47"/>
      <c r="M30" s="111"/>
      <c r="N30" s="111"/>
      <c r="O30" s="111"/>
      <c r="P30" s="124">
        <f>SUM(C30:O30)</f>
        <v>120</v>
      </c>
      <c r="S30" s="46"/>
    </row>
    <row r="31" spans="1:19" s="44" customFormat="1" x14ac:dyDescent="0.3">
      <c r="A31" s="172" t="s">
        <v>25</v>
      </c>
      <c r="B31" s="173"/>
      <c r="C31" s="158">
        <v>96</v>
      </c>
      <c r="D31" s="159"/>
      <c r="E31" s="159"/>
      <c r="F31" s="159"/>
      <c r="G31" s="160"/>
      <c r="H31" s="60"/>
      <c r="I31" s="49"/>
      <c r="J31" s="49"/>
      <c r="K31" s="49"/>
      <c r="L31" s="49"/>
      <c r="M31" s="48"/>
      <c r="N31" s="48"/>
      <c r="O31" s="48"/>
      <c r="P31" s="125">
        <f>SUM(C31:O31)</f>
        <v>96</v>
      </c>
      <c r="S31" s="46"/>
    </row>
    <row r="32" spans="1:19" s="44" customFormat="1" x14ac:dyDescent="0.3">
      <c r="A32" s="172" t="s">
        <v>26</v>
      </c>
      <c r="B32" s="173"/>
      <c r="C32" s="48"/>
      <c r="D32" s="176">
        <v>26</v>
      </c>
      <c r="E32" s="177"/>
      <c r="F32" s="177"/>
      <c r="G32" s="178"/>
      <c r="H32" s="61"/>
      <c r="I32" s="176">
        <v>50</v>
      </c>
      <c r="J32" s="177"/>
      <c r="K32" s="177"/>
      <c r="L32" s="178"/>
      <c r="M32" s="49"/>
      <c r="N32" s="49"/>
      <c r="O32" s="48"/>
      <c r="P32" s="125">
        <f>SUM(C32:O32)</f>
        <v>76</v>
      </c>
      <c r="S32" s="46"/>
    </row>
    <row r="33" spans="1:19" s="44" customFormat="1" x14ac:dyDescent="0.3">
      <c r="A33" s="172" t="s">
        <v>27</v>
      </c>
      <c r="B33" s="173"/>
      <c r="C33" s="169">
        <v>50</v>
      </c>
      <c r="D33" s="170"/>
      <c r="E33" s="170"/>
      <c r="F33" s="170"/>
      <c r="G33" s="171"/>
      <c r="H33" s="61"/>
      <c r="I33" s="169">
        <v>31</v>
      </c>
      <c r="J33" s="170"/>
      <c r="K33" s="170"/>
      <c r="L33" s="171"/>
      <c r="M33" s="48"/>
      <c r="N33" s="48"/>
      <c r="O33" s="48"/>
      <c r="P33" s="125">
        <f t="shared" ref="P33:P34" si="2">SUM(C33:O33)</f>
        <v>81</v>
      </c>
      <c r="S33" s="46"/>
    </row>
    <row r="34" spans="1:19" s="44" customFormat="1" x14ac:dyDescent="0.3">
      <c r="A34" s="184" t="s">
        <v>28</v>
      </c>
      <c r="B34" s="185"/>
      <c r="C34" s="50"/>
      <c r="D34" s="50"/>
      <c r="E34" s="161">
        <v>50</v>
      </c>
      <c r="F34" s="162"/>
      <c r="G34" s="163"/>
      <c r="H34" s="62"/>
      <c r="I34" s="51"/>
      <c r="J34" s="51"/>
      <c r="K34" s="51"/>
      <c r="L34" s="51"/>
      <c r="M34" s="50"/>
      <c r="N34" s="50"/>
      <c r="O34" s="50"/>
      <c r="P34" s="127">
        <f t="shared" si="2"/>
        <v>50</v>
      </c>
      <c r="S34" s="46"/>
    </row>
    <row r="35" spans="1:19" s="42" customFormat="1" x14ac:dyDescent="0.3">
      <c r="A35" s="75" t="s">
        <v>3</v>
      </c>
      <c r="B35" s="75"/>
      <c r="C35" s="65">
        <f>SUM(C31,C33)</f>
        <v>146</v>
      </c>
      <c r="D35" s="65">
        <f>SUM(C31,D32,C33)</f>
        <v>172</v>
      </c>
      <c r="E35" s="65">
        <f>SUM(E30,C31,D32,C33,E34)</f>
        <v>275</v>
      </c>
      <c r="F35" s="65">
        <f>SUM(E30,C31,D32,C33,E34)</f>
        <v>275</v>
      </c>
      <c r="G35" s="65">
        <f>SUM(E30,C31,D32,C33,E34)</f>
        <v>275</v>
      </c>
      <c r="H35" s="67"/>
      <c r="I35" s="65">
        <f>SUM(I30,I32,I33)</f>
        <v>148</v>
      </c>
      <c r="J35" s="65">
        <f>SUM(I30,I32,I33)</f>
        <v>148</v>
      </c>
      <c r="K35" s="65">
        <f>SUM(I30,I32,I33)</f>
        <v>148</v>
      </c>
      <c r="L35" s="65">
        <f>SUM(I32,I33)</f>
        <v>81</v>
      </c>
      <c r="M35" s="65">
        <v>0</v>
      </c>
      <c r="N35" s="65">
        <v>0</v>
      </c>
      <c r="O35" s="65">
        <v>0</v>
      </c>
      <c r="P35" s="65">
        <f>SUM(C35:O35)</f>
        <v>1668</v>
      </c>
    </row>
    <row r="36" spans="1:19" s="42" customFormat="1" x14ac:dyDescent="0.3">
      <c r="A36" s="76" t="s">
        <v>4</v>
      </c>
      <c r="B36" s="76"/>
      <c r="C36" s="70">
        <v>2</v>
      </c>
      <c r="D36" s="70">
        <v>3</v>
      </c>
      <c r="E36" s="70">
        <f>COUNTA(E30,C31,D32,C33,E34)</f>
        <v>5</v>
      </c>
      <c r="F36" s="70">
        <v>5</v>
      </c>
      <c r="G36" s="70">
        <v>5</v>
      </c>
      <c r="H36" s="67"/>
      <c r="I36" s="70">
        <v>3</v>
      </c>
      <c r="J36" s="70">
        <v>3</v>
      </c>
      <c r="K36" s="70">
        <v>3</v>
      </c>
      <c r="L36" s="70">
        <v>2</v>
      </c>
      <c r="M36" s="70">
        <v>0</v>
      </c>
      <c r="N36" s="70">
        <v>0</v>
      </c>
      <c r="O36" s="70">
        <v>0</v>
      </c>
      <c r="P36" s="70">
        <f>IF(SUM(C36:O36)&gt;35,35,SUM(C36:O36))</f>
        <v>31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1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9"/>
    </row>
    <row r="38" spans="1:19" x14ac:dyDescent="0.3">
      <c r="A38" s="151" t="s">
        <v>0</v>
      </c>
      <c r="B38" s="53" t="s">
        <v>75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53" t="s">
        <v>2</v>
      </c>
    </row>
    <row r="39" spans="1:19" x14ac:dyDescent="0.3">
      <c r="A39" s="152"/>
      <c r="B39" s="54" t="s">
        <v>1</v>
      </c>
      <c r="C39" s="55" t="s">
        <v>76</v>
      </c>
      <c r="D39" s="55" t="s">
        <v>77</v>
      </c>
      <c r="E39" s="55" t="s">
        <v>78</v>
      </c>
      <c r="F39" s="55" t="s">
        <v>79</v>
      </c>
      <c r="G39" s="55" t="s">
        <v>80</v>
      </c>
      <c r="H39" s="55" t="s">
        <v>81</v>
      </c>
      <c r="I39" s="55" t="s">
        <v>82</v>
      </c>
      <c r="J39" s="55" t="s">
        <v>83</v>
      </c>
      <c r="K39" s="55" t="s">
        <v>84</v>
      </c>
      <c r="L39" s="55" t="s">
        <v>85</v>
      </c>
      <c r="M39" s="55" t="s">
        <v>86</v>
      </c>
      <c r="N39" s="55" t="s">
        <v>87</v>
      </c>
      <c r="O39" s="55" t="s">
        <v>88</v>
      </c>
      <c r="P39" s="154"/>
    </row>
    <row r="40" spans="1:19" x14ac:dyDescent="0.3">
      <c r="A40" s="164" t="s">
        <v>24</v>
      </c>
      <c r="B40" s="165"/>
      <c r="C40" s="47"/>
      <c r="D40" s="47"/>
      <c r="E40" s="155">
        <v>51</v>
      </c>
      <c r="F40" s="156"/>
      <c r="G40" s="157"/>
      <c r="H40" s="59"/>
      <c r="I40" s="155">
        <v>23</v>
      </c>
      <c r="J40" s="156"/>
      <c r="K40" s="157"/>
      <c r="L40" s="47"/>
      <c r="M40" s="155">
        <v>55</v>
      </c>
      <c r="N40" s="156"/>
      <c r="O40" s="157"/>
      <c r="P40" s="124">
        <f>SUM(C40:O40)</f>
        <v>129</v>
      </c>
    </row>
    <row r="41" spans="1:19" x14ac:dyDescent="0.3">
      <c r="A41" s="172" t="s">
        <v>25</v>
      </c>
      <c r="B41" s="173"/>
      <c r="C41" s="48"/>
      <c r="D41" s="158">
        <v>19</v>
      </c>
      <c r="E41" s="159"/>
      <c r="F41" s="159"/>
      <c r="G41" s="160"/>
      <c r="H41" s="60"/>
      <c r="I41" s="158">
        <v>42</v>
      </c>
      <c r="J41" s="159"/>
      <c r="K41" s="159"/>
      <c r="L41" s="159"/>
      <c r="M41" s="159"/>
      <c r="N41" s="160"/>
      <c r="O41" s="48"/>
      <c r="P41" s="125">
        <f>SUM(C41:O41)</f>
        <v>61</v>
      </c>
    </row>
    <row r="42" spans="1:19" x14ac:dyDescent="0.3">
      <c r="A42" s="172" t="s">
        <v>26</v>
      </c>
      <c r="B42" s="173"/>
      <c r="C42" s="176">
        <v>40</v>
      </c>
      <c r="D42" s="177"/>
      <c r="E42" s="177"/>
      <c r="F42" s="177"/>
      <c r="G42" s="178"/>
      <c r="H42" s="61"/>
      <c r="I42" s="176">
        <v>51</v>
      </c>
      <c r="J42" s="177"/>
      <c r="K42" s="177"/>
      <c r="L42" s="177"/>
      <c r="M42" s="177"/>
      <c r="N42" s="177"/>
      <c r="O42" s="178"/>
      <c r="P42" s="125">
        <f t="shared" ref="P42:P44" si="3">SUM(C42:O42)</f>
        <v>91</v>
      </c>
    </row>
    <row r="43" spans="1:19" x14ac:dyDescent="0.3">
      <c r="A43" s="172" t="s">
        <v>27</v>
      </c>
      <c r="B43" s="173"/>
      <c r="C43" s="48"/>
      <c r="D43" s="48"/>
      <c r="E43" s="49"/>
      <c r="F43" s="49"/>
      <c r="G43" s="49"/>
      <c r="H43" s="61"/>
      <c r="I43" s="169">
        <v>45</v>
      </c>
      <c r="J43" s="170"/>
      <c r="K43" s="171"/>
      <c r="L43" s="169">
        <v>51</v>
      </c>
      <c r="M43" s="170"/>
      <c r="N43" s="170"/>
      <c r="O43" s="171"/>
      <c r="P43" s="125">
        <f>SUM(C43:O43)</f>
        <v>96</v>
      </c>
    </row>
    <row r="44" spans="1:19" x14ac:dyDescent="0.3">
      <c r="A44" s="174" t="s">
        <v>28</v>
      </c>
      <c r="B44" s="175"/>
      <c r="C44" s="50"/>
      <c r="D44" s="50"/>
      <c r="E44" s="161">
        <v>34</v>
      </c>
      <c r="F44" s="162"/>
      <c r="G44" s="163"/>
      <c r="H44" s="62"/>
      <c r="I44" s="161">
        <v>39</v>
      </c>
      <c r="J44" s="162"/>
      <c r="K44" s="162"/>
      <c r="L44" s="162"/>
      <c r="M44" s="162"/>
      <c r="N44" s="163"/>
      <c r="O44" s="50"/>
      <c r="P44" s="126">
        <f t="shared" si="3"/>
        <v>73</v>
      </c>
    </row>
    <row r="45" spans="1:19" s="16" customFormat="1" x14ac:dyDescent="0.3">
      <c r="A45" s="63" t="s">
        <v>3</v>
      </c>
      <c r="B45" s="64"/>
      <c r="C45" s="65">
        <f>C42</f>
        <v>40</v>
      </c>
      <c r="D45" s="65">
        <f>SUM(D41,C42)</f>
        <v>59</v>
      </c>
      <c r="E45" s="65">
        <f>SUM(E40,D41,C42,E44)</f>
        <v>144</v>
      </c>
      <c r="F45" s="65">
        <f>SUM(E40,D41,C42,E44)</f>
        <v>144</v>
      </c>
      <c r="G45" s="65">
        <f>SUM(E40,D41,C42,E44)</f>
        <v>144</v>
      </c>
      <c r="H45" s="67"/>
      <c r="I45" s="65">
        <f>SUM(I40,I41,I42,I43,I44)</f>
        <v>200</v>
      </c>
      <c r="J45" s="65">
        <f>SUM(I40,I41,I42,I43,I44)</f>
        <v>200</v>
      </c>
      <c r="K45" s="65">
        <f>SUM(I40,I41,I42,I43,I44)</f>
        <v>200</v>
      </c>
      <c r="L45" s="65">
        <f>SUM(I41,I42,L43,I44)</f>
        <v>183</v>
      </c>
      <c r="M45" s="65">
        <f>SUM(M40,I41,I42,L43,I44)</f>
        <v>238</v>
      </c>
      <c r="N45" s="65">
        <f>SUM(M40,I41,I42,L43,I44)</f>
        <v>238</v>
      </c>
      <c r="O45" s="65">
        <f>SUM(M40,I42,L43)</f>
        <v>157</v>
      </c>
      <c r="P45" s="65">
        <f>SUM(C45:O45)</f>
        <v>1947</v>
      </c>
    </row>
    <row r="46" spans="1:19" s="16" customFormat="1" x14ac:dyDescent="0.3">
      <c r="A46" s="68" t="s">
        <v>4</v>
      </c>
      <c r="B46" s="69"/>
      <c r="C46" s="70">
        <v>1</v>
      </c>
      <c r="D46" s="70">
        <v>2</v>
      </c>
      <c r="E46" s="70">
        <v>4</v>
      </c>
      <c r="F46" s="70">
        <v>4</v>
      </c>
      <c r="G46" s="70">
        <v>4</v>
      </c>
      <c r="H46" s="67"/>
      <c r="I46" s="70">
        <f>COUNTA(I40,I41,I42,I43,I44)</f>
        <v>5</v>
      </c>
      <c r="J46" s="70">
        <f>COUNTA(I40,I41,I42,I43,I44)</f>
        <v>5</v>
      </c>
      <c r="K46" s="70">
        <f>COUNTA(I40,I41,I42,I43,I44)</f>
        <v>5</v>
      </c>
      <c r="L46" s="70">
        <v>4</v>
      </c>
      <c r="M46" s="70">
        <v>5</v>
      </c>
      <c r="N46" s="70">
        <v>5</v>
      </c>
      <c r="O46" s="70">
        <v>3</v>
      </c>
      <c r="P46" s="70">
        <f>IF(SUM(C46:O46)&gt;35,35,SUM(C46:O46))</f>
        <v>35</v>
      </c>
    </row>
    <row r="47" spans="1:19" s="8" customFormat="1" ht="21" x14ac:dyDescent="0.35">
      <c r="A47" s="58" t="s">
        <v>89</v>
      </c>
      <c r="B47" s="58">
        <v>9201</v>
      </c>
      <c r="C47" s="58"/>
      <c r="D47" s="58"/>
      <c r="E47" s="58"/>
      <c r="F47" s="9"/>
      <c r="G47" s="9"/>
      <c r="H47" s="14"/>
      <c r="I47" s="9"/>
      <c r="J47" s="9"/>
      <c r="K47" s="9"/>
      <c r="L47" s="9"/>
      <c r="M47" s="9"/>
      <c r="N47" s="9"/>
      <c r="O47" s="9"/>
      <c r="P47" s="138"/>
    </row>
    <row r="48" spans="1:19" x14ac:dyDescent="0.3">
      <c r="A48" s="42" t="s">
        <v>7</v>
      </c>
      <c r="C48" s="71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51" t="s">
        <v>0</v>
      </c>
      <c r="B49" s="53" t="s">
        <v>75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79" t="s">
        <v>2</v>
      </c>
      <c r="S49" s="81"/>
    </row>
    <row r="50" spans="1:19" s="44" customFormat="1" x14ac:dyDescent="0.3">
      <c r="A50" s="152"/>
      <c r="B50" s="54" t="s">
        <v>1</v>
      </c>
      <c r="C50" s="55" t="s">
        <v>76</v>
      </c>
      <c r="D50" s="55" t="s">
        <v>77</v>
      </c>
      <c r="E50" s="55" t="s">
        <v>78</v>
      </c>
      <c r="F50" s="55" t="s">
        <v>79</v>
      </c>
      <c r="G50" s="55" t="s">
        <v>80</v>
      </c>
      <c r="H50" s="55" t="s">
        <v>81</v>
      </c>
      <c r="I50" s="55" t="s">
        <v>82</v>
      </c>
      <c r="J50" s="55" t="s">
        <v>83</v>
      </c>
      <c r="K50" s="55" t="s">
        <v>84</v>
      </c>
      <c r="L50" s="55" t="s">
        <v>85</v>
      </c>
      <c r="M50" s="55" t="s">
        <v>86</v>
      </c>
      <c r="N50" s="55" t="s">
        <v>87</v>
      </c>
      <c r="O50" s="55" t="s">
        <v>88</v>
      </c>
      <c r="P50" s="180"/>
      <c r="S50" s="81"/>
    </row>
    <row r="51" spans="1:19" s="44" customFormat="1" x14ac:dyDescent="0.3">
      <c r="A51" s="164" t="s">
        <v>24</v>
      </c>
      <c r="B51" s="165"/>
      <c r="C51" s="47"/>
      <c r="D51" s="47"/>
      <c r="E51" s="155">
        <v>27</v>
      </c>
      <c r="F51" s="156"/>
      <c r="G51" s="157"/>
      <c r="H51" s="59"/>
      <c r="I51" s="111"/>
      <c r="J51" s="111"/>
      <c r="K51" s="111"/>
      <c r="L51" s="47"/>
      <c r="M51" s="111"/>
      <c r="N51" s="111"/>
      <c r="O51" s="111"/>
      <c r="P51" s="73">
        <f>SUM(C51:O51)</f>
        <v>27</v>
      </c>
      <c r="S51" s="81"/>
    </row>
    <row r="52" spans="1:19" s="44" customFormat="1" x14ac:dyDescent="0.3">
      <c r="A52" s="172" t="s">
        <v>25</v>
      </c>
      <c r="B52" s="173"/>
      <c r="C52" s="48"/>
      <c r="D52" s="48"/>
      <c r="E52" s="49"/>
      <c r="F52" s="49"/>
      <c r="G52" s="49"/>
      <c r="H52" s="60"/>
      <c r="I52" s="158">
        <v>45</v>
      </c>
      <c r="J52" s="159"/>
      <c r="K52" s="160"/>
      <c r="L52" s="49"/>
      <c r="M52" s="48"/>
      <c r="N52" s="48"/>
      <c r="O52" s="48"/>
      <c r="P52" s="74">
        <f>SUM(C52:O52)</f>
        <v>45</v>
      </c>
      <c r="S52" s="81"/>
    </row>
    <row r="53" spans="1:19" s="44" customFormat="1" x14ac:dyDescent="0.3">
      <c r="A53" s="172" t="s">
        <v>26</v>
      </c>
      <c r="B53" s="173"/>
      <c r="C53" s="48"/>
      <c r="D53" s="48"/>
      <c r="E53" s="176">
        <v>45</v>
      </c>
      <c r="F53" s="177"/>
      <c r="G53" s="178"/>
      <c r="H53" s="61"/>
      <c r="I53" s="48"/>
      <c r="J53" s="48"/>
      <c r="K53" s="48"/>
      <c r="L53" s="49"/>
      <c r="M53" s="49"/>
      <c r="N53" s="49"/>
      <c r="O53" s="48"/>
      <c r="P53" s="74">
        <f t="shared" ref="P53:P55" si="4">SUM(C53:O53)</f>
        <v>45</v>
      </c>
      <c r="S53" s="81"/>
    </row>
    <row r="54" spans="1:19" s="44" customFormat="1" x14ac:dyDescent="0.3">
      <c r="A54" s="172" t="s">
        <v>27</v>
      </c>
      <c r="B54" s="173"/>
      <c r="C54" s="48"/>
      <c r="D54" s="48"/>
      <c r="E54" s="169">
        <v>67</v>
      </c>
      <c r="F54" s="170"/>
      <c r="G54" s="171"/>
      <c r="H54" s="61"/>
      <c r="I54" s="169">
        <v>29</v>
      </c>
      <c r="J54" s="170"/>
      <c r="K54" s="171"/>
      <c r="L54" s="49"/>
      <c r="M54" s="48"/>
      <c r="N54" s="48"/>
      <c r="O54" s="48"/>
      <c r="P54" s="74">
        <f t="shared" si="4"/>
        <v>96</v>
      </c>
      <c r="S54" s="81"/>
    </row>
    <row r="55" spans="1:19" s="44" customFormat="1" x14ac:dyDescent="0.3">
      <c r="A55" s="174" t="s">
        <v>28</v>
      </c>
      <c r="B55" s="175"/>
      <c r="C55" s="50"/>
      <c r="D55" s="50"/>
      <c r="E55" s="51"/>
      <c r="F55" s="51"/>
      <c r="G55" s="51"/>
      <c r="H55" s="62"/>
      <c r="I55" s="51"/>
      <c r="J55" s="51"/>
      <c r="K55" s="51"/>
      <c r="L55" s="51"/>
      <c r="M55" s="50"/>
      <c r="N55" s="50"/>
      <c r="O55" s="50"/>
      <c r="P55" s="72">
        <f t="shared" si="4"/>
        <v>0</v>
      </c>
      <c r="S55" s="81"/>
    </row>
    <row r="56" spans="1:19" s="42" customFormat="1" x14ac:dyDescent="0.3">
      <c r="A56" s="63" t="s">
        <v>3</v>
      </c>
      <c r="B56" s="64"/>
      <c r="C56" s="65">
        <v>0</v>
      </c>
      <c r="D56" s="65">
        <v>0</v>
      </c>
      <c r="E56" s="65">
        <f>SUM(E51,E53,E54)</f>
        <v>139</v>
      </c>
      <c r="F56" s="65">
        <f>SUM(E51,E53,E54)</f>
        <v>139</v>
      </c>
      <c r="G56" s="65">
        <f>SUM(E51,E53,E54)</f>
        <v>139</v>
      </c>
      <c r="H56" s="67"/>
      <c r="I56" s="65">
        <f>SUM(I52,I54)</f>
        <v>74</v>
      </c>
      <c r="J56" s="65">
        <f>SUM(I52,I54)</f>
        <v>74</v>
      </c>
      <c r="K56" s="65">
        <f>SUM(I52,I54)</f>
        <v>74</v>
      </c>
      <c r="L56" s="65">
        <v>0</v>
      </c>
      <c r="M56" s="65">
        <v>0</v>
      </c>
      <c r="N56" s="65">
        <v>0</v>
      </c>
      <c r="O56" s="65">
        <v>0</v>
      </c>
      <c r="P56" s="65">
        <f>SUM(C56:O56)</f>
        <v>639</v>
      </c>
      <c r="S56" s="78"/>
    </row>
    <row r="57" spans="1:19" s="42" customFormat="1" x14ac:dyDescent="0.3">
      <c r="A57" s="68" t="s">
        <v>4</v>
      </c>
      <c r="B57" s="69"/>
      <c r="C57" s="70">
        <v>0</v>
      </c>
      <c r="D57" s="70">
        <v>0</v>
      </c>
      <c r="E57" s="70">
        <v>3</v>
      </c>
      <c r="F57" s="70">
        <v>3</v>
      </c>
      <c r="G57" s="70">
        <v>3</v>
      </c>
      <c r="H57" s="67"/>
      <c r="I57" s="70">
        <v>2</v>
      </c>
      <c r="J57" s="70">
        <v>2</v>
      </c>
      <c r="K57" s="70">
        <v>2</v>
      </c>
      <c r="L57" s="70">
        <v>0</v>
      </c>
      <c r="M57" s="70">
        <v>0</v>
      </c>
      <c r="N57" s="70">
        <v>0</v>
      </c>
      <c r="O57" s="70">
        <v>0</v>
      </c>
      <c r="P57" s="70">
        <f>IF(SUM(C57:O57)&gt;35,35,SUM(C57:O57))</f>
        <v>15</v>
      </c>
      <c r="S57" s="78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1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9"/>
      <c r="S58" s="77"/>
    </row>
    <row r="59" spans="1:19" x14ac:dyDescent="0.3">
      <c r="A59" s="151" t="s">
        <v>0</v>
      </c>
      <c r="B59" s="53" t="s">
        <v>75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53" t="s">
        <v>2</v>
      </c>
      <c r="S59" s="79"/>
    </row>
    <row r="60" spans="1:19" x14ac:dyDescent="0.3">
      <c r="A60" s="152"/>
      <c r="B60" s="54" t="s">
        <v>1</v>
      </c>
      <c r="C60" s="55" t="s">
        <v>76</v>
      </c>
      <c r="D60" s="55" t="s">
        <v>77</v>
      </c>
      <c r="E60" s="55" t="s">
        <v>78</v>
      </c>
      <c r="F60" s="55" t="s">
        <v>79</v>
      </c>
      <c r="G60" s="55" t="s">
        <v>80</v>
      </c>
      <c r="H60" s="55" t="s">
        <v>81</v>
      </c>
      <c r="I60" s="55" t="s">
        <v>82</v>
      </c>
      <c r="J60" s="55" t="s">
        <v>83</v>
      </c>
      <c r="K60" s="55" t="s">
        <v>84</v>
      </c>
      <c r="L60" s="55" t="s">
        <v>85</v>
      </c>
      <c r="M60" s="55" t="s">
        <v>86</v>
      </c>
      <c r="N60" s="55" t="s">
        <v>87</v>
      </c>
      <c r="O60" s="55" t="s">
        <v>88</v>
      </c>
      <c r="P60" s="154"/>
      <c r="S60" s="79"/>
    </row>
    <row r="61" spans="1:19" x14ac:dyDescent="0.3">
      <c r="A61" s="164" t="s">
        <v>24</v>
      </c>
      <c r="B61" s="165"/>
      <c r="C61" s="47"/>
      <c r="D61" s="47"/>
      <c r="E61" s="111"/>
      <c r="F61" s="111"/>
      <c r="G61" s="111"/>
      <c r="H61" s="59"/>
      <c r="I61" s="111"/>
      <c r="J61" s="111"/>
      <c r="K61" s="111"/>
      <c r="L61" s="47"/>
      <c r="M61" s="111"/>
      <c r="N61" s="111"/>
      <c r="O61" s="111"/>
      <c r="P61" s="124">
        <f t="shared" ref="P61:P66" si="5">SUM(C61:O61)</f>
        <v>0</v>
      </c>
      <c r="S61" s="79"/>
    </row>
    <row r="62" spans="1:19" x14ac:dyDescent="0.3">
      <c r="A62" s="172" t="s">
        <v>25</v>
      </c>
      <c r="B62" s="173"/>
      <c r="C62" s="48"/>
      <c r="D62" s="48"/>
      <c r="E62" s="49"/>
      <c r="F62" s="49"/>
      <c r="G62" s="49"/>
      <c r="H62" s="60"/>
      <c r="I62" s="49"/>
      <c r="J62" s="49"/>
      <c r="K62" s="49"/>
      <c r="L62" s="49"/>
      <c r="M62" s="48"/>
      <c r="N62" s="48"/>
      <c r="O62" s="48"/>
      <c r="P62" s="125">
        <f t="shared" si="5"/>
        <v>0</v>
      </c>
      <c r="S62" s="79"/>
    </row>
    <row r="63" spans="1:19" x14ac:dyDescent="0.3">
      <c r="A63" s="172" t="s">
        <v>26</v>
      </c>
      <c r="B63" s="173"/>
      <c r="C63" s="48"/>
      <c r="D63" s="48"/>
      <c r="E63" s="176">
        <v>27</v>
      </c>
      <c r="F63" s="177"/>
      <c r="G63" s="178"/>
      <c r="H63" s="61"/>
      <c r="I63" s="176">
        <v>26</v>
      </c>
      <c r="J63" s="177"/>
      <c r="K63" s="178"/>
      <c r="L63" s="49"/>
      <c r="M63" s="49"/>
      <c r="N63" s="49"/>
      <c r="O63" s="48"/>
      <c r="P63" s="125">
        <f>SUM(C63:O63)</f>
        <v>53</v>
      </c>
      <c r="S63" s="79"/>
    </row>
    <row r="64" spans="1:19" x14ac:dyDescent="0.3">
      <c r="A64" s="172" t="s">
        <v>27</v>
      </c>
      <c r="B64" s="173"/>
      <c r="C64" s="48"/>
      <c r="D64" s="48"/>
      <c r="E64" s="49"/>
      <c r="F64" s="49"/>
      <c r="G64" s="49"/>
      <c r="H64" s="61"/>
      <c r="I64" s="49"/>
      <c r="J64" s="49"/>
      <c r="K64" s="49"/>
      <c r="L64" s="49"/>
      <c r="M64" s="48"/>
      <c r="N64" s="48"/>
      <c r="O64" s="48"/>
      <c r="P64" s="125">
        <f t="shared" si="5"/>
        <v>0</v>
      </c>
    </row>
    <row r="65" spans="1:19" x14ac:dyDescent="0.3">
      <c r="A65" s="174" t="s">
        <v>28</v>
      </c>
      <c r="B65" s="175"/>
      <c r="C65" s="50"/>
      <c r="D65" s="50"/>
      <c r="E65" s="51"/>
      <c r="F65" s="51"/>
      <c r="G65" s="51"/>
      <c r="H65" s="62"/>
      <c r="I65" s="51"/>
      <c r="J65" s="51"/>
      <c r="K65" s="51"/>
      <c r="L65" s="51"/>
      <c r="M65" s="50"/>
      <c r="N65" s="50"/>
      <c r="O65" s="50"/>
      <c r="P65" s="126">
        <f t="shared" si="5"/>
        <v>0</v>
      </c>
      <c r="S65" s="80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SUM(E61:G65)</f>
        <v>27</v>
      </c>
      <c r="F66" s="65">
        <f>SUM(E61:G65)</f>
        <v>27</v>
      </c>
      <c r="G66" s="65">
        <f>SUM(E61:G65)</f>
        <v>27</v>
      </c>
      <c r="H66" s="67"/>
      <c r="I66" s="65">
        <f>SUM(I61:L64)</f>
        <v>26</v>
      </c>
      <c r="J66" s="65">
        <f>SUM(I61:L64)</f>
        <v>26</v>
      </c>
      <c r="K66" s="65">
        <f>SUM(I61:L64)</f>
        <v>26</v>
      </c>
      <c r="L66" s="65">
        <f>SUM(I61:L62)</f>
        <v>0</v>
      </c>
      <c r="M66" s="65">
        <v>0</v>
      </c>
      <c r="N66" s="65">
        <v>0</v>
      </c>
      <c r="O66" s="65">
        <v>0</v>
      </c>
      <c r="P66" s="65">
        <f t="shared" si="5"/>
        <v>159</v>
      </c>
    </row>
    <row r="67" spans="1:19" s="16" customFormat="1" x14ac:dyDescent="0.3">
      <c r="A67" s="68" t="s">
        <v>4</v>
      </c>
      <c r="B67" s="69"/>
      <c r="C67" s="70">
        <v>0</v>
      </c>
      <c r="D67" s="70">
        <v>0</v>
      </c>
      <c r="E67" s="70">
        <f>COUNTA(E61:G65)</f>
        <v>1</v>
      </c>
      <c r="F67" s="70">
        <f>COUNTA(E61:G65)</f>
        <v>1</v>
      </c>
      <c r="G67" s="70">
        <f>COUNTA(E61:G65)</f>
        <v>1</v>
      </c>
      <c r="H67" s="67"/>
      <c r="I67" s="70">
        <f>COUNTA(I61:L64)</f>
        <v>1</v>
      </c>
      <c r="J67" s="70">
        <f>COUNTA(I61:L64)</f>
        <v>1</v>
      </c>
      <c r="K67" s="70">
        <f>COUNTA(I61:L64)</f>
        <v>1</v>
      </c>
      <c r="L67" s="70">
        <f>COUNTA(I61:L62)</f>
        <v>0</v>
      </c>
      <c r="M67" s="70">
        <v>0</v>
      </c>
      <c r="N67" s="70">
        <v>0</v>
      </c>
      <c r="O67" s="70">
        <v>0</v>
      </c>
      <c r="P67" s="70">
        <f>IF(SUM(C67:O67)&gt;35,35,SUM(C67:O67))</f>
        <v>6</v>
      </c>
    </row>
    <row r="68" spans="1:19" ht="21" x14ac:dyDescent="0.35">
      <c r="A68" s="58" t="s">
        <v>89</v>
      </c>
      <c r="B68" s="58">
        <v>9205</v>
      </c>
      <c r="C68" s="58"/>
      <c r="D68" s="58"/>
      <c r="E68" s="58"/>
      <c r="F68" s="9"/>
      <c r="G68" s="9"/>
      <c r="H68" s="14"/>
      <c r="I68" s="9"/>
      <c r="J68" s="9"/>
      <c r="K68" s="9"/>
      <c r="L68" s="9"/>
      <c r="M68" s="9"/>
      <c r="N68" s="9"/>
      <c r="O68" s="9"/>
      <c r="P68" s="138"/>
    </row>
    <row r="69" spans="1:19" x14ac:dyDescent="0.3">
      <c r="A69" s="42" t="s">
        <v>7</v>
      </c>
      <c r="C69" s="71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x14ac:dyDescent="0.3">
      <c r="A70" s="151" t="s">
        <v>0</v>
      </c>
      <c r="B70" s="53" t="s">
        <v>75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153" t="s">
        <v>2</v>
      </c>
    </row>
    <row r="71" spans="1:19" x14ac:dyDescent="0.3">
      <c r="A71" s="152"/>
      <c r="B71" s="54" t="s">
        <v>1</v>
      </c>
      <c r="C71" s="55" t="s">
        <v>76</v>
      </c>
      <c r="D71" s="55" t="s">
        <v>77</v>
      </c>
      <c r="E71" s="55" t="s">
        <v>78</v>
      </c>
      <c r="F71" s="55" t="s">
        <v>79</v>
      </c>
      <c r="G71" s="55" t="s">
        <v>80</v>
      </c>
      <c r="H71" s="55" t="s">
        <v>81</v>
      </c>
      <c r="I71" s="55" t="s">
        <v>82</v>
      </c>
      <c r="J71" s="55" t="s">
        <v>83</v>
      </c>
      <c r="K71" s="55" t="s">
        <v>84</v>
      </c>
      <c r="L71" s="55" t="s">
        <v>85</v>
      </c>
      <c r="M71" s="55" t="s">
        <v>86</v>
      </c>
      <c r="N71" s="55" t="s">
        <v>87</v>
      </c>
      <c r="O71" s="55" t="s">
        <v>88</v>
      </c>
      <c r="P71" s="154"/>
    </row>
    <row r="72" spans="1:19" x14ac:dyDescent="0.3">
      <c r="A72" s="164" t="s">
        <v>24</v>
      </c>
      <c r="B72" s="165"/>
      <c r="C72" s="47"/>
      <c r="D72" s="47"/>
      <c r="E72" s="111"/>
      <c r="F72" s="111"/>
      <c r="G72" s="111"/>
      <c r="H72" s="59"/>
      <c r="I72" s="111"/>
      <c r="J72" s="111"/>
      <c r="K72" s="111"/>
      <c r="L72" s="47"/>
      <c r="M72" s="111"/>
      <c r="N72" s="111"/>
      <c r="O72" s="111"/>
      <c r="P72" s="124">
        <f t="shared" ref="P72:P77" si="6">SUM(C72:O72)</f>
        <v>0</v>
      </c>
    </row>
    <row r="73" spans="1:19" x14ac:dyDescent="0.3">
      <c r="A73" s="172" t="s">
        <v>25</v>
      </c>
      <c r="B73" s="173"/>
      <c r="C73" s="48"/>
      <c r="D73" s="48"/>
      <c r="E73" s="158">
        <v>26</v>
      </c>
      <c r="F73" s="159"/>
      <c r="G73" s="160"/>
      <c r="H73" s="60"/>
      <c r="I73" s="49"/>
      <c r="J73" s="49"/>
      <c r="K73" s="49"/>
      <c r="L73" s="49"/>
      <c r="M73" s="48"/>
      <c r="N73" s="48"/>
      <c r="O73" s="48"/>
      <c r="P73" s="125">
        <f t="shared" si="6"/>
        <v>26</v>
      </c>
    </row>
    <row r="74" spans="1:19" x14ac:dyDescent="0.3">
      <c r="A74" s="172" t="s">
        <v>26</v>
      </c>
      <c r="B74" s="173"/>
      <c r="C74" s="48"/>
      <c r="D74" s="48"/>
      <c r="E74" s="49"/>
      <c r="F74" s="49"/>
      <c r="G74" s="49"/>
      <c r="H74" s="61"/>
      <c r="I74" s="176">
        <v>33</v>
      </c>
      <c r="J74" s="177"/>
      <c r="K74" s="178"/>
      <c r="L74" s="49"/>
      <c r="M74" s="49"/>
      <c r="N74" s="49"/>
      <c r="O74" s="48"/>
      <c r="P74" s="125">
        <f t="shared" si="6"/>
        <v>33</v>
      </c>
    </row>
    <row r="75" spans="1:19" x14ac:dyDescent="0.3">
      <c r="A75" s="172" t="s">
        <v>27</v>
      </c>
      <c r="B75" s="173"/>
      <c r="C75" s="48"/>
      <c r="D75" s="48"/>
      <c r="E75" s="49"/>
      <c r="F75" s="49"/>
      <c r="G75" s="49"/>
      <c r="H75" s="61"/>
      <c r="I75" s="49"/>
      <c r="J75" s="49"/>
      <c r="K75" s="49"/>
      <c r="L75" s="49"/>
      <c r="M75" s="48"/>
      <c r="N75" s="48"/>
      <c r="O75" s="48"/>
      <c r="P75" s="125">
        <f t="shared" si="6"/>
        <v>0</v>
      </c>
    </row>
    <row r="76" spans="1:19" x14ac:dyDescent="0.3">
      <c r="A76" s="174" t="s">
        <v>28</v>
      </c>
      <c r="B76" s="175"/>
      <c r="C76" s="50"/>
      <c r="D76" s="50"/>
      <c r="E76" s="51"/>
      <c r="F76" s="51"/>
      <c r="G76" s="51"/>
      <c r="H76" s="62"/>
      <c r="I76" s="51"/>
      <c r="J76" s="51"/>
      <c r="K76" s="51"/>
      <c r="L76" s="51"/>
      <c r="M76" s="50"/>
      <c r="N76" s="50"/>
      <c r="O76" s="50"/>
      <c r="P76" s="126">
        <f t="shared" si="6"/>
        <v>0</v>
      </c>
    </row>
    <row r="77" spans="1:19" x14ac:dyDescent="0.3">
      <c r="A77" s="63" t="s">
        <v>3</v>
      </c>
      <c r="B77" s="64"/>
      <c r="C77" s="65">
        <v>0</v>
      </c>
      <c r="D77" s="65">
        <v>0</v>
      </c>
      <c r="E77" s="65">
        <f>SUM(E72:G76)</f>
        <v>26</v>
      </c>
      <c r="F77" s="65">
        <f>SUM(E72:G76)</f>
        <v>26</v>
      </c>
      <c r="G77" s="65">
        <f>SUM(E72:G76)</f>
        <v>26</v>
      </c>
      <c r="H77" s="67"/>
      <c r="I77" s="65">
        <f>SUM(I72:L76)</f>
        <v>33</v>
      </c>
      <c r="J77" s="65">
        <f>SUM(I72:L76)</f>
        <v>33</v>
      </c>
      <c r="K77" s="65">
        <f>SUM(I72:L76)</f>
        <v>33</v>
      </c>
      <c r="L77" s="65">
        <v>0</v>
      </c>
      <c r="M77" s="65">
        <v>0</v>
      </c>
      <c r="N77" s="65">
        <v>0</v>
      </c>
      <c r="O77" s="65">
        <v>0</v>
      </c>
      <c r="P77" s="65">
        <f t="shared" si="6"/>
        <v>177</v>
      </c>
    </row>
    <row r="78" spans="1:19" x14ac:dyDescent="0.3">
      <c r="A78" s="68" t="s">
        <v>4</v>
      </c>
      <c r="B78" s="69"/>
      <c r="C78" s="70">
        <v>0</v>
      </c>
      <c r="D78" s="70">
        <v>0</v>
      </c>
      <c r="E78" s="70">
        <f>COUNTA(E72:G76)</f>
        <v>1</v>
      </c>
      <c r="F78" s="70">
        <f>COUNTA(E72:G76)</f>
        <v>1</v>
      </c>
      <c r="G78" s="70">
        <f>COUNTA(E72:G76)</f>
        <v>1</v>
      </c>
      <c r="H78" s="67"/>
      <c r="I78" s="70">
        <f>COUNTA(I72:L76)</f>
        <v>1</v>
      </c>
      <c r="J78" s="70">
        <f>COUNTA(I72:L76)</f>
        <v>1</v>
      </c>
      <c r="K78" s="70">
        <f>COUNTA(I72:L76)</f>
        <v>1</v>
      </c>
      <c r="L78" s="70">
        <v>0</v>
      </c>
      <c r="M78" s="70">
        <v>0</v>
      </c>
      <c r="N78" s="70">
        <v>0</v>
      </c>
      <c r="O78" s="70">
        <v>0</v>
      </c>
      <c r="P78" s="70">
        <f>IF(SUM(C78:O78)&gt;35,35,SUM(C78:O78))</f>
        <v>6</v>
      </c>
    </row>
    <row r="79" spans="1:19" x14ac:dyDescent="0.3">
      <c r="A79" s="42" t="s">
        <v>7</v>
      </c>
      <c r="C79" s="43" t="s">
        <v>45</v>
      </c>
      <c r="D79" s="1" t="s">
        <v>9</v>
      </c>
      <c r="E79" s="71" t="s">
        <v>33</v>
      </c>
      <c r="F79" s="16" t="s">
        <v>10</v>
      </c>
      <c r="G79" s="43" t="s">
        <v>8</v>
      </c>
      <c r="H79" s="1" t="s">
        <v>29</v>
      </c>
    </row>
    <row r="80" spans="1:19" x14ac:dyDescent="0.3">
      <c r="A80" s="151" t="s">
        <v>0</v>
      </c>
      <c r="B80" s="53" t="s">
        <v>75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153" t="s">
        <v>2</v>
      </c>
    </row>
    <row r="81" spans="1:16" x14ac:dyDescent="0.3">
      <c r="A81" s="152"/>
      <c r="B81" s="54" t="s">
        <v>1</v>
      </c>
      <c r="C81" s="55" t="s">
        <v>76</v>
      </c>
      <c r="D81" s="55" t="s">
        <v>77</v>
      </c>
      <c r="E81" s="55" t="s">
        <v>78</v>
      </c>
      <c r="F81" s="55" t="s">
        <v>79</v>
      </c>
      <c r="G81" s="55" t="s">
        <v>80</v>
      </c>
      <c r="H81" s="55" t="s">
        <v>81</v>
      </c>
      <c r="I81" s="55" t="s">
        <v>82</v>
      </c>
      <c r="J81" s="55" t="s">
        <v>83</v>
      </c>
      <c r="K81" s="55" t="s">
        <v>84</v>
      </c>
      <c r="L81" s="55" t="s">
        <v>85</v>
      </c>
      <c r="M81" s="55" t="s">
        <v>86</v>
      </c>
      <c r="N81" s="55" t="s">
        <v>87</v>
      </c>
      <c r="O81" s="55" t="s">
        <v>88</v>
      </c>
      <c r="P81" s="154"/>
    </row>
    <row r="82" spans="1:16" x14ac:dyDescent="0.3">
      <c r="A82" s="164" t="s">
        <v>24</v>
      </c>
      <c r="B82" s="165"/>
      <c r="C82" s="47"/>
      <c r="D82" s="47"/>
      <c r="E82" s="111"/>
      <c r="F82" s="111"/>
      <c r="G82" s="111"/>
      <c r="H82" s="59"/>
      <c r="I82" s="111"/>
      <c r="J82" s="111"/>
      <c r="K82" s="111"/>
      <c r="L82" s="47"/>
      <c r="M82" s="111"/>
      <c r="N82" s="111"/>
      <c r="O82" s="111"/>
      <c r="P82" s="124">
        <f t="shared" ref="P82:P87" si="7">SUM(C82:O82)</f>
        <v>0</v>
      </c>
    </row>
    <row r="83" spans="1:16" x14ac:dyDescent="0.3">
      <c r="A83" s="172" t="s">
        <v>25</v>
      </c>
      <c r="B83" s="173"/>
      <c r="C83" s="48"/>
      <c r="D83" s="48"/>
      <c r="E83" s="158">
        <v>42</v>
      </c>
      <c r="F83" s="159"/>
      <c r="G83" s="160"/>
      <c r="H83" s="60"/>
      <c r="I83" s="49"/>
      <c r="J83" s="49"/>
      <c r="K83" s="49"/>
      <c r="L83" s="49"/>
      <c r="M83" s="48"/>
      <c r="N83" s="48"/>
      <c r="O83" s="48"/>
      <c r="P83" s="125">
        <f t="shared" si="7"/>
        <v>42</v>
      </c>
    </row>
    <row r="84" spans="1:16" x14ac:dyDescent="0.3">
      <c r="A84" s="172" t="s">
        <v>26</v>
      </c>
      <c r="B84" s="173"/>
      <c r="C84" s="48"/>
      <c r="D84" s="48"/>
      <c r="E84" s="49"/>
      <c r="F84" s="49"/>
      <c r="G84" s="49"/>
      <c r="H84" s="61"/>
      <c r="I84" s="176">
        <v>23</v>
      </c>
      <c r="J84" s="177"/>
      <c r="K84" s="178"/>
      <c r="L84" s="49"/>
      <c r="M84" s="49"/>
      <c r="N84" s="49"/>
      <c r="O84" s="48"/>
      <c r="P84" s="125">
        <f t="shared" si="7"/>
        <v>23</v>
      </c>
    </row>
    <row r="85" spans="1:16" x14ac:dyDescent="0.3">
      <c r="A85" s="172" t="s">
        <v>27</v>
      </c>
      <c r="B85" s="173"/>
      <c r="C85" s="48"/>
      <c r="D85" s="48"/>
      <c r="E85" s="49"/>
      <c r="F85" s="49"/>
      <c r="G85" s="49"/>
      <c r="H85" s="61"/>
      <c r="I85" s="49"/>
      <c r="J85" s="49"/>
      <c r="K85" s="49"/>
      <c r="L85" s="49"/>
      <c r="M85" s="48"/>
      <c r="N85" s="48"/>
      <c r="O85" s="48"/>
      <c r="P85" s="125">
        <f t="shared" si="7"/>
        <v>0</v>
      </c>
    </row>
    <row r="86" spans="1:16" x14ac:dyDescent="0.3">
      <c r="A86" s="174" t="s">
        <v>28</v>
      </c>
      <c r="B86" s="175"/>
      <c r="C86" s="50"/>
      <c r="D86" s="50"/>
      <c r="E86" s="51"/>
      <c r="F86" s="51"/>
      <c r="G86" s="51"/>
      <c r="H86" s="62"/>
      <c r="I86" s="51"/>
      <c r="J86" s="51"/>
      <c r="K86" s="51"/>
      <c r="L86" s="51"/>
      <c r="M86" s="50"/>
      <c r="N86" s="50"/>
      <c r="O86" s="50"/>
      <c r="P86" s="126">
        <f t="shared" si="7"/>
        <v>0</v>
      </c>
    </row>
    <row r="87" spans="1:16" x14ac:dyDescent="0.3">
      <c r="A87" s="63" t="s">
        <v>3</v>
      </c>
      <c r="B87" s="64"/>
      <c r="C87" s="65">
        <v>0</v>
      </c>
      <c r="D87" s="65">
        <v>0</v>
      </c>
      <c r="E87" s="65">
        <f>SUM(E82:G86)</f>
        <v>42</v>
      </c>
      <c r="F87" s="65">
        <f>SUM(E82:G86)</f>
        <v>42</v>
      </c>
      <c r="G87" s="65">
        <f>SUM(E82:G86)</f>
        <v>42</v>
      </c>
      <c r="H87" s="67"/>
      <c r="I87" s="65">
        <f>SUM(I82:L86)</f>
        <v>23</v>
      </c>
      <c r="J87" s="65">
        <f>SUM(I82:L86)</f>
        <v>23</v>
      </c>
      <c r="K87" s="65">
        <f>SUM(I82:L86)</f>
        <v>23</v>
      </c>
      <c r="L87" s="65">
        <f>I82</f>
        <v>0</v>
      </c>
      <c r="M87" s="65">
        <v>0</v>
      </c>
      <c r="N87" s="65">
        <v>0</v>
      </c>
      <c r="O87" s="65">
        <v>0</v>
      </c>
      <c r="P87" s="65">
        <f t="shared" si="7"/>
        <v>195</v>
      </c>
    </row>
    <row r="88" spans="1:16" x14ac:dyDescent="0.3">
      <c r="A88" s="68" t="s">
        <v>4</v>
      </c>
      <c r="B88" s="69"/>
      <c r="C88" s="70">
        <v>0</v>
      </c>
      <c r="D88" s="70">
        <v>0</v>
      </c>
      <c r="E88" s="70">
        <f>COUNTA(E82:G86)</f>
        <v>1</v>
      </c>
      <c r="F88" s="70">
        <f>COUNTA(E82:G86)</f>
        <v>1</v>
      </c>
      <c r="G88" s="70">
        <f>COUNTA(E82:G86)</f>
        <v>1</v>
      </c>
      <c r="H88" s="67"/>
      <c r="I88" s="70">
        <f>COUNTA(I82:L86)</f>
        <v>1</v>
      </c>
      <c r="J88" s="70">
        <f>COUNTA(I82:L86)</f>
        <v>1</v>
      </c>
      <c r="K88" s="70">
        <f>COUNTA(I82:L86)</f>
        <v>1</v>
      </c>
      <c r="L88" s="70">
        <v>0</v>
      </c>
      <c r="M88" s="70">
        <v>0</v>
      </c>
      <c r="N88" s="70">
        <v>0</v>
      </c>
      <c r="O88" s="70">
        <v>0</v>
      </c>
      <c r="P88" s="70">
        <f>IF(SUM(C88:O88)&gt;35,35,SUM(C88:O88))</f>
        <v>6</v>
      </c>
    </row>
    <row r="89" spans="1:16" ht="21" x14ac:dyDescent="0.35">
      <c r="A89" s="58" t="s">
        <v>89</v>
      </c>
      <c r="B89" s="58">
        <v>9217</v>
      </c>
      <c r="C89" s="58"/>
      <c r="D89" s="58"/>
      <c r="E89" s="58"/>
      <c r="F89" s="9"/>
      <c r="G89" s="9"/>
      <c r="H89" s="14"/>
      <c r="I89" s="9"/>
      <c r="J89" s="9"/>
      <c r="K89" s="9"/>
      <c r="L89" s="9"/>
      <c r="M89" s="9"/>
      <c r="N89" s="9"/>
      <c r="O89" s="9"/>
      <c r="P89" s="138"/>
    </row>
    <row r="90" spans="1:16" x14ac:dyDescent="0.3">
      <c r="A90" s="42" t="s">
        <v>7</v>
      </c>
      <c r="C90" s="71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6" x14ac:dyDescent="0.3">
      <c r="A91" s="151" t="s">
        <v>0</v>
      </c>
      <c r="B91" s="53" t="s">
        <v>75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153" t="s">
        <v>2</v>
      </c>
    </row>
    <row r="92" spans="1:16" x14ac:dyDescent="0.3">
      <c r="A92" s="152"/>
      <c r="B92" s="54" t="s">
        <v>1</v>
      </c>
      <c r="C92" s="55" t="s">
        <v>76</v>
      </c>
      <c r="D92" s="55" t="s">
        <v>77</v>
      </c>
      <c r="E92" s="55" t="s">
        <v>78</v>
      </c>
      <c r="F92" s="55" t="s">
        <v>79</v>
      </c>
      <c r="G92" s="55" t="s">
        <v>80</v>
      </c>
      <c r="H92" s="55" t="s">
        <v>81</v>
      </c>
      <c r="I92" s="55" t="s">
        <v>82</v>
      </c>
      <c r="J92" s="55" t="s">
        <v>83</v>
      </c>
      <c r="K92" s="55" t="s">
        <v>84</v>
      </c>
      <c r="L92" s="55" t="s">
        <v>85</v>
      </c>
      <c r="M92" s="55" t="s">
        <v>86</v>
      </c>
      <c r="N92" s="55" t="s">
        <v>87</v>
      </c>
      <c r="O92" s="55" t="s">
        <v>88</v>
      </c>
      <c r="P92" s="154"/>
    </row>
    <row r="93" spans="1:16" x14ac:dyDescent="0.3">
      <c r="A93" s="164" t="s">
        <v>24</v>
      </c>
      <c r="B93" s="165"/>
      <c r="C93" s="47"/>
      <c r="D93" s="47"/>
      <c r="E93" s="111"/>
      <c r="F93" s="111"/>
      <c r="G93" s="111"/>
      <c r="H93" s="59"/>
      <c r="I93" s="155">
        <v>39</v>
      </c>
      <c r="J93" s="156"/>
      <c r="K93" s="157"/>
      <c r="L93" s="47"/>
      <c r="M93" s="111"/>
      <c r="N93" s="111"/>
      <c r="O93" s="111"/>
      <c r="P93" s="124">
        <f t="shared" ref="P93:P98" si="8">SUM(C93:O93)</f>
        <v>39</v>
      </c>
    </row>
    <row r="94" spans="1:16" x14ac:dyDescent="0.3">
      <c r="A94" s="172" t="s">
        <v>25</v>
      </c>
      <c r="B94" s="173"/>
      <c r="C94" s="48"/>
      <c r="D94" s="48"/>
      <c r="E94" s="49"/>
      <c r="F94" s="49"/>
      <c r="G94" s="49"/>
      <c r="H94" s="60"/>
      <c r="I94" s="49"/>
      <c r="J94" s="49"/>
      <c r="K94" s="49"/>
      <c r="L94" s="49"/>
      <c r="M94" s="48"/>
      <c r="N94" s="48"/>
      <c r="O94" s="48"/>
      <c r="P94" s="125">
        <f t="shared" si="8"/>
        <v>0</v>
      </c>
    </row>
    <row r="95" spans="1:16" x14ac:dyDescent="0.3">
      <c r="A95" s="172" t="s">
        <v>26</v>
      </c>
      <c r="B95" s="173"/>
      <c r="C95" s="48"/>
      <c r="D95" s="48"/>
      <c r="E95" s="49"/>
      <c r="F95" s="49"/>
      <c r="G95" s="49"/>
      <c r="H95" s="61"/>
      <c r="I95" s="48"/>
      <c r="J95" s="48"/>
      <c r="K95" s="48"/>
      <c r="L95" s="49"/>
      <c r="M95" s="49"/>
      <c r="N95" s="49"/>
      <c r="O95" s="48"/>
      <c r="P95" s="125">
        <f t="shared" si="8"/>
        <v>0</v>
      </c>
    </row>
    <row r="96" spans="1:16" x14ac:dyDescent="0.3">
      <c r="A96" s="172" t="s">
        <v>27</v>
      </c>
      <c r="B96" s="173"/>
      <c r="C96" s="48"/>
      <c r="D96" s="48"/>
      <c r="E96" s="49"/>
      <c r="F96" s="49"/>
      <c r="G96" s="49"/>
      <c r="H96" s="61"/>
      <c r="I96" s="49"/>
      <c r="J96" s="49"/>
      <c r="K96" s="49"/>
      <c r="L96" s="49"/>
      <c r="M96" s="48"/>
      <c r="N96" s="48"/>
      <c r="O96" s="48"/>
      <c r="P96" s="125">
        <f t="shared" si="8"/>
        <v>0</v>
      </c>
    </row>
    <row r="97" spans="1:16" x14ac:dyDescent="0.3">
      <c r="A97" s="184" t="s">
        <v>28</v>
      </c>
      <c r="B97" s="185"/>
      <c r="C97" s="50"/>
      <c r="D97" s="50"/>
      <c r="E97" s="51"/>
      <c r="F97" s="51"/>
      <c r="G97" s="51"/>
      <c r="H97" s="62"/>
      <c r="I97" s="161">
        <v>26</v>
      </c>
      <c r="J97" s="162"/>
      <c r="K97" s="162"/>
      <c r="L97" s="162"/>
      <c r="M97" s="162"/>
      <c r="N97" s="163"/>
      <c r="O97" s="50"/>
      <c r="P97" s="127">
        <f t="shared" si="8"/>
        <v>26</v>
      </c>
    </row>
    <row r="98" spans="1:16" x14ac:dyDescent="0.3">
      <c r="A98" s="75" t="s">
        <v>3</v>
      </c>
      <c r="B98" s="75"/>
      <c r="C98" s="65">
        <v>0</v>
      </c>
      <c r="D98" s="65">
        <v>0</v>
      </c>
      <c r="E98" s="65">
        <f>SUM(E93:G97)</f>
        <v>0</v>
      </c>
      <c r="F98" s="65">
        <f>SUM(E93:G97)</f>
        <v>0</v>
      </c>
      <c r="G98" s="65">
        <f>SUM(E93:G97)</f>
        <v>0</v>
      </c>
      <c r="H98" s="67"/>
      <c r="I98" s="65">
        <f>SUM(I93,I97)</f>
        <v>65</v>
      </c>
      <c r="J98" s="65">
        <f>SUM(I93,I97)</f>
        <v>65</v>
      </c>
      <c r="K98" s="65">
        <f>SUM(I93,I97)</f>
        <v>65</v>
      </c>
      <c r="L98" s="65">
        <f>SUM(I97)</f>
        <v>26</v>
      </c>
      <c r="M98" s="65">
        <f>I97</f>
        <v>26</v>
      </c>
      <c r="N98" s="65">
        <f>I97</f>
        <v>26</v>
      </c>
      <c r="O98" s="65">
        <v>0</v>
      </c>
      <c r="P98" s="65">
        <f t="shared" si="8"/>
        <v>273</v>
      </c>
    </row>
    <row r="99" spans="1:16" x14ac:dyDescent="0.3">
      <c r="A99" s="68" t="s">
        <v>4</v>
      </c>
      <c r="B99" s="69"/>
      <c r="C99" s="70">
        <v>0</v>
      </c>
      <c r="D99" s="70">
        <v>0</v>
      </c>
      <c r="E99" s="70">
        <f>COUNTA(E93:G97)</f>
        <v>0</v>
      </c>
      <c r="F99" s="70">
        <f>COUNTA(E93:G97)</f>
        <v>0</v>
      </c>
      <c r="G99" s="70">
        <f>COUNTA(E93:G97)</f>
        <v>0</v>
      </c>
      <c r="H99" s="67"/>
      <c r="I99" s="70">
        <v>2</v>
      </c>
      <c r="J99" s="70">
        <v>2</v>
      </c>
      <c r="K99" s="70">
        <v>2</v>
      </c>
      <c r="L99" s="70">
        <v>1</v>
      </c>
      <c r="M99" s="70">
        <v>1</v>
      </c>
      <c r="N99" s="70">
        <v>1</v>
      </c>
      <c r="O99" s="70">
        <v>0</v>
      </c>
      <c r="P99" s="70">
        <f>IF(SUM(C99:O99)&gt;35,35,SUM(C99:O99))</f>
        <v>9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1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151" t="s">
        <v>0</v>
      </c>
      <c r="B101" s="53" t="s">
        <v>75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153" t="s">
        <v>2</v>
      </c>
    </row>
    <row r="102" spans="1:16" x14ac:dyDescent="0.3">
      <c r="A102" s="152"/>
      <c r="B102" s="54" t="s">
        <v>1</v>
      </c>
      <c r="C102" s="55" t="s">
        <v>76</v>
      </c>
      <c r="D102" s="55" t="s">
        <v>77</v>
      </c>
      <c r="E102" s="55" t="s">
        <v>78</v>
      </c>
      <c r="F102" s="55" t="s">
        <v>79</v>
      </c>
      <c r="G102" s="55" t="s">
        <v>80</v>
      </c>
      <c r="H102" s="55" t="s">
        <v>81</v>
      </c>
      <c r="I102" s="55" t="s">
        <v>82</v>
      </c>
      <c r="J102" s="55" t="s">
        <v>83</v>
      </c>
      <c r="K102" s="55" t="s">
        <v>84</v>
      </c>
      <c r="L102" s="55" t="s">
        <v>85</v>
      </c>
      <c r="M102" s="55" t="s">
        <v>86</v>
      </c>
      <c r="N102" s="55" t="s">
        <v>87</v>
      </c>
      <c r="O102" s="55" t="s">
        <v>88</v>
      </c>
      <c r="P102" s="154"/>
    </row>
    <row r="103" spans="1:16" x14ac:dyDescent="0.3">
      <c r="A103" s="164" t="s">
        <v>24</v>
      </c>
      <c r="B103" s="165"/>
      <c r="C103" s="47"/>
      <c r="D103" s="47"/>
      <c r="E103" s="111"/>
      <c r="F103" s="111"/>
      <c r="G103" s="111"/>
      <c r="H103" s="59"/>
      <c r="I103" s="111"/>
      <c r="J103" s="111"/>
      <c r="K103" s="111"/>
      <c r="L103" s="47"/>
      <c r="M103" s="111"/>
      <c r="N103" s="111"/>
      <c r="O103" s="111"/>
      <c r="P103" s="124">
        <f t="shared" ref="P103:P108" si="9">SUM(C103:O103)</f>
        <v>0</v>
      </c>
    </row>
    <row r="104" spans="1:16" x14ac:dyDescent="0.3">
      <c r="A104" s="172" t="s">
        <v>25</v>
      </c>
      <c r="B104" s="173"/>
      <c r="C104" s="48"/>
      <c r="D104" s="48"/>
      <c r="E104" s="49"/>
      <c r="F104" s="49"/>
      <c r="G104" s="49"/>
      <c r="H104" s="60"/>
      <c r="I104" s="158">
        <v>41</v>
      </c>
      <c r="J104" s="159"/>
      <c r="K104" s="160"/>
      <c r="L104" s="49"/>
      <c r="M104" s="48"/>
      <c r="N104" s="48"/>
      <c r="O104" s="48"/>
      <c r="P104" s="125">
        <f t="shared" si="9"/>
        <v>41</v>
      </c>
    </row>
    <row r="105" spans="1:16" x14ac:dyDescent="0.3">
      <c r="A105" s="172" t="s">
        <v>26</v>
      </c>
      <c r="B105" s="173"/>
      <c r="C105" s="48"/>
      <c r="D105" s="48"/>
      <c r="E105" s="176">
        <v>33</v>
      </c>
      <c r="F105" s="177"/>
      <c r="G105" s="178"/>
      <c r="H105" s="61"/>
      <c r="I105" s="48"/>
      <c r="J105" s="48"/>
      <c r="K105" s="48"/>
      <c r="L105" s="49"/>
      <c r="M105" s="49"/>
      <c r="N105" s="49"/>
      <c r="O105" s="48"/>
      <c r="P105" s="125">
        <f>SUM(C105:O105)</f>
        <v>33</v>
      </c>
    </row>
    <row r="106" spans="1:16" x14ac:dyDescent="0.3">
      <c r="A106" s="172" t="s">
        <v>27</v>
      </c>
      <c r="B106" s="173"/>
      <c r="C106" s="48"/>
      <c r="D106" s="48"/>
      <c r="E106" s="49"/>
      <c r="F106" s="49"/>
      <c r="G106" s="49"/>
      <c r="H106" s="61"/>
      <c r="I106" s="169">
        <v>26</v>
      </c>
      <c r="J106" s="170"/>
      <c r="K106" s="170"/>
      <c r="L106" s="170"/>
      <c r="M106" s="170"/>
      <c r="N106" s="171"/>
      <c r="O106" s="48"/>
      <c r="P106" s="125">
        <f t="shared" si="9"/>
        <v>26</v>
      </c>
    </row>
    <row r="107" spans="1:16" x14ac:dyDescent="0.3">
      <c r="A107" s="174" t="s">
        <v>28</v>
      </c>
      <c r="B107" s="175"/>
      <c r="C107" s="50"/>
      <c r="D107" s="50"/>
      <c r="E107" s="51"/>
      <c r="F107" s="51"/>
      <c r="G107" s="51"/>
      <c r="H107" s="62"/>
      <c r="I107" s="51"/>
      <c r="J107" s="51"/>
      <c r="K107" s="51"/>
      <c r="L107" s="51"/>
      <c r="M107" s="50"/>
      <c r="N107" s="50"/>
      <c r="O107" s="50"/>
      <c r="P107" s="126">
        <f t="shared" si="9"/>
        <v>0</v>
      </c>
    </row>
    <row r="108" spans="1:16" x14ac:dyDescent="0.3">
      <c r="A108" s="63" t="s">
        <v>3</v>
      </c>
      <c r="B108" s="64"/>
      <c r="C108" s="65">
        <v>0</v>
      </c>
      <c r="D108" s="65">
        <v>0</v>
      </c>
      <c r="E108" s="65">
        <f>E105</f>
        <v>33</v>
      </c>
      <c r="F108" s="65">
        <f>E105</f>
        <v>33</v>
      </c>
      <c r="G108" s="65">
        <f>E105</f>
        <v>33</v>
      </c>
      <c r="H108" s="67"/>
      <c r="I108" s="65">
        <f>SUM(I104,I106)</f>
        <v>67</v>
      </c>
      <c r="J108" s="65">
        <f>SUM(I104,I106)</f>
        <v>67</v>
      </c>
      <c r="K108" s="65">
        <f>SUM(I104,I106)</f>
        <v>67</v>
      </c>
      <c r="L108" s="65">
        <f>SUM(I106)</f>
        <v>26</v>
      </c>
      <c r="M108" s="65">
        <f>I106</f>
        <v>26</v>
      </c>
      <c r="N108" s="65">
        <f>I106</f>
        <v>26</v>
      </c>
      <c r="O108" s="65">
        <v>0</v>
      </c>
      <c r="P108" s="65">
        <f t="shared" si="9"/>
        <v>378</v>
      </c>
    </row>
    <row r="109" spans="1:16" x14ac:dyDescent="0.3">
      <c r="A109" s="68" t="s">
        <v>4</v>
      </c>
      <c r="B109" s="69"/>
      <c r="C109" s="70">
        <v>0</v>
      </c>
      <c r="D109" s="70">
        <v>0</v>
      </c>
      <c r="E109" s="70">
        <v>1</v>
      </c>
      <c r="F109" s="70">
        <v>1</v>
      </c>
      <c r="G109" s="70">
        <v>1</v>
      </c>
      <c r="H109" s="67"/>
      <c r="I109" s="70">
        <v>2</v>
      </c>
      <c r="J109" s="70">
        <v>2</v>
      </c>
      <c r="K109" s="70">
        <v>2</v>
      </c>
      <c r="L109" s="70">
        <v>1</v>
      </c>
      <c r="M109" s="70">
        <v>1</v>
      </c>
      <c r="N109" s="70">
        <v>1</v>
      </c>
      <c r="O109" s="70">
        <v>0</v>
      </c>
      <c r="P109" s="70">
        <f>IF(SUM(C109:O109)&gt;35,35,SUM(C109:O109))</f>
        <v>12</v>
      </c>
    </row>
    <row r="110" spans="1:16" ht="21" x14ac:dyDescent="0.35">
      <c r="A110" s="58" t="s">
        <v>89</v>
      </c>
      <c r="B110" s="58">
        <v>9219</v>
      </c>
      <c r="C110" s="58"/>
      <c r="D110" s="58"/>
      <c r="E110" s="58"/>
      <c r="F110" s="9"/>
      <c r="G110" s="9"/>
      <c r="H110" s="14"/>
      <c r="I110" s="9"/>
      <c r="J110" s="9"/>
      <c r="K110" s="9"/>
      <c r="L110" s="9"/>
      <c r="M110" s="9"/>
      <c r="N110" s="9"/>
      <c r="O110" s="9"/>
      <c r="P110" s="138"/>
    </row>
    <row r="111" spans="1:16" x14ac:dyDescent="0.3">
      <c r="A111" s="42" t="s">
        <v>7</v>
      </c>
      <c r="C111" s="71" t="s">
        <v>33</v>
      </c>
      <c r="D111" s="16" t="s">
        <v>9</v>
      </c>
      <c r="E111" s="43" t="s">
        <v>8</v>
      </c>
      <c r="F111" s="1" t="s">
        <v>10</v>
      </c>
      <c r="G111" s="43" t="s">
        <v>8</v>
      </c>
      <c r="H111" s="1" t="s">
        <v>29</v>
      </c>
    </row>
    <row r="112" spans="1:16" x14ac:dyDescent="0.3">
      <c r="A112" s="151" t="s">
        <v>0</v>
      </c>
      <c r="B112" s="53" t="s">
        <v>75</v>
      </c>
      <c r="C112" s="52">
        <v>1</v>
      </c>
      <c r="D112" s="52">
        <v>2</v>
      </c>
      <c r="E112" s="52">
        <v>3</v>
      </c>
      <c r="F112" s="52">
        <v>4</v>
      </c>
      <c r="G112" s="52">
        <v>5</v>
      </c>
      <c r="H112" s="52">
        <v>6</v>
      </c>
      <c r="I112" s="52">
        <v>7</v>
      </c>
      <c r="J112" s="52">
        <v>8</v>
      </c>
      <c r="K112" s="52">
        <v>9</v>
      </c>
      <c r="L112" s="52">
        <v>10</v>
      </c>
      <c r="M112" s="52">
        <v>11</v>
      </c>
      <c r="N112" s="52">
        <v>12</v>
      </c>
      <c r="O112" s="52">
        <v>13</v>
      </c>
      <c r="P112" s="153" t="s">
        <v>2</v>
      </c>
    </row>
    <row r="113" spans="1:16" x14ac:dyDescent="0.3">
      <c r="A113" s="152"/>
      <c r="B113" s="54" t="s">
        <v>1</v>
      </c>
      <c r="C113" s="55" t="s">
        <v>76</v>
      </c>
      <c r="D113" s="55" t="s">
        <v>77</v>
      </c>
      <c r="E113" s="55" t="s">
        <v>78</v>
      </c>
      <c r="F113" s="55" t="s">
        <v>79</v>
      </c>
      <c r="G113" s="55" t="s">
        <v>80</v>
      </c>
      <c r="H113" s="55" t="s">
        <v>81</v>
      </c>
      <c r="I113" s="55" t="s">
        <v>82</v>
      </c>
      <c r="J113" s="55" t="s">
        <v>83</v>
      </c>
      <c r="K113" s="55" t="s">
        <v>84</v>
      </c>
      <c r="L113" s="55" t="s">
        <v>85</v>
      </c>
      <c r="M113" s="55" t="s">
        <v>86</v>
      </c>
      <c r="N113" s="55" t="s">
        <v>87</v>
      </c>
      <c r="O113" s="55" t="s">
        <v>88</v>
      </c>
      <c r="P113" s="154"/>
    </row>
    <row r="114" spans="1:16" x14ac:dyDescent="0.3">
      <c r="A114" s="164" t="s">
        <v>24</v>
      </c>
      <c r="B114" s="165"/>
      <c r="C114" s="47"/>
      <c r="D114" s="47"/>
      <c r="E114" s="155">
        <v>41</v>
      </c>
      <c r="F114" s="156"/>
      <c r="G114" s="157"/>
      <c r="H114" s="59"/>
      <c r="I114" s="111"/>
      <c r="J114" s="111"/>
      <c r="K114" s="111"/>
      <c r="L114" s="47"/>
      <c r="M114" s="111"/>
      <c r="N114" s="111"/>
      <c r="O114" s="111"/>
      <c r="P114" s="124">
        <f t="shared" ref="P114:P119" si="10">SUM(C114:O114)</f>
        <v>41</v>
      </c>
    </row>
    <row r="115" spans="1:16" x14ac:dyDescent="0.3">
      <c r="A115" s="172" t="s">
        <v>25</v>
      </c>
      <c r="B115" s="173"/>
      <c r="C115" s="48"/>
      <c r="D115" s="48"/>
      <c r="E115" s="158">
        <v>26</v>
      </c>
      <c r="F115" s="159"/>
      <c r="G115" s="160"/>
      <c r="H115" s="60"/>
      <c r="I115" s="158">
        <v>26</v>
      </c>
      <c r="J115" s="159"/>
      <c r="K115" s="160"/>
      <c r="L115" s="49"/>
      <c r="M115" s="48"/>
      <c r="N115" s="48"/>
      <c r="O115" s="48"/>
      <c r="P115" s="125">
        <f t="shared" si="10"/>
        <v>52</v>
      </c>
    </row>
    <row r="116" spans="1:16" x14ac:dyDescent="0.3">
      <c r="A116" s="172" t="s">
        <v>26</v>
      </c>
      <c r="B116" s="173"/>
      <c r="C116" s="48"/>
      <c r="D116" s="48"/>
      <c r="E116" s="176">
        <v>33</v>
      </c>
      <c r="F116" s="177"/>
      <c r="G116" s="178"/>
      <c r="H116" s="61"/>
      <c r="I116" s="176">
        <v>39</v>
      </c>
      <c r="J116" s="177"/>
      <c r="K116" s="178"/>
      <c r="L116" s="49"/>
      <c r="M116" s="49"/>
      <c r="N116" s="49"/>
      <c r="O116" s="48"/>
      <c r="P116" s="125">
        <f t="shared" si="10"/>
        <v>72</v>
      </c>
    </row>
    <row r="117" spans="1:16" x14ac:dyDescent="0.3">
      <c r="A117" s="172" t="s">
        <v>27</v>
      </c>
      <c r="B117" s="173"/>
      <c r="C117" s="48"/>
      <c r="D117" s="48"/>
      <c r="E117" s="169">
        <v>26</v>
      </c>
      <c r="F117" s="170"/>
      <c r="G117" s="171"/>
      <c r="H117" s="61"/>
      <c r="I117" s="49"/>
      <c r="J117" s="49"/>
      <c r="K117" s="49"/>
      <c r="L117" s="49"/>
      <c r="M117" s="48"/>
      <c r="N117" s="48"/>
      <c r="O117" s="48"/>
      <c r="P117" s="125">
        <f t="shared" si="10"/>
        <v>26</v>
      </c>
    </row>
    <row r="118" spans="1:16" x14ac:dyDescent="0.3">
      <c r="A118" s="174" t="s">
        <v>28</v>
      </c>
      <c r="B118" s="175"/>
      <c r="C118" s="50"/>
      <c r="D118" s="50"/>
      <c r="E118" s="51"/>
      <c r="F118" s="51"/>
      <c r="G118" s="51"/>
      <c r="H118" s="62"/>
      <c r="I118" s="161">
        <f>47+41</f>
        <v>88</v>
      </c>
      <c r="J118" s="162"/>
      <c r="K118" s="162"/>
      <c r="L118" s="163"/>
      <c r="M118" s="50"/>
      <c r="N118" s="50"/>
      <c r="O118" s="50"/>
      <c r="P118" s="126">
        <f t="shared" si="10"/>
        <v>88</v>
      </c>
    </row>
    <row r="119" spans="1:16" x14ac:dyDescent="0.3">
      <c r="A119" s="63" t="s">
        <v>3</v>
      </c>
      <c r="B119" s="64"/>
      <c r="C119" s="65">
        <v>0</v>
      </c>
      <c r="D119" s="65">
        <v>0</v>
      </c>
      <c r="E119" s="65">
        <f>SUM(E114:G117)</f>
        <v>126</v>
      </c>
      <c r="F119" s="65">
        <f>SUM(E114:G117)</f>
        <v>126</v>
      </c>
      <c r="G119" s="65">
        <f>SUM(E114:G117)</f>
        <v>126</v>
      </c>
      <c r="H119" s="67"/>
      <c r="I119" s="65">
        <f>SUM(I115,I116,I118)</f>
        <v>153</v>
      </c>
      <c r="J119" s="65">
        <f>SUM(I115,I116,I118)</f>
        <v>153</v>
      </c>
      <c r="K119" s="65">
        <f>SUM(I115,I116,I118)</f>
        <v>153</v>
      </c>
      <c r="L119" s="65">
        <f>I118</f>
        <v>88</v>
      </c>
      <c r="M119" s="65">
        <v>0</v>
      </c>
      <c r="N119" s="65">
        <v>0</v>
      </c>
      <c r="O119" s="65">
        <v>0</v>
      </c>
      <c r="P119" s="65">
        <f t="shared" si="10"/>
        <v>925</v>
      </c>
    </row>
    <row r="120" spans="1:16" x14ac:dyDescent="0.3">
      <c r="A120" s="68" t="s">
        <v>4</v>
      </c>
      <c r="B120" s="69"/>
      <c r="C120" s="70">
        <v>0</v>
      </c>
      <c r="D120" s="70">
        <v>0</v>
      </c>
      <c r="E120" s="70">
        <f>COUNTA(E114:G117)</f>
        <v>4</v>
      </c>
      <c r="F120" s="70">
        <f>COUNTA(E114:G117)</f>
        <v>4</v>
      </c>
      <c r="G120" s="70">
        <f>COUNTA(E114:G117)</f>
        <v>4</v>
      </c>
      <c r="H120" s="67"/>
      <c r="I120" s="70">
        <v>3</v>
      </c>
      <c r="J120" s="70">
        <v>3</v>
      </c>
      <c r="K120" s="70">
        <v>3</v>
      </c>
      <c r="L120" s="70">
        <v>1</v>
      </c>
      <c r="M120" s="70">
        <v>0</v>
      </c>
      <c r="N120" s="70">
        <v>0</v>
      </c>
      <c r="O120" s="70">
        <v>0</v>
      </c>
      <c r="P120" s="70">
        <f>IF(SUM(C120:O120)&gt;35,35,SUM(C120:O120))</f>
        <v>22</v>
      </c>
    </row>
    <row r="121" spans="1:16" x14ac:dyDescent="0.3">
      <c r="A121" s="42" t="s">
        <v>7</v>
      </c>
      <c r="C121" s="43" t="s">
        <v>45</v>
      </c>
      <c r="D121" s="1" t="s">
        <v>9</v>
      </c>
      <c r="E121" s="71" t="s">
        <v>33</v>
      </c>
      <c r="F121" s="16" t="s">
        <v>10</v>
      </c>
      <c r="G121" s="43" t="s">
        <v>8</v>
      </c>
      <c r="H121" s="1" t="s">
        <v>29</v>
      </c>
    </row>
    <row r="122" spans="1:16" x14ac:dyDescent="0.3">
      <c r="A122" s="151" t="s">
        <v>0</v>
      </c>
      <c r="B122" s="53" t="s">
        <v>75</v>
      </c>
      <c r="C122" s="52">
        <v>1</v>
      </c>
      <c r="D122" s="52">
        <v>2</v>
      </c>
      <c r="E122" s="52">
        <v>3</v>
      </c>
      <c r="F122" s="52">
        <v>4</v>
      </c>
      <c r="G122" s="52">
        <v>5</v>
      </c>
      <c r="H122" s="52">
        <v>6</v>
      </c>
      <c r="I122" s="52">
        <v>7</v>
      </c>
      <c r="J122" s="52">
        <v>8</v>
      </c>
      <c r="K122" s="52">
        <v>9</v>
      </c>
      <c r="L122" s="52">
        <v>10</v>
      </c>
      <c r="M122" s="52">
        <v>11</v>
      </c>
      <c r="N122" s="52">
        <v>12</v>
      </c>
      <c r="O122" s="52">
        <v>13</v>
      </c>
      <c r="P122" s="153" t="s">
        <v>2</v>
      </c>
    </row>
    <row r="123" spans="1:16" x14ac:dyDescent="0.3">
      <c r="A123" s="152"/>
      <c r="B123" s="54" t="s">
        <v>1</v>
      </c>
      <c r="C123" s="55" t="s">
        <v>76</v>
      </c>
      <c r="D123" s="55" t="s">
        <v>77</v>
      </c>
      <c r="E123" s="55" t="s">
        <v>78</v>
      </c>
      <c r="F123" s="55" t="s">
        <v>79</v>
      </c>
      <c r="G123" s="55" t="s">
        <v>80</v>
      </c>
      <c r="H123" s="55" t="s">
        <v>81</v>
      </c>
      <c r="I123" s="55" t="s">
        <v>82</v>
      </c>
      <c r="J123" s="55" t="s">
        <v>83</v>
      </c>
      <c r="K123" s="55" t="s">
        <v>84</v>
      </c>
      <c r="L123" s="55" t="s">
        <v>85</v>
      </c>
      <c r="M123" s="55" t="s">
        <v>86</v>
      </c>
      <c r="N123" s="55" t="s">
        <v>87</v>
      </c>
      <c r="O123" s="55" t="s">
        <v>88</v>
      </c>
      <c r="P123" s="154"/>
    </row>
    <row r="124" spans="1:16" x14ac:dyDescent="0.3">
      <c r="A124" s="164" t="s">
        <v>24</v>
      </c>
      <c r="B124" s="165"/>
      <c r="C124" s="47"/>
      <c r="D124" s="47"/>
      <c r="E124" s="155">
        <v>41</v>
      </c>
      <c r="F124" s="156"/>
      <c r="G124" s="157"/>
      <c r="H124" s="59"/>
      <c r="I124" s="155">
        <v>26</v>
      </c>
      <c r="J124" s="156"/>
      <c r="K124" s="156"/>
      <c r="L124" s="157"/>
      <c r="M124" s="111"/>
      <c r="N124" s="111"/>
      <c r="O124" s="111"/>
      <c r="P124" s="124">
        <f t="shared" ref="P124:P129" si="11">SUM(C124:O124)</f>
        <v>67</v>
      </c>
    </row>
    <row r="125" spans="1:16" x14ac:dyDescent="0.3">
      <c r="A125" s="172" t="s">
        <v>25</v>
      </c>
      <c r="B125" s="173"/>
      <c r="C125" s="48"/>
      <c r="D125" s="48"/>
      <c r="E125" s="158">
        <v>26</v>
      </c>
      <c r="F125" s="159"/>
      <c r="G125" s="160"/>
      <c r="H125" s="60"/>
      <c r="I125" s="49"/>
      <c r="J125" s="49"/>
      <c r="K125" s="49"/>
      <c r="L125" s="49"/>
      <c r="M125" s="48"/>
      <c r="N125" s="48"/>
      <c r="O125" s="48"/>
      <c r="P125" s="125">
        <f t="shared" si="11"/>
        <v>26</v>
      </c>
    </row>
    <row r="126" spans="1:16" x14ac:dyDescent="0.3">
      <c r="A126" s="172" t="s">
        <v>26</v>
      </c>
      <c r="B126" s="173"/>
      <c r="C126" s="48"/>
      <c r="D126" s="48"/>
      <c r="E126" s="49"/>
      <c r="F126" s="49"/>
      <c r="G126" s="49"/>
      <c r="H126" s="61"/>
      <c r="I126" s="176">
        <v>39</v>
      </c>
      <c r="J126" s="177"/>
      <c r="K126" s="178"/>
      <c r="L126" s="49"/>
      <c r="M126" s="49"/>
      <c r="N126" s="49"/>
      <c r="O126" s="48"/>
      <c r="P126" s="125">
        <f t="shared" si="11"/>
        <v>39</v>
      </c>
    </row>
    <row r="127" spans="1:16" x14ac:dyDescent="0.3">
      <c r="A127" s="172" t="s">
        <v>27</v>
      </c>
      <c r="B127" s="173"/>
      <c r="C127" s="48"/>
      <c r="D127" s="48"/>
      <c r="E127" s="169">
        <v>39</v>
      </c>
      <c r="F127" s="170"/>
      <c r="G127" s="171"/>
      <c r="H127" s="61"/>
      <c r="I127" s="169">
        <v>41</v>
      </c>
      <c r="J127" s="170"/>
      <c r="K127" s="171"/>
      <c r="L127" s="49"/>
      <c r="M127" s="48"/>
      <c r="N127" s="48"/>
      <c r="O127" s="48"/>
      <c r="P127" s="125">
        <f t="shared" si="11"/>
        <v>80</v>
      </c>
    </row>
    <row r="128" spans="1:16" x14ac:dyDescent="0.3">
      <c r="A128" s="174" t="s">
        <v>28</v>
      </c>
      <c r="B128" s="175"/>
      <c r="C128" s="50"/>
      <c r="D128" s="50"/>
      <c r="E128" s="51"/>
      <c r="F128" s="51"/>
      <c r="G128" s="51"/>
      <c r="H128" s="62"/>
      <c r="I128" s="51"/>
      <c r="J128" s="51"/>
      <c r="K128" s="51"/>
      <c r="L128" s="51"/>
      <c r="M128" s="50"/>
      <c r="N128" s="50"/>
      <c r="O128" s="50"/>
      <c r="P128" s="126">
        <f t="shared" si="11"/>
        <v>0</v>
      </c>
    </row>
    <row r="129" spans="1:16" x14ac:dyDescent="0.3">
      <c r="A129" s="63" t="s">
        <v>3</v>
      </c>
      <c r="B129" s="64"/>
      <c r="C129" s="65">
        <v>0</v>
      </c>
      <c r="D129" s="65">
        <v>0</v>
      </c>
      <c r="E129" s="65">
        <f>SUM(E124,E125,E127)</f>
        <v>106</v>
      </c>
      <c r="F129" s="65">
        <f>SUM(E124,E125,E127)</f>
        <v>106</v>
      </c>
      <c r="G129" s="65">
        <f>SUM(E124,E125,E127)</f>
        <v>106</v>
      </c>
      <c r="H129" s="67"/>
      <c r="I129" s="65">
        <f>SUM(I124,I126,I127)</f>
        <v>106</v>
      </c>
      <c r="J129" s="65">
        <f>SUM(I124,I126,I127)</f>
        <v>106</v>
      </c>
      <c r="K129" s="65">
        <f>SUM(I124,I126,I127)</f>
        <v>106</v>
      </c>
      <c r="L129" s="65">
        <f>I124</f>
        <v>26</v>
      </c>
      <c r="M129" s="65">
        <v>0</v>
      </c>
      <c r="N129" s="65">
        <v>0</v>
      </c>
      <c r="O129" s="65">
        <v>0</v>
      </c>
      <c r="P129" s="65">
        <f t="shared" si="11"/>
        <v>662</v>
      </c>
    </row>
    <row r="130" spans="1:16" x14ac:dyDescent="0.3">
      <c r="A130" s="68" t="s">
        <v>4</v>
      </c>
      <c r="B130" s="69"/>
      <c r="C130" s="70">
        <v>0</v>
      </c>
      <c r="D130" s="70">
        <v>0</v>
      </c>
      <c r="E130" s="70">
        <v>3</v>
      </c>
      <c r="F130" s="70">
        <v>3</v>
      </c>
      <c r="G130" s="70">
        <v>3</v>
      </c>
      <c r="H130" s="67"/>
      <c r="I130" s="70">
        <v>3</v>
      </c>
      <c r="J130" s="70">
        <v>3</v>
      </c>
      <c r="K130" s="70">
        <v>3</v>
      </c>
      <c r="L130" s="70">
        <v>1</v>
      </c>
      <c r="M130" s="70">
        <v>0</v>
      </c>
      <c r="N130" s="70">
        <v>0</v>
      </c>
      <c r="O130" s="70">
        <v>0</v>
      </c>
      <c r="P130" s="70">
        <f>IF(SUM(C130:O130)&gt;35,35,SUM(C130:O130))</f>
        <v>19</v>
      </c>
    </row>
    <row r="131" spans="1:16" ht="21" x14ac:dyDescent="0.35">
      <c r="A131" s="58" t="s">
        <v>89</v>
      </c>
      <c r="B131" s="58">
        <v>9223</v>
      </c>
      <c r="C131" s="58"/>
      <c r="D131" s="58"/>
      <c r="E131" s="58"/>
      <c r="F131" s="9"/>
      <c r="G131" s="9"/>
      <c r="H131" s="14"/>
      <c r="I131" s="9"/>
      <c r="J131" s="9"/>
      <c r="K131" s="9"/>
      <c r="L131" s="9"/>
      <c r="M131" s="9"/>
      <c r="N131" s="9"/>
      <c r="O131" s="9"/>
      <c r="P131" s="138"/>
    </row>
    <row r="132" spans="1:16" x14ac:dyDescent="0.3">
      <c r="A132" s="42" t="s">
        <v>7</v>
      </c>
      <c r="C132" s="71" t="s">
        <v>33</v>
      </c>
      <c r="D132" s="16" t="s">
        <v>9</v>
      </c>
      <c r="E132" s="43" t="s">
        <v>8</v>
      </c>
      <c r="F132" s="1" t="s">
        <v>10</v>
      </c>
      <c r="G132" s="43" t="s">
        <v>8</v>
      </c>
      <c r="H132" s="1" t="s">
        <v>29</v>
      </c>
    </row>
    <row r="133" spans="1:16" x14ac:dyDescent="0.3">
      <c r="A133" s="151" t="s">
        <v>0</v>
      </c>
      <c r="B133" s="53" t="s">
        <v>75</v>
      </c>
      <c r="C133" s="52">
        <v>1</v>
      </c>
      <c r="D133" s="52">
        <v>2</v>
      </c>
      <c r="E133" s="52">
        <v>3</v>
      </c>
      <c r="F133" s="52">
        <v>4</v>
      </c>
      <c r="G133" s="52">
        <v>5</v>
      </c>
      <c r="H133" s="52">
        <v>6</v>
      </c>
      <c r="I133" s="52">
        <v>7</v>
      </c>
      <c r="J133" s="52">
        <v>8</v>
      </c>
      <c r="K133" s="52">
        <v>9</v>
      </c>
      <c r="L133" s="52">
        <v>10</v>
      </c>
      <c r="M133" s="52">
        <v>11</v>
      </c>
      <c r="N133" s="52">
        <v>12</v>
      </c>
      <c r="O133" s="52">
        <v>13</v>
      </c>
      <c r="P133" s="153" t="s">
        <v>2</v>
      </c>
    </row>
    <row r="134" spans="1:16" x14ac:dyDescent="0.3">
      <c r="A134" s="152"/>
      <c r="B134" s="54" t="s">
        <v>1</v>
      </c>
      <c r="C134" s="55" t="s">
        <v>76</v>
      </c>
      <c r="D134" s="55" t="s">
        <v>77</v>
      </c>
      <c r="E134" s="55" t="s">
        <v>78</v>
      </c>
      <c r="F134" s="55" t="s">
        <v>79</v>
      </c>
      <c r="G134" s="55" t="s">
        <v>80</v>
      </c>
      <c r="H134" s="55" t="s">
        <v>81</v>
      </c>
      <c r="I134" s="55" t="s">
        <v>82</v>
      </c>
      <c r="J134" s="55" t="s">
        <v>83</v>
      </c>
      <c r="K134" s="55" t="s">
        <v>84</v>
      </c>
      <c r="L134" s="55" t="s">
        <v>85</v>
      </c>
      <c r="M134" s="55" t="s">
        <v>86</v>
      </c>
      <c r="N134" s="55" t="s">
        <v>87</v>
      </c>
      <c r="O134" s="55" t="s">
        <v>88</v>
      </c>
      <c r="P134" s="154"/>
    </row>
    <row r="135" spans="1:16" x14ac:dyDescent="0.3">
      <c r="A135" s="164" t="s">
        <v>24</v>
      </c>
      <c r="B135" s="165"/>
      <c r="C135" s="47"/>
      <c r="D135" s="47"/>
      <c r="E135" s="111"/>
      <c r="F135" s="111"/>
      <c r="G135" s="111"/>
      <c r="H135" s="59"/>
      <c r="I135" s="181">
        <v>2</v>
      </c>
      <c r="J135" s="182"/>
      <c r="K135" s="183"/>
      <c r="L135" s="47"/>
      <c r="M135" s="111"/>
      <c r="N135" s="111"/>
      <c r="O135" s="111"/>
      <c r="P135" s="124">
        <f>SUM(C135:O135)</f>
        <v>2</v>
      </c>
    </row>
    <row r="136" spans="1:16" x14ac:dyDescent="0.3">
      <c r="A136" s="172" t="s">
        <v>25</v>
      </c>
      <c r="B136" s="173"/>
      <c r="C136" s="48"/>
      <c r="D136" s="158">
        <v>2</v>
      </c>
      <c r="E136" s="159"/>
      <c r="F136" s="159"/>
      <c r="G136" s="160"/>
      <c r="H136" s="60"/>
      <c r="I136" s="49"/>
      <c r="J136" s="49"/>
      <c r="K136" s="49"/>
      <c r="L136" s="49"/>
      <c r="M136" s="48"/>
      <c r="N136" s="48"/>
      <c r="O136" s="48"/>
      <c r="P136" s="125">
        <f t="shared" ref="P136:P140" si="12">SUM(C136:O136)</f>
        <v>2</v>
      </c>
    </row>
    <row r="137" spans="1:16" x14ac:dyDescent="0.3">
      <c r="A137" s="172" t="s">
        <v>26</v>
      </c>
      <c r="B137" s="173"/>
      <c r="C137" s="48"/>
      <c r="D137" s="176">
        <v>2</v>
      </c>
      <c r="E137" s="177"/>
      <c r="F137" s="177"/>
      <c r="G137" s="178"/>
      <c r="H137" s="61"/>
      <c r="I137" s="176">
        <v>2</v>
      </c>
      <c r="J137" s="177"/>
      <c r="K137" s="178"/>
      <c r="L137" s="49"/>
      <c r="M137" s="49"/>
      <c r="N137" s="49"/>
      <c r="O137" s="48"/>
      <c r="P137" s="125">
        <f t="shared" si="12"/>
        <v>4</v>
      </c>
    </row>
    <row r="138" spans="1:16" x14ac:dyDescent="0.3">
      <c r="A138" s="172" t="s">
        <v>27</v>
      </c>
      <c r="B138" s="173"/>
      <c r="C138" s="48"/>
      <c r="D138" s="48"/>
      <c r="E138" s="49"/>
      <c r="F138" s="49"/>
      <c r="G138" s="49"/>
      <c r="H138" s="61"/>
      <c r="I138" s="49"/>
      <c r="J138" s="49"/>
      <c r="K138" s="49"/>
      <c r="L138" s="49"/>
      <c r="M138" s="48"/>
      <c r="N138" s="48"/>
      <c r="O138" s="48"/>
      <c r="P138" s="125">
        <f t="shared" si="12"/>
        <v>0</v>
      </c>
    </row>
    <row r="139" spans="1:16" x14ac:dyDescent="0.3">
      <c r="A139" s="174" t="s">
        <v>28</v>
      </c>
      <c r="B139" s="175"/>
      <c r="C139" s="50"/>
      <c r="D139" s="50"/>
      <c r="E139" s="51"/>
      <c r="F139" s="51"/>
      <c r="G139" s="51"/>
      <c r="H139" s="62"/>
      <c r="I139" s="51"/>
      <c r="J139" s="51"/>
      <c r="K139" s="51"/>
      <c r="L139" s="51"/>
      <c r="M139" s="50"/>
      <c r="N139" s="50"/>
      <c r="O139" s="50"/>
      <c r="P139" s="126">
        <f t="shared" si="12"/>
        <v>0</v>
      </c>
    </row>
    <row r="140" spans="1:16" x14ac:dyDescent="0.3">
      <c r="A140" s="63" t="s">
        <v>3</v>
      </c>
      <c r="B140" s="64"/>
      <c r="C140" s="65">
        <v>0</v>
      </c>
      <c r="D140" s="65">
        <f>SUM(D136,D137)</f>
        <v>4</v>
      </c>
      <c r="E140" s="65">
        <f>SUM(D136,D137)</f>
        <v>4</v>
      </c>
      <c r="F140" s="65">
        <f>SUM(D136,D137)</f>
        <v>4</v>
      </c>
      <c r="G140" s="65">
        <f>SUM(D136,D137)</f>
        <v>4</v>
      </c>
      <c r="H140" s="67"/>
      <c r="I140" s="65">
        <f>SUM(I135,I137)</f>
        <v>4</v>
      </c>
      <c r="J140" s="65">
        <f>SUM(I135,I137)</f>
        <v>4</v>
      </c>
      <c r="K140" s="65">
        <f>SUM(I135,I137)</f>
        <v>4</v>
      </c>
      <c r="L140" s="65">
        <v>0</v>
      </c>
      <c r="M140" s="65"/>
      <c r="N140" s="65"/>
      <c r="O140" s="65"/>
      <c r="P140" s="65">
        <f t="shared" si="12"/>
        <v>28</v>
      </c>
    </row>
    <row r="141" spans="1:16" x14ac:dyDescent="0.3">
      <c r="A141" s="68" t="s">
        <v>4</v>
      </c>
      <c r="B141" s="69"/>
      <c r="C141" s="70">
        <v>0</v>
      </c>
      <c r="D141" s="70">
        <v>2</v>
      </c>
      <c r="E141" s="70">
        <v>2</v>
      </c>
      <c r="F141" s="70">
        <v>2</v>
      </c>
      <c r="G141" s="70">
        <v>2</v>
      </c>
      <c r="H141" s="67"/>
      <c r="I141" s="70">
        <v>2</v>
      </c>
      <c r="J141" s="70">
        <v>2</v>
      </c>
      <c r="K141" s="70">
        <v>2</v>
      </c>
      <c r="L141" s="70">
        <v>0</v>
      </c>
      <c r="M141" s="70"/>
      <c r="N141" s="70"/>
      <c r="O141" s="70"/>
      <c r="P141" s="70">
        <f>IF(SUM(C141:O141)&gt;35,35,SUM(C141:O141))</f>
        <v>14</v>
      </c>
    </row>
    <row r="142" spans="1:16" x14ac:dyDescent="0.3">
      <c r="A142" s="42" t="s">
        <v>7</v>
      </c>
      <c r="C142" s="43" t="s">
        <v>45</v>
      </c>
      <c r="D142" s="1" t="s">
        <v>9</v>
      </c>
      <c r="E142" s="71" t="s">
        <v>33</v>
      </c>
      <c r="F142" s="16" t="s">
        <v>10</v>
      </c>
      <c r="G142" s="43" t="s">
        <v>8</v>
      </c>
      <c r="H142" s="1" t="s">
        <v>29</v>
      </c>
    </row>
    <row r="143" spans="1:16" x14ac:dyDescent="0.3">
      <c r="A143" s="151" t="s">
        <v>0</v>
      </c>
      <c r="B143" s="53" t="s">
        <v>75</v>
      </c>
      <c r="C143" s="52">
        <v>1</v>
      </c>
      <c r="D143" s="52">
        <v>2</v>
      </c>
      <c r="E143" s="52">
        <v>3</v>
      </c>
      <c r="F143" s="52">
        <v>4</v>
      </c>
      <c r="G143" s="52">
        <v>5</v>
      </c>
      <c r="H143" s="52">
        <v>6</v>
      </c>
      <c r="I143" s="52">
        <v>7</v>
      </c>
      <c r="J143" s="52">
        <v>8</v>
      </c>
      <c r="K143" s="52">
        <v>9</v>
      </c>
      <c r="L143" s="52">
        <v>10</v>
      </c>
      <c r="M143" s="52">
        <v>11</v>
      </c>
      <c r="N143" s="52">
        <v>12</v>
      </c>
      <c r="O143" s="52">
        <v>13</v>
      </c>
      <c r="P143" s="153" t="s">
        <v>2</v>
      </c>
    </row>
    <row r="144" spans="1:16" x14ac:dyDescent="0.3">
      <c r="A144" s="152"/>
      <c r="B144" s="54" t="s">
        <v>1</v>
      </c>
      <c r="C144" s="55" t="s">
        <v>76</v>
      </c>
      <c r="D144" s="55" t="s">
        <v>77</v>
      </c>
      <c r="E144" s="55" t="s">
        <v>78</v>
      </c>
      <c r="F144" s="55" t="s">
        <v>79</v>
      </c>
      <c r="G144" s="55" t="s">
        <v>80</v>
      </c>
      <c r="H144" s="55" t="s">
        <v>81</v>
      </c>
      <c r="I144" s="55" t="s">
        <v>82</v>
      </c>
      <c r="J144" s="55" t="s">
        <v>83</v>
      </c>
      <c r="K144" s="55" t="s">
        <v>84</v>
      </c>
      <c r="L144" s="55" t="s">
        <v>85</v>
      </c>
      <c r="M144" s="55" t="s">
        <v>86</v>
      </c>
      <c r="N144" s="55" t="s">
        <v>87</v>
      </c>
      <c r="O144" s="55" t="s">
        <v>88</v>
      </c>
      <c r="P144" s="154"/>
    </row>
    <row r="145" spans="1:16" x14ac:dyDescent="0.3">
      <c r="A145" s="164" t="s">
        <v>24</v>
      </c>
      <c r="B145" s="165"/>
      <c r="C145" s="47"/>
      <c r="D145" s="47"/>
      <c r="E145" s="111"/>
      <c r="F145" s="111"/>
      <c r="G145" s="111"/>
      <c r="H145" s="59"/>
      <c r="I145" s="111"/>
      <c r="J145" s="111"/>
      <c r="K145" s="111"/>
      <c r="L145" s="47"/>
      <c r="M145" s="111"/>
      <c r="N145" s="111"/>
      <c r="O145" s="111"/>
      <c r="P145" s="124">
        <f t="shared" ref="P145:P150" si="13">SUM(C145:O145)</f>
        <v>0</v>
      </c>
    </row>
    <row r="146" spans="1:16" x14ac:dyDescent="0.3">
      <c r="A146" s="172" t="s">
        <v>25</v>
      </c>
      <c r="B146" s="173"/>
      <c r="C146" s="48"/>
      <c r="D146" s="158">
        <v>6</v>
      </c>
      <c r="E146" s="159"/>
      <c r="F146" s="159"/>
      <c r="G146" s="160"/>
      <c r="H146" s="60"/>
      <c r="I146" s="158">
        <v>6</v>
      </c>
      <c r="J146" s="159"/>
      <c r="K146" s="160"/>
      <c r="L146" s="49"/>
      <c r="M146" s="48"/>
      <c r="N146" s="48"/>
      <c r="O146" s="48"/>
      <c r="P146" s="125">
        <f>SUM(C146:O146)</f>
        <v>12</v>
      </c>
    </row>
    <row r="147" spans="1:16" x14ac:dyDescent="0.3">
      <c r="A147" s="172" t="s">
        <v>26</v>
      </c>
      <c r="B147" s="173"/>
      <c r="C147" s="48"/>
      <c r="D147" s="176">
        <v>6</v>
      </c>
      <c r="E147" s="177"/>
      <c r="F147" s="177"/>
      <c r="G147" s="178"/>
      <c r="H147" s="61"/>
      <c r="I147" s="176">
        <v>5</v>
      </c>
      <c r="J147" s="177"/>
      <c r="K147" s="178"/>
      <c r="L147" s="49"/>
      <c r="M147" s="49"/>
      <c r="N147" s="49"/>
      <c r="O147" s="48"/>
      <c r="P147" s="125">
        <f t="shared" si="13"/>
        <v>11</v>
      </c>
    </row>
    <row r="148" spans="1:16" x14ac:dyDescent="0.3">
      <c r="A148" s="172" t="s">
        <v>27</v>
      </c>
      <c r="B148" s="173"/>
      <c r="C148" s="48"/>
      <c r="D148" s="48"/>
      <c r="E148" s="49"/>
      <c r="F148" s="49"/>
      <c r="G148" s="49"/>
      <c r="H148" s="61"/>
      <c r="I148" s="169">
        <f>33+5</f>
        <v>38</v>
      </c>
      <c r="J148" s="170"/>
      <c r="K148" s="171"/>
      <c r="L148" s="49"/>
      <c r="M148" s="48"/>
      <c r="N148" s="48"/>
      <c r="O148" s="48"/>
      <c r="P148" s="125">
        <f t="shared" si="13"/>
        <v>38</v>
      </c>
    </row>
    <row r="149" spans="1:16" x14ac:dyDescent="0.3">
      <c r="A149" s="174" t="s">
        <v>28</v>
      </c>
      <c r="B149" s="175"/>
      <c r="C149" s="50"/>
      <c r="D149" s="161">
        <v>5</v>
      </c>
      <c r="E149" s="162"/>
      <c r="F149" s="162"/>
      <c r="G149" s="163"/>
      <c r="H149" s="62"/>
      <c r="I149" s="161">
        <v>5</v>
      </c>
      <c r="J149" s="162"/>
      <c r="K149" s="163"/>
      <c r="L149" s="51"/>
      <c r="M149" s="50"/>
      <c r="N149" s="50"/>
      <c r="O149" s="50"/>
      <c r="P149" s="126">
        <f t="shared" si="13"/>
        <v>10</v>
      </c>
    </row>
    <row r="150" spans="1:16" x14ac:dyDescent="0.3">
      <c r="A150" s="63" t="s">
        <v>3</v>
      </c>
      <c r="B150" s="64"/>
      <c r="C150" s="65">
        <v>0</v>
      </c>
      <c r="D150" s="65">
        <f>SUM(D146,D147,D149)</f>
        <v>17</v>
      </c>
      <c r="E150" s="65">
        <f>SUM(D146,D147,D149)</f>
        <v>17</v>
      </c>
      <c r="F150" s="65">
        <f>SUM(D146,D147,D149)</f>
        <v>17</v>
      </c>
      <c r="G150" s="65">
        <f>SUM(D146,D147,D149)</f>
        <v>17</v>
      </c>
      <c r="H150" s="67"/>
      <c r="I150" s="65">
        <f>SUM(I146,I147,I148,I149)</f>
        <v>54</v>
      </c>
      <c r="J150" s="65">
        <f>SUM(I146,I147,I148,I149)</f>
        <v>54</v>
      </c>
      <c r="K150" s="65">
        <f>SUM(I146,I147,I148,I149)</f>
        <v>54</v>
      </c>
      <c r="L150" s="65">
        <v>0</v>
      </c>
      <c r="M150" s="65">
        <v>0</v>
      </c>
      <c r="N150" s="65">
        <v>0</v>
      </c>
      <c r="O150" s="65">
        <v>0</v>
      </c>
      <c r="P150" s="65">
        <f t="shared" si="13"/>
        <v>230</v>
      </c>
    </row>
    <row r="151" spans="1:16" x14ac:dyDescent="0.3">
      <c r="A151" s="68" t="s">
        <v>4</v>
      </c>
      <c r="B151" s="69"/>
      <c r="C151" s="70">
        <v>0</v>
      </c>
      <c r="D151" s="70">
        <v>3</v>
      </c>
      <c r="E151" s="70">
        <v>3</v>
      </c>
      <c r="F151" s="70">
        <v>3</v>
      </c>
      <c r="G151" s="70">
        <v>3</v>
      </c>
      <c r="H151" s="67"/>
      <c r="I151" s="70">
        <v>4</v>
      </c>
      <c r="J151" s="70">
        <v>4</v>
      </c>
      <c r="K151" s="70">
        <v>4</v>
      </c>
      <c r="L151" s="70">
        <v>0</v>
      </c>
      <c r="M151" s="70">
        <v>0</v>
      </c>
      <c r="N151" s="70">
        <v>0</v>
      </c>
      <c r="O151" s="70">
        <v>0</v>
      </c>
      <c r="P151" s="70">
        <f>IF(SUM(C151:O151)&gt;35,35,SUM(C151:O151))</f>
        <v>24</v>
      </c>
    </row>
    <row r="152" spans="1:16" ht="21" x14ac:dyDescent="0.35">
      <c r="A152" s="58" t="s">
        <v>89</v>
      </c>
      <c r="B152" s="58">
        <v>9301</v>
      </c>
      <c r="C152" s="58"/>
      <c r="D152" s="58"/>
      <c r="E152" s="58"/>
      <c r="F152" s="9"/>
      <c r="G152" s="9"/>
      <c r="H152" s="14"/>
      <c r="I152" s="9"/>
      <c r="J152" s="9"/>
      <c r="K152" s="9"/>
      <c r="L152" s="9"/>
      <c r="M152" s="9"/>
      <c r="N152" s="9"/>
      <c r="O152" s="9"/>
      <c r="P152" s="138"/>
    </row>
    <row r="153" spans="1:16" x14ac:dyDescent="0.3">
      <c r="A153" s="42" t="s">
        <v>7</v>
      </c>
      <c r="C153" s="71" t="s">
        <v>33</v>
      </c>
      <c r="D153" s="16" t="s">
        <v>9</v>
      </c>
      <c r="E153" s="43" t="s">
        <v>8</v>
      </c>
      <c r="F153" s="1" t="s">
        <v>10</v>
      </c>
      <c r="G153" s="43" t="s">
        <v>8</v>
      </c>
      <c r="H153" s="1" t="s">
        <v>29</v>
      </c>
    </row>
    <row r="154" spans="1:16" x14ac:dyDescent="0.3">
      <c r="A154" s="151" t="s">
        <v>0</v>
      </c>
      <c r="B154" s="53" t="s">
        <v>75</v>
      </c>
      <c r="C154" s="52">
        <v>1</v>
      </c>
      <c r="D154" s="52">
        <v>2</v>
      </c>
      <c r="E154" s="52">
        <v>3</v>
      </c>
      <c r="F154" s="52">
        <v>4</v>
      </c>
      <c r="G154" s="52">
        <v>5</v>
      </c>
      <c r="H154" s="52">
        <v>6</v>
      </c>
      <c r="I154" s="52">
        <v>7</v>
      </c>
      <c r="J154" s="52">
        <v>8</v>
      </c>
      <c r="K154" s="52">
        <v>9</v>
      </c>
      <c r="L154" s="52">
        <v>10</v>
      </c>
      <c r="M154" s="52">
        <v>11</v>
      </c>
      <c r="N154" s="52">
        <v>12</v>
      </c>
      <c r="O154" s="52">
        <v>13</v>
      </c>
      <c r="P154" s="153" t="s">
        <v>2</v>
      </c>
    </row>
    <row r="155" spans="1:16" x14ac:dyDescent="0.3">
      <c r="A155" s="152"/>
      <c r="B155" s="54" t="s">
        <v>1</v>
      </c>
      <c r="C155" s="55" t="s">
        <v>76</v>
      </c>
      <c r="D155" s="55" t="s">
        <v>77</v>
      </c>
      <c r="E155" s="55" t="s">
        <v>78</v>
      </c>
      <c r="F155" s="55" t="s">
        <v>79</v>
      </c>
      <c r="G155" s="55" t="s">
        <v>80</v>
      </c>
      <c r="H155" s="55" t="s">
        <v>81</v>
      </c>
      <c r="I155" s="55" t="s">
        <v>82</v>
      </c>
      <c r="J155" s="55" t="s">
        <v>83</v>
      </c>
      <c r="K155" s="55" t="s">
        <v>84</v>
      </c>
      <c r="L155" s="55" t="s">
        <v>85</v>
      </c>
      <c r="M155" s="55" t="s">
        <v>86</v>
      </c>
      <c r="N155" s="55" t="s">
        <v>87</v>
      </c>
      <c r="O155" s="55" t="s">
        <v>88</v>
      </c>
      <c r="P155" s="154"/>
    </row>
    <row r="156" spans="1:16" x14ac:dyDescent="0.3">
      <c r="A156" s="164" t="s">
        <v>24</v>
      </c>
      <c r="B156" s="165"/>
      <c r="C156" s="47"/>
      <c r="D156" s="155">
        <v>57</v>
      </c>
      <c r="E156" s="156"/>
      <c r="F156" s="156"/>
      <c r="G156" s="157"/>
      <c r="H156" s="59"/>
      <c r="I156" s="155">
        <v>57</v>
      </c>
      <c r="J156" s="156"/>
      <c r="K156" s="156"/>
      <c r="L156" s="157"/>
      <c r="M156" s="111"/>
      <c r="N156" s="111"/>
      <c r="O156" s="111"/>
      <c r="P156" s="124">
        <f>SUM(C156:O156)</f>
        <v>114</v>
      </c>
    </row>
    <row r="157" spans="1:16" x14ac:dyDescent="0.3">
      <c r="A157" s="172" t="s">
        <v>25</v>
      </c>
      <c r="B157" s="173"/>
      <c r="C157" s="48"/>
      <c r="D157" s="48"/>
      <c r="E157" s="158">
        <v>56</v>
      </c>
      <c r="F157" s="159"/>
      <c r="G157" s="160"/>
      <c r="H157" s="60"/>
      <c r="I157" s="158">
        <v>56</v>
      </c>
      <c r="J157" s="159"/>
      <c r="K157" s="160"/>
      <c r="L157" s="158">
        <v>57</v>
      </c>
      <c r="M157" s="160"/>
      <c r="N157" s="48"/>
      <c r="O157" s="48"/>
      <c r="P157" s="125">
        <f t="shared" ref="P157:P160" si="14">SUM(C157:O157)</f>
        <v>169</v>
      </c>
    </row>
    <row r="158" spans="1:16" x14ac:dyDescent="0.3">
      <c r="A158" s="172" t="s">
        <v>26</v>
      </c>
      <c r="B158" s="173"/>
      <c r="C158" s="48"/>
      <c r="D158" s="176">
        <v>57</v>
      </c>
      <c r="E158" s="177"/>
      <c r="F158" s="177"/>
      <c r="G158" s="178"/>
      <c r="H158" s="61"/>
      <c r="I158" s="49"/>
      <c r="J158" s="49"/>
      <c r="K158" s="49"/>
      <c r="L158" s="49"/>
      <c r="M158" s="49"/>
      <c r="N158" s="49"/>
      <c r="O158" s="48"/>
      <c r="P158" s="125">
        <f>SUM(C158:O158)</f>
        <v>57</v>
      </c>
    </row>
    <row r="159" spans="1:16" x14ac:dyDescent="0.3">
      <c r="A159" s="172" t="s">
        <v>27</v>
      </c>
      <c r="B159" s="173"/>
      <c r="C159" s="48"/>
      <c r="D159" s="169">
        <v>57</v>
      </c>
      <c r="E159" s="170"/>
      <c r="F159" s="170"/>
      <c r="G159" s="171"/>
      <c r="H159" s="61"/>
      <c r="I159" s="169">
        <v>56</v>
      </c>
      <c r="J159" s="170"/>
      <c r="K159" s="170"/>
      <c r="L159" s="171"/>
      <c r="M159" s="48"/>
      <c r="N159" s="48"/>
      <c r="O159" s="48"/>
      <c r="P159" s="125">
        <f t="shared" si="14"/>
        <v>113</v>
      </c>
    </row>
    <row r="160" spans="1:16" x14ac:dyDescent="0.3">
      <c r="A160" s="174" t="s">
        <v>28</v>
      </c>
      <c r="B160" s="175"/>
      <c r="C160" s="50"/>
      <c r="D160" s="161">
        <v>56</v>
      </c>
      <c r="E160" s="162"/>
      <c r="F160" s="162"/>
      <c r="G160" s="163"/>
      <c r="H160" s="62"/>
      <c r="I160" s="161">
        <v>57</v>
      </c>
      <c r="J160" s="162"/>
      <c r="K160" s="162"/>
      <c r="L160" s="163"/>
      <c r="M160" s="50"/>
      <c r="N160" s="50"/>
      <c r="O160" s="50"/>
      <c r="P160" s="126">
        <f t="shared" si="14"/>
        <v>113</v>
      </c>
    </row>
    <row r="161" spans="1:16" x14ac:dyDescent="0.3">
      <c r="A161" s="63" t="s">
        <v>3</v>
      </c>
      <c r="B161" s="64"/>
      <c r="C161" s="65">
        <v>0</v>
      </c>
      <c r="D161" s="65">
        <f>SUM(D156,D158,D159,D160)</f>
        <v>227</v>
      </c>
      <c r="E161" s="65">
        <f>SUM(D156,E157,D158,D159,D160)</f>
        <v>283</v>
      </c>
      <c r="F161" s="65">
        <f>SUM(D156,E157,D158,D159,D160)</f>
        <v>283</v>
      </c>
      <c r="G161" s="65">
        <f>SUM(D156,E157,D158,D159,D160)</f>
        <v>283</v>
      </c>
      <c r="H161" s="67"/>
      <c r="I161" s="65">
        <f>SUM(I156,I157,I159,I160)</f>
        <v>226</v>
      </c>
      <c r="J161" s="65">
        <f>SUM(I156,I157,I159,I160)</f>
        <v>226</v>
      </c>
      <c r="K161" s="65">
        <f>SUM(I156,I157,I159,I160)</f>
        <v>226</v>
      </c>
      <c r="L161" s="65">
        <f>SUM(I156,L157,I159,I160)</f>
        <v>227</v>
      </c>
      <c r="M161" s="65">
        <f>SUM(L157)</f>
        <v>57</v>
      </c>
      <c r="N161" s="65">
        <f>L158</f>
        <v>0</v>
      </c>
      <c r="O161" s="65">
        <f>L158</f>
        <v>0</v>
      </c>
      <c r="P161" s="65">
        <f>SUM(C161:O161)</f>
        <v>2038</v>
      </c>
    </row>
    <row r="162" spans="1:16" x14ac:dyDescent="0.3">
      <c r="A162" s="68" t="s">
        <v>4</v>
      </c>
      <c r="B162" s="69"/>
      <c r="C162" s="70">
        <v>0</v>
      </c>
      <c r="D162" s="70">
        <f>COUNTA(D156,D158,D159,D160)</f>
        <v>4</v>
      </c>
      <c r="E162" s="70">
        <f>COUNTA(D156,E157,D158,D159,D160)</f>
        <v>5</v>
      </c>
      <c r="F162" s="70">
        <f>COUNTA(D156,E157,D158,D159,D160)</f>
        <v>5</v>
      </c>
      <c r="G162" s="70">
        <f>COUNTA(D156,E157,D158,D159,D160)</f>
        <v>5</v>
      </c>
      <c r="H162" s="67"/>
      <c r="I162" s="70">
        <v>4</v>
      </c>
      <c r="J162" s="70">
        <v>4</v>
      </c>
      <c r="K162" s="70">
        <v>4</v>
      </c>
      <c r="L162" s="70">
        <v>4</v>
      </c>
      <c r="M162" s="70">
        <v>1</v>
      </c>
      <c r="N162" s="70">
        <v>0</v>
      </c>
      <c r="O162" s="70">
        <v>0</v>
      </c>
      <c r="P162" s="70">
        <f>IF(SUM(C162:O162)&gt;35,35,SUM(C162:O162))</f>
        <v>35</v>
      </c>
    </row>
    <row r="163" spans="1:16" x14ac:dyDescent="0.3">
      <c r="A163" s="42" t="s">
        <v>7</v>
      </c>
      <c r="C163" s="43" t="s">
        <v>45</v>
      </c>
      <c r="D163" s="1" t="s">
        <v>9</v>
      </c>
      <c r="E163" s="71" t="s">
        <v>33</v>
      </c>
      <c r="F163" s="16" t="s">
        <v>10</v>
      </c>
      <c r="G163" s="43" t="s">
        <v>8</v>
      </c>
      <c r="H163" s="1" t="s">
        <v>29</v>
      </c>
    </row>
    <row r="164" spans="1:16" x14ac:dyDescent="0.3">
      <c r="A164" s="151" t="s">
        <v>0</v>
      </c>
      <c r="B164" s="53" t="s">
        <v>75</v>
      </c>
      <c r="C164" s="52">
        <v>1</v>
      </c>
      <c r="D164" s="52">
        <v>2</v>
      </c>
      <c r="E164" s="52">
        <v>3</v>
      </c>
      <c r="F164" s="52">
        <v>4</v>
      </c>
      <c r="G164" s="52">
        <v>5</v>
      </c>
      <c r="H164" s="52">
        <v>6</v>
      </c>
      <c r="I164" s="52">
        <v>7</v>
      </c>
      <c r="J164" s="52">
        <v>8</v>
      </c>
      <c r="K164" s="52">
        <v>9</v>
      </c>
      <c r="L164" s="52">
        <v>10</v>
      </c>
      <c r="M164" s="52">
        <v>11</v>
      </c>
      <c r="N164" s="52">
        <v>12</v>
      </c>
      <c r="O164" s="52">
        <v>13</v>
      </c>
      <c r="P164" s="153" t="s">
        <v>2</v>
      </c>
    </row>
    <row r="165" spans="1:16" x14ac:dyDescent="0.3">
      <c r="A165" s="152"/>
      <c r="B165" s="54" t="s">
        <v>1</v>
      </c>
      <c r="C165" s="55" t="s">
        <v>76</v>
      </c>
      <c r="D165" s="55" t="s">
        <v>77</v>
      </c>
      <c r="E165" s="55" t="s">
        <v>78</v>
      </c>
      <c r="F165" s="55" t="s">
        <v>79</v>
      </c>
      <c r="G165" s="55" t="s">
        <v>80</v>
      </c>
      <c r="H165" s="55" t="s">
        <v>81</v>
      </c>
      <c r="I165" s="55" t="s">
        <v>82</v>
      </c>
      <c r="J165" s="55" t="s">
        <v>83</v>
      </c>
      <c r="K165" s="55" t="s">
        <v>84</v>
      </c>
      <c r="L165" s="55" t="s">
        <v>85</v>
      </c>
      <c r="M165" s="55" t="s">
        <v>86</v>
      </c>
      <c r="N165" s="55" t="s">
        <v>87</v>
      </c>
      <c r="O165" s="55" t="s">
        <v>88</v>
      </c>
      <c r="P165" s="154"/>
    </row>
    <row r="166" spans="1:16" x14ac:dyDescent="0.3">
      <c r="A166" s="164" t="s">
        <v>24</v>
      </c>
      <c r="B166" s="165"/>
      <c r="C166" s="47"/>
      <c r="D166" s="47"/>
      <c r="E166" s="111"/>
      <c r="F166" s="111"/>
      <c r="G166" s="111"/>
      <c r="H166" s="59"/>
      <c r="I166" s="111"/>
      <c r="J166" s="111"/>
      <c r="K166" s="111"/>
      <c r="L166" s="47"/>
      <c r="M166" s="111"/>
      <c r="N166" s="111"/>
      <c r="O166" s="111"/>
      <c r="P166" s="124">
        <f t="shared" ref="P166:P171" si="15">SUM(C166:O166)</f>
        <v>0</v>
      </c>
    </row>
    <row r="167" spans="1:16" x14ac:dyDescent="0.3">
      <c r="A167" s="172" t="s">
        <v>25</v>
      </c>
      <c r="B167" s="173"/>
      <c r="C167" s="48"/>
      <c r="D167" s="48"/>
      <c r="E167" s="158">
        <v>58</v>
      </c>
      <c r="F167" s="159"/>
      <c r="G167" s="160"/>
      <c r="H167" s="60"/>
      <c r="I167" s="158">
        <v>56</v>
      </c>
      <c r="J167" s="159"/>
      <c r="K167" s="160"/>
      <c r="L167" s="158">
        <v>57</v>
      </c>
      <c r="M167" s="160"/>
      <c r="N167" s="132"/>
      <c r="O167" s="48"/>
      <c r="P167" s="125">
        <f t="shared" si="15"/>
        <v>171</v>
      </c>
    </row>
    <row r="168" spans="1:16" x14ac:dyDescent="0.3">
      <c r="A168" s="172" t="s">
        <v>26</v>
      </c>
      <c r="B168" s="173"/>
      <c r="C168" s="48"/>
      <c r="D168" s="48"/>
      <c r="E168" s="176">
        <v>57</v>
      </c>
      <c r="F168" s="177"/>
      <c r="G168" s="178"/>
      <c r="H168" s="61"/>
      <c r="I168" s="176">
        <v>57</v>
      </c>
      <c r="J168" s="177"/>
      <c r="K168" s="178"/>
      <c r="L168" s="49"/>
      <c r="M168" s="49"/>
      <c r="N168" s="49"/>
      <c r="O168" s="48"/>
      <c r="P168" s="125">
        <f t="shared" si="15"/>
        <v>114</v>
      </c>
    </row>
    <row r="169" spans="1:16" x14ac:dyDescent="0.3">
      <c r="A169" s="172" t="s">
        <v>27</v>
      </c>
      <c r="B169" s="173"/>
      <c r="C169" s="48"/>
      <c r="D169" s="48"/>
      <c r="E169" s="169">
        <v>57</v>
      </c>
      <c r="F169" s="170"/>
      <c r="G169" s="171"/>
      <c r="H169" s="61"/>
      <c r="I169" s="169">
        <v>55</v>
      </c>
      <c r="J169" s="170"/>
      <c r="K169" s="171"/>
      <c r="L169" s="169">
        <v>57</v>
      </c>
      <c r="M169" s="171"/>
      <c r="N169" s="132"/>
      <c r="O169" s="48"/>
      <c r="P169" s="125">
        <f t="shared" si="15"/>
        <v>169</v>
      </c>
    </row>
    <row r="170" spans="1:16" x14ac:dyDescent="0.3">
      <c r="A170" s="174" t="s">
        <v>28</v>
      </c>
      <c r="B170" s="175"/>
      <c r="C170" s="50"/>
      <c r="D170" s="50"/>
      <c r="E170" s="51"/>
      <c r="F170" s="51"/>
      <c r="G170" s="51"/>
      <c r="H170" s="62"/>
      <c r="I170" s="161">
        <v>56</v>
      </c>
      <c r="J170" s="162"/>
      <c r="K170" s="163"/>
      <c r="L170" s="51"/>
      <c r="M170" s="50"/>
      <c r="N170" s="50"/>
      <c r="O170" s="50"/>
      <c r="P170" s="126">
        <f t="shared" si="15"/>
        <v>56</v>
      </c>
    </row>
    <row r="171" spans="1:16" x14ac:dyDescent="0.3">
      <c r="A171" s="63" t="s">
        <v>3</v>
      </c>
      <c r="B171" s="64"/>
      <c r="C171" s="65">
        <v>0</v>
      </c>
      <c r="D171" s="65">
        <v>0</v>
      </c>
      <c r="E171" s="65">
        <f>SUM(E167:G169)</f>
        <v>172</v>
      </c>
      <c r="F171" s="65">
        <f>SUM(E167:G169)</f>
        <v>172</v>
      </c>
      <c r="G171" s="65">
        <f>SUM(E167:G169)</f>
        <v>172</v>
      </c>
      <c r="H171" s="67"/>
      <c r="I171" s="65">
        <f>SUM(I167,I168,I169,I170)</f>
        <v>224</v>
      </c>
      <c r="J171" s="65">
        <f>SUM(I167,I168,I169,I170)</f>
        <v>224</v>
      </c>
      <c r="K171" s="65">
        <f>SUM(I167,I168,I169,I170)</f>
        <v>224</v>
      </c>
      <c r="L171" s="65">
        <f>SUM(L167,L169)</f>
        <v>114</v>
      </c>
      <c r="M171" s="65">
        <f>SUM(L167,L169)</f>
        <v>114</v>
      </c>
      <c r="N171" s="65">
        <v>0</v>
      </c>
      <c r="O171" s="65">
        <v>0</v>
      </c>
      <c r="P171" s="65">
        <f t="shared" si="15"/>
        <v>1416</v>
      </c>
    </row>
    <row r="172" spans="1:16" x14ac:dyDescent="0.3">
      <c r="A172" s="68" t="s">
        <v>4</v>
      </c>
      <c r="B172" s="69"/>
      <c r="C172" s="70">
        <v>0</v>
      </c>
      <c r="D172" s="70">
        <v>0</v>
      </c>
      <c r="E172" s="70">
        <v>3</v>
      </c>
      <c r="F172" s="70">
        <v>3</v>
      </c>
      <c r="G172" s="70">
        <v>3</v>
      </c>
      <c r="H172" s="67"/>
      <c r="I172" s="70">
        <v>4</v>
      </c>
      <c r="J172" s="70">
        <f>COUNTA(I167,I168,I169,I170)</f>
        <v>4</v>
      </c>
      <c r="K172" s="70">
        <f>COUNTA(I167,I168,I169,I170)</f>
        <v>4</v>
      </c>
      <c r="L172" s="70">
        <v>2</v>
      </c>
      <c r="M172" s="70">
        <v>2</v>
      </c>
      <c r="N172" s="70">
        <v>0</v>
      </c>
      <c r="O172" s="70">
        <v>0</v>
      </c>
      <c r="P172" s="70">
        <f>IF(SUM(C172:O172)&gt;35,35,SUM(C172:O172))</f>
        <v>25</v>
      </c>
    </row>
    <row r="173" spans="1:16" ht="21" x14ac:dyDescent="0.35">
      <c r="A173" s="58" t="s">
        <v>89</v>
      </c>
      <c r="B173" s="58">
        <v>9305</v>
      </c>
      <c r="C173" s="58"/>
      <c r="D173" s="58"/>
      <c r="E173" s="58"/>
      <c r="F173" s="9"/>
      <c r="G173" s="9"/>
      <c r="H173" s="14"/>
      <c r="I173" s="9"/>
      <c r="J173" s="9"/>
      <c r="K173" s="9"/>
      <c r="L173" s="9"/>
      <c r="M173" s="9"/>
      <c r="N173" s="9"/>
      <c r="O173" s="9"/>
      <c r="P173" s="138"/>
    </row>
    <row r="174" spans="1:16" x14ac:dyDescent="0.3">
      <c r="A174" s="42" t="s">
        <v>7</v>
      </c>
      <c r="C174" s="71" t="s">
        <v>33</v>
      </c>
      <c r="D174" s="16" t="s">
        <v>9</v>
      </c>
      <c r="E174" s="43" t="s">
        <v>8</v>
      </c>
      <c r="F174" s="1" t="s">
        <v>10</v>
      </c>
      <c r="G174" s="43" t="s">
        <v>8</v>
      </c>
      <c r="H174" s="1" t="s">
        <v>29</v>
      </c>
    </row>
    <row r="175" spans="1:16" x14ac:dyDescent="0.3">
      <c r="A175" s="151" t="s">
        <v>0</v>
      </c>
      <c r="B175" s="53" t="s">
        <v>75</v>
      </c>
      <c r="C175" s="52">
        <v>1</v>
      </c>
      <c r="D175" s="52">
        <v>2</v>
      </c>
      <c r="E175" s="52">
        <v>3</v>
      </c>
      <c r="F175" s="52">
        <v>4</v>
      </c>
      <c r="G175" s="52">
        <v>5</v>
      </c>
      <c r="H175" s="52">
        <v>6</v>
      </c>
      <c r="I175" s="52">
        <v>7</v>
      </c>
      <c r="J175" s="52">
        <v>8</v>
      </c>
      <c r="K175" s="52">
        <v>9</v>
      </c>
      <c r="L175" s="52">
        <v>10</v>
      </c>
      <c r="M175" s="52">
        <v>11</v>
      </c>
      <c r="N175" s="52">
        <v>12</v>
      </c>
      <c r="O175" s="52">
        <v>13</v>
      </c>
      <c r="P175" s="153" t="s">
        <v>2</v>
      </c>
    </row>
    <row r="176" spans="1:16" x14ac:dyDescent="0.3">
      <c r="A176" s="152"/>
      <c r="B176" s="54" t="s">
        <v>1</v>
      </c>
      <c r="C176" s="55" t="s">
        <v>76</v>
      </c>
      <c r="D176" s="55" t="s">
        <v>77</v>
      </c>
      <c r="E176" s="55" t="s">
        <v>78</v>
      </c>
      <c r="F176" s="55" t="s">
        <v>79</v>
      </c>
      <c r="G176" s="55" t="s">
        <v>80</v>
      </c>
      <c r="H176" s="55" t="s">
        <v>81</v>
      </c>
      <c r="I176" s="55" t="s">
        <v>82</v>
      </c>
      <c r="J176" s="55" t="s">
        <v>83</v>
      </c>
      <c r="K176" s="55" t="s">
        <v>84</v>
      </c>
      <c r="L176" s="55" t="s">
        <v>85</v>
      </c>
      <c r="M176" s="55" t="s">
        <v>86</v>
      </c>
      <c r="N176" s="55" t="s">
        <v>87</v>
      </c>
      <c r="O176" s="55" t="s">
        <v>88</v>
      </c>
      <c r="P176" s="154"/>
    </row>
    <row r="177" spans="1:16" x14ac:dyDescent="0.3">
      <c r="A177" s="164" t="s">
        <v>24</v>
      </c>
      <c r="B177" s="165"/>
      <c r="C177" s="47"/>
      <c r="D177" s="155">
        <v>56</v>
      </c>
      <c r="E177" s="156"/>
      <c r="F177" s="156"/>
      <c r="G177" s="157"/>
      <c r="H177" s="59"/>
      <c r="I177" s="155">
        <v>56</v>
      </c>
      <c r="J177" s="156"/>
      <c r="K177" s="156"/>
      <c r="L177" s="156"/>
      <c r="M177" s="157"/>
      <c r="N177" s="111"/>
      <c r="O177" s="111"/>
      <c r="P177" s="124">
        <f>SUM(C177:O177)</f>
        <v>112</v>
      </c>
    </row>
    <row r="178" spans="1:16" x14ac:dyDescent="0.3">
      <c r="A178" s="172" t="s">
        <v>25</v>
      </c>
      <c r="B178" s="173"/>
      <c r="C178" s="48"/>
      <c r="D178" s="158">
        <v>56</v>
      </c>
      <c r="E178" s="159"/>
      <c r="F178" s="159"/>
      <c r="G178" s="160"/>
      <c r="H178" s="60"/>
      <c r="I178" s="158">
        <v>56</v>
      </c>
      <c r="J178" s="159"/>
      <c r="K178" s="159"/>
      <c r="L178" s="160"/>
      <c r="M178" s="48"/>
      <c r="N178" s="48"/>
      <c r="O178" s="48"/>
      <c r="P178" s="125">
        <f t="shared" ref="P178:P181" si="16">SUM(C178:O178)</f>
        <v>112</v>
      </c>
    </row>
    <row r="179" spans="1:16" x14ac:dyDescent="0.3">
      <c r="A179" s="172" t="s">
        <v>26</v>
      </c>
      <c r="B179" s="173"/>
      <c r="C179" s="48"/>
      <c r="D179" s="48"/>
      <c r="E179" s="49"/>
      <c r="F179" s="49"/>
      <c r="G179" s="49"/>
      <c r="H179" s="61"/>
      <c r="I179" s="176">
        <v>57</v>
      </c>
      <c r="J179" s="177"/>
      <c r="K179" s="177"/>
      <c r="L179" s="178"/>
      <c r="M179" s="49"/>
      <c r="N179" s="49"/>
      <c r="O179" s="48"/>
      <c r="P179" s="125">
        <f t="shared" si="16"/>
        <v>57</v>
      </c>
    </row>
    <row r="180" spans="1:16" x14ac:dyDescent="0.3">
      <c r="A180" s="172" t="s">
        <v>27</v>
      </c>
      <c r="B180" s="173"/>
      <c r="C180" s="48"/>
      <c r="D180" s="48"/>
      <c r="E180" s="169">
        <v>56</v>
      </c>
      <c r="F180" s="170"/>
      <c r="G180" s="171"/>
      <c r="H180" s="61"/>
      <c r="I180" s="169">
        <v>56</v>
      </c>
      <c r="J180" s="170"/>
      <c r="K180" s="170"/>
      <c r="L180" s="171"/>
      <c r="M180" s="48"/>
      <c r="N180" s="48"/>
      <c r="O180" s="48"/>
      <c r="P180" s="125">
        <f t="shared" si="16"/>
        <v>112</v>
      </c>
    </row>
    <row r="181" spans="1:16" x14ac:dyDescent="0.3">
      <c r="A181" s="174" t="s">
        <v>28</v>
      </c>
      <c r="B181" s="175"/>
      <c r="C181" s="50"/>
      <c r="D181" s="50"/>
      <c r="E181" s="51"/>
      <c r="F181" s="51"/>
      <c r="G181" s="51"/>
      <c r="H181" s="62"/>
      <c r="I181" s="161">
        <v>56</v>
      </c>
      <c r="J181" s="162"/>
      <c r="K181" s="162"/>
      <c r="L181" s="163"/>
      <c r="M181" s="50"/>
      <c r="N181" s="50"/>
      <c r="O181" s="50"/>
      <c r="P181" s="126">
        <f t="shared" si="16"/>
        <v>56</v>
      </c>
    </row>
    <row r="182" spans="1:16" x14ac:dyDescent="0.3">
      <c r="A182" s="63" t="s">
        <v>3</v>
      </c>
      <c r="B182" s="64"/>
      <c r="C182" s="65">
        <v>0</v>
      </c>
      <c r="D182" s="65">
        <f>SUM(D177:G178)</f>
        <v>112</v>
      </c>
      <c r="E182" s="65">
        <f>SUM(D177,D178,E180)</f>
        <v>168</v>
      </c>
      <c r="F182" s="65">
        <f>SUM(D177,D178,E180)</f>
        <v>168</v>
      </c>
      <c r="G182" s="65">
        <f>SUM(D177,D178,E180)</f>
        <v>168</v>
      </c>
      <c r="H182" s="67"/>
      <c r="I182" s="65">
        <f>SUM(I177,I178,I179,I180,I181)</f>
        <v>281</v>
      </c>
      <c r="J182" s="65">
        <f>SUM(I177,I178,I179,I180,I181)</f>
        <v>281</v>
      </c>
      <c r="K182" s="65">
        <f>SUM(I177,I178,I179,I180,I181)</f>
        <v>281</v>
      </c>
      <c r="L182" s="65">
        <f>SUM(I177,I178,I179,I180,I181)</f>
        <v>281</v>
      </c>
      <c r="M182" s="65">
        <f>I177</f>
        <v>56</v>
      </c>
      <c r="N182" s="65">
        <v>0</v>
      </c>
      <c r="O182" s="65">
        <v>0</v>
      </c>
      <c r="P182" s="65">
        <f>SUM(C182:O182)</f>
        <v>1796</v>
      </c>
    </row>
    <row r="183" spans="1:16" x14ac:dyDescent="0.3">
      <c r="A183" s="68" t="s">
        <v>4</v>
      </c>
      <c r="B183" s="69"/>
      <c r="C183" s="70">
        <v>0</v>
      </c>
      <c r="D183" s="70">
        <v>2</v>
      </c>
      <c r="E183" s="70">
        <v>3</v>
      </c>
      <c r="F183" s="70">
        <v>3</v>
      </c>
      <c r="G183" s="70">
        <v>3</v>
      </c>
      <c r="H183" s="67"/>
      <c r="I183" s="70">
        <f>COUNTA(I177,I178,I179,I180,I181)</f>
        <v>5</v>
      </c>
      <c r="J183" s="70">
        <f>COUNTA(I177,I178,I179,I180,I181)</f>
        <v>5</v>
      </c>
      <c r="K183" s="70">
        <v>5</v>
      </c>
      <c r="L183" s="70">
        <v>5</v>
      </c>
      <c r="M183" s="70">
        <v>1</v>
      </c>
      <c r="N183" s="70">
        <v>0</v>
      </c>
      <c r="O183" s="70">
        <v>0</v>
      </c>
      <c r="P183" s="70">
        <f>IF(SUM(C183:O183)&gt;35,35,SUM(C183:O183))</f>
        <v>32</v>
      </c>
    </row>
    <row r="184" spans="1:16" x14ac:dyDescent="0.3">
      <c r="A184" s="42" t="s">
        <v>7</v>
      </c>
      <c r="C184" s="43" t="s">
        <v>45</v>
      </c>
      <c r="D184" s="1" t="s">
        <v>9</v>
      </c>
      <c r="E184" s="71" t="s">
        <v>33</v>
      </c>
      <c r="F184" s="16" t="s">
        <v>10</v>
      </c>
      <c r="G184" s="43" t="s">
        <v>8</v>
      </c>
      <c r="H184" s="1" t="s">
        <v>29</v>
      </c>
    </row>
    <row r="185" spans="1:16" x14ac:dyDescent="0.3">
      <c r="A185" s="151" t="s">
        <v>0</v>
      </c>
      <c r="B185" s="53" t="s">
        <v>75</v>
      </c>
      <c r="C185" s="52">
        <v>1</v>
      </c>
      <c r="D185" s="52">
        <v>2</v>
      </c>
      <c r="E185" s="52">
        <v>3</v>
      </c>
      <c r="F185" s="52">
        <v>4</v>
      </c>
      <c r="G185" s="52">
        <v>5</v>
      </c>
      <c r="H185" s="52">
        <v>6</v>
      </c>
      <c r="I185" s="52">
        <v>7</v>
      </c>
      <c r="J185" s="52">
        <v>8</v>
      </c>
      <c r="K185" s="52">
        <v>9</v>
      </c>
      <c r="L185" s="52">
        <v>10</v>
      </c>
      <c r="M185" s="52">
        <v>11</v>
      </c>
      <c r="N185" s="52">
        <v>12</v>
      </c>
      <c r="O185" s="52">
        <v>13</v>
      </c>
      <c r="P185" s="153" t="s">
        <v>2</v>
      </c>
    </row>
    <row r="186" spans="1:16" x14ac:dyDescent="0.3">
      <c r="A186" s="152"/>
      <c r="B186" s="54" t="s">
        <v>1</v>
      </c>
      <c r="C186" s="55" t="s">
        <v>76</v>
      </c>
      <c r="D186" s="55" t="s">
        <v>77</v>
      </c>
      <c r="E186" s="55" t="s">
        <v>78</v>
      </c>
      <c r="F186" s="55" t="s">
        <v>79</v>
      </c>
      <c r="G186" s="55" t="s">
        <v>80</v>
      </c>
      <c r="H186" s="55" t="s">
        <v>81</v>
      </c>
      <c r="I186" s="55" t="s">
        <v>82</v>
      </c>
      <c r="J186" s="55" t="s">
        <v>83</v>
      </c>
      <c r="K186" s="55" t="s">
        <v>84</v>
      </c>
      <c r="L186" s="55" t="s">
        <v>85</v>
      </c>
      <c r="M186" s="55" t="s">
        <v>86</v>
      </c>
      <c r="N186" s="55" t="s">
        <v>87</v>
      </c>
      <c r="O186" s="55" t="s">
        <v>88</v>
      </c>
      <c r="P186" s="154"/>
    </row>
    <row r="187" spans="1:16" x14ac:dyDescent="0.3">
      <c r="A187" s="164" t="s">
        <v>24</v>
      </c>
      <c r="B187" s="165"/>
      <c r="C187" s="47"/>
      <c r="D187" s="155">
        <v>56</v>
      </c>
      <c r="E187" s="156"/>
      <c r="F187" s="156"/>
      <c r="G187" s="157"/>
      <c r="H187" s="59"/>
      <c r="I187" s="155">
        <v>56</v>
      </c>
      <c r="J187" s="156"/>
      <c r="K187" s="156"/>
      <c r="L187" s="157"/>
      <c r="M187" s="111"/>
      <c r="N187" s="111"/>
      <c r="O187" s="111"/>
      <c r="P187" s="124">
        <f t="shared" ref="P187:P192" si="17">SUM(C187:O187)</f>
        <v>112</v>
      </c>
    </row>
    <row r="188" spans="1:16" x14ac:dyDescent="0.3">
      <c r="A188" s="172" t="s">
        <v>25</v>
      </c>
      <c r="B188" s="173"/>
      <c r="C188" s="48"/>
      <c r="D188" s="158">
        <v>57</v>
      </c>
      <c r="E188" s="159"/>
      <c r="F188" s="159"/>
      <c r="G188" s="160"/>
      <c r="H188" s="60"/>
      <c r="I188" s="158">
        <v>57</v>
      </c>
      <c r="J188" s="159"/>
      <c r="K188" s="159"/>
      <c r="L188" s="160"/>
      <c r="M188" s="48"/>
      <c r="N188" s="48"/>
      <c r="O188" s="48"/>
      <c r="P188" s="125">
        <f t="shared" si="17"/>
        <v>114</v>
      </c>
    </row>
    <row r="189" spans="1:16" x14ac:dyDescent="0.3">
      <c r="A189" s="172" t="s">
        <v>26</v>
      </c>
      <c r="B189" s="173"/>
      <c r="C189" s="48"/>
      <c r="D189" s="48"/>
      <c r="E189" s="49"/>
      <c r="F189" s="49"/>
      <c r="G189" s="49"/>
      <c r="H189" s="61"/>
      <c r="I189" s="176">
        <v>56</v>
      </c>
      <c r="J189" s="177"/>
      <c r="K189" s="177"/>
      <c r="L189" s="178"/>
      <c r="M189" s="49"/>
      <c r="N189" s="49"/>
      <c r="O189" s="48"/>
      <c r="P189" s="125">
        <f t="shared" si="17"/>
        <v>56</v>
      </c>
    </row>
    <row r="190" spans="1:16" x14ac:dyDescent="0.3">
      <c r="A190" s="172" t="s">
        <v>27</v>
      </c>
      <c r="B190" s="173"/>
      <c r="C190" s="48"/>
      <c r="D190" s="48"/>
      <c r="E190" s="49"/>
      <c r="F190" s="49"/>
      <c r="G190" s="49"/>
      <c r="H190" s="61"/>
      <c r="I190" s="169">
        <v>56</v>
      </c>
      <c r="J190" s="170"/>
      <c r="K190" s="171"/>
      <c r="L190" s="169">
        <v>57</v>
      </c>
      <c r="M190" s="171"/>
      <c r="N190" s="48"/>
      <c r="O190" s="48"/>
      <c r="P190" s="125">
        <f t="shared" si="17"/>
        <v>113</v>
      </c>
    </row>
    <row r="191" spans="1:16" x14ac:dyDescent="0.3">
      <c r="A191" s="174" t="s">
        <v>28</v>
      </c>
      <c r="B191" s="175"/>
      <c r="C191" s="50"/>
      <c r="D191" s="50"/>
      <c r="E191" s="51"/>
      <c r="F191" s="51"/>
      <c r="G191" s="51"/>
      <c r="H191" s="62"/>
      <c r="I191" s="161">
        <v>58</v>
      </c>
      <c r="J191" s="162"/>
      <c r="K191" s="162"/>
      <c r="L191" s="163"/>
      <c r="M191" s="50"/>
      <c r="N191" s="50"/>
      <c r="O191" s="50"/>
      <c r="P191" s="126">
        <f t="shared" si="17"/>
        <v>58</v>
      </c>
    </row>
    <row r="192" spans="1:16" x14ac:dyDescent="0.3">
      <c r="A192" s="63" t="s">
        <v>3</v>
      </c>
      <c r="B192" s="64"/>
      <c r="C192" s="65">
        <v>0</v>
      </c>
      <c r="D192" s="65">
        <f>SUM(D187:G188)</f>
        <v>113</v>
      </c>
      <c r="E192" s="65">
        <f>SUM(D187:G188)</f>
        <v>113</v>
      </c>
      <c r="F192" s="65">
        <f>SUM(D187:G188)</f>
        <v>113</v>
      </c>
      <c r="G192" s="65">
        <f>SUM(D187:G188)</f>
        <v>113</v>
      </c>
      <c r="H192" s="67"/>
      <c r="I192" s="65">
        <f>SUM(I187,I188,I189,I190,I191)</f>
        <v>283</v>
      </c>
      <c r="J192" s="65">
        <f>SUM(I187,I188,I189,I190,I191)</f>
        <v>283</v>
      </c>
      <c r="K192" s="65">
        <f>SUM(I187,I188,I189,I190,I191)</f>
        <v>283</v>
      </c>
      <c r="L192" s="65">
        <f>SUM(I187,I188,I189,L190,I191)</f>
        <v>284</v>
      </c>
      <c r="M192" s="65">
        <f>L190</f>
        <v>57</v>
      </c>
      <c r="N192" s="65">
        <v>0</v>
      </c>
      <c r="O192" s="65">
        <v>0</v>
      </c>
      <c r="P192" s="65">
        <f t="shared" si="17"/>
        <v>1642</v>
      </c>
    </row>
    <row r="193" spans="1:16" x14ac:dyDescent="0.3">
      <c r="A193" s="68" t="s">
        <v>4</v>
      </c>
      <c r="B193" s="69"/>
      <c r="C193" s="70">
        <v>0</v>
      </c>
      <c r="D193" s="70">
        <v>2</v>
      </c>
      <c r="E193" s="70">
        <v>2</v>
      </c>
      <c r="F193" s="70">
        <v>2</v>
      </c>
      <c r="G193" s="70">
        <v>2</v>
      </c>
      <c r="H193" s="67"/>
      <c r="I193" s="70">
        <v>5</v>
      </c>
      <c r="J193" s="70">
        <v>5</v>
      </c>
      <c r="K193" s="70">
        <v>5</v>
      </c>
      <c r="L193" s="70">
        <v>5</v>
      </c>
      <c r="M193" s="70">
        <v>1</v>
      </c>
      <c r="N193" s="70">
        <v>0</v>
      </c>
      <c r="O193" s="70">
        <v>0</v>
      </c>
      <c r="P193" s="70">
        <f>IF(SUM(C193:O193)&gt;35,35,SUM(C193:O193))</f>
        <v>29</v>
      </c>
    </row>
    <row r="194" spans="1:16" ht="21" x14ac:dyDescent="0.35">
      <c r="A194" s="58" t="s">
        <v>89</v>
      </c>
      <c r="B194" s="58">
        <v>9312</v>
      </c>
      <c r="C194" s="58"/>
      <c r="D194" s="58"/>
      <c r="E194" s="58"/>
      <c r="F194" s="9"/>
      <c r="G194" s="9"/>
      <c r="H194" s="14"/>
      <c r="I194" s="9"/>
      <c r="J194" s="9"/>
      <c r="K194" s="9"/>
      <c r="L194" s="9"/>
      <c r="M194" s="9"/>
      <c r="N194" s="9"/>
      <c r="O194" s="9"/>
      <c r="P194" s="138"/>
    </row>
    <row r="195" spans="1:16" x14ac:dyDescent="0.3">
      <c r="A195" s="42" t="s">
        <v>7</v>
      </c>
      <c r="C195" s="71" t="s">
        <v>33</v>
      </c>
      <c r="D195" s="16" t="s">
        <v>9</v>
      </c>
      <c r="E195" s="43" t="s">
        <v>8</v>
      </c>
      <c r="F195" s="1" t="s">
        <v>10</v>
      </c>
      <c r="G195" s="43" t="s">
        <v>8</v>
      </c>
      <c r="H195" s="1" t="s">
        <v>29</v>
      </c>
    </row>
    <row r="196" spans="1:16" x14ac:dyDescent="0.3">
      <c r="A196" s="151" t="s">
        <v>0</v>
      </c>
      <c r="B196" s="53" t="s">
        <v>75</v>
      </c>
      <c r="C196" s="52">
        <v>1</v>
      </c>
      <c r="D196" s="52">
        <v>2</v>
      </c>
      <c r="E196" s="52">
        <v>3</v>
      </c>
      <c r="F196" s="52">
        <v>4</v>
      </c>
      <c r="G196" s="52">
        <v>5</v>
      </c>
      <c r="H196" s="52">
        <v>6</v>
      </c>
      <c r="I196" s="52">
        <v>7</v>
      </c>
      <c r="J196" s="52">
        <v>8</v>
      </c>
      <c r="K196" s="52">
        <v>9</v>
      </c>
      <c r="L196" s="52">
        <v>10</v>
      </c>
      <c r="M196" s="52">
        <v>11</v>
      </c>
      <c r="N196" s="52">
        <v>12</v>
      </c>
      <c r="O196" s="52">
        <v>13</v>
      </c>
      <c r="P196" s="153" t="s">
        <v>2</v>
      </c>
    </row>
    <row r="197" spans="1:16" x14ac:dyDescent="0.3">
      <c r="A197" s="152"/>
      <c r="B197" s="54" t="s">
        <v>1</v>
      </c>
      <c r="C197" s="55" t="s">
        <v>76</v>
      </c>
      <c r="D197" s="55" t="s">
        <v>77</v>
      </c>
      <c r="E197" s="55" t="s">
        <v>78</v>
      </c>
      <c r="F197" s="55" t="s">
        <v>79</v>
      </c>
      <c r="G197" s="55" t="s">
        <v>80</v>
      </c>
      <c r="H197" s="55" t="s">
        <v>81</v>
      </c>
      <c r="I197" s="55" t="s">
        <v>82</v>
      </c>
      <c r="J197" s="55" t="s">
        <v>83</v>
      </c>
      <c r="K197" s="55" t="s">
        <v>84</v>
      </c>
      <c r="L197" s="55" t="s">
        <v>85</v>
      </c>
      <c r="M197" s="55" t="s">
        <v>86</v>
      </c>
      <c r="N197" s="55" t="s">
        <v>87</v>
      </c>
      <c r="O197" s="55" t="s">
        <v>88</v>
      </c>
      <c r="P197" s="154"/>
    </row>
    <row r="198" spans="1:16" x14ac:dyDescent="0.3">
      <c r="A198" s="164" t="s">
        <v>24</v>
      </c>
      <c r="B198" s="165"/>
      <c r="C198" s="47"/>
      <c r="D198" s="47"/>
      <c r="E198" s="111"/>
      <c r="F198" s="111"/>
      <c r="G198" s="111"/>
      <c r="H198" s="59"/>
      <c r="I198" s="111"/>
      <c r="J198" s="111"/>
      <c r="K198" s="111"/>
      <c r="L198" s="47"/>
      <c r="M198" s="111"/>
      <c r="N198" s="111"/>
      <c r="O198" s="111"/>
      <c r="P198" s="124">
        <f t="shared" ref="P198:P203" si="18">SUM(C198:O198)</f>
        <v>0</v>
      </c>
    </row>
    <row r="199" spans="1:16" x14ac:dyDescent="0.3">
      <c r="A199" s="172" t="s">
        <v>25</v>
      </c>
      <c r="B199" s="173"/>
      <c r="C199" s="48"/>
      <c r="D199" s="48"/>
      <c r="E199" s="49"/>
      <c r="F199" s="49"/>
      <c r="G199" s="49"/>
      <c r="H199" s="60"/>
      <c r="I199" s="49"/>
      <c r="J199" s="49"/>
      <c r="K199" s="49"/>
      <c r="L199" s="49"/>
      <c r="M199" s="48"/>
      <c r="N199" s="48"/>
      <c r="O199" s="48"/>
      <c r="P199" s="125">
        <f t="shared" si="18"/>
        <v>0</v>
      </c>
    </row>
    <row r="200" spans="1:16" x14ac:dyDescent="0.3">
      <c r="A200" s="172" t="s">
        <v>26</v>
      </c>
      <c r="B200" s="173"/>
      <c r="C200" s="48"/>
      <c r="D200" s="48"/>
      <c r="E200" s="49"/>
      <c r="F200" s="49"/>
      <c r="G200" s="49"/>
      <c r="H200" s="61"/>
      <c r="I200" s="176">
        <v>39</v>
      </c>
      <c r="J200" s="177"/>
      <c r="K200" s="178"/>
      <c r="L200" s="49"/>
      <c r="M200" s="49"/>
      <c r="N200" s="49"/>
      <c r="O200" s="48"/>
      <c r="P200" s="125">
        <f>SUM(C200:O200)</f>
        <v>39</v>
      </c>
    </row>
    <row r="201" spans="1:16" x14ac:dyDescent="0.3">
      <c r="A201" s="172" t="s">
        <v>27</v>
      </c>
      <c r="B201" s="173"/>
      <c r="C201" s="48"/>
      <c r="D201" s="48"/>
      <c r="E201" s="49"/>
      <c r="F201" s="49"/>
      <c r="G201" s="49"/>
      <c r="H201" s="61"/>
      <c r="I201" s="49"/>
      <c r="J201" s="49"/>
      <c r="K201" s="49"/>
      <c r="L201" s="49"/>
      <c r="M201" s="48"/>
      <c r="N201" s="48"/>
      <c r="O201" s="48"/>
      <c r="P201" s="125">
        <f t="shared" si="18"/>
        <v>0</v>
      </c>
    </row>
    <row r="202" spans="1:16" x14ac:dyDescent="0.3">
      <c r="A202" s="174" t="s">
        <v>28</v>
      </c>
      <c r="B202" s="175"/>
      <c r="C202" s="50"/>
      <c r="D202" s="50"/>
      <c r="E202" s="51"/>
      <c r="F202" s="51"/>
      <c r="G202" s="51"/>
      <c r="H202" s="62"/>
      <c r="I202" s="51"/>
      <c r="J202" s="51"/>
      <c r="K202" s="51"/>
      <c r="L202" s="51"/>
      <c r="M202" s="50"/>
      <c r="N202" s="50"/>
      <c r="O202" s="50"/>
      <c r="P202" s="126">
        <f t="shared" si="18"/>
        <v>0</v>
      </c>
    </row>
    <row r="203" spans="1:16" x14ac:dyDescent="0.3">
      <c r="A203" s="63" t="s">
        <v>3</v>
      </c>
      <c r="B203" s="64"/>
      <c r="C203" s="65">
        <v>0</v>
      </c>
      <c r="D203" s="65">
        <v>0</v>
      </c>
      <c r="E203" s="65">
        <f>SUM(E198:G202)</f>
        <v>0</v>
      </c>
      <c r="F203" s="65">
        <f>SUM(E198:G202)</f>
        <v>0</v>
      </c>
      <c r="G203" s="65">
        <f>SUM(E198:G202)</f>
        <v>0</v>
      </c>
      <c r="H203" s="67"/>
      <c r="I203" s="65">
        <f>SUM(I198:L202)</f>
        <v>39</v>
      </c>
      <c r="J203" s="65">
        <f>SUM(I198:L202)</f>
        <v>39</v>
      </c>
      <c r="K203" s="65">
        <f>SUM(I198:L202)</f>
        <v>39</v>
      </c>
      <c r="L203" s="65">
        <v>0</v>
      </c>
      <c r="M203" s="65">
        <v>0</v>
      </c>
      <c r="N203" s="65">
        <v>0</v>
      </c>
      <c r="O203" s="65">
        <v>0</v>
      </c>
      <c r="P203" s="65">
        <f t="shared" si="18"/>
        <v>117</v>
      </c>
    </row>
    <row r="204" spans="1:16" x14ac:dyDescent="0.3">
      <c r="A204" s="68" t="s">
        <v>4</v>
      </c>
      <c r="B204" s="69"/>
      <c r="C204" s="70">
        <v>0</v>
      </c>
      <c r="D204" s="70">
        <v>0</v>
      </c>
      <c r="E204" s="70">
        <f>COUNTA(E198:G202)</f>
        <v>0</v>
      </c>
      <c r="F204" s="70">
        <f>COUNTA(E198:G202)</f>
        <v>0</v>
      </c>
      <c r="G204" s="70">
        <f>COUNTA(E198:G202)</f>
        <v>0</v>
      </c>
      <c r="H204" s="67"/>
      <c r="I204" s="70">
        <f>COUNTA(I198:L202)</f>
        <v>1</v>
      </c>
      <c r="J204" s="70">
        <f>COUNTA(I198:L202)</f>
        <v>1</v>
      </c>
      <c r="K204" s="70">
        <f>COUNTA(I198:L202)</f>
        <v>1</v>
      </c>
      <c r="L204" s="70">
        <v>0</v>
      </c>
      <c r="M204" s="70">
        <v>0</v>
      </c>
      <c r="N204" s="70">
        <v>0</v>
      </c>
      <c r="O204" s="70">
        <v>0</v>
      </c>
      <c r="P204" s="70">
        <f>IF(SUM(C204:O204)&gt;35,35,SUM(C204:O204))</f>
        <v>3</v>
      </c>
    </row>
    <row r="205" spans="1:16" x14ac:dyDescent="0.3">
      <c r="A205" s="42" t="s">
        <v>7</v>
      </c>
      <c r="C205" s="43" t="s">
        <v>45</v>
      </c>
      <c r="D205" s="1" t="s">
        <v>9</v>
      </c>
      <c r="E205" s="71" t="s">
        <v>33</v>
      </c>
      <c r="F205" s="16" t="s">
        <v>10</v>
      </c>
      <c r="G205" s="43" t="s">
        <v>8</v>
      </c>
      <c r="H205" s="1" t="s">
        <v>29</v>
      </c>
    </row>
    <row r="206" spans="1:16" x14ac:dyDescent="0.3">
      <c r="A206" s="151" t="s">
        <v>0</v>
      </c>
      <c r="B206" s="53" t="s">
        <v>75</v>
      </c>
      <c r="C206" s="52">
        <v>1</v>
      </c>
      <c r="D206" s="52">
        <v>2</v>
      </c>
      <c r="E206" s="52">
        <v>3</v>
      </c>
      <c r="F206" s="52">
        <v>4</v>
      </c>
      <c r="G206" s="52">
        <v>5</v>
      </c>
      <c r="H206" s="52">
        <v>6</v>
      </c>
      <c r="I206" s="52">
        <v>7</v>
      </c>
      <c r="J206" s="52">
        <v>8</v>
      </c>
      <c r="K206" s="52">
        <v>9</v>
      </c>
      <c r="L206" s="52">
        <v>10</v>
      </c>
      <c r="M206" s="52">
        <v>11</v>
      </c>
      <c r="N206" s="52">
        <v>12</v>
      </c>
      <c r="O206" s="52">
        <v>13</v>
      </c>
      <c r="P206" s="153" t="s">
        <v>2</v>
      </c>
    </row>
    <row r="207" spans="1:16" x14ac:dyDescent="0.3">
      <c r="A207" s="152"/>
      <c r="B207" s="54" t="s">
        <v>1</v>
      </c>
      <c r="C207" s="55" t="s">
        <v>76</v>
      </c>
      <c r="D207" s="55" t="s">
        <v>77</v>
      </c>
      <c r="E207" s="55" t="s">
        <v>78</v>
      </c>
      <c r="F207" s="55" t="s">
        <v>79</v>
      </c>
      <c r="G207" s="55" t="s">
        <v>80</v>
      </c>
      <c r="H207" s="55" t="s">
        <v>81</v>
      </c>
      <c r="I207" s="55" t="s">
        <v>82</v>
      </c>
      <c r="J207" s="55" t="s">
        <v>83</v>
      </c>
      <c r="K207" s="55" t="s">
        <v>84</v>
      </c>
      <c r="L207" s="55" t="s">
        <v>85</v>
      </c>
      <c r="M207" s="55" t="s">
        <v>86</v>
      </c>
      <c r="N207" s="55" t="s">
        <v>87</v>
      </c>
      <c r="O207" s="55" t="s">
        <v>88</v>
      </c>
      <c r="P207" s="154"/>
    </row>
    <row r="208" spans="1:16" x14ac:dyDescent="0.3">
      <c r="A208" s="164" t="s">
        <v>24</v>
      </c>
      <c r="B208" s="165"/>
      <c r="C208" s="47"/>
      <c r="D208" s="47"/>
      <c r="E208" s="111"/>
      <c r="F208" s="133"/>
      <c r="G208" s="133"/>
      <c r="H208" s="134"/>
      <c r="I208" s="133"/>
      <c r="J208" s="133"/>
      <c r="K208" s="111"/>
      <c r="L208" s="47"/>
      <c r="M208" s="111"/>
      <c r="N208" s="111"/>
      <c r="O208" s="111"/>
      <c r="P208" s="124">
        <f t="shared" ref="P208:P213" si="19">SUM(C208:O208)</f>
        <v>0</v>
      </c>
    </row>
    <row r="209" spans="1:16" x14ac:dyDescent="0.3">
      <c r="A209" s="172" t="s">
        <v>25</v>
      </c>
      <c r="B209" s="173"/>
      <c r="C209" s="48"/>
      <c r="D209" s="48"/>
      <c r="E209" s="49"/>
      <c r="F209" s="166" t="s">
        <v>111</v>
      </c>
      <c r="G209" s="167"/>
      <c r="H209" s="167"/>
      <c r="I209" s="167"/>
      <c r="J209" s="168"/>
      <c r="K209" s="49"/>
      <c r="L209" s="49"/>
      <c r="M209" s="48"/>
      <c r="N209" s="48"/>
      <c r="O209" s="48"/>
      <c r="P209" s="125">
        <f t="shared" si="19"/>
        <v>0</v>
      </c>
    </row>
    <row r="210" spans="1:16" x14ac:dyDescent="0.3">
      <c r="A210" s="172" t="s">
        <v>26</v>
      </c>
      <c r="B210" s="173"/>
      <c r="C210" s="48"/>
      <c r="D210" s="48"/>
      <c r="E210" s="49"/>
      <c r="F210" s="135"/>
      <c r="G210" s="135"/>
      <c r="H210" s="136"/>
      <c r="I210" s="137"/>
      <c r="J210" s="137"/>
      <c r="K210" s="48"/>
      <c r="L210" s="49"/>
      <c r="M210" s="49"/>
      <c r="N210" s="49"/>
      <c r="O210" s="48"/>
      <c r="P210" s="125">
        <f t="shared" si="19"/>
        <v>0</v>
      </c>
    </row>
    <row r="211" spans="1:16" x14ac:dyDescent="0.3">
      <c r="A211" s="172" t="s">
        <v>27</v>
      </c>
      <c r="B211" s="173"/>
      <c r="C211" s="48"/>
      <c r="D211" s="48"/>
      <c r="E211" s="49"/>
      <c r="F211" s="49"/>
      <c r="G211" s="49"/>
      <c r="H211" s="61"/>
      <c r="I211" s="49"/>
      <c r="J211" s="49"/>
      <c r="K211" s="49"/>
      <c r="L211" s="49"/>
      <c r="M211" s="48"/>
      <c r="N211" s="48"/>
      <c r="O211" s="48"/>
      <c r="P211" s="125">
        <f t="shared" si="19"/>
        <v>0</v>
      </c>
    </row>
    <row r="212" spans="1:16" x14ac:dyDescent="0.3">
      <c r="A212" s="174" t="s">
        <v>28</v>
      </c>
      <c r="B212" s="175"/>
      <c r="C212" s="50"/>
      <c r="D212" s="50"/>
      <c r="E212" s="51"/>
      <c r="F212" s="51"/>
      <c r="G212" s="51"/>
      <c r="H212" s="62"/>
      <c r="I212" s="51"/>
      <c r="J212" s="51"/>
      <c r="K212" s="51"/>
      <c r="L212" s="51"/>
      <c r="M212" s="50"/>
      <c r="N212" s="50"/>
      <c r="O212" s="50"/>
      <c r="P212" s="126">
        <f t="shared" si="19"/>
        <v>0</v>
      </c>
    </row>
    <row r="213" spans="1:16" x14ac:dyDescent="0.3">
      <c r="A213" s="63" t="s">
        <v>3</v>
      </c>
      <c r="B213" s="64"/>
      <c r="C213" s="65">
        <v>0</v>
      </c>
      <c r="D213" s="65">
        <v>0</v>
      </c>
      <c r="E213" s="65">
        <f>SUM(E208:G212)</f>
        <v>0</v>
      </c>
      <c r="F213" s="65">
        <f>SUM(E208:G212)</f>
        <v>0</v>
      </c>
      <c r="G213" s="65">
        <f>SUM(E208:G210,E212)</f>
        <v>0</v>
      </c>
      <c r="H213" s="67"/>
      <c r="I213" s="65">
        <f>SUM(I208:L211)</f>
        <v>0</v>
      </c>
      <c r="J213" s="65">
        <f>SUM(I208:L211)</f>
        <v>0</v>
      </c>
      <c r="K213" s="65">
        <f>SUM(I208:L211)</f>
        <v>0</v>
      </c>
      <c r="L213" s="65">
        <f>I210</f>
        <v>0</v>
      </c>
      <c r="M213" s="65">
        <v>0</v>
      </c>
      <c r="N213" s="65">
        <v>0</v>
      </c>
      <c r="O213" s="65">
        <v>0</v>
      </c>
      <c r="P213" s="65">
        <f t="shared" si="19"/>
        <v>0</v>
      </c>
    </row>
    <row r="214" spans="1:16" x14ac:dyDescent="0.3">
      <c r="A214" s="68" t="s">
        <v>4</v>
      </c>
      <c r="B214" s="69"/>
      <c r="C214" s="70">
        <v>0</v>
      </c>
      <c r="D214" s="70">
        <v>0</v>
      </c>
      <c r="E214" s="70">
        <v>0</v>
      </c>
      <c r="F214" s="70">
        <v>0</v>
      </c>
      <c r="G214" s="70">
        <v>0</v>
      </c>
      <c r="H214" s="67"/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f>IF(SUM(C214:O214)&gt;35,35,SUM(C214:O214))</f>
        <v>0</v>
      </c>
    </row>
    <row r="215" spans="1:16" ht="21" x14ac:dyDescent="0.35">
      <c r="A215" s="58" t="s">
        <v>89</v>
      </c>
      <c r="B215" s="58">
        <v>9314</v>
      </c>
      <c r="C215" s="58"/>
      <c r="D215" s="58"/>
      <c r="E215" s="58"/>
      <c r="F215" s="9"/>
      <c r="G215" s="9"/>
      <c r="H215" s="14"/>
      <c r="I215" s="9"/>
      <c r="J215" s="9"/>
      <c r="K215" s="9"/>
      <c r="L215" s="9"/>
      <c r="M215" s="9"/>
      <c r="N215" s="9"/>
      <c r="O215" s="9"/>
      <c r="P215" s="138"/>
    </row>
    <row r="216" spans="1:16" x14ac:dyDescent="0.3">
      <c r="A216" s="42" t="s">
        <v>7</v>
      </c>
      <c r="C216" s="71" t="s">
        <v>33</v>
      </c>
      <c r="D216" s="16" t="s">
        <v>9</v>
      </c>
      <c r="E216" s="43" t="s">
        <v>8</v>
      </c>
      <c r="F216" s="1" t="s">
        <v>10</v>
      </c>
      <c r="G216" s="43" t="s">
        <v>8</v>
      </c>
      <c r="H216" s="1" t="s">
        <v>29</v>
      </c>
    </row>
    <row r="217" spans="1:16" x14ac:dyDescent="0.3">
      <c r="A217" s="151" t="s">
        <v>0</v>
      </c>
      <c r="B217" s="53" t="s">
        <v>75</v>
      </c>
      <c r="C217" s="52">
        <v>1</v>
      </c>
      <c r="D217" s="52">
        <v>2</v>
      </c>
      <c r="E217" s="52">
        <v>3</v>
      </c>
      <c r="F217" s="52">
        <v>4</v>
      </c>
      <c r="G217" s="52">
        <v>5</v>
      </c>
      <c r="H217" s="52">
        <v>6</v>
      </c>
      <c r="I217" s="52">
        <v>7</v>
      </c>
      <c r="J217" s="52">
        <v>8</v>
      </c>
      <c r="K217" s="52">
        <v>9</v>
      </c>
      <c r="L217" s="52">
        <v>10</v>
      </c>
      <c r="M217" s="52">
        <v>11</v>
      </c>
      <c r="N217" s="52">
        <v>12</v>
      </c>
      <c r="O217" s="52">
        <v>13</v>
      </c>
      <c r="P217" s="153" t="s">
        <v>2</v>
      </c>
    </row>
    <row r="218" spans="1:16" x14ac:dyDescent="0.3">
      <c r="A218" s="152"/>
      <c r="B218" s="54" t="s">
        <v>1</v>
      </c>
      <c r="C218" s="55" t="s">
        <v>76</v>
      </c>
      <c r="D218" s="55" t="s">
        <v>77</v>
      </c>
      <c r="E218" s="55" t="s">
        <v>78</v>
      </c>
      <c r="F218" s="55" t="s">
        <v>79</v>
      </c>
      <c r="G218" s="55" t="s">
        <v>80</v>
      </c>
      <c r="H218" s="55" t="s">
        <v>81</v>
      </c>
      <c r="I218" s="55" t="s">
        <v>82</v>
      </c>
      <c r="J218" s="55" t="s">
        <v>83</v>
      </c>
      <c r="K218" s="55" t="s">
        <v>84</v>
      </c>
      <c r="L218" s="55" t="s">
        <v>85</v>
      </c>
      <c r="M218" s="55" t="s">
        <v>86</v>
      </c>
      <c r="N218" s="55" t="s">
        <v>87</v>
      </c>
      <c r="O218" s="55" t="s">
        <v>88</v>
      </c>
      <c r="P218" s="154"/>
    </row>
    <row r="219" spans="1:16" x14ac:dyDescent="0.3">
      <c r="A219" s="164" t="s">
        <v>24</v>
      </c>
      <c r="B219" s="165"/>
      <c r="C219" s="47"/>
      <c r="D219" s="47"/>
      <c r="E219" s="155">
        <v>55</v>
      </c>
      <c r="F219" s="156"/>
      <c r="G219" s="157"/>
      <c r="H219" s="59"/>
      <c r="I219" s="111"/>
      <c r="J219" s="111"/>
      <c r="K219" s="111"/>
      <c r="L219" s="111"/>
      <c r="M219" s="111"/>
      <c r="N219" s="111"/>
      <c r="O219" s="111"/>
      <c r="P219" s="124">
        <f t="shared" ref="P219:P224" si="20">SUM(C219:O219)</f>
        <v>55</v>
      </c>
    </row>
    <row r="220" spans="1:16" x14ac:dyDescent="0.3">
      <c r="A220" s="172" t="s">
        <v>25</v>
      </c>
      <c r="B220" s="173"/>
      <c r="C220" s="48"/>
      <c r="D220" s="158">
        <v>57</v>
      </c>
      <c r="E220" s="159"/>
      <c r="F220" s="159"/>
      <c r="G220" s="160"/>
      <c r="H220" s="60"/>
      <c r="I220" s="158">
        <v>56</v>
      </c>
      <c r="J220" s="159"/>
      <c r="K220" s="159"/>
      <c r="L220" s="160"/>
      <c r="M220" s="48"/>
      <c r="N220" s="48"/>
      <c r="O220" s="48"/>
      <c r="P220" s="125">
        <f t="shared" si="20"/>
        <v>113</v>
      </c>
    </row>
    <row r="221" spans="1:16" x14ac:dyDescent="0.3">
      <c r="A221" s="172" t="s">
        <v>26</v>
      </c>
      <c r="B221" s="173"/>
      <c r="C221" s="48"/>
      <c r="D221" s="48"/>
      <c r="E221" s="49"/>
      <c r="F221" s="49"/>
      <c r="G221" s="49"/>
      <c r="H221" s="61"/>
      <c r="I221" s="48"/>
      <c r="J221" s="48"/>
      <c r="K221" s="48"/>
      <c r="L221" s="49"/>
      <c r="M221" s="49"/>
      <c r="N221" s="49"/>
      <c r="O221" s="48"/>
      <c r="P221" s="125">
        <f t="shared" si="20"/>
        <v>0</v>
      </c>
    </row>
    <row r="222" spans="1:16" x14ac:dyDescent="0.3">
      <c r="A222" s="172" t="s">
        <v>27</v>
      </c>
      <c r="B222" s="173"/>
      <c r="C222" s="48"/>
      <c r="D222" s="169">
        <v>57</v>
      </c>
      <c r="E222" s="170"/>
      <c r="F222" s="170"/>
      <c r="G222" s="171"/>
      <c r="H222" s="61"/>
      <c r="I222" s="169">
        <v>57</v>
      </c>
      <c r="J222" s="170"/>
      <c r="K222" s="170"/>
      <c r="L222" s="171"/>
      <c r="M222" s="48"/>
      <c r="N222" s="48"/>
      <c r="O222" s="48"/>
      <c r="P222" s="125">
        <f t="shared" si="20"/>
        <v>114</v>
      </c>
    </row>
    <row r="223" spans="1:16" x14ac:dyDescent="0.3">
      <c r="A223" s="174" t="s">
        <v>28</v>
      </c>
      <c r="B223" s="175"/>
      <c r="C223" s="50"/>
      <c r="D223" s="50"/>
      <c r="E223" s="51"/>
      <c r="F223" s="51"/>
      <c r="G223" s="51"/>
      <c r="H223" s="62"/>
      <c r="I223" s="51"/>
      <c r="J223" s="51"/>
      <c r="K223" s="51"/>
      <c r="L223" s="51"/>
      <c r="M223" s="50"/>
      <c r="N223" s="50"/>
      <c r="O223" s="50"/>
      <c r="P223" s="126">
        <f t="shared" si="20"/>
        <v>0</v>
      </c>
    </row>
    <row r="224" spans="1:16" x14ac:dyDescent="0.3">
      <c r="A224" s="63" t="s">
        <v>3</v>
      </c>
      <c r="B224" s="64"/>
      <c r="C224" s="65">
        <v>0</v>
      </c>
      <c r="D224" s="65">
        <f>SUM(D220,D222)</f>
        <v>114</v>
      </c>
      <c r="E224" s="65">
        <f>SUM(E219,D220,D222)</f>
        <v>169</v>
      </c>
      <c r="F224" s="65">
        <f>SUM(E219,D220,D222)</f>
        <v>169</v>
      </c>
      <c r="G224" s="65">
        <f>SUM(E219,D220,D222)</f>
        <v>169</v>
      </c>
      <c r="H224" s="67"/>
      <c r="I224" s="65">
        <f>SUM(I220,I222)</f>
        <v>113</v>
      </c>
      <c r="J224" s="65">
        <f>SUM(I220,I222)</f>
        <v>113</v>
      </c>
      <c r="K224" s="65">
        <f>SUM(I220,I222)</f>
        <v>113</v>
      </c>
      <c r="L224" s="65">
        <f>SUM(I220,I222)</f>
        <v>113</v>
      </c>
      <c r="M224" s="65">
        <f>I219</f>
        <v>0</v>
      </c>
      <c r="N224" s="65">
        <f>I219</f>
        <v>0</v>
      </c>
      <c r="O224" s="65">
        <f>SUM(L221,M223)</f>
        <v>0</v>
      </c>
      <c r="P224" s="65">
        <f t="shared" si="20"/>
        <v>1073</v>
      </c>
    </row>
    <row r="225" spans="1:16" x14ac:dyDescent="0.3">
      <c r="A225" s="68" t="s">
        <v>4</v>
      </c>
      <c r="B225" s="69"/>
      <c r="C225" s="70">
        <v>0</v>
      </c>
      <c r="D225" s="70">
        <v>2</v>
      </c>
      <c r="E225" s="70">
        <v>3</v>
      </c>
      <c r="F225" s="70">
        <v>3</v>
      </c>
      <c r="G225" s="70">
        <v>3</v>
      </c>
      <c r="H225" s="67"/>
      <c r="I225" s="70">
        <v>2</v>
      </c>
      <c r="J225" s="70">
        <v>2</v>
      </c>
      <c r="K225" s="70">
        <v>2</v>
      </c>
      <c r="L225" s="70">
        <v>2</v>
      </c>
      <c r="M225" s="70">
        <v>0</v>
      </c>
      <c r="N225" s="70">
        <v>0</v>
      </c>
      <c r="O225" s="70">
        <v>0</v>
      </c>
      <c r="P225" s="70">
        <f>IF(SUM(C225:O225)&gt;35,35,SUM(C225:O225))</f>
        <v>19</v>
      </c>
    </row>
    <row r="226" spans="1:16" x14ac:dyDescent="0.3">
      <c r="A226" s="42" t="s">
        <v>7</v>
      </c>
      <c r="C226" s="43" t="s">
        <v>45</v>
      </c>
      <c r="D226" s="1" t="s">
        <v>9</v>
      </c>
      <c r="E226" s="71" t="s">
        <v>33</v>
      </c>
      <c r="F226" s="16" t="s">
        <v>10</v>
      </c>
      <c r="G226" s="43" t="s">
        <v>8</v>
      </c>
      <c r="H226" s="1" t="s">
        <v>29</v>
      </c>
    </row>
    <row r="227" spans="1:16" x14ac:dyDescent="0.3">
      <c r="A227" s="151" t="s">
        <v>0</v>
      </c>
      <c r="B227" s="53" t="s">
        <v>75</v>
      </c>
      <c r="C227" s="52">
        <v>1</v>
      </c>
      <c r="D227" s="52">
        <v>2</v>
      </c>
      <c r="E227" s="52">
        <v>3</v>
      </c>
      <c r="F227" s="52">
        <v>4</v>
      </c>
      <c r="G227" s="52">
        <v>5</v>
      </c>
      <c r="H227" s="52">
        <v>6</v>
      </c>
      <c r="I227" s="52">
        <v>7</v>
      </c>
      <c r="J227" s="52">
        <v>8</v>
      </c>
      <c r="K227" s="52">
        <v>9</v>
      </c>
      <c r="L227" s="52">
        <v>10</v>
      </c>
      <c r="M227" s="52">
        <v>11</v>
      </c>
      <c r="N227" s="52">
        <v>12</v>
      </c>
      <c r="O227" s="52">
        <v>13</v>
      </c>
      <c r="P227" s="153" t="s">
        <v>2</v>
      </c>
    </row>
    <row r="228" spans="1:16" x14ac:dyDescent="0.3">
      <c r="A228" s="152"/>
      <c r="B228" s="54" t="s">
        <v>1</v>
      </c>
      <c r="C228" s="55" t="s">
        <v>76</v>
      </c>
      <c r="D228" s="55" t="s">
        <v>77</v>
      </c>
      <c r="E228" s="55" t="s">
        <v>78</v>
      </c>
      <c r="F228" s="55" t="s">
        <v>79</v>
      </c>
      <c r="G228" s="55" t="s">
        <v>80</v>
      </c>
      <c r="H228" s="55" t="s">
        <v>81</v>
      </c>
      <c r="I228" s="55" t="s">
        <v>82</v>
      </c>
      <c r="J228" s="55" t="s">
        <v>83</v>
      </c>
      <c r="K228" s="55" t="s">
        <v>84</v>
      </c>
      <c r="L228" s="55" t="s">
        <v>85</v>
      </c>
      <c r="M228" s="55" t="s">
        <v>86</v>
      </c>
      <c r="N228" s="55" t="s">
        <v>87</v>
      </c>
      <c r="O228" s="55" t="s">
        <v>88</v>
      </c>
      <c r="P228" s="154"/>
    </row>
    <row r="229" spans="1:16" x14ac:dyDescent="0.3">
      <c r="A229" s="164" t="s">
        <v>24</v>
      </c>
      <c r="B229" s="165"/>
      <c r="C229" s="47"/>
      <c r="D229" s="47"/>
      <c r="E229" s="111"/>
      <c r="F229" s="133"/>
      <c r="G229" s="133"/>
      <c r="H229" s="134"/>
      <c r="I229" s="133"/>
      <c r="J229" s="133"/>
      <c r="K229" s="111"/>
      <c r="L229" s="47"/>
      <c r="M229" s="111"/>
      <c r="N229" s="111"/>
      <c r="O229" s="111"/>
      <c r="P229" s="124">
        <f>SUM(C229:O229)</f>
        <v>0</v>
      </c>
    </row>
    <row r="230" spans="1:16" x14ac:dyDescent="0.3">
      <c r="A230" s="172" t="s">
        <v>25</v>
      </c>
      <c r="B230" s="173"/>
      <c r="C230" s="48"/>
      <c r="D230" s="48"/>
      <c r="E230" s="49"/>
      <c r="F230" s="166" t="s">
        <v>111</v>
      </c>
      <c r="G230" s="167"/>
      <c r="H230" s="167"/>
      <c r="I230" s="167"/>
      <c r="J230" s="168"/>
      <c r="K230" s="49"/>
      <c r="L230" s="49"/>
      <c r="M230" s="48"/>
      <c r="N230" s="48"/>
      <c r="O230" s="48"/>
      <c r="P230" s="125">
        <f t="shared" ref="P230:P233" si="21">SUM(C230:O230)</f>
        <v>0</v>
      </c>
    </row>
    <row r="231" spans="1:16" x14ac:dyDescent="0.3">
      <c r="A231" s="172" t="s">
        <v>26</v>
      </c>
      <c r="B231" s="173"/>
      <c r="C231" s="48"/>
      <c r="D231" s="48"/>
      <c r="E231" s="49"/>
      <c r="F231" s="135"/>
      <c r="G231" s="135"/>
      <c r="H231" s="136"/>
      <c r="I231" s="137"/>
      <c r="J231" s="137"/>
      <c r="K231" s="48"/>
      <c r="L231" s="49"/>
      <c r="M231" s="49"/>
      <c r="N231" s="49"/>
      <c r="O231" s="48"/>
      <c r="P231" s="125">
        <f t="shared" si="21"/>
        <v>0</v>
      </c>
    </row>
    <row r="232" spans="1:16" x14ac:dyDescent="0.3">
      <c r="A232" s="172" t="s">
        <v>27</v>
      </c>
      <c r="B232" s="173"/>
      <c r="C232" s="48"/>
      <c r="D232" s="48"/>
      <c r="E232" s="49"/>
      <c r="F232" s="49"/>
      <c r="G232" s="49"/>
      <c r="H232" s="61"/>
      <c r="I232" s="49"/>
      <c r="J232" s="49"/>
      <c r="K232" s="49"/>
      <c r="L232" s="49"/>
      <c r="M232" s="48"/>
      <c r="N232" s="48"/>
      <c r="O232" s="48"/>
      <c r="P232" s="125">
        <f t="shared" si="21"/>
        <v>0</v>
      </c>
    </row>
    <row r="233" spans="1:16" x14ac:dyDescent="0.3">
      <c r="A233" s="174" t="s">
        <v>28</v>
      </c>
      <c r="B233" s="175"/>
      <c r="C233" s="50"/>
      <c r="D233" s="50"/>
      <c r="E233" s="51"/>
      <c r="F233" s="51"/>
      <c r="G233" s="51"/>
      <c r="H233" s="62"/>
      <c r="I233" s="51"/>
      <c r="J233" s="51"/>
      <c r="K233" s="51"/>
      <c r="L233" s="51"/>
      <c r="M233" s="50"/>
      <c r="N233" s="50"/>
      <c r="O233" s="50"/>
      <c r="P233" s="126">
        <f t="shared" si="21"/>
        <v>0</v>
      </c>
    </row>
    <row r="234" spans="1:16" x14ac:dyDescent="0.3">
      <c r="A234" s="63" t="s">
        <v>3</v>
      </c>
      <c r="B234" s="64"/>
      <c r="C234" s="65">
        <v>0</v>
      </c>
      <c r="D234" s="65">
        <v>0</v>
      </c>
      <c r="E234" s="65">
        <f>SUM(E229:G233)</f>
        <v>0</v>
      </c>
      <c r="F234" s="65">
        <f>SUM(E229:G233)</f>
        <v>0</v>
      </c>
      <c r="G234" s="65">
        <f>SUM(E229:G233)</f>
        <v>0</v>
      </c>
      <c r="H234" s="67"/>
      <c r="I234" s="65">
        <f>SUM(I229:L233)</f>
        <v>0</v>
      </c>
      <c r="J234" s="65">
        <f>SUM(I229:L233)</f>
        <v>0</v>
      </c>
      <c r="K234" s="65">
        <f>SUM(I229,I230,I231,I232,I233)</f>
        <v>0</v>
      </c>
      <c r="L234" s="65">
        <f>SUM(I230,I233)</f>
        <v>0</v>
      </c>
      <c r="M234" s="65">
        <v>0</v>
      </c>
      <c r="N234" s="65">
        <v>0</v>
      </c>
      <c r="O234" s="65">
        <v>0</v>
      </c>
      <c r="P234" s="65">
        <f>SUM(C234:O234)</f>
        <v>0</v>
      </c>
    </row>
    <row r="235" spans="1:16" x14ac:dyDescent="0.3">
      <c r="A235" s="68" t="s">
        <v>4</v>
      </c>
      <c r="B235" s="69"/>
      <c r="C235" s="70">
        <v>0</v>
      </c>
      <c r="D235" s="70">
        <v>0</v>
      </c>
      <c r="E235" s="70">
        <v>0</v>
      </c>
      <c r="F235" s="70">
        <v>0</v>
      </c>
      <c r="G235" s="70">
        <v>0</v>
      </c>
      <c r="H235" s="67"/>
      <c r="I235" s="70">
        <v>0</v>
      </c>
      <c r="J235" s="70">
        <v>0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0">
        <f>IF(SUM(C235:O235)&gt;35,35,SUM(C235:O235))</f>
        <v>0</v>
      </c>
    </row>
    <row r="236" spans="1:16" ht="21" x14ac:dyDescent="0.35">
      <c r="A236" s="58" t="s">
        <v>89</v>
      </c>
      <c r="B236" s="58">
        <v>9322</v>
      </c>
      <c r="C236" s="58"/>
      <c r="D236" s="58"/>
      <c r="E236" s="58"/>
      <c r="F236" s="9"/>
      <c r="G236" s="9"/>
      <c r="H236" s="14"/>
      <c r="I236" s="9"/>
      <c r="J236" s="9"/>
      <c r="K236" s="9"/>
      <c r="L236" s="9"/>
      <c r="M236" s="9"/>
      <c r="N236" s="9"/>
      <c r="O236" s="9"/>
      <c r="P236" s="138"/>
    </row>
    <row r="237" spans="1:16" x14ac:dyDescent="0.3">
      <c r="A237" s="42" t="s">
        <v>7</v>
      </c>
      <c r="C237" s="71" t="s">
        <v>33</v>
      </c>
      <c r="D237" s="16" t="s">
        <v>9</v>
      </c>
      <c r="E237" s="43" t="s">
        <v>8</v>
      </c>
      <c r="F237" s="1" t="s">
        <v>10</v>
      </c>
      <c r="G237" s="43" t="s">
        <v>8</v>
      </c>
      <c r="H237" s="1" t="s">
        <v>29</v>
      </c>
    </row>
    <row r="238" spans="1:16" x14ac:dyDescent="0.3">
      <c r="A238" s="151" t="s">
        <v>0</v>
      </c>
      <c r="B238" s="53" t="s">
        <v>75</v>
      </c>
      <c r="C238" s="52">
        <v>1</v>
      </c>
      <c r="D238" s="52">
        <v>2</v>
      </c>
      <c r="E238" s="52">
        <v>3</v>
      </c>
      <c r="F238" s="52">
        <v>4</v>
      </c>
      <c r="G238" s="52">
        <v>5</v>
      </c>
      <c r="H238" s="52">
        <v>6</v>
      </c>
      <c r="I238" s="52">
        <v>7</v>
      </c>
      <c r="J238" s="52">
        <v>8</v>
      </c>
      <c r="K238" s="52">
        <v>9</v>
      </c>
      <c r="L238" s="52">
        <v>10</v>
      </c>
      <c r="M238" s="52">
        <v>11</v>
      </c>
      <c r="N238" s="52">
        <v>12</v>
      </c>
      <c r="O238" s="52">
        <v>13</v>
      </c>
      <c r="P238" s="153" t="s">
        <v>2</v>
      </c>
    </row>
    <row r="239" spans="1:16" x14ac:dyDescent="0.3">
      <c r="A239" s="152"/>
      <c r="B239" s="54" t="s">
        <v>1</v>
      </c>
      <c r="C239" s="55" t="s">
        <v>76</v>
      </c>
      <c r="D239" s="55" t="s">
        <v>77</v>
      </c>
      <c r="E239" s="55" t="s">
        <v>78</v>
      </c>
      <c r="F239" s="55" t="s">
        <v>79</v>
      </c>
      <c r="G239" s="55" t="s">
        <v>80</v>
      </c>
      <c r="H239" s="55" t="s">
        <v>81</v>
      </c>
      <c r="I239" s="55" t="s">
        <v>82</v>
      </c>
      <c r="J239" s="55" t="s">
        <v>83</v>
      </c>
      <c r="K239" s="55" t="s">
        <v>84</v>
      </c>
      <c r="L239" s="55" t="s">
        <v>85</v>
      </c>
      <c r="M239" s="55" t="s">
        <v>86</v>
      </c>
      <c r="N239" s="55" t="s">
        <v>87</v>
      </c>
      <c r="O239" s="55" t="s">
        <v>88</v>
      </c>
      <c r="P239" s="154"/>
    </row>
    <row r="240" spans="1:16" x14ac:dyDescent="0.3">
      <c r="A240" s="164" t="s">
        <v>24</v>
      </c>
      <c r="B240" s="165"/>
      <c r="C240" s="47"/>
      <c r="D240" s="47"/>
      <c r="E240" s="111"/>
      <c r="F240" s="111"/>
      <c r="G240" s="111"/>
      <c r="H240" s="59"/>
      <c r="I240" s="155">
        <v>31</v>
      </c>
      <c r="J240" s="156"/>
      <c r="K240" s="156"/>
      <c r="L240" s="157"/>
      <c r="M240" s="155">
        <v>50</v>
      </c>
      <c r="N240" s="156"/>
      <c r="O240" s="157"/>
      <c r="P240" s="124">
        <f t="shared" ref="P240:P245" si="22">SUM(C240:O240)</f>
        <v>81</v>
      </c>
    </row>
    <row r="241" spans="1:16" x14ac:dyDescent="0.3">
      <c r="A241" s="172" t="s">
        <v>25</v>
      </c>
      <c r="B241" s="173"/>
      <c r="C241" s="48"/>
      <c r="D241" s="48"/>
      <c r="E241" s="49"/>
      <c r="F241" s="49"/>
      <c r="G241" s="49"/>
      <c r="H241" s="60"/>
      <c r="I241" s="158">
        <v>41</v>
      </c>
      <c r="J241" s="159"/>
      <c r="K241" s="159"/>
      <c r="L241" s="160"/>
      <c r="M241" s="48"/>
      <c r="N241" s="48"/>
      <c r="O241" s="48"/>
      <c r="P241" s="125">
        <f t="shared" si="22"/>
        <v>41</v>
      </c>
    </row>
    <row r="242" spans="1:16" x14ac:dyDescent="0.3">
      <c r="A242" s="172" t="s">
        <v>26</v>
      </c>
      <c r="B242" s="173"/>
      <c r="C242" s="48"/>
      <c r="D242" s="48"/>
      <c r="E242" s="49"/>
      <c r="F242" s="49"/>
      <c r="G242" s="49"/>
      <c r="H242" s="61"/>
      <c r="I242" s="48"/>
      <c r="J242" s="48"/>
      <c r="K242" s="48"/>
      <c r="L242" s="49"/>
      <c r="M242" s="49"/>
      <c r="N242" s="49"/>
      <c r="O242" s="48"/>
      <c r="P242" s="125">
        <f t="shared" si="22"/>
        <v>0</v>
      </c>
    </row>
    <row r="243" spans="1:16" x14ac:dyDescent="0.3">
      <c r="A243" s="172" t="s">
        <v>27</v>
      </c>
      <c r="B243" s="173"/>
      <c r="C243" s="48"/>
      <c r="D243" s="48"/>
      <c r="E243" s="49"/>
      <c r="F243" s="49"/>
      <c r="G243" s="49"/>
      <c r="H243" s="61"/>
      <c r="I243" s="49"/>
      <c r="J243" s="49"/>
      <c r="K243" s="49"/>
      <c r="L243" s="49"/>
      <c r="M243" s="48"/>
      <c r="N243" s="48"/>
      <c r="O243" s="48"/>
      <c r="P243" s="125">
        <f t="shared" si="22"/>
        <v>0</v>
      </c>
    </row>
    <row r="244" spans="1:16" x14ac:dyDescent="0.3">
      <c r="A244" s="174" t="s">
        <v>28</v>
      </c>
      <c r="B244" s="175"/>
      <c r="C244" s="50"/>
      <c r="D244" s="50"/>
      <c r="E244" s="51"/>
      <c r="F244" s="51"/>
      <c r="G244" s="51"/>
      <c r="H244" s="62"/>
      <c r="I244" s="51"/>
      <c r="J244" s="51"/>
      <c r="K244" s="51"/>
      <c r="L244" s="51"/>
      <c r="M244" s="50"/>
      <c r="N244" s="50"/>
      <c r="O244" s="50"/>
      <c r="P244" s="126">
        <f t="shared" si="22"/>
        <v>0</v>
      </c>
    </row>
    <row r="245" spans="1:16" x14ac:dyDescent="0.3">
      <c r="A245" s="63" t="s">
        <v>3</v>
      </c>
      <c r="B245" s="64"/>
      <c r="C245" s="65">
        <v>0</v>
      </c>
      <c r="D245" s="65">
        <v>0</v>
      </c>
      <c r="E245" s="65">
        <f>SUM(E240:G244)</f>
        <v>0</v>
      </c>
      <c r="F245" s="65">
        <f>SUM(E240:G244)</f>
        <v>0</v>
      </c>
      <c r="G245" s="65">
        <f>SUM(E240:G244)</f>
        <v>0</v>
      </c>
      <c r="H245" s="67"/>
      <c r="I245" s="65">
        <f>SUM(I240,I241)</f>
        <v>72</v>
      </c>
      <c r="J245" s="65">
        <f>SUM(I240,I241)</f>
        <v>72</v>
      </c>
      <c r="K245" s="65">
        <f>SUM(I240,I241)</f>
        <v>72</v>
      </c>
      <c r="L245" s="65">
        <f>SUM(I240,I241)</f>
        <v>72</v>
      </c>
      <c r="M245" s="65">
        <f>M240</f>
        <v>50</v>
      </c>
      <c r="N245" s="65">
        <f>M240</f>
        <v>50</v>
      </c>
      <c r="O245" s="65">
        <f>M240</f>
        <v>50</v>
      </c>
      <c r="P245" s="65">
        <f t="shared" si="22"/>
        <v>438</v>
      </c>
    </row>
    <row r="246" spans="1:16" x14ac:dyDescent="0.3">
      <c r="A246" s="68" t="s">
        <v>4</v>
      </c>
      <c r="B246" s="69"/>
      <c r="C246" s="70">
        <v>0</v>
      </c>
      <c r="D246" s="70">
        <v>0</v>
      </c>
      <c r="E246" s="70">
        <f>COUNTA(E240:G244)</f>
        <v>0</v>
      </c>
      <c r="F246" s="70">
        <f>COUNTA(E240:G244)</f>
        <v>0</v>
      </c>
      <c r="G246" s="70">
        <f>COUNTA(E240:G244)</f>
        <v>0</v>
      </c>
      <c r="H246" s="67"/>
      <c r="I246" s="70">
        <v>2</v>
      </c>
      <c r="J246" s="70">
        <v>2</v>
      </c>
      <c r="K246" s="70">
        <v>2</v>
      </c>
      <c r="L246" s="70">
        <v>2</v>
      </c>
      <c r="M246" s="70">
        <v>1</v>
      </c>
      <c r="N246" s="70">
        <v>1</v>
      </c>
      <c r="O246" s="70">
        <v>1</v>
      </c>
      <c r="P246" s="70">
        <f>IF(SUM(C246:O246)&gt;35,35,SUM(C246:O246))</f>
        <v>11</v>
      </c>
    </row>
    <row r="247" spans="1:16" x14ac:dyDescent="0.3">
      <c r="A247" s="42" t="s">
        <v>7</v>
      </c>
      <c r="C247" s="43" t="s">
        <v>45</v>
      </c>
      <c r="D247" s="1" t="s">
        <v>9</v>
      </c>
      <c r="E247" s="71" t="s">
        <v>33</v>
      </c>
      <c r="F247" s="16" t="s">
        <v>10</v>
      </c>
      <c r="G247" s="43" t="s">
        <v>8</v>
      </c>
      <c r="H247" s="1" t="s">
        <v>29</v>
      </c>
    </row>
    <row r="248" spans="1:16" x14ac:dyDescent="0.3">
      <c r="A248" s="151" t="s">
        <v>0</v>
      </c>
      <c r="B248" s="53" t="s">
        <v>75</v>
      </c>
      <c r="C248" s="52">
        <v>1</v>
      </c>
      <c r="D248" s="52">
        <v>2</v>
      </c>
      <c r="E248" s="52">
        <v>3</v>
      </c>
      <c r="F248" s="52">
        <v>4</v>
      </c>
      <c r="G248" s="52">
        <v>5</v>
      </c>
      <c r="H248" s="52">
        <v>6</v>
      </c>
      <c r="I248" s="52">
        <v>7</v>
      </c>
      <c r="J248" s="52">
        <v>8</v>
      </c>
      <c r="K248" s="52">
        <v>9</v>
      </c>
      <c r="L248" s="52">
        <v>10</v>
      </c>
      <c r="M248" s="52">
        <v>11</v>
      </c>
      <c r="N248" s="52">
        <v>12</v>
      </c>
      <c r="O248" s="52">
        <v>13</v>
      </c>
      <c r="P248" s="153" t="s">
        <v>2</v>
      </c>
    </row>
    <row r="249" spans="1:16" x14ac:dyDescent="0.3">
      <c r="A249" s="152"/>
      <c r="B249" s="54" t="s">
        <v>1</v>
      </c>
      <c r="C249" s="55" t="s">
        <v>76</v>
      </c>
      <c r="D249" s="55" t="s">
        <v>77</v>
      </c>
      <c r="E249" s="55" t="s">
        <v>78</v>
      </c>
      <c r="F249" s="55" t="s">
        <v>79</v>
      </c>
      <c r="G249" s="55" t="s">
        <v>80</v>
      </c>
      <c r="H249" s="55" t="s">
        <v>81</v>
      </c>
      <c r="I249" s="55" t="s">
        <v>82</v>
      </c>
      <c r="J249" s="55" t="s">
        <v>83</v>
      </c>
      <c r="K249" s="55" t="s">
        <v>84</v>
      </c>
      <c r="L249" s="55" t="s">
        <v>85</v>
      </c>
      <c r="M249" s="55" t="s">
        <v>86</v>
      </c>
      <c r="N249" s="55" t="s">
        <v>87</v>
      </c>
      <c r="O249" s="55" t="s">
        <v>88</v>
      </c>
      <c r="P249" s="154"/>
    </row>
    <row r="250" spans="1:16" x14ac:dyDescent="0.3">
      <c r="A250" s="164" t="s">
        <v>24</v>
      </c>
      <c r="B250" s="165"/>
      <c r="C250" s="47"/>
      <c r="D250" s="47"/>
      <c r="E250" s="155">
        <v>55</v>
      </c>
      <c r="F250" s="156"/>
      <c r="G250" s="157"/>
      <c r="H250" s="59"/>
      <c r="I250" s="111"/>
      <c r="J250" s="111"/>
      <c r="K250" s="155">
        <v>56</v>
      </c>
      <c r="L250" s="156"/>
      <c r="M250" s="157"/>
      <c r="N250" s="111"/>
      <c r="O250" s="111"/>
      <c r="P250" s="124">
        <f t="shared" ref="P250:P254" si="23">SUM(C250:O250)</f>
        <v>111</v>
      </c>
    </row>
    <row r="251" spans="1:16" x14ac:dyDescent="0.3">
      <c r="A251" s="172" t="s">
        <v>25</v>
      </c>
      <c r="B251" s="173"/>
      <c r="C251" s="48"/>
      <c r="D251" s="48"/>
      <c r="E251" s="49"/>
      <c r="F251" s="49"/>
      <c r="G251" s="49"/>
      <c r="H251" s="60"/>
      <c r="I251" s="49"/>
      <c r="J251" s="49"/>
      <c r="K251" s="49"/>
      <c r="L251" s="49"/>
      <c r="M251" s="48"/>
      <c r="N251" s="48"/>
      <c r="O251" s="48"/>
      <c r="P251" s="125">
        <f t="shared" si="23"/>
        <v>0</v>
      </c>
    </row>
    <row r="252" spans="1:16" x14ac:dyDescent="0.3">
      <c r="A252" s="172" t="s">
        <v>26</v>
      </c>
      <c r="B252" s="173"/>
      <c r="C252" s="48"/>
      <c r="D252" s="48"/>
      <c r="E252" s="49"/>
      <c r="F252" s="49"/>
      <c r="G252" s="49"/>
      <c r="H252" s="61"/>
      <c r="I252" s="48"/>
      <c r="J252" s="48"/>
      <c r="K252" s="48"/>
      <c r="L252" s="49"/>
      <c r="M252" s="49"/>
      <c r="N252" s="49"/>
      <c r="O252" s="48"/>
      <c r="P252" s="125">
        <f t="shared" si="23"/>
        <v>0</v>
      </c>
    </row>
    <row r="253" spans="1:16" x14ac:dyDescent="0.3">
      <c r="A253" s="172" t="s">
        <v>27</v>
      </c>
      <c r="B253" s="173"/>
      <c r="C253" s="48"/>
      <c r="D253" s="48"/>
      <c r="E253" s="49"/>
      <c r="F253" s="49"/>
      <c r="G253" s="49"/>
      <c r="H253" s="61"/>
      <c r="I253" s="49"/>
      <c r="J253" s="49"/>
      <c r="K253" s="49"/>
      <c r="L253" s="49"/>
      <c r="M253" s="48"/>
      <c r="N253" s="48"/>
      <c r="O253" s="48"/>
      <c r="P253" s="125">
        <f t="shared" si="23"/>
        <v>0</v>
      </c>
    </row>
    <row r="254" spans="1:16" x14ac:dyDescent="0.3">
      <c r="A254" s="174" t="s">
        <v>28</v>
      </c>
      <c r="B254" s="175"/>
      <c r="C254" s="50"/>
      <c r="D254" s="50"/>
      <c r="E254" s="51"/>
      <c r="F254" s="51"/>
      <c r="G254" s="51"/>
      <c r="H254" s="62"/>
      <c r="I254" s="51"/>
      <c r="J254" s="51"/>
      <c r="K254" s="51"/>
      <c r="L254" s="51"/>
      <c r="M254" s="50"/>
      <c r="N254" s="50"/>
      <c r="O254" s="50"/>
      <c r="P254" s="126">
        <f t="shared" si="23"/>
        <v>0</v>
      </c>
    </row>
    <row r="255" spans="1:16" x14ac:dyDescent="0.3">
      <c r="A255" s="63" t="s">
        <v>3</v>
      </c>
      <c r="B255" s="64"/>
      <c r="C255" s="65">
        <v>0</v>
      </c>
      <c r="D255" s="65">
        <v>0</v>
      </c>
      <c r="E255" s="65">
        <f>SUM(E250:G254)</f>
        <v>55</v>
      </c>
      <c r="F255" s="65">
        <f>SUM(E250:G254)</f>
        <v>55</v>
      </c>
      <c r="G255" s="65">
        <f>E250</f>
        <v>55</v>
      </c>
      <c r="H255" s="67"/>
      <c r="I255" s="65">
        <v>0</v>
      </c>
      <c r="J255" s="65">
        <v>0</v>
      </c>
      <c r="K255" s="65">
        <f>K250</f>
        <v>56</v>
      </c>
      <c r="L255" s="65">
        <f>K250</f>
        <v>56</v>
      </c>
      <c r="M255" s="65">
        <f>K250</f>
        <v>56</v>
      </c>
      <c r="N255" s="65">
        <v>0</v>
      </c>
      <c r="O255" s="65">
        <v>0</v>
      </c>
      <c r="P255" s="65">
        <f>SUM(C255:O255)</f>
        <v>333</v>
      </c>
    </row>
    <row r="256" spans="1:16" x14ac:dyDescent="0.3">
      <c r="A256" s="68" t="s">
        <v>4</v>
      </c>
      <c r="B256" s="69"/>
      <c r="C256" s="70">
        <v>0</v>
      </c>
      <c r="D256" s="70">
        <v>0</v>
      </c>
      <c r="E256" s="70">
        <f>COUNTA(E250:G254)</f>
        <v>1</v>
      </c>
      <c r="F256" s="70">
        <f>COUNTA(E250:G254)</f>
        <v>1</v>
      </c>
      <c r="G256" s="70">
        <v>1</v>
      </c>
      <c r="H256" s="67"/>
      <c r="I256" s="70">
        <v>0</v>
      </c>
      <c r="J256" s="70">
        <v>0</v>
      </c>
      <c r="K256" s="70">
        <v>1</v>
      </c>
      <c r="L256" s="70">
        <v>1</v>
      </c>
      <c r="M256" s="70">
        <v>1</v>
      </c>
      <c r="N256" s="70">
        <v>0</v>
      </c>
      <c r="O256" s="70">
        <v>0</v>
      </c>
      <c r="P256" s="70">
        <f>IF(SUM(C256:O256)&gt;35,35,SUM(C256:O256))</f>
        <v>6</v>
      </c>
    </row>
    <row r="257" spans="1:16" ht="21" x14ac:dyDescent="0.35">
      <c r="A257" s="58" t="s">
        <v>89</v>
      </c>
      <c r="B257" s="58">
        <v>9401</v>
      </c>
      <c r="C257" s="58"/>
      <c r="D257" s="58"/>
      <c r="E257" s="58"/>
      <c r="F257" s="9"/>
      <c r="G257" s="9"/>
      <c r="H257" s="14"/>
      <c r="I257" s="9"/>
      <c r="J257" s="9"/>
      <c r="K257" s="9"/>
      <c r="L257" s="9"/>
      <c r="M257" s="9"/>
      <c r="N257" s="9"/>
      <c r="O257" s="9"/>
      <c r="P257" s="138"/>
    </row>
    <row r="258" spans="1:16" x14ac:dyDescent="0.3">
      <c r="A258" s="42" t="s">
        <v>7</v>
      </c>
      <c r="C258" s="71" t="s">
        <v>33</v>
      </c>
      <c r="D258" s="16" t="s">
        <v>9</v>
      </c>
      <c r="E258" s="43" t="s">
        <v>8</v>
      </c>
      <c r="F258" s="1" t="s">
        <v>10</v>
      </c>
      <c r="G258" s="43" t="s">
        <v>8</v>
      </c>
      <c r="H258" s="1" t="s">
        <v>29</v>
      </c>
    </row>
    <row r="259" spans="1:16" x14ac:dyDescent="0.3">
      <c r="A259" s="151" t="s">
        <v>0</v>
      </c>
      <c r="B259" s="53" t="s">
        <v>75</v>
      </c>
      <c r="C259" s="52">
        <v>1</v>
      </c>
      <c r="D259" s="52">
        <v>2</v>
      </c>
      <c r="E259" s="52">
        <v>3</v>
      </c>
      <c r="F259" s="52">
        <v>4</v>
      </c>
      <c r="G259" s="52">
        <v>5</v>
      </c>
      <c r="H259" s="52">
        <v>6</v>
      </c>
      <c r="I259" s="52">
        <v>7</v>
      </c>
      <c r="J259" s="52">
        <v>8</v>
      </c>
      <c r="K259" s="52">
        <v>9</v>
      </c>
      <c r="L259" s="52">
        <v>10</v>
      </c>
      <c r="M259" s="52">
        <v>11</v>
      </c>
      <c r="N259" s="52">
        <v>12</v>
      </c>
      <c r="O259" s="52">
        <v>13</v>
      </c>
      <c r="P259" s="153" t="s">
        <v>2</v>
      </c>
    </row>
    <row r="260" spans="1:16" x14ac:dyDescent="0.3">
      <c r="A260" s="152"/>
      <c r="B260" s="54" t="s">
        <v>1</v>
      </c>
      <c r="C260" s="55" t="s">
        <v>76</v>
      </c>
      <c r="D260" s="55" t="s">
        <v>77</v>
      </c>
      <c r="E260" s="55" t="s">
        <v>78</v>
      </c>
      <c r="F260" s="55" t="s">
        <v>79</v>
      </c>
      <c r="G260" s="55" t="s">
        <v>80</v>
      </c>
      <c r="H260" s="55" t="s">
        <v>81</v>
      </c>
      <c r="I260" s="55" t="s">
        <v>82</v>
      </c>
      <c r="J260" s="55" t="s">
        <v>83</v>
      </c>
      <c r="K260" s="55" t="s">
        <v>84</v>
      </c>
      <c r="L260" s="55" t="s">
        <v>85</v>
      </c>
      <c r="M260" s="55" t="s">
        <v>86</v>
      </c>
      <c r="N260" s="55" t="s">
        <v>87</v>
      </c>
      <c r="O260" s="55" t="s">
        <v>88</v>
      </c>
      <c r="P260" s="154"/>
    </row>
    <row r="261" spans="1:16" x14ac:dyDescent="0.3">
      <c r="A261" s="164" t="s">
        <v>24</v>
      </c>
      <c r="B261" s="165"/>
      <c r="C261" s="47"/>
      <c r="D261" s="47"/>
      <c r="E261" s="111"/>
      <c r="F261" s="111"/>
      <c r="G261" s="111"/>
      <c r="H261" s="59"/>
      <c r="I261" s="111"/>
      <c r="J261" s="111"/>
      <c r="K261" s="111"/>
      <c r="L261" s="47"/>
      <c r="M261" s="111"/>
      <c r="N261" s="111"/>
      <c r="O261" s="111"/>
      <c r="P261" s="124">
        <f t="shared" ref="P261:P266" si="24">SUM(C261:O261)</f>
        <v>0</v>
      </c>
    </row>
    <row r="262" spans="1:16" x14ac:dyDescent="0.3">
      <c r="A262" s="172" t="s">
        <v>25</v>
      </c>
      <c r="B262" s="173"/>
      <c r="C262" s="158">
        <v>37</v>
      </c>
      <c r="D262" s="159"/>
      <c r="E262" s="159"/>
      <c r="F262" s="159"/>
      <c r="G262" s="160"/>
      <c r="H262" s="60"/>
      <c r="I262" s="158">
        <v>40</v>
      </c>
      <c r="J262" s="159"/>
      <c r="K262" s="159"/>
      <c r="L262" s="159"/>
      <c r="M262" s="160"/>
      <c r="N262" s="48"/>
      <c r="O262" s="48"/>
      <c r="P262" s="125">
        <f t="shared" si="24"/>
        <v>77</v>
      </c>
    </row>
    <row r="263" spans="1:16" x14ac:dyDescent="0.3">
      <c r="A263" s="172" t="s">
        <v>26</v>
      </c>
      <c r="B263" s="173"/>
      <c r="C263" s="48"/>
      <c r="D263" s="48"/>
      <c r="E263" s="176">
        <v>37</v>
      </c>
      <c r="F263" s="177"/>
      <c r="G263" s="178"/>
      <c r="H263" s="61"/>
      <c r="I263" s="176">
        <v>67</v>
      </c>
      <c r="J263" s="177"/>
      <c r="K263" s="178"/>
      <c r="L263" s="49"/>
      <c r="M263" s="49"/>
      <c r="N263" s="49"/>
      <c r="O263" s="48"/>
      <c r="P263" s="125">
        <f t="shared" si="24"/>
        <v>104</v>
      </c>
    </row>
    <row r="264" spans="1:16" x14ac:dyDescent="0.3">
      <c r="A264" s="172" t="s">
        <v>27</v>
      </c>
      <c r="B264" s="173"/>
      <c r="C264" s="48"/>
      <c r="D264" s="48"/>
      <c r="E264" s="169">
        <v>23</v>
      </c>
      <c r="F264" s="170"/>
      <c r="G264" s="171"/>
      <c r="H264" s="61"/>
      <c r="I264" s="169">
        <v>22</v>
      </c>
      <c r="J264" s="170"/>
      <c r="K264" s="171"/>
      <c r="L264" s="49"/>
      <c r="M264" s="48"/>
      <c r="N264" s="48"/>
      <c r="O264" s="48"/>
      <c r="P264" s="125">
        <f t="shared" si="24"/>
        <v>45</v>
      </c>
    </row>
    <row r="265" spans="1:16" x14ac:dyDescent="0.3">
      <c r="A265" s="174" t="s">
        <v>28</v>
      </c>
      <c r="B265" s="175"/>
      <c r="C265" s="50"/>
      <c r="D265" s="50"/>
      <c r="E265" s="51"/>
      <c r="F265" s="51"/>
      <c r="G265" s="51"/>
      <c r="H265" s="62"/>
      <c r="I265" s="51"/>
      <c r="J265" s="51"/>
      <c r="K265" s="51"/>
      <c r="L265" s="51"/>
      <c r="M265" s="50"/>
      <c r="N265" s="50"/>
      <c r="O265" s="50"/>
      <c r="P265" s="126">
        <f t="shared" si="24"/>
        <v>0</v>
      </c>
    </row>
    <row r="266" spans="1:16" x14ac:dyDescent="0.3">
      <c r="A266" s="63" t="s">
        <v>3</v>
      </c>
      <c r="B266" s="64"/>
      <c r="C266" s="65">
        <f>C262</f>
        <v>37</v>
      </c>
      <c r="D266" s="65">
        <f>C262</f>
        <v>37</v>
      </c>
      <c r="E266" s="65">
        <f>SUM(C262,E263,E264)</f>
        <v>97</v>
      </c>
      <c r="F266" s="65">
        <f>SUM(C262,E263,E264)</f>
        <v>97</v>
      </c>
      <c r="G266" s="65">
        <f>SUM(C262,E263,E264)</f>
        <v>97</v>
      </c>
      <c r="H266" s="67"/>
      <c r="I266" s="65">
        <f>SUM(I262,I263,I264)</f>
        <v>129</v>
      </c>
      <c r="J266" s="65">
        <f>SUM(I262,I263,I264)</f>
        <v>129</v>
      </c>
      <c r="K266" s="65">
        <f>SUM(I262,I263,I264)</f>
        <v>129</v>
      </c>
      <c r="L266" s="65">
        <f>I262</f>
        <v>40</v>
      </c>
      <c r="M266" s="65">
        <f>I262</f>
        <v>40</v>
      </c>
      <c r="N266" s="65">
        <v>0</v>
      </c>
      <c r="O266" s="65">
        <v>0</v>
      </c>
      <c r="P266" s="65">
        <f t="shared" si="24"/>
        <v>832</v>
      </c>
    </row>
    <row r="267" spans="1:16" x14ac:dyDescent="0.3">
      <c r="A267" s="68" t="s">
        <v>4</v>
      </c>
      <c r="B267" s="69"/>
      <c r="C267" s="70">
        <v>1</v>
      </c>
      <c r="D267" s="70">
        <v>1</v>
      </c>
      <c r="E267" s="70">
        <v>3</v>
      </c>
      <c r="F267" s="70">
        <v>3</v>
      </c>
      <c r="G267" s="70">
        <v>3</v>
      </c>
      <c r="H267" s="67"/>
      <c r="I267" s="70">
        <v>3</v>
      </c>
      <c r="J267" s="70">
        <v>3</v>
      </c>
      <c r="K267" s="70">
        <v>3</v>
      </c>
      <c r="L267" s="70">
        <v>1</v>
      </c>
      <c r="M267" s="70">
        <v>1</v>
      </c>
      <c r="N267" s="70">
        <v>0</v>
      </c>
      <c r="O267" s="70">
        <v>0</v>
      </c>
      <c r="P267" s="70">
        <f>IF(SUM(C267:O267)&gt;35,35,SUM(C267:O267))</f>
        <v>22</v>
      </c>
    </row>
    <row r="268" spans="1:16" x14ac:dyDescent="0.3">
      <c r="A268" s="42" t="s">
        <v>7</v>
      </c>
      <c r="C268" s="43" t="s">
        <v>45</v>
      </c>
      <c r="D268" s="1" t="s">
        <v>9</v>
      </c>
      <c r="E268" s="71" t="s">
        <v>33</v>
      </c>
      <c r="F268" s="16" t="s">
        <v>10</v>
      </c>
      <c r="G268" s="43" t="s">
        <v>8</v>
      </c>
      <c r="H268" s="1" t="s">
        <v>29</v>
      </c>
    </row>
    <row r="269" spans="1:16" x14ac:dyDescent="0.3">
      <c r="A269" s="151" t="s">
        <v>0</v>
      </c>
      <c r="B269" s="53" t="s">
        <v>75</v>
      </c>
      <c r="C269" s="52">
        <v>1</v>
      </c>
      <c r="D269" s="52">
        <v>2</v>
      </c>
      <c r="E269" s="52">
        <v>3</v>
      </c>
      <c r="F269" s="52">
        <v>4</v>
      </c>
      <c r="G269" s="52">
        <v>5</v>
      </c>
      <c r="H269" s="52">
        <v>6</v>
      </c>
      <c r="I269" s="52">
        <v>7</v>
      </c>
      <c r="J269" s="52">
        <v>8</v>
      </c>
      <c r="K269" s="52">
        <v>9</v>
      </c>
      <c r="L269" s="52">
        <v>10</v>
      </c>
      <c r="M269" s="52">
        <v>11</v>
      </c>
      <c r="N269" s="52">
        <v>12</v>
      </c>
      <c r="O269" s="52">
        <v>13</v>
      </c>
      <c r="P269" s="153" t="s">
        <v>2</v>
      </c>
    </row>
    <row r="270" spans="1:16" x14ac:dyDescent="0.3">
      <c r="A270" s="152"/>
      <c r="B270" s="54" t="s">
        <v>1</v>
      </c>
      <c r="C270" s="55" t="s">
        <v>76</v>
      </c>
      <c r="D270" s="55" t="s">
        <v>77</v>
      </c>
      <c r="E270" s="55" t="s">
        <v>78</v>
      </c>
      <c r="F270" s="55" t="s">
        <v>79</v>
      </c>
      <c r="G270" s="55" t="s">
        <v>80</v>
      </c>
      <c r="H270" s="55" t="s">
        <v>81</v>
      </c>
      <c r="I270" s="55" t="s">
        <v>82</v>
      </c>
      <c r="J270" s="55" t="s">
        <v>83</v>
      </c>
      <c r="K270" s="55" t="s">
        <v>84</v>
      </c>
      <c r="L270" s="55" t="s">
        <v>85</v>
      </c>
      <c r="M270" s="55" t="s">
        <v>86</v>
      </c>
      <c r="N270" s="55" t="s">
        <v>87</v>
      </c>
      <c r="O270" s="55" t="s">
        <v>88</v>
      </c>
      <c r="P270" s="154"/>
    </row>
    <row r="271" spans="1:16" x14ac:dyDescent="0.3">
      <c r="A271" s="164" t="s">
        <v>24</v>
      </c>
      <c r="B271" s="165"/>
      <c r="C271" s="47"/>
      <c r="D271" s="47"/>
      <c r="E271" s="111"/>
      <c r="F271" s="111"/>
      <c r="G271" s="111"/>
      <c r="H271" s="59"/>
      <c r="I271" s="111"/>
      <c r="J271" s="111"/>
      <c r="K271" s="111"/>
      <c r="L271" s="47"/>
      <c r="M271" s="111"/>
      <c r="N271" s="111"/>
      <c r="O271" s="111"/>
      <c r="P271" s="124">
        <f t="shared" ref="P271:P276" si="25">SUM(C271:O271)</f>
        <v>0</v>
      </c>
    </row>
    <row r="272" spans="1:16" x14ac:dyDescent="0.3">
      <c r="A272" s="172" t="s">
        <v>25</v>
      </c>
      <c r="B272" s="173"/>
      <c r="C272" s="49"/>
      <c r="D272" s="49"/>
      <c r="E272" s="49"/>
      <c r="F272" s="49"/>
      <c r="G272" s="49"/>
      <c r="H272" s="60"/>
      <c r="I272" s="158">
        <v>53</v>
      </c>
      <c r="J272" s="159"/>
      <c r="K272" s="160"/>
      <c r="L272" s="49"/>
      <c r="M272" s="49"/>
      <c r="N272" s="48"/>
      <c r="O272" s="48"/>
      <c r="P272" s="125">
        <f t="shared" si="25"/>
        <v>53</v>
      </c>
    </row>
    <row r="273" spans="1:16" x14ac:dyDescent="0.3">
      <c r="A273" s="172" t="s">
        <v>26</v>
      </c>
      <c r="B273" s="173"/>
      <c r="C273" s="176">
        <v>37</v>
      </c>
      <c r="D273" s="177"/>
      <c r="E273" s="177"/>
      <c r="F273" s="177"/>
      <c r="G273" s="178"/>
      <c r="H273" s="61"/>
      <c r="I273" s="176">
        <v>46</v>
      </c>
      <c r="J273" s="177"/>
      <c r="K273" s="178"/>
      <c r="L273" s="49"/>
      <c r="M273" s="49"/>
      <c r="N273" s="49"/>
      <c r="O273" s="48"/>
      <c r="P273" s="125">
        <f>SUM(C273:O273)</f>
        <v>83</v>
      </c>
    </row>
    <row r="274" spans="1:16" x14ac:dyDescent="0.3">
      <c r="A274" s="172" t="s">
        <v>27</v>
      </c>
      <c r="B274" s="173"/>
      <c r="C274" s="169">
        <v>32</v>
      </c>
      <c r="D274" s="170"/>
      <c r="E274" s="170"/>
      <c r="F274" s="170"/>
      <c r="G274" s="171"/>
      <c r="H274" s="61"/>
      <c r="I274" s="49"/>
      <c r="J274" s="49"/>
      <c r="K274" s="49"/>
      <c r="L274" s="49"/>
      <c r="M274" s="48"/>
      <c r="N274" s="48"/>
      <c r="O274" s="48"/>
      <c r="P274" s="125">
        <f t="shared" si="25"/>
        <v>32</v>
      </c>
    </row>
    <row r="275" spans="1:16" x14ac:dyDescent="0.3">
      <c r="A275" s="174" t="s">
        <v>28</v>
      </c>
      <c r="B275" s="175"/>
      <c r="C275" s="50"/>
      <c r="D275" s="161">
        <v>45</v>
      </c>
      <c r="E275" s="162"/>
      <c r="F275" s="162"/>
      <c r="G275" s="163"/>
      <c r="H275" s="62"/>
      <c r="I275" s="161">
        <v>31</v>
      </c>
      <c r="J275" s="162"/>
      <c r="K275" s="163"/>
      <c r="L275" s="51"/>
      <c r="M275" s="50"/>
      <c r="N275" s="50"/>
      <c r="O275" s="50"/>
      <c r="P275" s="126">
        <f t="shared" si="25"/>
        <v>76</v>
      </c>
    </row>
    <row r="276" spans="1:16" x14ac:dyDescent="0.3">
      <c r="A276" s="63" t="s">
        <v>3</v>
      </c>
      <c r="B276" s="64"/>
      <c r="C276" s="65">
        <f>SUM(C273,C274)</f>
        <v>69</v>
      </c>
      <c r="D276" s="65">
        <f>SUM(C273,C274,D275)</f>
        <v>114</v>
      </c>
      <c r="E276" s="65">
        <f>SUM(C273,C274,D275)</f>
        <v>114</v>
      </c>
      <c r="F276" s="65">
        <f>SUM(C273,C274,D275)</f>
        <v>114</v>
      </c>
      <c r="G276" s="65">
        <f>SUM(C273,C274,D275)</f>
        <v>114</v>
      </c>
      <c r="H276" s="67"/>
      <c r="I276" s="65">
        <f>SUM(I272,I273,I275)</f>
        <v>130</v>
      </c>
      <c r="J276" s="65">
        <f>SUM(I272,I273,I275)</f>
        <v>130</v>
      </c>
      <c r="K276" s="65">
        <f>SUM(I272,I273,I275)</f>
        <v>130</v>
      </c>
      <c r="L276" s="65">
        <v>0</v>
      </c>
      <c r="M276" s="65">
        <v>0</v>
      </c>
      <c r="N276" s="65">
        <v>0</v>
      </c>
      <c r="O276" s="65">
        <v>0</v>
      </c>
      <c r="P276" s="65">
        <f t="shared" si="25"/>
        <v>915</v>
      </c>
    </row>
    <row r="277" spans="1:16" x14ac:dyDescent="0.3">
      <c r="A277" s="68" t="s">
        <v>4</v>
      </c>
      <c r="B277" s="69"/>
      <c r="C277" s="70">
        <v>2</v>
      </c>
      <c r="D277" s="70">
        <v>3</v>
      </c>
      <c r="E277" s="70">
        <v>3</v>
      </c>
      <c r="F277" s="70">
        <v>3</v>
      </c>
      <c r="G277" s="70">
        <v>3</v>
      </c>
      <c r="H277" s="67"/>
      <c r="I277" s="70">
        <v>3</v>
      </c>
      <c r="J277" s="70">
        <v>3</v>
      </c>
      <c r="K277" s="70">
        <v>3</v>
      </c>
      <c r="L277" s="70">
        <v>0</v>
      </c>
      <c r="M277" s="70">
        <v>0</v>
      </c>
      <c r="N277" s="70">
        <v>0</v>
      </c>
      <c r="O277" s="70">
        <v>0</v>
      </c>
      <c r="P277" s="70">
        <f>IF(SUM(C277:O277)&gt;35,35,SUM(C277:O277))</f>
        <v>23</v>
      </c>
    </row>
    <row r="278" spans="1:16" ht="21" x14ac:dyDescent="0.35">
      <c r="A278" s="58" t="s">
        <v>89</v>
      </c>
      <c r="B278" s="58">
        <v>9405</v>
      </c>
      <c r="C278" s="58"/>
      <c r="D278" s="58"/>
      <c r="E278" s="58"/>
      <c r="F278" s="9"/>
      <c r="G278" s="9"/>
      <c r="H278" s="14"/>
      <c r="I278" s="9"/>
      <c r="J278" s="9"/>
      <c r="K278" s="9"/>
      <c r="L278" s="9"/>
      <c r="M278" s="9"/>
      <c r="N278" s="9"/>
      <c r="O278" s="9"/>
      <c r="P278" s="138"/>
    </row>
    <row r="279" spans="1:16" x14ac:dyDescent="0.3">
      <c r="A279" s="42" t="s">
        <v>7</v>
      </c>
      <c r="C279" s="71" t="s">
        <v>33</v>
      </c>
      <c r="D279" s="16" t="s">
        <v>9</v>
      </c>
      <c r="E279" s="43" t="s">
        <v>8</v>
      </c>
      <c r="F279" s="1" t="s">
        <v>10</v>
      </c>
      <c r="G279" s="43" t="s">
        <v>8</v>
      </c>
      <c r="H279" s="1" t="s">
        <v>29</v>
      </c>
    </row>
    <row r="280" spans="1:16" x14ac:dyDescent="0.3">
      <c r="A280" s="151" t="s">
        <v>0</v>
      </c>
      <c r="B280" s="53" t="s">
        <v>75</v>
      </c>
      <c r="C280" s="52">
        <v>1</v>
      </c>
      <c r="D280" s="52">
        <v>2</v>
      </c>
      <c r="E280" s="52">
        <v>3</v>
      </c>
      <c r="F280" s="52">
        <v>4</v>
      </c>
      <c r="G280" s="52">
        <v>5</v>
      </c>
      <c r="H280" s="52">
        <v>6</v>
      </c>
      <c r="I280" s="52">
        <v>7</v>
      </c>
      <c r="J280" s="52">
        <v>8</v>
      </c>
      <c r="K280" s="52">
        <v>9</v>
      </c>
      <c r="L280" s="52">
        <v>10</v>
      </c>
      <c r="M280" s="52">
        <v>11</v>
      </c>
      <c r="N280" s="52">
        <v>12</v>
      </c>
      <c r="O280" s="52">
        <v>13</v>
      </c>
      <c r="P280" s="153" t="s">
        <v>2</v>
      </c>
    </row>
    <row r="281" spans="1:16" x14ac:dyDescent="0.3">
      <c r="A281" s="152"/>
      <c r="B281" s="54" t="s">
        <v>1</v>
      </c>
      <c r="C281" s="55" t="s">
        <v>76</v>
      </c>
      <c r="D281" s="55" t="s">
        <v>77</v>
      </c>
      <c r="E281" s="55" t="s">
        <v>78</v>
      </c>
      <c r="F281" s="55" t="s">
        <v>79</v>
      </c>
      <c r="G281" s="55" t="s">
        <v>80</v>
      </c>
      <c r="H281" s="55" t="s">
        <v>81</v>
      </c>
      <c r="I281" s="55" t="s">
        <v>82</v>
      </c>
      <c r="J281" s="55" t="s">
        <v>83</v>
      </c>
      <c r="K281" s="55" t="s">
        <v>84</v>
      </c>
      <c r="L281" s="55" t="s">
        <v>85</v>
      </c>
      <c r="M281" s="55" t="s">
        <v>86</v>
      </c>
      <c r="N281" s="55" t="s">
        <v>87</v>
      </c>
      <c r="O281" s="55" t="s">
        <v>88</v>
      </c>
      <c r="P281" s="154"/>
    </row>
    <row r="282" spans="1:16" x14ac:dyDescent="0.3">
      <c r="A282" s="164" t="s">
        <v>24</v>
      </c>
      <c r="B282" s="165"/>
      <c r="C282" s="47"/>
      <c r="D282" s="47"/>
      <c r="E282" s="111"/>
      <c r="F282" s="111"/>
      <c r="G282" s="111"/>
      <c r="H282" s="59"/>
      <c r="I282" s="111"/>
      <c r="J282" s="111"/>
      <c r="K282" s="111"/>
      <c r="L282" s="47"/>
      <c r="M282" s="111"/>
      <c r="N282" s="111"/>
      <c r="O282" s="111"/>
      <c r="P282" s="124">
        <f t="shared" ref="P282:P287" si="26">SUM(C282:O282)</f>
        <v>0</v>
      </c>
    </row>
    <row r="283" spans="1:16" x14ac:dyDescent="0.3">
      <c r="A283" s="172" t="s">
        <v>25</v>
      </c>
      <c r="B283" s="173"/>
      <c r="C283" s="48"/>
      <c r="D283" s="48"/>
      <c r="E283" s="158">
        <v>27</v>
      </c>
      <c r="F283" s="159"/>
      <c r="G283" s="160"/>
      <c r="H283" s="60"/>
      <c r="I283" s="158">
        <v>45</v>
      </c>
      <c r="J283" s="159"/>
      <c r="K283" s="160"/>
      <c r="L283" s="49"/>
      <c r="M283" s="48"/>
      <c r="N283" s="48"/>
      <c r="O283" s="48"/>
      <c r="P283" s="125">
        <f t="shared" si="26"/>
        <v>72</v>
      </c>
    </row>
    <row r="284" spans="1:16" x14ac:dyDescent="0.3">
      <c r="A284" s="172" t="s">
        <v>26</v>
      </c>
      <c r="B284" s="173"/>
      <c r="C284" s="48"/>
      <c r="D284" s="48"/>
      <c r="E284" s="176">
        <v>26</v>
      </c>
      <c r="F284" s="177"/>
      <c r="G284" s="178"/>
      <c r="H284" s="61"/>
      <c r="I284" s="176">
        <v>41</v>
      </c>
      <c r="J284" s="177"/>
      <c r="K284" s="177"/>
      <c r="L284" s="178"/>
      <c r="M284" s="49"/>
      <c r="N284" s="49"/>
      <c r="O284" s="48"/>
      <c r="P284" s="125">
        <f t="shared" si="26"/>
        <v>67</v>
      </c>
    </row>
    <row r="285" spans="1:16" x14ac:dyDescent="0.3">
      <c r="A285" s="172" t="s">
        <v>27</v>
      </c>
      <c r="B285" s="173"/>
      <c r="C285" s="48"/>
      <c r="D285" s="48"/>
      <c r="E285" s="169">
        <v>22</v>
      </c>
      <c r="F285" s="170"/>
      <c r="G285" s="171"/>
      <c r="H285" s="61"/>
      <c r="I285" s="169">
        <v>46</v>
      </c>
      <c r="J285" s="170"/>
      <c r="K285" s="171"/>
      <c r="L285" s="49"/>
      <c r="M285" s="48"/>
      <c r="N285" s="48"/>
      <c r="O285" s="48"/>
      <c r="P285" s="125">
        <f t="shared" si="26"/>
        <v>68</v>
      </c>
    </row>
    <row r="286" spans="1:16" x14ac:dyDescent="0.3">
      <c r="A286" s="174" t="s">
        <v>28</v>
      </c>
      <c r="B286" s="175"/>
      <c r="C286" s="50"/>
      <c r="D286" s="161">
        <v>32</v>
      </c>
      <c r="E286" s="162"/>
      <c r="F286" s="162"/>
      <c r="G286" s="163"/>
      <c r="H286" s="62"/>
      <c r="I286" s="161">
        <v>29</v>
      </c>
      <c r="J286" s="162"/>
      <c r="K286" s="163"/>
      <c r="L286" s="51"/>
      <c r="M286" s="50"/>
      <c r="N286" s="50"/>
      <c r="O286" s="50"/>
      <c r="P286" s="126">
        <f t="shared" si="26"/>
        <v>61</v>
      </c>
    </row>
    <row r="287" spans="1:16" x14ac:dyDescent="0.3">
      <c r="A287" s="63" t="s">
        <v>3</v>
      </c>
      <c r="B287" s="64"/>
      <c r="C287" s="65">
        <v>0</v>
      </c>
      <c r="D287" s="65">
        <f>D286</f>
        <v>32</v>
      </c>
      <c r="E287" s="65">
        <f>SUM(E283,E284,E285,D286)</f>
        <v>107</v>
      </c>
      <c r="F287" s="65">
        <f>SUM(E283,E284,E285,D286)</f>
        <v>107</v>
      </c>
      <c r="G287" s="65">
        <f>SUM(E283,E284,E285,D286)</f>
        <v>107</v>
      </c>
      <c r="H287" s="67"/>
      <c r="I287" s="65">
        <f>SUM(I283,I284,I285,I286)</f>
        <v>161</v>
      </c>
      <c r="J287" s="65">
        <f>SUM(I283,I284,I285,I286)</f>
        <v>161</v>
      </c>
      <c r="K287" s="65">
        <f>SUM(I283,I284,I285,I286)</f>
        <v>161</v>
      </c>
      <c r="L287" s="65">
        <f>I284</f>
        <v>41</v>
      </c>
      <c r="M287" s="65">
        <v>0</v>
      </c>
      <c r="N287" s="65">
        <v>0</v>
      </c>
      <c r="O287" s="65">
        <v>0</v>
      </c>
      <c r="P287" s="65">
        <f t="shared" si="26"/>
        <v>877</v>
      </c>
    </row>
    <row r="288" spans="1:16" x14ac:dyDescent="0.3">
      <c r="A288" s="68" t="s">
        <v>4</v>
      </c>
      <c r="B288" s="69"/>
      <c r="C288" s="70">
        <v>0</v>
      </c>
      <c r="D288" s="70">
        <v>1</v>
      </c>
      <c r="E288" s="70">
        <f>COUNTA(E283,E284,E285,D286)</f>
        <v>4</v>
      </c>
      <c r="F288" s="70">
        <f>COUNTA(E283,E284,E285,D286)</f>
        <v>4</v>
      </c>
      <c r="G288" s="70">
        <f>COUNTA(E283,E284,E285,D286)</f>
        <v>4</v>
      </c>
      <c r="H288" s="67"/>
      <c r="I288" s="70">
        <f>COUNTA(I283,I284,I285,I286)</f>
        <v>4</v>
      </c>
      <c r="J288" s="70">
        <f>COUNTA(I283,I284,I285,I286)</f>
        <v>4</v>
      </c>
      <c r="K288" s="70">
        <f>COUNTA(I283,I284,I285,I286)</f>
        <v>4</v>
      </c>
      <c r="L288" s="70">
        <v>1</v>
      </c>
      <c r="M288" s="70">
        <v>0</v>
      </c>
      <c r="N288" s="70">
        <v>0</v>
      </c>
      <c r="O288" s="70">
        <v>0</v>
      </c>
      <c r="P288" s="70">
        <f>IF(SUM(C288:O288)&gt;35,35,SUM(C288:O288))</f>
        <v>26</v>
      </c>
    </row>
    <row r="289" spans="1:16" x14ac:dyDescent="0.3">
      <c r="A289" s="42" t="s">
        <v>7</v>
      </c>
      <c r="C289" s="43" t="s">
        <v>45</v>
      </c>
      <c r="D289" s="1" t="s">
        <v>9</v>
      </c>
      <c r="E289" s="71" t="s">
        <v>33</v>
      </c>
      <c r="F289" s="16" t="s">
        <v>10</v>
      </c>
      <c r="G289" s="43" t="s">
        <v>8</v>
      </c>
      <c r="H289" s="1" t="s">
        <v>29</v>
      </c>
    </row>
    <row r="290" spans="1:16" x14ac:dyDescent="0.3">
      <c r="A290" s="151" t="s">
        <v>0</v>
      </c>
      <c r="B290" s="53" t="s">
        <v>75</v>
      </c>
      <c r="C290" s="52">
        <v>1</v>
      </c>
      <c r="D290" s="52">
        <v>2</v>
      </c>
      <c r="E290" s="52">
        <v>3</v>
      </c>
      <c r="F290" s="52">
        <v>4</v>
      </c>
      <c r="G290" s="52">
        <v>5</v>
      </c>
      <c r="H290" s="52">
        <v>6</v>
      </c>
      <c r="I290" s="52">
        <v>7</v>
      </c>
      <c r="J290" s="52">
        <v>8</v>
      </c>
      <c r="K290" s="52">
        <v>9</v>
      </c>
      <c r="L290" s="52">
        <v>10</v>
      </c>
      <c r="M290" s="52">
        <v>11</v>
      </c>
      <c r="N290" s="52">
        <v>12</v>
      </c>
      <c r="O290" s="52">
        <v>13</v>
      </c>
      <c r="P290" s="153" t="s">
        <v>2</v>
      </c>
    </row>
    <row r="291" spans="1:16" x14ac:dyDescent="0.3">
      <c r="A291" s="152"/>
      <c r="B291" s="54" t="s">
        <v>1</v>
      </c>
      <c r="C291" s="55" t="s">
        <v>76</v>
      </c>
      <c r="D291" s="55" t="s">
        <v>77</v>
      </c>
      <c r="E291" s="55" t="s">
        <v>78</v>
      </c>
      <c r="F291" s="55" t="s">
        <v>79</v>
      </c>
      <c r="G291" s="55" t="s">
        <v>80</v>
      </c>
      <c r="H291" s="55" t="s">
        <v>81</v>
      </c>
      <c r="I291" s="55" t="s">
        <v>82</v>
      </c>
      <c r="J291" s="55" t="s">
        <v>83</v>
      </c>
      <c r="K291" s="55" t="s">
        <v>84</v>
      </c>
      <c r="L291" s="55" t="s">
        <v>85</v>
      </c>
      <c r="M291" s="55" t="s">
        <v>86</v>
      </c>
      <c r="N291" s="55" t="s">
        <v>87</v>
      </c>
      <c r="O291" s="55" t="s">
        <v>88</v>
      </c>
      <c r="P291" s="154"/>
    </row>
    <row r="292" spans="1:16" x14ac:dyDescent="0.3">
      <c r="A292" s="164" t="s">
        <v>24</v>
      </c>
      <c r="B292" s="165"/>
      <c r="C292" s="47"/>
      <c r="D292" s="47"/>
      <c r="E292" s="111"/>
      <c r="F292" s="111"/>
      <c r="G292" s="111"/>
      <c r="H292" s="59"/>
      <c r="I292" s="111"/>
      <c r="J292" s="111"/>
      <c r="K292" s="111"/>
      <c r="L292" s="47"/>
      <c r="M292" s="111"/>
      <c r="N292" s="111"/>
      <c r="O292" s="111"/>
      <c r="P292" s="124">
        <f t="shared" ref="P292:P297" si="27">SUM(C292:O292)</f>
        <v>0</v>
      </c>
    </row>
    <row r="293" spans="1:16" x14ac:dyDescent="0.3">
      <c r="A293" s="172" t="s">
        <v>25</v>
      </c>
      <c r="B293" s="173"/>
      <c r="C293" s="48"/>
      <c r="D293" s="158">
        <v>50</v>
      </c>
      <c r="E293" s="159"/>
      <c r="F293" s="159"/>
      <c r="G293" s="160"/>
      <c r="H293" s="60"/>
      <c r="I293" s="158">
        <v>41</v>
      </c>
      <c r="J293" s="159"/>
      <c r="K293" s="159"/>
      <c r="L293" s="160"/>
      <c r="M293" s="48"/>
      <c r="N293" s="48"/>
      <c r="O293" s="48"/>
      <c r="P293" s="125">
        <f t="shared" si="27"/>
        <v>91</v>
      </c>
    </row>
    <row r="294" spans="1:16" x14ac:dyDescent="0.3">
      <c r="A294" s="172" t="s">
        <v>26</v>
      </c>
      <c r="B294" s="173"/>
      <c r="C294" s="48"/>
      <c r="D294" s="48"/>
      <c r="E294" s="176">
        <v>67</v>
      </c>
      <c r="F294" s="177"/>
      <c r="G294" s="178"/>
      <c r="H294" s="61"/>
      <c r="I294" s="176">
        <v>27</v>
      </c>
      <c r="J294" s="177"/>
      <c r="K294" s="178"/>
      <c r="L294" s="49"/>
      <c r="M294" s="49"/>
      <c r="N294" s="49"/>
      <c r="O294" s="48"/>
      <c r="P294" s="125">
        <f t="shared" si="27"/>
        <v>94</v>
      </c>
    </row>
    <row r="295" spans="1:16" x14ac:dyDescent="0.3">
      <c r="A295" s="172" t="s">
        <v>27</v>
      </c>
      <c r="B295" s="173"/>
      <c r="C295" s="169">
        <v>37</v>
      </c>
      <c r="D295" s="170"/>
      <c r="E295" s="170"/>
      <c r="F295" s="170"/>
      <c r="G295" s="171"/>
      <c r="H295" s="61"/>
      <c r="I295" s="169">
        <v>50</v>
      </c>
      <c r="J295" s="170"/>
      <c r="K295" s="170"/>
      <c r="L295" s="171"/>
      <c r="M295" s="48"/>
      <c r="N295" s="48"/>
      <c r="O295" s="48"/>
      <c r="P295" s="125">
        <f t="shared" si="27"/>
        <v>87</v>
      </c>
    </row>
    <row r="296" spans="1:16" x14ac:dyDescent="0.3">
      <c r="A296" s="174" t="s">
        <v>28</v>
      </c>
      <c r="B296" s="175"/>
      <c r="C296" s="50"/>
      <c r="D296" s="51"/>
      <c r="E296" s="161">
        <v>42</v>
      </c>
      <c r="F296" s="162"/>
      <c r="G296" s="163"/>
      <c r="H296" s="62"/>
      <c r="I296" s="51"/>
      <c r="J296" s="51"/>
      <c r="K296" s="51"/>
      <c r="L296" s="51"/>
      <c r="M296" s="50"/>
      <c r="N296" s="50"/>
      <c r="O296" s="50"/>
      <c r="P296" s="126">
        <f t="shared" si="27"/>
        <v>42</v>
      </c>
    </row>
    <row r="297" spans="1:16" x14ac:dyDescent="0.3">
      <c r="A297" s="63" t="s">
        <v>3</v>
      </c>
      <c r="B297" s="64"/>
      <c r="C297" s="65">
        <f>C295</f>
        <v>37</v>
      </c>
      <c r="D297" s="65">
        <f>SUM(D293,C295)</f>
        <v>87</v>
      </c>
      <c r="E297" s="65">
        <f>SUM(D293,E294,C295,E296)</f>
        <v>196</v>
      </c>
      <c r="F297" s="65">
        <f>SUM(D293,E294,C295,E296)</f>
        <v>196</v>
      </c>
      <c r="G297" s="65">
        <f>SUM(D293,E294,C295,E296)</f>
        <v>196</v>
      </c>
      <c r="H297" s="67"/>
      <c r="I297" s="65">
        <f>SUM(I293,I294,I295)</f>
        <v>118</v>
      </c>
      <c r="J297" s="65">
        <f>SUM(I293,I294,I295)</f>
        <v>118</v>
      </c>
      <c r="K297" s="65">
        <f>SUM(I293,I294,I295)</f>
        <v>118</v>
      </c>
      <c r="L297" s="65">
        <f>SUM(I293,I295)</f>
        <v>91</v>
      </c>
      <c r="M297" s="65">
        <f>SUM(M292:M296)</f>
        <v>0</v>
      </c>
      <c r="N297" s="65">
        <f t="shared" ref="N297:O297" si="28">SUM(N292:N296)</f>
        <v>0</v>
      </c>
      <c r="O297" s="65">
        <f t="shared" si="28"/>
        <v>0</v>
      </c>
      <c r="P297" s="65">
        <f t="shared" si="27"/>
        <v>1157</v>
      </c>
    </row>
    <row r="298" spans="1:16" x14ac:dyDescent="0.3">
      <c r="A298" s="68" t="s">
        <v>4</v>
      </c>
      <c r="B298" s="69"/>
      <c r="C298" s="70">
        <v>1</v>
      </c>
      <c r="D298" s="70">
        <v>2</v>
      </c>
      <c r="E298" s="70">
        <f>COUNTA(D293,E294,C295,E296)</f>
        <v>4</v>
      </c>
      <c r="F298" s="70">
        <f>COUNTA(D293,E294,C295,E296)</f>
        <v>4</v>
      </c>
      <c r="G298" s="70">
        <f>COUNTA(D293,E294,C295,E296)</f>
        <v>4</v>
      </c>
      <c r="H298" s="67"/>
      <c r="I298" s="70">
        <v>3</v>
      </c>
      <c r="J298" s="70">
        <v>3</v>
      </c>
      <c r="K298" s="70">
        <v>3</v>
      </c>
      <c r="L298" s="70">
        <v>2</v>
      </c>
      <c r="M298" s="70">
        <f t="shared" ref="M298:O298" si="29">COUNTA(M292:M296)</f>
        <v>0</v>
      </c>
      <c r="N298" s="70">
        <f t="shared" si="29"/>
        <v>0</v>
      </c>
      <c r="O298" s="70">
        <f t="shared" si="29"/>
        <v>0</v>
      </c>
      <c r="P298" s="70">
        <f>IF(SUM(C298:O298)&gt;35,35,SUM(C298:O298))</f>
        <v>26</v>
      </c>
    </row>
    <row r="299" spans="1:16" ht="21" x14ac:dyDescent="0.35">
      <c r="A299" s="58" t="s">
        <v>89</v>
      </c>
      <c r="B299" s="58">
        <v>9416</v>
      </c>
      <c r="C299" s="58"/>
      <c r="D299" s="58"/>
      <c r="E299" s="58"/>
      <c r="F299" s="9"/>
      <c r="G299" s="9"/>
      <c r="H299" s="14"/>
      <c r="I299" s="9"/>
      <c r="J299" s="9"/>
      <c r="K299" s="9"/>
      <c r="L299" s="9"/>
      <c r="M299" s="9"/>
      <c r="N299" s="9"/>
      <c r="O299" s="9"/>
      <c r="P299" s="138"/>
    </row>
    <row r="300" spans="1:16" x14ac:dyDescent="0.3">
      <c r="A300" s="42" t="s">
        <v>7</v>
      </c>
      <c r="C300" s="71" t="s">
        <v>33</v>
      </c>
      <c r="D300" s="16" t="s">
        <v>9</v>
      </c>
      <c r="E300" s="43" t="s">
        <v>8</v>
      </c>
      <c r="F300" s="1" t="s">
        <v>10</v>
      </c>
      <c r="G300" s="43" t="s">
        <v>8</v>
      </c>
      <c r="H300" s="1" t="s">
        <v>29</v>
      </c>
    </row>
    <row r="301" spans="1:16" x14ac:dyDescent="0.3">
      <c r="A301" s="151" t="s">
        <v>0</v>
      </c>
      <c r="B301" s="53" t="s">
        <v>75</v>
      </c>
      <c r="C301" s="52">
        <v>1</v>
      </c>
      <c r="D301" s="52">
        <v>2</v>
      </c>
      <c r="E301" s="52">
        <v>3</v>
      </c>
      <c r="F301" s="52">
        <v>4</v>
      </c>
      <c r="G301" s="52">
        <v>5</v>
      </c>
      <c r="H301" s="52">
        <v>6</v>
      </c>
      <c r="I301" s="52">
        <v>7</v>
      </c>
      <c r="J301" s="52">
        <v>8</v>
      </c>
      <c r="K301" s="52">
        <v>9</v>
      </c>
      <c r="L301" s="52">
        <v>10</v>
      </c>
      <c r="M301" s="52">
        <v>11</v>
      </c>
      <c r="N301" s="52">
        <v>12</v>
      </c>
      <c r="O301" s="52">
        <v>13</v>
      </c>
      <c r="P301" s="153" t="s">
        <v>2</v>
      </c>
    </row>
    <row r="302" spans="1:16" x14ac:dyDescent="0.3">
      <c r="A302" s="152"/>
      <c r="B302" s="54" t="s">
        <v>1</v>
      </c>
      <c r="C302" s="55" t="s">
        <v>76</v>
      </c>
      <c r="D302" s="55" t="s">
        <v>77</v>
      </c>
      <c r="E302" s="55" t="s">
        <v>78</v>
      </c>
      <c r="F302" s="55" t="s">
        <v>79</v>
      </c>
      <c r="G302" s="55" t="s">
        <v>80</v>
      </c>
      <c r="H302" s="55" t="s">
        <v>81</v>
      </c>
      <c r="I302" s="55" t="s">
        <v>82</v>
      </c>
      <c r="J302" s="55" t="s">
        <v>83</v>
      </c>
      <c r="K302" s="55" t="s">
        <v>84</v>
      </c>
      <c r="L302" s="55" t="s">
        <v>85</v>
      </c>
      <c r="M302" s="55" t="s">
        <v>86</v>
      </c>
      <c r="N302" s="55" t="s">
        <v>87</v>
      </c>
      <c r="O302" s="55" t="s">
        <v>88</v>
      </c>
      <c r="P302" s="154"/>
    </row>
    <row r="303" spans="1:16" x14ac:dyDescent="0.3">
      <c r="A303" s="164" t="s">
        <v>24</v>
      </c>
      <c r="B303" s="165"/>
      <c r="C303" s="155">
        <v>29</v>
      </c>
      <c r="D303" s="156"/>
      <c r="E303" s="156"/>
      <c r="F303" s="156"/>
      <c r="G303" s="157"/>
      <c r="H303" s="59"/>
      <c r="I303" s="155">
        <v>40</v>
      </c>
      <c r="J303" s="156"/>
      <c r="K303" s="156"/>
      <c r="L303" s="156"/>
      <c r="M303" s="157"/>
      <c r="N303" s="111"/>
      <c r="O303" s="111"/>
      <c r="P303" s="124">
        <f t="shared" ref="P303:P307" si="30">SUM(C303:O303)</f>
        <v>69</v>
      </c>
    </row>
    <row r="304" spans="1:16" x14ac:dyDescent="0.3">
      <c r="A304" s="172" t="s">
        <v>25</v>
      </c>
      <c r="B304" s="173"/>
      <c r="C304" s="48"/>
      <c r="D304" s="48"/>
      <c r="E304" s="49"/>
      <c r="F304" s="49"/>
      <c r="G304" s="49"/>
      <c r="H304" s="60"/>
      <c r="I304" s="158">
        <v>29</v>
      </c>
      <c r="J304" s="159"/>
      <c r="K304" s="159"/>
      <c r="L304" s="159"/>
      <c r="M304" s="160"/>
      <c r="N304" s="48"/>
      <c r="O304" s="48"/>
      <c r="P304" s="125">
        <f t="shared" si="30"/>
        <v>29</v>
      </c>
    </row>
    <row r="305" spans="1:16" x14ac:dyDescent="0.3">
      <c r="A305" s="172" t="s">
        <v>26</v>
      </c>
      <c r="B305" s="173"/>
      <c r="C305" s="48"/>
      <c r="D305" s="48"/>
      <c r="E305" s="176">
        <v>31</v>
      </c>
      <c r="F305" s="177"/>
      <c r="G305" s="178"/>
      <c r="H305" s="61"/>
      <c r="I305" s="48"/>
      <c r="J305" s="48"/>
      <c r="K305" s="48"/>
      <c r="L305" s="49"/>
      <c r="M305" s="49"/>
      <c r="N305" s="49"/>
      <c r="O305" s="48"/>
      <c r="P305" s="125">
        <f t="shared" si="30"/>
        <v>31</v>
      </c>
    </row>
    <row r="306" spans="1:16" x14ac:dyDescent="0.3">
      <c r="A306" s="172" t="s">
        <v>27</v>
      </c>
      <c r="B306" s="173"/>
      <c r="C306" s="48"/>
      <c r="D306" s="48"/>
      <c r="E306" s="169">
        <v>37</v>
      </c>
      <c r="F306" s="171"/>
      <c r="G306" s="49"/>
      <c r="H306" s="61"/>
      <c r="I306" s="169">
        <v>37</v>
      </c>
      <c r="J306" s="170"/>
      <c r="K306" s="170"/>
      <c r="L306" s="170"/>
      <c r="M306" s="171"/>
      <c r="N306" s="48"/>
      <c r="O306" s="48"/>
      <c r="P306" s="125">
        <f t="shared" si="30"/>
        <v>74</v>
      </c>
    </row>
    <row r="307" spans="1:16" x14ac:dyDescent="0.3">
      <c r="A307" s="174" t="s">
        <v>28</v>
      </c>
      <c r="B307" s="175"/>
      <c r="C307" s="50"/>
      <c r="D307" s="161">
        <v>29</v>
      </c>
      <c r="E307" s="162"/>
      <c r="F307" s="162"/>
      <c r="G307" s="163"/>
      <c r="H307" s="62"/>
      <c r="I307" s="161">
        <v>50</v>
      </c>
      <c r="J307" s="162"/>
      <c r="K307" s="162"/>
      <c r="L307" s="163"/>
      <c r="M307" s="50"/>
      <c r="N307" s="50"/>
      <c r="O307" s="50"/>
      <c r="P307" s="126">
        <f t="shared" si="30"/>
        <v>79</v>
      </c>
    </row>
    <row r="308" spans="1:16" x14ac:dyDescent="0.3">
      <c r="A308" s="63" t="s">
        <v>3</v>
      </c>
      <c r="B308" s="64"/>
      <c r="C308" s="65">
        <f>C303</f>
        <v>29</v>
      </c>
      <c r="D308" s="65">
        <f>SUM(C303,D307)</f>
        <v>58</v>
      </c>
      <c r="E308" s="65">
        <f>SUM(C303,E305,E306,D307)</f>
        <v>126</v>
      </c>
      <c r="F308" s="65">
        <f>SUM(C303,E305,E306,D307)</f>
        <v>126</v>
      </c>
      <c r="G308" s="65">
        <f>SUM(C303,E305,D307)</f>
        <v>89</v>
      </c>
      <c r="H308" s="67"/>
      <c r="I308" s="65">
        <f>SUM(I303,I304,I306,I307)</f>
        <v>156</v>
      </c>
      <c r="J308" s="65">
        <f>SUM(I303,I304,I306,I307)</f>
        <v>156</v>
      </c>
      <c r="K308" s="65">
        <f>SUM(I303,I304,I306,I307)</f>
        <v>156</v>
      </c>
      <c r="L308" s="65">
        <f>SUM(I303,I304,I306,I307)</f>
        <v>156</v>
      </c>
      <c r="M308" s="65">
        <f>SUM(I303,I304,I306)</f>
        <v>106</v>
      </c>
      <c r="N308" s="65">
        <v>0</v>
      </c>
      <c r="O308" s="65">
        <v>0</v>
      </c>
      <c r="P308" s="65">
        <f>SUM(C308:O308)</f>
        <v>1158</v>
      </c>
    </row>
    <row r="309" spans="1:16" x14ac:dyDescent="0.3">
      <c r="A309" s="68" t="s">
        <v>4</v>
      </c>
      <c r="B309" s="69"/>
      <c r="C309" s="70">
        <v>1</v>
      </c>
      <c r="D309" s="70">
        <v>2</v>
      </c>
      <c r="E309" s="70">
        <f>COUNTA(C303,E305,E306,D307)</f>
        <v>4</v>
      </c>
      <c r="F309" s="70">
        <f>COUNTA(C303,E305,E306,D307)</f>
        <v>4</v>
      </c>
      <c r="G309" s="70">
        <v>3</v>
      </c>
      <c r="H309" s="67"/>
      <c r="I309" s="70">
        <f>COUNTA(I303,I304,I306,I307)</f>
        <v>4</v>
      </c>
      <c r="J309" s="70">
        <f>COUNTA(I303,I304,I306,I307)</f>
        <v>4</v>
      </c>
      <c r="K309" s="70">
        <v>4</v>
      </c>
      <c r="L309" s="70">
        <v>4</v>
      </c>
      <c r="M309" s="70">
        <v>3</v>
      </c>
      <c r="N309" s="70">
        <v>0</v>
      </c>
      <c r="O309" s="70">
        <v>0</v>
      </c>
      <c r="P309" s="70">
        <f>IF(SUM(C309:O309)&gt;35,35,SUM(C309:O309))</f>
        <v>33</v>
      </c>
    </row>
    <row r="310" spans="1:16" ht="21" x14ac:dyDescent="0.35">
      <c r="A310" s="42" t="s">
        <v>7</v>
      </c>
      <c r="B310" s="58"/>
      <c r="C310" s="43" t="s">
        <v>45</v>
      </c>
      <c r="D310" s="1" t="s">
        <v>9</v>
      </c>
      <c r="E310" s="71" t="s">
        <v>33</v>
      </c>
      <c r="F310" s="16" t="s">
        <v>10</v>
      </c>
      <c r="G310" s="43" t="s">
        <v>8</v>
      </c>
      <c r="H310" s="1" t="s">
        <v>29</v>
      </c>
    </row>
    <row r="311" spans="1:16" x14ac:dyDescent="0.3">
      <c r="A311" s="151" t="s">
        <v>0</v>
      </c>
      <c r="B311" s="53" t="s">
        <v>75</v>
      </c>
      <c r="C311" s="52">
        <v>1</v>
      </c>
      <c r="D311" s="52">
        <v>2</v>
      </c>
      <c r="E311" s="52">
        <v>3</v>
      </c>
      <c r="F311" s="52">
        <v>4</v>
      </c>
      <c r="G311" s="52">
        <v>5</v>
      </c>
      <c r="H311" s="52">
        <v>6</v>
      </c>
      <c r="I311" s="52">
        <v>7</v>
      </c>
      <c r="J311" s="52">
        <v>8</v>
      </c>
      <c r="K311" s="52">
        <v>9</v>
      </c>
      <c r="L311" s="52">
        <v>10</v>
      </c>
      <c r="M311" s="52">
        <v>11</v>
      </c>
      <c r="N311" s="52">
        <v>12</v>
      </c>
      <c r="O311" s="52">
        <v>13</v>
      </c>
      <c r="P311" s="153" t="s">
        <v>2</v>
      </c>
    </row>
    <row r="312" spans="1:16" x14ac:dyDescent="0.3">
      <c r="A312" s="152"/>
      <c r="B312" s="54" t="s">
        <v>1</v>
      </c>
      <c r="C312" s="55" t="s">
        <v>76</v>
      </c>
      <c r="D312" s="55" t="s">
        <v>77</v>
      </c>
      <c r="E312" s="55" t="s">
        <v>78</v>
      </c>
      <c r="F312" s="55" t="s">
        <v>79</v>
      </c>
      <c r="G312" s="55" t="s">
        <v>80</v>
      </c>
      <c r="H312" s="55" t="s">
        <v>81</v>
      </c>
      <c r="I312" s="55" t="s">
        <v>82</v>
      </c>
      <c r="J312" s="55" t="s">
        <v>83</v>
      </c>
      <c r="K312" s="55" t="s">
        <v>84</v>
      </c>
      <c r="L312" s="55" t="s">
        <v>85</v>
      </c>
      <c r="M312" s="55" t="s">
        <v>86</v>
      </c>
      <c r="N312" s="55" t="s">
        <v>87</v>
      </c>
      <c r="O312" s="55" t="s">
        <v>88</v>
      </c>
      <c r="P312" s="154"/>
    </row>
    <row r="313" spans="1:16" x14ac:dyDescent="0.3">
      <c r="A313" s="164" t="s">
        <v>24</v>
      </c>
      <c r="B313" s="165"/>
      <c r="C313" s="47"/>
      <c r="D313" s="47"/>
      <c r="E313" s="111"/>
      <c r="F313" s="111"/>
      <c r="G313" s="111"/>
      <c r="H313" s="59"/>
      <c r="I313" s="111"/>
      <c r="J313" s="111"/>
      <c r="K313" s="111"/>
      <c r="L313" s="47"/>
      <c r="M313" s="111"/>
      <c r="N313" s="111"/>
      <c r="O313" s="111"/>
      <c r="P313" s="124">
        <f t="shared" ref="P313:P318" si="31">SUM(C313:O313)</f>
        <v>0</v>
      </c>
    </row>
    <row r="314" spans="1:16" x14ac:dyDescent="0.3">
      <c r="A314" s="172" t="s">
        <v>25</v>
      </c>
      <c r="B314" s="173"/>
      <c r="C314" s="48"/>
      <c r="D314" s="48"/>
      <c r="E314" s="49"/>
      <c r="F314" s="49"/>
      <c r="G314" s="49"/>
      <c r="H314" s="60"/>
      <c r="I314" s="158">
        <v>31</v>
      </c>
      <c r="J314" s="159"/>
      <c r="K314" s="159"/>
      <c r="L314" s="160"/>
      <c r="M314" s="48"/>
      <c r="N314" s="48"/>
      <c r="O314" s="48"/>
      <c r="P314" s="125">
        <f t="shared" si="31"/>
        <v>31</v>
      </c>
    </row>
    <row r="315" spans="1:16" x14ac:dyDescent="0.3">
      <c r="A315" s="172" t="s">
        <v>26</v>
      </c>
      <c r="B315" s="173"/>
      <c r="C315" s="48"/>
      <c r="D315" s="48"/>
      <c r="E315" s="176">
        <v>31</v>
      </c>
      <c r="F315" s="178"/>
      <c r="G315" s="49"/>
      <c r="H315" s="61"/>
      <c r="I315" s="176">
        <v>31</v>
      </c>
      <c r="J315" s="177"/>
      <c r="K315" s="177"/>
      <c r="L315" s="178"/>
      <c r="M315" s="49"/>
      <c r="N315" s="49"/>
      <c r="O315" s="48"/>
      <c r="P315" s="125">
        <f t="shared" si="31"/>
        <v>62</v>
      </c>
    </row>
    <row r="316" spans="1:16" x14ac:dyDescent="0.3">
      <c r="A316" s="172" t="s">
        <v>27</v>
      </c>
      <c r="B316" s="173"/>
      <c r="C316" s="48"/>
      <c r="D316" s="48"/>
      <c r="E316" s="49"/>
      <c r="F316" s="49"/>
      <c r="G316" s="49"/>
      <c r="H316" s="61"/>
      <c r="I316" s="49"/>
      <c r="J316" s="49"/>
      <c r="K316" s="49"/>
      <c r="L316" s="49"/>
      <c r="M316" s="48"/>
      <c r="N316" s="48"/>
      <c r="O316" s="48"/>
      <c r="P316" s="125">
        <f t="shared" si="31"/>
        <v>0</v>
      </c>
    </row>
    <row r="317" spans="1:16" x14ac:dyDescent="0.3">
      <c r="A317" s="174" t="s">
        <v>28</v>
      </c>
      <c r="B317" s="175"/>
      <c r="C317" s="50"/>
      <c r="D317" s="50"/>
      <c r="E317" s="51"/>
      <c r="F317" s="51"/>
      <c r="G317" s="51"/>
      <c r="H317" s="62"/>
      <c r="I317" s="51"/>
      <c r="J317" s="51"/>
      <c r="K317" s="51"/>
      <c r="L317" s="51"/>
      <c r="M317" s="50"/>
      <c r="N317" s="50"/>
      <c r="O317" s="50"/>
      <c r="P317" s="126">
        <f t="shared" si="31"/>
        <v>0</v>
      </c>
    </row>
    <row r="318" spans="1:16" x14ac:dyDescent="0.3">
      <c r="A318" s="63" t="s">
        <v>3</v>
      </c>
      <c r="B318" s="64"/>
      <c r="C318" s="65">
        <v>0</v>
      </c>
      <c r="D318" s="65">
        <v>0</v>
      </c>
      <c r="E318" s="65">
        <f>E315</f>
        <v>31</v>
      </c>
      <c r="F318" s="65">
        <f>E315</f>
        <v>31</v>
      </c>
      <c r="G318" s="65"/>
      <c r="H318" s="67"/>
      <c r="I318" s="65">
        <f>SUM(I314:L315)</f>
        <v>62</v>
      </c>
      <c r="J318" s="65">
        <f>SUM(I314:L315)</f>
        <v>62</v>
      </c>
      <c r="K318" s="65">
        <f>SUM(I314:L315)</f>
        <v>62</v>
      </c>
      <c r="L318" s="65">
        <f>SUM(I314:L315)</f>
        <v>62</v>
      </c>
      <c r="M318" s="65">
        <v>0</v>
      </c>
      <c r="N318" s="65">
        <v>0</v>
      </c>
      <c r="O318" s="65">
        <v>0</v>
      </c>
      <c r="P318" s="65">
        <f t="shared" si="31"/>
        <v>310</v>
      </c>
    </row>
    <row r="319" spans="1:16" x14ac:dyDescent="0.3">
      <c r="A319" s="68" t="s">
        <v>4</v>
      </c>
      <c r="B319" s="69"/>
      <c r="C319" s="70">
        <v>0</v>
      </c>
      <c r="D319" s="70">
        <v>0</v>
      </c>
      <c r="E319" s="70">
        <v>1</v>
      </c>
      <c r="F319" s="70">
        <v>1</v>
      </c>
      <c r="G319" s="70"/>
      <c r="H319" s="67"/>
      <c r="I319" s="70">
        <v>2</v>
      </c>
      <c r="J319" s="70">
        <v>2</v>
      </c>
      <c r="K319" s="70">
        <v>2</v>
      </c>
      <c r="L319" s="70">
        <v>2</v>
      </c>
      <c r="M319" s="70">
        <v>0</v>
      </c>
      <c r="N319" s="70">
        <v>0</v>
      </c>
      <c r="O319" s="70">
        <v>0</v>
      </c>
      <c r="P319" s="70">
        <f>IF(SUM(C319:O319)&gt;35,35,SUM(C319:O319))</f>
        <v>10</v>
      </c>
    </row>
  </sheetData>
  <mergeCells count="371">
    <mergeCell ref="D187:G187"/>
    <mergeCell ref="I187:L187"/>
    <mergeCell ref="D188:G188"/>
    <mergeCell ref="I188:L188"/>
    <mergeCell ref="I189:L189"/>
    <mergeCell ref="L190:M190"/>
    <mergeCell ref="I191:L191"/>
    <mergeCell ref="E219:G219"/>
    <mergeCell ref="I220:L220"/>
    <mergeCell ref="I190:K190"/>
    <mergeCell ref="I11:M11"/>
    <mergeCell ref="I12:M12"/>
    <mergeCell ref="C33:G33"/>
    <mergeCell ref="I41:N41"/>
    <mergeCell ref="I42:O42"/>
    <mergeCell ref="L43:O43"/>
    <mergeCell ref="I44:N44"/>
    <mergeCell ref="L157:M157"/>
    <mergeCell ref="I159:L159"/>
    <mergeCell ref="E30:G30"/>
    <mergeCell ref="I30:K30"/>
    <mergeCell ref="D32:G32"/>
    <mergeCell ref="I32:L32"/>
    <mergeCell ref="C31:G31"/>
    <mergeCell ref="E83:G83"/>
    <mergeCell ref="I84:K84"/>
    <mergeCell ref="D136:G136"/>
    <mergeCell ref="D137:G137"/>
    <mergeCell ref="I137:K137"/>
    <mergeCell ref="D147:G147"/>
    <mergeCell ref="I149:K149"/>
    <mergeCell ref="I147:K147"/>
    <mergeCell ref="D149:G149"/>
    <mergeCell ref="A317:B317"/>
    <mergeCell ref="I314:L314"/>
    <mergeCell ref="E315:F315"/>
    <mergeCell ref="I315:L315"/>
    <mergeCell ref="A23:B23"/>
    <mergeCell ref="A28:A29"/>
    <mergeCell ref="A17:A18"/>
    <mergeCell ref="A19:B19"/>
    <mergeCell ref="A20:B20"/>
    <mergeCell ref="A21:B21"/>
    <mergeCell ref="A22:B22"/>
    <mergeCell ref="A30:B30"/>
    <mergeCell ref="A31:B31"/>
    <mergeCell ref="A32:B32"/>
    <mergeCell ref="A33:B33"/>
    <mergeCell ref="A34:B34"/>
    <mergeCell ref="I33:L33"/>
    <mergeCell ref="E34:G34"/>
    <mergeCell ref="E305:G305"/>
    <mergeCell ref="E306:F306"/>
    <mergeCell ref="I306:M306"/>
    <mergeCell ref="D307:G307"/>
    <mergeCell ref="A314:B314"/>
    <mergeCell ref="A315:B315"/>
    <mergeCell ref="A316:B316"/>
    <mergeCell ref="A2:P2"/>
    <mergeCell ref="A9:B9"/>
    <mergeCell ref="A10:B10"/>
    <mergeCell ref="A11:B11"/>
    <mergeCell ref="B4:D4"/>
    <mergeCell ref="A7:A8"/>
    <mergeCell ref="P7:P8"/>
    <mergeCell ref="A12:B12"/>
    <mergeCell ref="A13:B13"/>
    <mergeCell ref="P17:P18"/>
    <mergeCell ref="D9:G9"/>
    <mergeCell ref="D10:G10"/>
    <mergeCell ref="D11:G11"/>
    <mergeCell ref="D12:G12"/>
    <mergeCell ref="P28:P29"/>
    <mergeCell ref="D19:G19"/>
    <mergeCell ref="I9:M9"/>
    <mergeCell ref="I10:M10"/>
    <mergeCell ref="I19:L19"/>
    <mergeCell ref="D21:G21"/>
    <mergeCell ref="I21:L21"/>
    <mergeCell ref="D22:G22"/>
    <mergeCell ref="I22:L22"/>
    <mergeCell ref="P38:P39"/>
    <mergeCell ref="A52:B52"/>
    <mergeCell ref="A53:B53"/>
    <mergeCell ref="A54:B54"/>
    <mergeCell ref="E40:G40"/>
    <mergeCell ref="C42:G42"/>
    <mergeCell ref="I43:K43"/>
    <mergeCell ref="E44:G44"/>
    <mergeCell ref="E51:G51"/>
    <mergeCell ref="I52:K52"/>
    <mergeCell ref="E53:G53"/>
    <mergeCell ref="I40:K40"/>
    <mergeCell ref="M40:O40"/>
    <mergeCell ref="D41:G41"/>
    <mergeCell ref="E54:G54"/>
    <mergeCell ref="I54:K54"/>
    <mergeCell ref="A55:B55"/>
    <mergeCell ref="A59:A60"/>
    <mergeCell ref="A49:A50"/>
    <mergeCell ref="A51:B51"/>
    <mergeCell ref="A42:B42"/>
    <mergeCell ref="A43:B43"/>
    <mergeCell ref="A44:B44"/>
    <mergeCell ref="A38:A39"/>
    <mergeCell ref="A40:B40"/>
    <mergeCell ref="A41:B41"/>
    <mergeCell ref="A61:B61"/>
    <mergeCell ref="A62:B62"/>
    <mergeCell ref="A63:B63"/>
    <mergeCell ref="A64:B64"/>
    <mergeCell ref="P80:P81"/>
    <mergeCell ref="A65:B65"/>
    <mergeCell ref="A70:A71"/>
    <mergeCell ref="P70:P71"/>
    <mergeCell ref="A72:B72"/>
    <mergeCell ref="A73:B73"/>
    <mergeCell ref="I74:K74"/>
    <mergeCell ref="E63:G63"/>
    <mergeCell ref="I63:K63"/>
    <mergeCell ref="E73:G73"/>
    <mergeCell ref="A82:B82"/>
    <mergeCell ref="A83:B83"/>
    <mergeCell ref="A84:B84"/>
    <mergeCell ref="A85:B85"/>
    <mergeCell ref="A86:B86"/>
    <mergeCell ref="A74:B74"/>
    <mergeCell ref="A75:B75"/>
    <mergeCell ref="A76:B76"/>
    <mergeCell ref="A80:A81"/>
    <mergeCell ref="A91:A92"/>
    <mergeCell ref="P91:P92"/>
    <mergeCell ref="A93:B93"/>
    <mergeCell ref="A94:B94"/>
    <mergeCell ref="A95:B95"/>
    <mergeCell ref="A104:B104"/>
    <mergeCell ref="A105:B105"/>
    <mergeCell ref="A106:B106"/>
    <mergeCell ref="A107:B107"/>
    <mergeCell ref="I93:K93"/>
    <mergeCell ref="A112:A113"/>
    <mergeCell ref="A96:B96"/>
    <mergeCell ref="A97:B97"/>
    <mergeCell ref="A101:A102"/>
    <mergeCell ref="P101:P102"/>
    <mergeCell ref="A103:B103"/>
    <mergeCell ref="P112:P113"/>
    <mergeCell ref="A114:B114"/>
    <mergeCell ref="A115:B115"/>
    <mergeCell ref="I97:N97"/>
    <mergeCell ref="I104:K104"/>
    <mergeCell ref="E105:G105"/>
    <mergeCell ref="I106:N106"/>
    <mergeCell ref="E114:G114"/>
    <mergeCell ref="E115:G115"/>
    <mergeCell ref="I115:K115"/>
    <mergeCell ref="A116:B116"/>
    <mergeCell ref="A117:B117"/>
    <mergeCell ref="P133:P134"/>
    <mergeCell ref="A118:B118"/>
    <mergeCell ref="A122:A123"/>
    <mergeCell ref="P122:P123"/>
    <mergeCell ref="A124:B124"/>
    <mergeCell ref="A125:B125"/>
    <mergeCell ref="A135:B135"/>
    <mergeCell ref="E116:G116"/>
    <mergeCell ref="I116:K116"/>
    <mergeCell ref="E117:G117"/>
    <mergeCell ref="I118:L118"/>
    <mergeCell ref="E124:G124"/>
    <mergeCell ref="I124:L124"/>
    <mergeCell ref="E125:G125"/>
    <mergeCell ref="I126:K126"/>
    <mergeCell ref="E127:G127"/>
    <mergeCell ref="I127:K127"/>
    <mergeCell ref="I135:K135"/>
    <mergeCell ref="A136:B136"/>
    <mergeCell ref="A137:B137"/>
    <mergeCell ref="A138:B138"/>
    <mergeCell ref="A139:B139"/>
    <mergeCell ref="A126:B126"/>
    <mergeCell ref="A127:B127"/>
    <mergeCell ref="A128:B128"/>
    <mergeCell ref="A133:A134"/>
    <mergeCell ref="A143:A144"/>
    <mergeCell ref="P143:P144"/>
    <mergeCell ref="A145:B145"/>
    <mergeCell ref="A146:B146"/>
    <mergeCell ref="A147:B147"/>
    <mergeCell ref="A157:B157"/>
    <mergeCell ref="A158:B158"/>
    <mergeCell ref="A159:B159"/>
    <mergeCell ref="A160:B160"/>
    <mergeCell ref="A164:A165"/>
    <mergeCell ref="A148:B148"/>
    <mergeCell ref="A149:B149"/>
    <mergeCell ref="A154:A155"/>
    <mergeCell ref="P154:P155"/>
    <mergeCell ref="A156:B156"/>
    <mergeCell ref="I148:K148"/>
    <mergeCell ref="D156:G156"/>
    <mergeCell ref="I156:L156"/>
    <mergeCell ref="E157:G157"/>
    <mergeCell ref="I157:K157"/>
    <mergeCell ref="D158:G158"/>
    <mergeCell ref="D159:G159"/>
    <mergeCell ref="D160:G160"/>
    <mergeCell ref="D146:G146"/>
    <mergeCell ref="I146:K146"/>
    <mergeCell ref="P185:P186"/>
    <mergeCell ref="A170:B170"/>
    <mergeCell ref="A175:A176"/>
    <mergeCell ref="P175:P176"/>
    <mergeCell ref="A177:B177"/>
    <mergeCell ref="A178:B178"/>
    <mergeCell ref="P164:P165"/>
    <mergeCell ref="A166:B166"/>
    <mergeCell ref="A167:B167"/>
    <mergeCell ref="A168:B168"/>
    <mergeCell ref="A169:B169"/>
    <mergeCell ref="I167:K167"/>
    <mergeCell ref="E168:G168"/>
    <mergeCell ref="I168:K168"/>
    <mergeCell ref="E169:G169"/>
    <mergeCell ref="I169:K169"/>
    <mergeCell ref="I170:K170"/>
    <mergeCell ref="E180:G180"/>
    <mergeCell ref="I177:M177"/>
    <mergeCell ref="D178:G178"/>
    <mergeCell ref="I178:L178"/>
    <mergeCell ref="I179:L179"/>
    <mergeCell ref="I180:L180"/>
    <mergeCell ref="I181:L181"/>
    <mergeCell ref="A187:B187"/>
    <mergeCell ref="A188:B188"/>
    <mergeCell ref="A189:B189"/>
    <mergeCell ref="A190:B190"/>
    <mergeCell ref="A191:B191"/>
    <mergeCell ref="A179:B179"/>
    <mergeCell ref="A180:B180"/>
    <mergeCell ref="A181:B181"/>
    <mergeCell ref="A185:A186"/>
    <mergeCell ref="P206:P207"/>
    <mergeCell ref="A208:B208"/>
    <mergeCell ref="A196:A197"/>
    <mergeCell ref="P196:P197"/>
    <mergeCell ref="A198:B198"/>
    <mergeCell ref="A199:B199"/>
    <mergeCell ref="A200:B200"/>
    <mergeCell ref="P217:P218"/>
    <mergeCell ref="A219:B219"/>
    <mergeCell ref="A201:B201"/>
    <mergeCell ref="A202:B202"/>
    <mergeCell ref="A206:A207"/>
    <mergeCell ref="I200:K200"/>
    <mergeCell ref="A220:B220"/>
    <mergeCell ref="A221:B221"/>
    <mergeCell ref="A222:B222"/>
    <mergeCell ref="A209:B209"/>
    <mergeCell ref="A210:B210"/>
    <mergeCell ref="A211:B211"/>
    <mergeCell ref="A212:B212"/>
    <mergeCell ref="A217:A218"/>
    <mergeCell ref="P238:P239"/>
    <mergeCell ref="A223:B223"/>
    <mergeCell ref="A227:A228"/>
    <mergeCell ref="P227:P228"/>
    <mergeCell ref="A229:B229"/>
    <mergeCell ref="A230:B230"/>
    <mergeCell ref="A231:B231"/>
    <mergeCell ref="A232:B232"/>
    <mergeCell ref="A233:B233"/>
    <mergeCell ref="A238:A239"/>
    <mergeCell ref="D220:G220"/>
    <mergeCell ref="D222:G222"/>
    <mergeCell ref="I222:L222"/>
    <mergeCell ref="A240:B240"/>
    <mergeCell ref="A241:B241"/>
    <mergeCell ref="A242:B242"/>
    <mergeCell ref="A243:B243"/>
    <mergeCell ref="A244:B244"/>
    <mergeCell ref="A248:A249"/>
    <mergeCell ref="I240:L240"/>
    <mergeCell ref="M240:O240"/>
    <mergeCell ref="I241:L241"/>
    <mergeCell ref="A263:B263"/>
    <mergeCell ref="A264:B264"/>
    <mergeCell ref="A265:B265"/>
    <mergeCell ref="D275:G275"/>
    <mergeCell ref="I275:K275"/>
    <mergeCell ref="C274:G274"/>
    <mergeCell ref="I272:K272"/>
    <mergeCell ref="C273:G273"/>
    <mergeCell ref="P248:P249"/>
    <mergeCell ref="A250:B250"/>
    <mergeCell ref="A251:B251"/>
    <mergeCell ref="A252:B252"/>
    <mergeCell ref="K250:M250"/>
    <mergeCell ref="E250:G250"/>
    <mergeCell ref="P59:P60"/>
    <mergeCell ref="P49:P50"/>
    <mergeCell ref="A296:B296"/>
    <mergeCell ref="A284:B284"/>
    <mergeCell ref="A285:B285"/>
    <mergeCell ref="A286:B286"/>
    <mergeCell ref="A290:A291"/>
    <mergeCell ref="A292:B292"/>
    <mergeCell ref="A293:B293"/>
    <mergeCell ref="A294:B294"/>
    <mergeCell ref="A295:B295"/>
    <mergeCell ref="P259:P260"/>
    <mergeCell ref="A261:B261"/>
    <mergeCell ref="P269:P270"/>
    <mergeCell ref="A271:B271"/>
    <mergeCell ref="A272:B272"/>
    <mergeCell ref="A273:B273"/>
    <mergeCell ref="A274:B274"/>
    <mergeCell ref="A269:A270"/>
    <mergeCell ref="P290:P291"/>
    <mergeCell ref="A275:B275"/>
    <mergeCell ref="A280:A281"/>
    <mergeCell ref="P280:P281"/>
    <mergeCell ref="A282:B282"/>
    <mergeCell ref="I160:L160"/>
    <mergeCell ref="E167:G167"/>
    <mergeCell ref="L167:M167"/>
    <mergeCell ref="L169:M169"/>
    <mergeCell ref="D177:G177"/>
    <mergeCell ref="E294:G294"/>
    <mergeCell ref="E283:G283"/>
    <mergeCell ref="I283:K283"/>
    <mergeCell ref="E284:G284"/>
    <mergeCell ref="I284:L284"/>
    <mergeCell ref="E285:G285"/>
    <mergeCell ref="I285:K285"/>
    <mergeCell ref="D286:G286"/>
    <mergeCell ref="I286:K286"/>
    <mergeCell ref="D293:G293"/>
    <mergeCell ref="I293:L293"/>
    <mergeCell ref="I294:K294"/>
    <mergeCell ref="I273:K273"/>
    <mergeCell ref="C262:G262"/>
    <mergeCell ref="E263:G263"/>
    <mergeCell ref="E264:G264"/>
    <mergeCell ref="I262:M262"/>
    <mergeCell ref="I263:K263"/>
    <mergeCell ref="I264:K264"/>
    <mergeCell ref="A311:A312"/>
    <mergeCell ref="P311:P312"/>
    <mergeCell ref="A301:A302"/>
    <mergeCell ref="C303:G303"/>
    <mergeCell ref="I303:M303"/>
    <mergeCell ref="I304:M304"/>
    <mergeCell ref="I307:L307"/>
    <mergeCell ref="A313:B313"/>
    <mergeCell ref="F209:J209"/>
    <mergeCell ref="F230:J230"/>
    <mergeCell ref="C295:G295"/>
    <mergeCell ref="I295:L295"/>
    <mergeCell ref="E296:G296"/>
    <mergeCell ref="P301:P302"/>
    <mergeCell ref="A303:B303"/>
    <mergeCell ref="A304:B304"/>
    <mergeCell ref="A305:B305"/>
    <mergeCell ref="A306:B306"/>
    <mergeCell ref="A307:B307"/>
    <mergeCell ref="A253:B253"/>
    <mergeCell ref="A254:B254"/>
    <mergeCell ref="A259:A260"/>
    <mergeCell ref="A283:B283"/>
    <mergeCell ref="A262:B262"/>
  </mergeCells>
  <phoneticPr fontId="2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r:id="rId1"/>
  <headerFooter alignWithMargins="0">
    <oddFooter>&amp;R&amp;"TH SarabunPSK,ธรรมดา"&amp;14&amp;F : page_&amp;P/&amp;N</oddFooter>
  </headerFooter>
  <rowBreaks count="14" manualBreakCount="14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  <brk id="214" max="16383" man="1"/>
    <brk id="235" max="16383" man="1"/>
    <brk id="256" max="16383" man="1"/>
    <brk id="277" max="16383" man="1"/>
    <brk id="2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30"/>
  <sheetViews>
    <sheetView tabSelected="1" topLeftCell="A7" zoomScale="110" zoomScaleNormal="110" workbookViewId="0">
      <selection activeCell="W16" sqref="W16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2.5703125" style="21" customWidth="1"/>
    <col min="4" max="4" width="4.85546875" style="21" bestFit="1" customWidth="1"/>
    <col min="5" max="5" width="8.85546875" style="21" customWidth="1"/>
    <col min="6" max="6" width="6.140625" style="21" bestFit="1" customWidth="1"/>
    <col min="7" max="7" width="6.85546875" style="21" customWidth="1"/>
    <col min="8" max="8" width="7" style="21" customWidth="1"/>
    <col min="9" max="9" width="6" style="21" bestFit="1" customWidth="1"/>
    <col min="10" max="10" width="7.42578125" style="21" customWidth="1"/>
    <col min="11" max="11" width="6.85546875" style="21" bestFit="1" customWidth="1"/>
    <col min="12" max="12" width="7.42578125" style="21" customWidth="1"/>
    <col min="13" max="13" width="8.140625" style="21" bestFit="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8.42578125" style="21" customWidth="1"/>
    <col min="20" max="20" width="7" style="21" bestFit="1" customWidth="1"/>
    <col min="21" max="16384" width="9.140625" style="21"/>
  </cols>
  <sheetData>
    <row r="1" spans="2:20" ht="26.25" x14ac:dyDescent="0.4">
      <c r="B1" s="205" t="s">
        <v>73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2:20" ht="21" x14ac:dyDescent="0.35">
      <c r="B2" s="6" t="s">
        <v>107</v>
      </c>
    </row>
    <row r="3" spans="2:20" ht="9.75" customHeight="1" x14ac:dyDescent="0.3"/>
    <row r="4" spans="2:20" ht="21" customHeight="1" x14ac:dyDescent="0.3">
      <c r="B4" s="207" t="s">
        <v>34</v>
      </c>
      <c r="C4" s="208" t="s">
        <v>43</v>
      </c>
      <c r="D4" s="208" t="s">
        <v>91</v>
      </c>
      <c r="E4" s="208" t="s">
        <v>46</v>
      </c>
      <c r="F4" s="208" t="s">
        <v>47</v>
      </c>
      <c r="G4" s="199" t="s">
        <v>37</v>
      </c>
      <c r="H4" s="200"/>
      <c r="I4" s="200"/>
      <c r="J4" s="200"/>
      <c r="K4" s="200"/>
      <c r="L4" s="200"/>
      <c r="M4" s="201"/>
      <c r="N4" s="202" t="s">
        <v>38</v>
      </c>
      <c r="O4" s="203"/>
      <c r="P4" s="203"/>
      <c r="Q4" s="203"/>
      <c r="R4" s="203"/>
      <c r="S4" s="203"/>
      <c r="T4" s="204"/>
    </row>
    <row r="5" spans="2:20" ht="94.5" customHeight="1" x14ac:dyDescent="0.3">
      <c r="B5" s="207"/>
      <c r="C5" s="208"/>
      <c r="D5" s="208"/>
      <c r="E5" s="208"/>
      <c r="F5" s="208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2" t="s">
        <v>92</v>
      </c>
      <c r="C6" s="82" t="s">
        <v>55</v>
      </c>
      <c r="D6" s="82" t="s">
        <v>56</v>
      </c>
      <c r="E6" s="82" t="s">
        <v>57</v>
      </c>
      <c r="F6" s="82" t="s">
        <v>58</v>
      </c>
      <c r="G6" s="83" t="s">
        <v>59</v>
      </c>
      <c r="H6" s="83" t="s">
        <v>60</v>
      </c>
      <c r="I6" s="83" t="s">
        <v>61</v>
      </c>
      <c r="J6" s="83" t="s">
        <v>62</v>
      </c>
      <c r="K6" s="84" t="s">
        <v>63</v>
      </c>
      <c r="L6" s="84" t="s">
        <v>64</v>
      </c>
      <c r="M6" s="85" t="s">
        <v>65</v>
      </c>
      <c r="N6" s="86" t="s">
        <v>66</v>
      </c>
      <c r="O6" s="86" t="s">
        <v>67</v>
      </c>
      <c r="P6" s="86" t="s">
        <v>68</v>
      </c>
      <c r="Q6" s="86" t="s">
        <v>69</v>
      </c>
      <c r="R6" s="86" t="s">
        <v>70</v>
      </c>
      <c r="S6" s="86" t="s">
        <v>71</v>
      </c>
      <c r="T6" s="87" t="s">
        <v>72</v>
      </c>
    </row>
    <row r="7" spans="2:20" x14ac:dyDescent="0.3">
      <c r="B7" s="97" t="s">
        <v>106</v>
      </c>
      <c r="C7" s="88">
        <v>9103</v>
      </c>
      <c r="D7" s="107">
        <v>40</v>
      </c>
      <c r="E7" s="108">
        <v>108</v>
      </c>
      <c r="F7" s="89">
        <v>3.5</v>
      </c>
      <c r="G7" s="90">
        <f>J7/I7</f>
        <v>36.285714285714285</v>
      </c>
      <c r="H7" s="91">
        <f>E7/F7</f>
        <v>30.857142857142858</v>
      </c>
      <c r="I7" s="92">
        <f>ตารางการใช้ห้องเรียนภาคต้น!P15</f>
        <v>35</v>
      </c>
      <c r="J7" s="93">
        <f>ตารางการใช้ห้องเรียนภาคต้น!P14</f>
        <v>1270</v>
      </c>
      <c r="K7" s="94">
        <f>I7*100/35</f>
        <v>100</v>
      </c>
      <c r="L7" s="91">
        <f>(J7*F7*100)/(E7*I7)</f>
        <v>117.5925925925926</v>
      </c>
      <c r="M7" s="95">
        <f>K7*L7/100</f>
        <v>117.5925925925926</v>
      </c>
      <c r="N7" s="94">
        <f>Q7/P7</f>
        <v>30.833333333333332</v>
      </c>
      <c r="O7" s="91">
        <f>E7/F7</f>
        <v>30.857142857142858</v>
      </c>
      <c r="P7" s="92">
        <f>ตารางการใช้ห้องเรียนภาคต้น!P25</f>
        <v>24</v>
      </c>
      <c r="Q7" s="93">
        <f>ตารางการใช้ห้องเรียนภาคต้น!P24</f>
        <v>740</v>
      </c>
      <c r="R7" s="94">
        <f>P7*100/35</f>
        <v>68.571428571428569</v>
      </c>
      <c r="S7" s="94">
        <f>(Q7*F7*100)/(E7*P7)</f>
        <v>99.922839506172835</v>
      </c>
      <c r="T7" s="96">
        <f>R7*S7/100</f>
        <v>68.518518518518519</v>
      </c>
    </row>
    <row r="8" spans="2:20" x14ac:dyDescent="0.3">
      <c r="B8" s="97" t="s">
        <v>90</v>
      </c>
      <c r="C8" s="98">
        <v>9104</v>
      </c>
      <c r="D8" s="109">
        <v>100</v>
      </c>
      <c r="E8" s="110">
        <v>64</v>
      </c>
      <c r="F8" s="99">
        <v>1</v>
      </c>
      <c r="G8" s="100">
        <f t="shared" ref="G8:G21" si="0">J8/I8</f>
        <v>53.806451612903224</v>
      </c>
      <c r="H8" s="101">
        <f t="shared" ref="H8:H21" si="1">E8/F8</f>
        <v>64</v>
      </c>
      <c r="I8" s="102">
        <f>ตารางการใช้ห้องเรียนภาคต้น!P36</f>
        <v>31</v>
      </c>
      <c r="J8" s="103">
        <f>ตารางการใช้ห้องเรียนภาคต้น!P35</f>
        <v>1668</v>
      </c>
      <c r="K8" s="104">
        <f t="shared" ref="K8:K21" si="2">I8*100/35</f>
        <v>88.571428571428569</v>
      </c>
      <c r="L8" s="101">
        <f t="shared" ref="L8:L21" si="3">(J8*F8*100)/(E8*I8)</f>
        <v>84.072580645161295</v>
      </c>
      <c r="M8" s="105">
        <f t="shared" ref="M8:M21" si="4">K8*L8/100</f>
        <v>74.464285714285722</v>
      </c>
      <c r="N8" s="104">
        <f t="shared" ref="N8:N21" si="5">Q8/P8</f>
        <v>55.628571428571426</v>
      </c>
      <c r="O8" s="101">
        <f t="shared" ref="O8:O21" si="6">E8/F8</f>
        <v>64</v>
      </c>
      <c r="P8" s="102">
        <f>ตารางการใช้ห้องเรียนภาคต้น!P46</f>
        <v>35</v>
      </c>
      <c r="Q8" s="103">
        <f>ตารางการใช้ห้องเรียนภาคต้น!P45</f>
        <v>1947</v>
      </c>
      <c r="R8" s="104">
        <f t="shared" ref="R8:R21" si="7">P8*100/35</f>
        <v>100</v>
      </c>
      <c r="S8" s="104">
        <f t="shared" ref="S8:S21" si="8">(Q8*F8*100)/(E8*P8)</f>
        <v>86.919642857142861</v>
      </c>
      <c r="T8" s="106">
        <f t="shared" ref="T8:T21" si="9">R8*S8/100</f>
        <v>86.919642857142861</v>
      </c>
    </row>
    <row r="9" spans="2:20" x14ac:dyDescent="0.3">
      <c r="B9" s="97" t="s">
        <v>106</v>
      </c>
      <c r="C9" s="98">
        <v>9201</v>
      </c>
      <c r="D9" s="109">
        <v>50</v>
      </c>
      <c r="E9" s="110">
        <v>66</v>
      </c>
      <c r="F9" s="99">
        <v>3</v>
      </c>
      <c r="G9" s="100">
        <f t="shared" si="0"/>
        <v>42.6</v>
      </c>
      <c r="H9" s="101">
        <f t="shared" si="1"/>
        <v>22</v>
      </c>
      <c r="I9" s="102">
        <f>ตารางการใช้ห้องเรียนภาคต้น!P57</f>
        <v>15</v>
      </c>
      <c r="J9" s="103">
        <f>ตารางการใช้ห้องเรียนภาคต้น!P56</f>
        <v>639</v>
      </c>
      <c r="K9" s="104">
        <f t="shared" si="2"/>
        <v>42.857142857142854</v>
      </c>
      <c r="L9" s="101">
        <f t="shared" si="3"/>
        <v>193.63636363636363</v>
      </c>
      <c r="M9" s="105">
        <f t="shared" si="4"/>
        <v>82.987012987012974</v>
      </c>
      <c r="N9" s="104">
        <f t="shared" si="5"/>
        <v>26.5</v>
      </c>
      <c r="O9" s="101">
        <f t="shared" si="6"/>
        <v>22</v>
      </c>
      <c r="P9" s="102">
        <f>ตารางการใช้ห้องเรียนภาคต้น!P67</f>
        <v>6</v>
      </c>
      <c r="Q9" s="103">
        <f>ตารางการใช้ห้องเรียนภาคต้น!P66</f>
        <v>159</v>
      </c>
      <c r="R9" s="104">
        <f t="shared" si="7"/>
        <v>17.142857142857142</v>
      </c>
      <c r="S9" s="104">
        <f t="shared" si="8"/>
        <v>120.45454545454545</v>
      </c>
      <c r="T9" s="106">
        <f t="shared" si="9"/>
        <v>20.649350649350648</v>
      </c>
    </row>
    <row r="10" spans="2:20" x14ac:dyDescent="0.3">
      <c r="B10" s="97" t="s">
        <v>106</v>
      </c>
      <c r="C10" s="98">
        <v>9205</v>
      </c>
      <c r="D10" s="109">
        <v>30</v>
      </c>
      <c r="E10" s="110">
        <v>66</v>
      </c>
      <c r="F10" s="99">
        <v>3.5</v>
      </c>
      <c r="G10" s="100">
        <f t="shared" si="0"/>
        <v>29.5</v>
      </c>
      <c r="H10" s="101">
        <f t="shared" si="1"/>
        <v>18.857142857142858</v>
      </c>
      <c r="I10" s="102">
        <f>ตารางการใช้ห้องเรียนภาคต้น!P78</f>
        <v>6</v>
      </c>
      <c r="J10" s="103">
        <f>ตารางการใช้ห้องเรียนภาคต้น!P77</f>
        <v>177</v>
      </c>
      <c r="K10" s="104">
        <f t="shared" si="2"/>
        <v>17.142857142857142</v>
      </c>
      <c r="L10" s="101">
        <f t="shared" si="3"/>
        <v>156.43939393939394</v>
      </c>
      <c r="M10" s="105">
        <f t="shared" si="4"/>
        <v>26.818181818181817</v>
      </c>
      <c r="N10" s="104">
        <f t="shared" si="5"/>
        <v>32.5</v>
      </c>
      <c r="O10" s="101">
        <f t="shared" si="6"/>
        <v>18.857142857142858</v>
      </c>
      <c r="P10" s="102">
        <f>ตารางการใช้ห้องเรียนภาคต้น!P88</f>
        <v>6</v>
      </c>
      <c r="Q10" s="103">
        <f>ตารางการใช้ห้องเรียนภาคต้น!P87</f>
        <v>195</v>
      </c>
      <c r="R10" s="104">
        <f t="shared" si="7"/>
        <v>17.142857142857142</v>
      </c>
      <c r="S10" s="104">
        <f t="shared" si="8"/>
        <v>172.34848484848484</v>
      </c>
      <c r="T10" s="106">
        <f t="shared" si="9"/>
        <v>29.545454545454547</v>
      </c>
    </row>
    <row r="11" spans="2:20" x14ac:dyDescent="0.3">
      <c r="B11" s="97" t="s">
        <v>106</v>
      </c>
      <c r="C11" s="98">
        <v>9217</v>
      </c>
      <c r="D11" s="109">
        <v>24</v>
      </c>
      <c r="E11" s="110">
        <v>64</v>
      </c>
      <c r="F11" s="99">
        <v>3.5</v>
      </c>
      <c r="G11" s="100">
        <f t="shared" si="0"/>
        <v>30.333333333333332</v>
      </c>
      <c r="H11" s="101">
        <f t="shared" si="1"/>
        <v>18.285714285714285</v>
      </c>
      <c r="I11" s="102">
        <f>ตารางการใช้ห้องเรียนภาคต้น!P99</f>
        <v>9</v>
      </c>
      <c r="J11" s="103">
        <f>ตารางการใช้ห้องเรียนภาคต้น!P98</f>
        <v>273</v>
      </c>
      <c r="K11" s="104">
        <f t="shared" si="2"/>
        <v>25.714285714285715</v>
      </c>
      <c r="L11" s="101">
        <f t="shared" si="3"/>
        <v>165.88541666666666</v>
      </c>
      <c r="M11" s="105">
        <f t="shared" si="4"/>
        <v>42.65625</v>
      </c>
      <c r="N11" s="104">
        <f t="shared" si="5"/>
        <v>31.5</v>
      </c>
      <c r="O11" s="101">
        <f t="shared" si="6"/>
        <v>18.285714285714285</v>
      </c>
      <c r="P11" s="102">
        <f>ตารางการใช้ห้องเรียนภาคต้น!P109</f>
        <v>12</v>
      </c>
      <c r="Q11" s="103">
        <f>ตารางการใช้ห้องเรียนภาคต้น!P108</f>
        <v>378</v>
      </c>
      <c r="R11" s="104">
        <f t="shared" si="7"/>
        <v>34.285714285714285</v>
      </c>
      <c r="S11" s="104">
        <f t="shared" si="8"/>
        <v>172.265625</v>
      </c>
      <c r="T11" s="106">
        <f t="shared" si="9"/>
        <v>59.0625</v>
      </c>
    </row>
    <row r="12" spans="2:20" x14ac:dyDescent="0.3">
      <c r="B12" s="97" t="s">
        <v>106</v>
      </c>
      <c r="C12" s="98">
        <v>9219</v>
      </c>
      <c r="D12" s="109">
        <v>40</v>
      </c>
      <c r="E12" s="110">
        <v>64</v>
      </c>
      <c r="F12" s="99">
        <v>3.5</v>
      </c>
      <c r="G12" s="100">
        <f t="shared" si="0"/>
        <v>42.045454545454547</v>
      </c>
      <c r="H12" s="101">
        <f t="shared" si="1"/>
        <v>18.285714285714285</v>
      </c>
      <c r="I12" s="102">
        <f>ตารางการใช้ห้องเรียนภาคต้น!P120</f>
        <v>22</v>
      </c>
      <c r="J12" s="103">
        <f>ตารางการใช้ห้องเรียนภาคต้น!P119</f>
        <v>925</v>
      </c>
      <c r="K12" s="104">
        <f t="shared" si="2"/>
        <v>62.857142857142854</v>
      </c>
      <c r="L12" s="101">
        <f t="shared" si="3"/>
        <v>229.93607954545453</v>
      </c>
      <c r="M12" s="105">
        <f t="shared" si="4"/>
        <v>144.53124999999997</v>
      </c>
      <c r="N12" s="104">
        <f t="shared" si="5"/>
        <v>34.842105263157897</v>
      </c>
      <c r="O12" s="101">
        <f t="shared" si="6"/>
        <v>18.285714285714285</v>
      </c>
      <c r="P12" s="102">
        <f>ตารางการใช้ห้องเรียนภาคต้น!P130</f>
        <v>19</v>
      </c>
      <c r="Q12" s="103">
        <f>ตารางการใช้ห้องเรียนภาคต้น!P129</f>
        <v>662</v>
      </c>
      <c r="R12" s="104">
        <f t="shared" si="7"/>
        <v>54.285714285714285</v>
      </c>
      <c r="S12" s="104">
        <f t="shared" si="8"/>
        <v>190.54276315789474</v>
      </c>
      <c r="T12" s="106">
        <f t="shared" si="9"/>
        <v>103.4375</v>
      </c>
    </row>
    <row r="13" spans="2:20" x14ac:dyDescent="0.3">
      <c r="B13" s="97" t="s">
        <v>90</v>
      </c>
      <c r="C13" s="98">
        <v>9223</v>
      </c>
      <c r="D13" s="109">
        <v>30</v>
      </c>
      <c r="E13" s="110">
        <v>28</v>
      </c>
      <c r="F13" s="99">
        <v>1.5</v>
      </c>
      <c r="G13" s="120">
        <f t="shared" si="0"/>
        <v>2</v>
      </c>
      <c r="H13" s="101">
        <f t="shared" si="1"/>
        <v>18.666666666666668</v>
      </c>
      <c r="I13" s="118">
        <f>ตารางการใช้ห้องเรียนภาคต้น!P141</f>
        <v>14</v>
      </c>
      <c r="J13" s="118">
        <f>ตารางการใช้ห้องเรียนภาคต้น!P140</f>
        <v>28</v>
      </c>
      <c r="K13" s="101">
        <f t="shared" si="2"/>
        <v>40</v>
      </c>
      <c r="L13" s="101">
        <f t="shared" ref="L13" si="10">(J13*F13*100)/(E13*I13)</f>
        <v>10.714285714285714</v>
      </c>
      <c r="M13" s="119">
        <f t="shared" ref="M13" si="11">K13*L13/100</f>
        <v>4.2857142857142856</v>
      </c>
      <c r="N13" s="101">
        <f t="shared" si="5"/>
        <v>9.5833333333333339</v>
      </c>
      <c r="O13" s="101">
        <f t="shared" si="6"/>
        <v>18.666666666666668</v>
      </c>
      <c r="P13" s="118">
        <f>ตารางการใช้ห้องเรียนภาคต้น!P151</f>
        <v>24</v>
      </c>
      <c r="Q13" s="118">
        <f>ตารางการใช้ห้องเรียนภาคต้น!P150</f>
        <v>230</v>
      </c>
      <c r="R13" s="101">
        <f t="shared" si="7"/>
        <v>68.571428571428569</v>
      </c>
      <c r="S13" s="101">
        <f t="shared" si="8"/>
        <v>51.339285714285715</v>
      </c>
      <c r="T13" s="119">
        <f t="shared" si="9"/>
        <v>35.204081632653057</v>
      </c>
    </row>
    <row r="14" spans="2:20" x14ac:dyDescent="0.3">
      <c r="B14" s="97" t="s">
        <v>106</v>
      </c>
      <c r="C14" s="98">
        <v>9301</v>
      </c>
      <c r="D14" s="109">
        <v>50</v>
      </c>
      <c r="E14" s="110">
        <v>108</v>
      </c>
      <c r="F14" s="99">
        <v>3.5</v>
      </c>
      <c r="G14" s="100">
        <f t="shared" si="0"/>
        <v>58.228571428571428</v>
      </c>
      <c r="H14" s="101">
        <f t="shared" si="1"/>
        <v>30.857142857142858</v>
      </c>
      <c r="I14" s="102">
        <f>ตารางการใช้ห้องเรียนภาคต้น!P162</f>
        <v>35</v>
      </c>
      <c r="J14" s="103">
        <f>ตารางการใช้ห้องเรียนภาคต้น!P161</f>
        <v>2038</v>
      </c>
      <c r="K14" s="104">
        <f t="shared" si="2"/>
        <v>100</v>
      </c>
      <c r="L14" s="101">
        <f t="shared" si="3"/>
        <v>188.7037037037037</v>
      </c>
      <c r="M14" s="105">
        <f t="shared" si="4"/>
        <v>188.7037037037037</v>
      </c>
      <c r="N14" s="104">
        <f t="shared" si="5"/>
        <v>56.64</v>
      </c>
      <c r="O14" s="101">
        <f t="shared" si="6"/>
        <v>30.857142857142858</v>
      </c>
      <c r="P14" s="102">
        <f>ตารางการใช้ห้องเรียนภาคต้น!P172</f>
        <v>25</v>
      </c>
      <c r="Q14" s="103">
        <f>ตารางการใช้ห้องเรียนภาคต้น!P171</f>
        <v>1416</v>
      </c>
      <c r="R14" s="104">
        <f t="shared" si="7"/>
        <v>71.428571428571431</v>
      </c>
      <c r="S14" s="104">
        <f t="shared" si="8"/>
        <v>183.55555555555554</v>
      </c>
      <c r="T14" s="106">
        <f t="shared" si="9"/>
        <v>131.11111111111111</v>
      </c>
    </row>
    <row r="15" spans="2:20" x14ac:dyDescent="0.3">
      <c r="B15" s="97" t="s">
        <v>106</v>
      </c>
      <c r="C15" s="98">
        <v>9305</v>
      </c>
      <c r="D15" s="109">
        <v>40</v>
      </c>
      <c r="E15" s="110">
        <v>84</v>
      </c>
      <c r="F15" s="99">
        <v>4</v>
      </c>
      <c r="G15" s="100">
        <f t="shared" si="0"/>
        <v>56.125</v>
      </c>
      <c r="H15" s="101">
        <f t="shared" si="1"/>
        <v>21</v>
      </c>
      <c r="I15" s="102">
        <f>ตารางการใช้ห้องเรียนภาคต้น!P183</f>
        <v>32</v>
      </c>
      <c r="J15" s="103">
        <f>ตารางการใช้ห้องเรียนภาคต้น!P182</f>
        <v>1796</v>
      </c>
      <c r="K15" s="104">
        <f t="shared" si="2"/>
        <v>91.428571428571431</v>
      </c>
      <c r="L15" s="101">
        <f t="shared" si="3"/>
        <v>267.26190476190476</v>
      </c>
      <c r="M15" s="105">
        <f t="shared" si="4"/>
        <v>244.35374149659864</v>
      </c>
      <c r="N15" s="104">
        <f t="shared" si="5"/>
        <v>56.620689655172413</v>
      </c>
      <c r="O15" s="101">
        <f t="shared" si="6"/>
        <v>21</v>
      </c>
      <c r="P15" s="102">
        <f>ตารางการใช้ห้องเรียนภาคต้น!P193</f>
        <v>29</v>
      </c>
      <c r="Q15" s="103">
        <f>ตารางการใช้ห้องเรียนภาคต้น!P192</f>
        <v>1642</v>
      </c>
      <c r="R15" s="104">
        <f t="shared" si="7"/>
        <v>82.857142857142861</v>
      </c>
      <c r="S15" s="104">
        <f t="shared" si="8"/>
        <v>269.62233169129723</v>
      </c>
      <c r="T15" s="106">
        <f t="shared" si="9"/>
        <v>223.40136054421771</v>
      </c>
    </row>
    <row r="16" spans="2:20" x14ac:dyDescent="0.3">
      <c r="B16" s="97" t="s">
        <v>106</v>
      </c>
      <c r="C16" s="98">
        <v>9312</v>
      </c>
      <c r="D16" s="109">
        <v>40</v>
      </c>
      <c r="E16" s="110">
        <v>84</v>
      </c>
      <c r="F16" s="99">
        <v>4</v>
      </c>
      <c r="G16" s="100">
        <f t="shared" si="0"/>
        <v>39</v>
      </c>
      <c r="H16" s="101">
        <f t="shared" si="1"/>
        <v>21</v>
      </c>
      <c r="I16" s="102">
        <f>ตารางการใช้ห้องเรียนภาคต้น!P204</f>
        <v>3</v>
      </c>
      <c r="J16" s="103">
        <f>ตารางการใช้ห้องเรียนภาคต้น!P203</f>
        <v>117</v>
      </c>
      <c r="K16" s="104">
        <f t="shared" si="2"/>
        <v>8.5714285714285712</v>
      </c>
      <c r="L16" s="101">
        <f t="shared" si="3"/>
        <v>185.71428571428572</v>
      </c>
      <c r="M16" s="105">
        <f t="shared" si="4"/>
        <v>15.918367346938776</v>
      </c>
      <c r="N16" s="101">
        <v>0</v>
      </c>
      <c r="O16" s="101">
        <f t="shared" si="6"/>
        <v>21</v>
      </c>
      <c r="P16" s="118">
        <f>ตารางการใช้ห้องเรียนภาคต้น!P214</f>
        <v>0</v>
      </c>
      <c r="Q16" s="118">
        <f>ตารางการใช้ห้องเรียนภาคต้น!P213</f>
        <v>0</v>
      </c>
      <c r="R16" s="101">
        <f t="shared" si="7"/>
        <v>0</v>
      </c>
      <c r="S16" s="101">
        <v>0</v>
      </c>
      <c r="T16" s="119">
        <f t="shared" si="9"/>
        <v>0</v>
      </c>
    </row>
    <row r="17" spans="2:20" x14ac:dyDescent="0.3">
      <c r="B17" s="97" t="s">
        <v>106</v>
      </c>
      <c r="C17" s="98">
        <v>9314</v>
      </c>
      <c r="D17" s="109">
        <v>25</v>
      </c>
      <c r="E17" s="110">
        <v>44</v>
      </c>
      <c r="F17" s="99">
        <v>4</v>
      </c>
      <c r="G17" s="100">
        <f t="shared" si="0"/>
        <v>56.473684210526315</v>
      </c>
      <c r="H17" s="101">
        <f t="shared" si="1"/>
        <v>11</v>
      </c>
      <c r="I17" s="102">
        <f>ตารางการใช้ห้องเรียนภาคต้น!P225</f>
        <v>19</v>
      </c>
      <c r="J17" s="103">
        <f>ตารางการใช้ห้องเรียนภาคต้น!P224</f>
        <v>1073</v>
      </c>
      <c r="K17" s="104">
        <f t="shared" si="2"/>
        <v>54.285714285714285</v>
      </c>
      <c r="L17" s="101">
        <f t="shared" si="3"/>
        <v>513.39712918660291</v>
      </c>
      <c r="M17" s="105">
        <f t="shared" si="4"/>
        <v>278.70129870129875</v>
      </c>
      <c r="N17" s="101">
        <v>0</v>
      </c>
      <c r="O17" s="101">
        <f t="shared" si="6"/>
        <v>11</v>
      </c>
      <c r="P17" s="118">
        <f>ตารางการใช้ห้องเรียนภาคต้น!P235</f>
        <v>0</v>
      </c>
      <c r="Q17" s="118">
        <f>ตารางการใช้ห้องเรียนภาคต้น!P234</f>
        <v>0</v>
      </c>
      <c r="R17" s="101">
        <f t="shared" si="7"/>
        <v>0</v>
      </c>
      <c r="S17" s="101">
        <v>0</v>
      </c>
      <c r="T17" s="119">
        <f t="shared" si="9"/>
        <v>0</v>
      </c>
    </row>
    <row r="18" spans="2:20" x14ac:dyDescent="0.3">
      <c r="B18" s="97" t="s">
        <v>106</v>
      </c>
      <c r="C18" s="98">
        <v>9322</v>
      </c>
      <c r="D18" s="109">
        <v>40</v>
      </c>
      <c r="E18" s="110">
        <v>84</v>
      </c>
      <c r="F18" s="99">
        <v>3.5</v>
      </c>
      <c r="G18" s="100">
        <f t="shared" si="0"/>
        <v>39.81818181818182</v>
      </c>
      <c r="H18" s="101">
        <f t="shared" si="1"/>
        <v>24</v>
      </c>
      <c r="I18" s="102">
        <f>ตารางการใช้ห้องเรียนภาคต้น!P246</f>
        <v>11</v>
      </c>
      <c r="J18" s="103">
        <f>ตารางการใช้ห้องเรียนภาคต้น!P245</f>
        <v>438</v>
      </c>
      <c r="K18" s="104">
        <f t="shared" si="2"/>
        <v>31.428571428571427</v>
      </c>
      <c r="L18" s="101">
        <f t="shared" si="3"/>
        <v>165.90909090909091</v>
      </c>
      <c r="M18" s="105">
        <f t="shared" si="4"/>
        <v>52.142857142857139</v>
      </c>
      <c r="N18" s="104">
        <f t="shared" si="5"/>
        <v>55.5</v>
      </c>
      <c r="O18" s="101">
        <f t="shared" si="6"/>
        <v>24</v>
      </c>
      <c r="P18" s="102">
        <f>ตารางการใช้ห้องเรียนภาคต้น!P256</f>
        <v>6</v>
      </c>
      <c r="Q18" s="103">
        <f>ตารางการใช้ห้องเรียนภาคต้น!P255</f>
        <v>333</v>
      </c>
      <c r="R18" s="104">
        <f t="shared" si="7"/>
        <v>17.142857142857142</v>
      </c>
      <c r="S18" s="104">
        <f t="shared" si="8"/>
        <v>231.25</v>
      </c>
      <c r="T18" s="106">
        <f t="shared" si="9"/>
        <v>39.642857142857139</v>
      </c>
    </row>
    <row r="19" spans="2:20" x14ac:dyDescent="0.3">
      <c r="B19" s="97" t="s">
        <v>106</v>
      </c>
      <c r="C19" s="98">
        <v>9401</v>
      </c>
      <c r="D19" s="109">
        <v>50</v>
      </c>
      <c r="E19" s="110">
        <v>72</v>
      </c>
      <c r="F19" s="99">
        <v>3</v>
      </c>
      <c r="G19" s="100">
        <f t="shared" si="0"/>
        <v>37.81818181818182</v>
      </c>
      <c r="H19" s="101">
        <f t="shared" si="1"/>
        <v>24</v>
      </c>
      <c r="I19" s="102">
        <f>ตารางการใช้ห้องเรียนภาคต้น!P267</f>
        <v>22</v>
      </c>
      <c r="J19" s="103">
        <f>ตารางการใช้ห้องเรียนภาคต้น!P266</f>
        <v>832</v>
      </c>
      <c r="K19" s="104">
        <f t="shared" si="2"/>
        <v>62.857142857142854</v>
      </c>
      <c r="L19" s="101">
        <f t="shared" si="3"/>
        <v>157.57575757575756</v>
      </c>
      <c r="M19" s="105">
        <f t="shared" si="4"/>
        <v>99.047619047619023</v>
      </c>
      <c r="N19" s="104">
        <f t="shared" si="5"/>
        <v>39.782608695652172</v>
      </c>
      <c r="O19" s="101">
        <f t="shared" si="6"/>
        <v>24</v>
      </c>
      <c r="P19" s="102">
        <f>ตารางการใช้ห้องเรียนภาคต้น!P277</f>
        <v>23</v>
      </c>
      <c r="Q19" s="103">
        <f>ตารางการใช้ห้องเรียนภาคต้น!P276</f>
        <v>915</v>
      </c>
      <c r="R19" s="104">
        <f t="shared" si="7"/>
        <v>65.714285714285708</v>
      </c>
      <c r="S19" s="104">
        <f t="shared" si="8"/>
        <v>165.7608695652174</v>
      </c>
      <c r="T19" s="106">
        <f t="shared" si="9"/>
        <v>108.92857142857143</v>
      </c>
    </row>
    <row r="20" spans="2:20" x14ac:dyDescent="0.3">
      <c r="B20" s="97" t="s">
        <v>106</v>
      </c>
      <c r="C20" s="98">
        <v>9405</v>
      </c>
      <c r="D20" s="109">
        <v>50</v>
      </c>
      <c r="E20" s="110">
        <v>108</v>
      </c>
      <c r="F20" s="99">
        <v>3</v>
      </c>
      <c r="G20" s="100">
        <f t="shared" si="0"/>
        <v>33.730769230769234</v>
      </c>
      <c r="H20" s="101">
        <f t="shared" si="1"/>
        <v>36</v>
      </c>
      <c r="I20" s="102">
        <f>ตารางการใช้ห้องเรียนภาคต้น!P288</f>
        <v>26</v>
      </c>
      <c r="J20" s="103">
        <f>ตารางการใช้ห้องเรียนภาคต้น!P287</f>
        <v>877</v>
      </c>
      <c r="K20" s="104">
        <f t="shared" si="2"/>
        <v>74.285714285714292</v>
      </c>
      <c r="L20" s="101">
        <f t="shared" si="3"/>
        <v>93.696581196581192</v>
      </c>
      <c r="M20" s="105">
        <f t="shared" si="4"/>
        <v>69.603174603174608</v>
      </c>
      <c r="N20" s="104">
        <f t="shared" si="5"/>
        <v>44.5</v>
      </c>
      <c r="O20" s="101">
        <f t="shared" si="6"/>
        <v>36</v>
      </c>
      <c r="P20" s="102">
        <f>ตารางการใช้ห้องเรียนภาคต้น!P298</f>
        <v>26</v>
      </c>
      <c r="Q20" s="103">
        <f>ตารางการใช้ห้องเรียนภาคต้น!P297</f>
        <v>1157</v>
      </c>
      <c r="R20" s="104">
        <f t="shared" si="7"/>
        <v>74.285714285714292</v>
      </c>
      <c r="S20" s="104">
        <f t="shared" si="8"/>
        <v>123.61111111111111</v>
      </c>
      <c r="T20" s="106">
        <f t="shared" si="9"/>
        <v>91.825396825396837</v>
      </c>
    </row>
    <row r="21" spans="2:20" x14ac:dyDescent="0.3">
      <c r="B21" s="97" t="s">
        <v>106</v>
      </c>
      <c r="C21" s="98">
        <v>9416</v>
      </c>
      <c r="D21" s="109">
        <v>40</v>
      </c>
      <c r="E21" s="110">
        <v>44</v>
      </c>
      <c r="F21" s="99">
        <v>3.5</v>
      </c>
      <c r="G21" s="100">
        <f t="shared" si="0"/>
        <v>35.090909090909093</v>
      </c>
      <c r="H21" s="101">
        <f t="shared" si="1"/>
        <v>12.571428571428571</v>
      </c>
      <c r="I21" s="102">
        <f>ตารางการใช้ห้องเรียนภาคต้น!P309</f>
        <v>33</v>
      </c>
      <c r="J21" s="103">
        <f>ตารางการใช้ห้องเรียนภาคต้น!P308</f>
        <v>1158</v>
      </c>
      <c r="K21" s="104">
        <f t="shared" si="2"/>
        <v>94.285714285714292</v>
      </c>
      <c r="L21" s="101">
        <f t="shared" si="3"/>
        <v>279.1322314049587</v>
      </c>
      <c r="M21" s="105">
        <f t="shared" si="4"/>
        <v>263.18181818181824</v>
      </c>
      <c r="N21" s="104">
        <f t="shared" si="5"/>
        <v>31</v>
      </c>
      <c r="O21" s="101">
        <f t="shared" si="6"/>
        <v>12.571428571428571</v>
      </c>
      <c r="P21" s="102">
        <f>ตารางการใช้ห้องเรียนภาคต้น!P319</f>
        <v>10</v>
      </c>
      <c r="Q21" s="103">
        <f>ตารางการใช้ห้องเรียนภาคต้น!P318</f>
        <v>310</v>
      </c>
      <c r="R21" s="104">
        <f t="shared" si="7"/>
        <v>28.571428571428573</v>
      </c>
      <c r="S21" s="104">
        <f t="shared" si="8"/>
        <v>246.59090909090909</v>
      </c>
      <c r="T21" s="106">
        <f t="shared" si="9"/>
        <v>70.454545454545453</v>
      </c>
    </row>
    <row r="22" spans="2:20" x14ac:dyDescent="0.3">
      <c r="B22" s="197" t="s">
        <v>108</v>
      </c>
      <c r="C22" s="198"/>
      <c r="D22" s="130">
        <f>SUM(D7:D21)</f>
        <v>649</v>
      </c>
      <c r="E22" s="129">
        <f>SUM(E7:E21)</f>
        <v>1088</v>
      </c>
      <c r="F22" s="129">
        <f>SUM(F7:F21)</f>
        <v>48</v>
      </c>
      <c r="G22" s="131">
        <f t="shared" ref="G22" si="12">J22/I22</f>
        <v>42.52076677316294</v>
      </c>
      <c r="H22" s="131">
        <f t="shared" ref="H22" si="13">E22/F22</f>
        <v>22.666666666666668</v>
      </c>
      <c r="I22" s="128">
        <f>SUM(I7:I21)</f>
        <v>313</v>
      </c>
      <c r="J22" s="128">
        <f>SUM(J7:J21)</f>
        <v>13309</v>
      </c>
      <c r="K22" s="131">
        <f>(I22*100/35)/16</f>
        <v>55.892857142857146</v>
      </c>
      <c r="L22" s="131">
        <f t="shared" ref="L22" si="14">(J22*F22*100)/(E22*I22)</f>
        <v>187.59161811689532</v>
      </c>
      <c r="M22" s="131">
        <f t="shared" ref="M22" si="15">K22*L22/100</f>
        <v>104.85031512605043</v>
      </c>
      <c r="N22" s="131">
        <f t="shared" ref="N22" si="16">Q22/P22</f>
        <v>41.159183673469386</v>
      </c>
      <c r="O22" s="131">
        <f t="shared" ref="O22" si="17">E22/F22</f>
        <v>22.666666666666668</v>
      </c>
      <c r="P22" s="130">
        <f>SUM(P7:P21)</f>
        <v>245</v>
      </c>
      <c r="Q22" s="130">
        <f>SUM(Q7:Q21)</f>
        <v>10084</v>
      </c>
      <c r="R22" s="131">
        <f>(P22*100/35)/16</f>
        <v>43.75</v>
      </c>
      <c r="S22" s="131">
        <f t="shared" ref="S22" si="18">(Q22*F22*100)/(E22*P22)</f>
        <v>181.58463385354142</v>
      </c>
      <c r="T22" s="131">
        <f t="shared" ref="T22" si="19">R22*S22/100</f>
        <v>79.443277310924373</v>
      </c>
    </row>
    <row r="23" spans="2:20" x14ac:dyDescent="0.3">
      <c r="B23" s="22" t="s">
        <v>93</v>
      </c>
    </row>
    <row r="24" spans="2:20" x14ac:dyDescent="0.3">
      <c r="B24" s="112" t="s">
        <v>35</v>
      </c>
      <c r="C24" s="113"/>
      <c r="D24" s="113" t="s">
        <v>94</v>
      </c>
      <c r="E24" s="195" t="s">
        <v>95</v>
      </c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6"/>
    </row>
    <row r="25" spans="2:20" x14ac:dyDescent="0.3">
      <c r="B25" s="114" t="s">
        <v>36</v>
      </c>
      <c r="C25" s="115"/>
      <c r="D25" s="115" t="s">
        <v>94</v>
      </c>
      <c r="E25" s="191" t="s">
        <v>96</v>
      </c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2:20" x14ac:dyDescent="0.3">
      <c r="B26" s="114" t="s">
        <v>39</v>
      </c>
      <c r="C26" s="115"/>
      <c r="D26" s="115" t="s">
        <v>94</v>
      </c>
      <c r="E26" s="191" t="s">
        <v>97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</row>
    <row r="27" spans="2:20" x14ac:dyDescent="0.3">
      <c r="B27" s="114" t="s">
        <v>40</v>
      </c>
      <c r="C27" s="115"/>
      <c r="D27" s="115" t="s">
        <v>94</v>
      </c>
      <c r="E27" s="191" t="s">
        <v>97</v>
      </c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2"/>
    </row>
    <row r="28" spans="2:20" x14ac:dyDescent="0.3">
      <c r="B28" s="114" t="s">
        <v>41</v>
      </c>
      <c r="C28" s="115"/>
      <c r="D28" s="115" t="s">
        <v>94</v>
      </c>
      <c r="E28" s="191" t="s">
        <v>98</v>
      </c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2"/>
    </row>
    <row r="29" spans="2:20" x14ac:dyDescent="0.3">
      <c r="B29" s="114" t="s">
        <v>44</v>
      </c>
      <c r="C29" s="115"/>
      <c r="D29" s="115" t="s">
        <v>94</v>
      </c>
      <c r="E29" s="191" t="s">
        <v>99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2"/>
    </row>
    <row r="30" spans="2:20" x14ac:dyDescent="0.3">
      <c r="B30" s="116" t="s">
        <v>42</v>
      </c>
      <c r="C30" s="117"/>
      <c r="D30" s="117" t="s">
        <v>94</v>
      </c>
      <c r="E30" s="193" t="s">
        <v>100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4"/>
    </row>
  </sheetData>
  <mergeCells count="16">
    <mergeCell ref="B22:C22"/>
    <mergeCell ref="G4:M4"/>
    <mergeCell ref="N4:T4"/>
    <mergeCell ref="B1:T1"/>
    <mergeCell ref="B4:B5"/>
    <mergeCell ref="C4:C5"/>
    <mergeCell ref="E4:E5"/>
    <mergeCell ref="F4:F5"/>
    <mergeCell ref="D4:D5"/>
    <mergeCell ref="E29:P29"/>
    <mergeCell ref="E30:P30"/>
    <mergeCell ref="E24:P24"/>
    <mergeCell ref="E25:P25"/>
    <mergeCell ref="E26:P26"/>
    <mergeCell ref="E27:P27"/>
    <mergeCell ref="E28:P28"/>
  </mergeCells>
  <phoneticPr fontId="13" type="noConversion"/>
  <printOptions horizontalCentered="1"/>
  <pageMargins left="0.39370078740157483" right="0.39370078740157483" top="0.78740157480314965" bottom="0.74803149606299213" header="0.31496062992125984" footer="0.31496062992125984"/>
  <pageSetup paperSize="9" scale="82" orientation="landscape" r:id="rId1"/>
  <headerFooter>
    <oddFooter>&amp;R&amp;"TH SarabunPSK,ธรรมดา"&amp;14&amp;F : page_&amp;P/&amp;N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ARTPLAN</cp:lastModifiedBy>
  <cp:lastPrinted>2016-06-14T07:53:17Z</cp:lastPrinted>
  <dcterms:created xsi:type="dcterms:W3CDTF">2007-02-01T06:26:25Z</dcterms:created>
  <dcterms:modified xsi:type="dcterms:W3CDTF">2016-06-14T07:53:21Z</dcterms:modified>
</cp:coreProperties>
</file>