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วิเคราะห์อาคาร_อาร์ท\ฟอร์มส่ง สกอ\ปรับส่งหน่วยงานตอบกลับ\"/>
    </mc:Choice>
  </mc:AlternateContent>
  <bookViews>
    <workbookView xWindow="240" yWindow="60" windowWidth="11355" windowHeight="5895" tabRatio="777" activeTab="3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</sheets>
  <definedNames>
    <definedName name="_xlnm.Print_Titles" localSheetId="0">A01_พท.อาคาร!$4:$5</definedName>
  </definedNames>
  <calcPr calcId="152511"/>
</workbook>
</file>

<file path=xl/calcChain.xml><?xml version="1.0" encoding="utf-8"?>
<calcChain xmlns="http://schemas.openxmlformats.org/spreadsheetml/2006/main">
  <c r="Q8" i="25" l="1"/>
  <c r="P8" i="25"/>
  <c r="J8" i="25"/>
  <c r="I8" i="25"/>
  <c r="Q7" i="25"/>
  <c r="P7" i="25"/>
  <c r="J7" i="25"/>
  <c r="I7" i="25"/>
  <c r="N8" i="25"/>
  <c r="P20" i="1"/>
  <c r="K24" i="1"/>
  <c r="J24" i="1"/>
  <c r="I24" i="1"/>
  <c r="G24" i="1"/>
  <c r="F24" i="1"/>
  <c r="E24" i="1"/>
  <c r="D24" i="1"/>
  <c r="P24" i="1" s="1"/>
  <c r="P14" i="1"/>
  <c r="P15" i="1"/>
  <c r="P13" i="1"/>
  <c r="P12" i="1"/>
  <c r="P11" i="1"/>
  <c r="P10" i="1"/>
  <c r="P9" i="1"/>
  <c r="K14" i="1"/>
  <c r="J14" i="1"/>
  <c r="I14" i="1"/>
  <c r="G14" i="1"/>
  <c r="F15" i="1"/>
  <c r="F14" i="1"/>
  <c r="E15" i="1"/>
  <c r="E14" i="1"/>
  <c r="D15" i="1"/>
  <c r="D14" i="1"/>
  <c r="G8" i="13" l="1"/>
  <c r="F9" i="25"/>
  <c r="P46" i="1"/>
  <c r="E8" i="25" l="1"/>
  <c r="D8" i="25"/>
  <c r="D7" i="25"/>
  <c r="E7" i="25"/>
  <c r="L7" i="25" s="1"/>
  <c r="N45" i="1"/>
  <c r="M45" i="1"/>
  <c r="L45" i="1"/>
  <c r="K45" i="1"/>
  <c r="J45" i="1"/>
  <c r="I45" i="1"/>
  <c r="G45" i="1"/>
  <c r="F45" i="1"/>
  <c r="E45" i="1"/>
  <c r="D45" i="1"/>
  <c r="H8" i="13"/>
  <c r="D9" i="25" l="1"/>
  <c r="H7" i="25"/>
  <c r="E9" i="25"/>
  <c r="K7" i="25"/>
  <c r="M7" i="25" s="1"/>
  <c r="O8" i="25"/>
  <c r="O9" i="25" l="1"/>
  <c r="H9" i="25"/>
  <c r="H8" i="25"/>
  <c r="O7" i="25" l="1"/>
  <c r="H6" i="16"/>
  <c r="P41" i="1" l="1"/>
  <c r="P40" i="1"/>
  <c r="P34" i="1"/>
  <c r="P33" i="1"/>
  <c r="P32" i="1"/>
  <c r="P31" i="1"/>
  <c r="P30" i="1"/>
  <c r="L36" i="1"/>
  <c r="L35" i="1"/>
  <c r="K36" i="1"/>
  <c r="K35" i="1"/>
  <c r="J36" i="1"/>
  <c r="J35" i="1"/>
  <c r="I36" i="1"/>
  <c r="I35" i="1"/>
  <c r="G36" i="1"/>
  <c r="G35" i="1"/>
  <c r="F36" i="1"/>
  <c r="F35" i="1"/>
  <c r="E36" i="1"/>
  <c r="E35" i="1"/>
  <c r="P23" i="1"/>
  <c r="P22" i="1"/>
  <c r="P21" i="1"/>
  <c r="P19" i="1"/>
  <c r="P36" i="1" l="1"/>
  <c r="I9" i="25" s="1"/>
  <c r="K9" i="25" s="1"/>
  <c r="P25" i="1"/>
  <c r="P9" i="25" s="1"/>
  <c r="R9" i="25" s="1"/>
  <c r="P35" i="1"/>
  <c r="P45" i="1"/>
  <c r="K8" i="25"/>
  <c r="P44" i="1"/>
  <c r="P43" i="1"/>
  <c r="P42" i="1"/>
  <c r="J9" i="25" l="1"/>
  <c r="L9" i="25" s="1"/>
  <c r="M9" i="25" s="1"/>
  <c r="G7" i="25"/>
  <c r="Q9" i="25"/>
  <c r="S7" i="25"/>
  <c r="L8" i="25"/>
  <c r="M8" i="25" s="1"/>
  <c r="G8" i="25"/>
  <c r="R8" i="25"/>
  <c r="G9" i="25" l="1"/>
  <c r="S9" i="25"/>
  <c r="T9" i="25" s="1"/>
  <c r="N9" i="25"/>
  <c r="S8" i="25"/>
  <c r="T8" i="25" s="1"/>
  <c r="N7" i="25"/>
  <c r="G6" i="16"/>
  <c r="H22" i="16"/>
  <c r="L22" i="16"/>
  <c r="K22" i="16"/>
  <c r="J22" i="16"/>
  <c r="I22" i="16"/>
  <c r="R7" i="25"/>
  <c r="T7" i="25" s="1"/>
  <c r="G22" i="16" l="1"/>
</calcChain>
</file>

<file path=xl/comments1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9" authorId="1" shapeId="0">
      <text>
        <r>
          <rPr>
            <b/>
            <sz val="9"/>
            <color indexed="81"/>
            <rFont val="Tahoma"/>
            <charset val="222"/>
          </rPr>
          <t>หารจำนวนห้อง</t>
        </r>
      </text>
    </comment>
    <comment ref="R9" authorId="1" shapeId="0">
      <text>
        <r>
          <rPr>
            <b/>
            <sz val="9"/>
            <color indexed="81"/>
            <rFont val="Tahoma"/>
            <charset val="22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<sst xmlns="http://schemas.openxmlformats.org/spreadsheetml/2006/main" count="238" uniqueCount="106">
  <si>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</si>
  <si>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</si>
  <si>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</si>
  <si>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</si>
  <si>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</si>
  <si>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</si>
  <si>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</si>
  <si>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</si>
  <si>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</si>
  <si>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</si>
  <si>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</si>
  <si>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</si>
  <si>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</si>
  <si>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</si>
  <si>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</si>
  <si>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</si>
  <si>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</si>
  <si>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</si>
  <si>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</si>
  <si>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</si>
  <si>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</si>
  <si>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</si>
  <si>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</si>
  <si>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</si>
  <si>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</si>
  <si>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</si>
  <si>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</si>
  <si>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</si>
  <si>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</si>
  <si>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</si>
  <si>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</si>
  <si>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</si>
  <si>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</si>
  <si>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</si>
  <si>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</si>
  <si>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</si>
  <si>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</si>
  <si>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</si>
  <si>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</si>
  <si>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</si>
  <si>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</si>
  <si>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</si>
  <si>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</si>
  <si>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</si>
  <si>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</si>
  <si>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</si>
  <si>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</si>
  <si>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</si>
  <si>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</si>
  <si>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</si>
  <si>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</si>
  <si>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/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</si>
  <si>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</si>
  <si>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</si>
  <si>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</si>
  <si>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</si>
  <si>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</si>
  <si>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</si>
  <si>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</si>
  <si>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</si>
  <si>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</si>
  <si>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</si>
  <si>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</si>
  <si>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</si>
  <si>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</si>
  <si>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</si>
  <si>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</si>
  <si>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</si>
  <si>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</si>
  <si>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</si>
  <si>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</si>
  <si>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</si>
  <si>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</si>
  <si>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ตาราง การวิเคราะห์การใช้ประโยชน์พื้นที่เพื่อการเรียนการสอน ปีการศึกษา พ.ศ.2558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</si>
  <si>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</si>
  <si>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</si>
  <si>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</si>
  <si>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</si>
  <si>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</si>
  <si>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</si>
  <si>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</si>
  <si>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</si>
  <si>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</si>
  <si>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</si>
  <si>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</si>
  <si>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</si>
  <si>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</si>
  <si>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</si>
  <si>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หมายเลขห้อง</t>
  </si>
  <si>
    <t xml:space="preserve">ห้องบรรยาย </t>
  </si>
  <si>
    <t>ความจุของห้อง (คน)</t>
  </si>
  <si>
    <t>(0)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</si>
  <si>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</si>
  <si>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</si>
  <si>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</si>
  <si>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</si>
  <si>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</si>
  <si>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</si>
  <si>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</si>
  <si>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</si>
  <si>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ศูนย์ถ่ายทอดเทคโนโลยีที่เหมาะสม</t>
  </si>
  <si>
    <t>ชื่ออาคาร : ศูนย์ถ่ายทอดเทคโนโลยีที่เหมาะสม</t>
  </si>
  <si>
    <t>ห้องเรียนบรรยาย</t>
  </si>
  <si>
    <t>ศทม.2</t>
  </si>
  <si>
    <t>ศทม.1</t>
  </si>
  <si>
    <t>ผลรวมการวิเคราะห์ฯ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</si>
</sst>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23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b/>
      <sz val="12"/>
      <color theme="5"/>
      <name val="TH SarabunPSK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  <font>
      <sz val="14"/>
      <color theme="1"/>
      <name val="TH SarabunPSK"/>
      <family val="2"/>
    </font>
    <font>
      <b/>
      <sz val="9"/>
      <color indexed="81"/>
      <name val="Tahoma"/>
      <charset val="222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188" fontId="8" fillId="0" borderId="3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3" fontId="15" fillId="0" borderId="13" xfId="0" applyNumberFormat="1" applyFont="1" applyBorder="1"/>
    <xf numFmtId="0" fontId="18" fillId="6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" fontId="4" fillId="7" borderId="3" xfId="0" quotePrefix="1" applyNumberFormat="1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9" fillId="8" borderId="17" xfId="0" applyNumberFormat="1" applyFont="1" applyFill="1" applyBorder="1" applyAlignment="1"/>
    <xf numFmtId="3" fontId="19" fillId="8" borderId="20" xfId="0" applyNumberFormat="1" applyFont="1" applyFill="1" applyBorder="1" applyAlignment="1"/>
    <xf numFmtId="3" fontId="4" fillId="8" borderId="20" xfId="0" applyNumberFormat="1" applyFont="1" applyFill="1" applyBorder="1" applyAlignment="1"/>
    <xf numFmtId="3" fontId="4" fillId="8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8" fontId="8" fillId="3" borderId="3" xfId="1" applyNumberFormat="1" applyFont="1" applyFill="1" applyBorder="1" applyAlignment="1">
      <alignment horizontal="center"/>
    </xf>
    <xf numFmtId="188" fontId="8" fillId="3" borderId="3" xfId="1" applyNumberFormat="1" applyFont="1" applyFill="1" applyBorder="1" applyAlignment="1"/>
    <xf numFmtId="188" fontId="8" fillId="8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8" fontId="8" fillId="2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3" borderId="3" xfId="0" applyFont="1" applyFill="1" applyBorder="1"/>
    <xf numFmtId="0" fontId="8" fillId="2" borderId="3" xfId="0" applyFont="1" applyFill="1" applyBorder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5" fillId="3" borderId="3" xfId="0" quotePrefix="1" applyFont="1" applyFill="1" applyBorder="1" applyAlignment="1">
      <alignment horizontal="center"/>
    </xf>
    <xf numFmtId="0" fontId="15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187" fontId="11" fillId="0" borderId="17" xfId="1" applyNumberFormat="1" applyFont="1" applyBorder="1" applyAlignment="1">
      <alignment horizontal="center" vertical="center"/>
    </xf>
    <xf numFmtId="43" fontId="11" fillId="0" borderId="17" xfId="1" applyFont="1" applyBorder="1"/>
    <xf numFmtId="0" fontId="11" fillId="8" borderId="17" xfId="0" applyFont="1" applyFill="1" applyBorder="1"/>
    <xf numFmtId="188" fontId="11" fillId="8" borderId="17" xfId="1" applyNumberFormat="1" applyFont="1" applyFill="1" applyBorder="1"/>
    <xf numFmtId="2" fontId="11" fillId="0" borderId="17" xfId="0" applyNumberFormat="1" applyFont="1" applyBorder="1"/>
    <xf numFmtId="43" fontId="12" fillId="2" borderId="17" xfId="0" applyNumberFormat="1" applyFont="1" applyFill="1" applyBorder="1"/>
    <xf numFmtId="2" fontId="12" fillId="2" borderId="17" xfId="0" applyNumberFormat="1" applyFont="1" applyFill="1" applyBorder="1"/>
    <xf numFmtId="0" fontId="11" fillId="8" borderId="17" xfId="0" applyFont="1" applyFill="1" applyBorder="1" applyAlignment="1">
      <alignment horizontal="center"/>
    </xf>
    <xf numFmtId="43" fontId="11" fillId="8" borderId="17" xfId="0" applyNumberFormat="1" applyFont="1" applyFill="1" applyBorder="1"/>
    <xf numFmtId="3" fontId="4" fillId="0" borderId="17" xfId="0" applyNumberFormat="1" applyFont="1" applyFill="1" applyBorder="1" applyAlignment="1"/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0" fontId="11" fillId="0" borderId="27" xfId="0" applyFont="1" applyBorder="1" applyAlignment="1">
      <alignment horizontal="left" indent="2"/>
    </xf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0" fontId="11" fillId="0" borderId="29" xfId="0" applyFont="1" applyBorder="1"/>
    <xf numFmtId="0" fontId="21" fillId="0" borderId="20" xfId="0" applyFont="1" applyBorder="1"/>
    <xf numFmtId="43" fontId="11" fillId="0" borderId="20" xfId="1" applyFont="1" applyFill="1" applyBorder="1"/>
    <xf numFmtId="0" fontId="11" fillId="0" borderId="26" xfId="0" applyFont="1" applyBorder="1"/>
    <xf numFmtId="0" fontId="11" fillId="0" borderId="26" xfId="0" applyFont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3" fontId="11" fillId="8" borderId="26" xfId="0" applyNumberFormat="1" applyFont="1" applyFill="1" applyBorder="1"/>
    <xf numFmtId="187" fontId="11" fillId="0" borderId="26" xfId="1" applyNumberFormat="1" applyFont="1" applyBorder="1" applyAlignment="1">
      <alignment horizontal="center" vertical="center"/>
    </xf>
    <xf numFmtId="2" fontId="11" fillId="0" borderId="26" xfId="0" applyNumberFormat="1" applyFont="1" applyFill="1" applyBorder="1"/>
    <xf numFmtId="43" fontId="11" fillId="0" borderId="26" xfId="1" applyFont="1" applyBorder="1"/>
    <xf numFmtId="0" fontId="11" fillId="8" borderId="26" xfId="0" applyFont="1" applyFill="1" applyBorder="1"/>
    <xf numFmtId="188" fontId="11" fillId="8" borderId="26" xfId="1" applyNumberFormat="1" applyFont="1" applyFill="1" applyBorder="1"/>
    <xf numFmtId="2" fontId="11" fillId="0" borderId="26" xfId="0" applyNumberFormat="1" applyFont="1" applyBorder="1"/>
    <xf numFmtId="43" fontId="12" fillId="2" borderId="26" xfId="0" applyNumberFormat="1" applyFont="1" applyFill="1" applyBorder="1"/>
    <xf numFmtId="2" fontId="12" fillId="2" borderId="26" xfId="0" applyNumberFormat="1" applyFont="1" applyFill="1" applyBorder="1"/>
    <xf numFmtId="0" fontId="12" fillId="13" borderId="10" xfId="0" applyFont="1" applyFill="1" applyBorder="1" applyAlignment="1">
      <alignment horizontal="center"/>
    </xf>
    <xf numFmtId="188" fontId="14" fillId="13" borderId="3" xfId="1" applyNumberFormat="1" applyFont="1" applyFill="1" applyBorder="1"/>
    <xf numFmtId="187" fontId="12" fillId="13" borderId="3" xfId="0" applyNumberFormat="1" applyFont="1" applyFill="1" applyBorder="1"/>
    <xf numFmtId="43" fontId="12" fillId="13" borderId="3" xfId="0" applyNumberFormat="1" applyFont="1" applyFill="1" applyBorder="1"/>
    <xf numFmtId="188" fontId="12" fillId="13" borderId="3" xfId="0" applyNumberFormat="1" applyFont="1" applyFill="1" applyBorder="1"/>
    <xf numFmtId="43" fontId="12" fillId="13" borderId="3" xfId="1" applyFont="1" applyFill="1" applyBorder="1"/>
    <xf numFmtId="188" fontId="4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center" vertical="center"/>
    </xf>
    <xf numFmtId="188" fontId="3" fillId="0" borderId="0" xfId="1" applyNumberFormat="1" applyFont="1" applyFill="1"/>
    <xf numFmtId="188" fontId="4" fillId="0" borderId="0" xfId="1" applyNumberFormat="1" applyFont="1"/>
    <xf numFmtId="188" fontId="4" fillId="4" borderId="17" xfId="1" applyNumberFormat="1" applyFont="1" applyFill="1" applyBorder="1" applyAlignment="1">
      <alignment horizontal="center"/>
    </xf>
    <xf numFmtId="188" fontId="4" fillId="4" borderId="20" xfId="1" applyNumberFormat="1" applyFont="1" applyFill="1" applyBorder="1" applyAlignment="1">
      <alignment horizontal="center"/>
    </xf>
    <xf numFmtId="188" fontId="4" fillId="4" borderId="23" xfId="1" applyNumberFormat="1" applyFont="1" applyFill="1" applyBorder="1" applyAlignment="1">
      <alignment horizontal="center"/>
    </xf>
    <xf numFmtId="188" fontId="4" fillId="4" borderId="26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11" borderId="18" xfId="0" applyNumberFormat="1" applyFont="1" applyFill="1" applyBorder="1" applyAlignment="1">
      <alignment horizontal="center"/>
    </xf>
    <xf numFmtId="3" fontId="4" fillId="11" borderId="30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center"/>
    </xf>
    <xf numFmtId="188" fontId="8" fillId="7" borderId="8" xfId="1" applyNumberFormat="1" applyFont="1" applyFill="1" applyBorder="1" applyAlignment="1">
      <alignment horizontal="center" vertical="center"/>
    </xf>
    <xf numFmtId="188" fontId="8" fillId="7" borderId="11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3" fontId="4" fillId="12" borderId="21" xfId="0" applyNumberFormat="1" applyFont="1" applyFill="1" applyBorder="1" applyAlignment="1">
      <alignment horizontal="center"/>
    </xf>
    <xf numFmtId="3" fontId="4" fillId="12" borderId="31" xfId="0" applyNumberFormat="1" applyFont="1" applyFill="1" applyBorder="1" applyAlignment="1">
      <alignment horizontal="center"/>
    </xf>
    <xf numFmtId="3" fontId="4" fillId="12" borderId="22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3" fontId="4" fillId="10" borderId="18" xfId="0" applyNumberFormat="1" applyFont="1" applyFill="1" applyBorder="1" applyAlignment="1">
      <alignment horizontal="center"/>
    </xf>
    <xf numFmtId="3" fontId="4" fillId="10" borderId="30" xfId="0" applyNumberFormat="1" applyFont="1" applyFill="1" applyBorder="1" applyAlignment="1">
      <alignment horizontal="center"/>
    </xf>
    <xf numFmtId="3" fontId="4" fillId="10" borderId="19" xfId="0" applyNumberFormat="1" applyFont="1" applyFill="1" applyBorder="1" applyAlignment="1">
      <alignment horizontal="center"/>
    </xf>
    <xf numFmtId="3" fontId="4" fillId="9" borderId="18" xfId="0" applyNumberFormat="1" applyFont="1" applyFill="1" applyBorder="1" applyAlignment="1">
      <alignment horizontal="center"/>
    </xf>
    <xf numFmtId="3" fontId="4" fillId="9" borderId="30" xfId="0" applyNumberFormat="1" applyFont="1" applyFill="1" applyBorder="1" applyAlignment="1">
      <alignment horizontal="center"/>
    </xf>
    <xf numFmtId="3" fontId="4" fillId="9" borderId="19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3" fontId="11" fillId="0" borderId="14" xfId="1" applyFont="1" applyBorder="1" applyAlignment="1">
      <alignment horizontal="left"/>
    </xf>
    <xf numFmtId="43" fontId="11" fillId="0" borderId="5" xfId="1" applyFont="1" applyBorder="1" applyAlignment="1">
      <alignment horizontal="left"/>
    </xf>
    <xf numFmtId="0" fontId="12" fillId="13" borderId="9" xfId="0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view="pageBreakPreview" topLeftCell="B1" zoomScaleNormal="100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B9" sqref="B9"/>
    </sheetView>
  </sheetViews>
  <sheetFormatPr defaultRowHeight="18.75" x14ac:dyDescent="0.3"/>
  <cols>
    <col min="1" max="1" width="1" style="1" hidden="1" customWidth="1"/>
    <col min="2" max="2" width="33.5703125" style="1" bestFit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27" t="s">
        <v>53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2:13" x14ac:dyDescent="0.3">
      <c r="M3" s="13"/>
    </row>
    <row r="4" spans="2:13" ht="31.5" customHeight="1" x14ac:dyDescent="0.3">
      <c r="B4" s="136" t="s">
        <v>14</v>
      </c>
      <c r="C4" s="129" t="s">
        <v>31</v>
      </c>
      <c r="D4" s="129" t="s">
        <v>19</v>
      </c>
      <c r="E4" s="129" t="s">
        <v>20</v>
      </c>
      <c r="F4" s="129" t="s">
        <v>22</v>
      </c>
      <c r="G4" s="136" t="s">
        <v>30</v>
      </c>
      <c r="H4" s="135" t="s">
        <v>21</v>
      </c>
      <c r="I4" s="135"/>
      <c r="J4" s="135"/>
      <c r="K4" s="135"/>
      <c r="L4" s="135"/>
      <c r="M4" s="137" t="s">
        <v>5</v>
      </c>
    </row>
    <row r="5" spans="2:13" s="2" customFormat="1" ht="37.5" x14ac:dyDescent="0.2">
      <c r="B5" s="136"/>
      <c r="C5" s="130"/>
      <c r="D5" s="131"/>
      <c r="E5" s="131"/>
      <c r="F5" s="130"/>
      <c r="G5" s="136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37"/>
    </row>
    <row r="6" spans="2:13" x14ac:dyDescent="0.3">
      <c r="B6" s="17" t="s">
        <v>100</v>
      </c>
      <c r="C6" s="3"/>
      <c r="D6" s="20"/>
      <c r="E6" s="20"/>
      <c r="F6" s="5"/>
      <c r="G6" s="28">
        <f t="shared" ref="G6" si="0">SUM(H6:L6)</f>
        <v>240</v>
      </c>
      <c r="H6" s="27">
        <f>A02_พท.ห้อง!G8</f>
        <v>240</v>
      </c>
      <c r="I6" s="28">
        <v>0</v>
      </c>
      <c r="J6" s="29">
        <v>0</v>
      </c>
      <c r="K6" s="29">
        <v>0</v>
      </c>
      <c r="L6" s="29">
        <v>0</v>
      </c>
      <c r="M6" s="39"/>
    </row>
    <row r="7" spans="2:13" x14ac:dyDescent="0.3">
      <c r="B7" s="18"/>
      <c r="C7" s="3"/>
      <c r="D7" s="19"/>
      <c r="E7" s="19"/>
      <c r="F7" s="3"/>
      <c r="G7" s="37"/>
      <c r="H7" s="30"/>
      <c r="I7" s="31"/>
      <c r="J7" s="31"/>
      <c r="K7" s="31"/>
      <c r="L7" s="31"/>
      <c r="M7" s="4"/>
    </row>
    <row r="8" spans="2:13" x14ac:dyDescent="0.3">
      <c r="B8" s="18"/>
      <c r="C8" s="5"/>
      <c r="D8" s="3"/>
      <c r="E8" s="3"/>
      <c r="F8" s="3"/>
      <c r="G8" s="37"/>
      <c r="H8" s="31"/>
      <c r="I8" s="31"/>
      <c r="J8" s="31"/>
      <c r="K8" s="31"/>
      <c r="L8" s="31"/>
      <c r="M8" s="4"/>
    </row>
    <row r="9" spans="2:13" x14ac:dyDescent="0.3">
      <c r="B9" s="18"/>
      <c r="C9" s="5"/>
      <c r="D9" s="3"/>
      <c r="E9" s="3"/>
      <c r="F9" s="3"/>
      <c r="G9" s="37"/>
      <c r="H9" s="31"/>
      <c r="I9" s="31"/>
      <c r="J9" s="31"/>
      <c r="K9" s="31"/>
      <c r="L9" s="31"/>
      <c r="M9" s="4"/>
    </row>
    <row r="10" spans="2:13" x14ac:dyDescent="0.3">
      <c r="B10" s="18"/>
      <c r="C10" s="5"/>
      <c r="D10" s="3"/>
      <c r="E10" s="3"/>
      <c r="F10" s="3"/>
      <c r="G10" s="37"/>
      <c r="H10" s="31"/>
      <c r="I10" s="31"/>
      <c r="J10" s="31"/>
      <c r="K10" s="31"/>
      <c r="L10" s="31"/>
      <c r="M10" s="4"/>
    </row>
    <row r="11" spans="2:13" x14ac:dyDescent="0.3">
      <c r="B11" s="18"/>
      <c r="C11" s="5"/>
      <c r="D11" s="3"/>
      <c r="E11" s="3"/>
      <c r="F11" s="3"/>
      <c r="G11" s="37"/>
      <c r="H11" s="31"/>
      <c r="I11" s="31"/>
      <c r="J11" s="31"/>
      <c r="K11" s="31"/>
      <c r="L11" s="31"/>
      <c r="M11" s="4"/>
    </row>
    <row r="12" spans="2:13" x14ac:dyDescent="0.3">
      <c r="B12" s="18"/>
      <c r="C12" s="5"/>
      <c r="D12" s="3"/>
      <c r="E12" s="3"/>
      <c r="F12" s="3"/>
      <c r="G12" s="37"/>
      <c r="H12" s="31"/>
      <c r="I12" s="31"/>
      <c r="J12" s="31"/>
      <c r="K12" s="31"/>
      <c r="L12" s="31"/>
      <c r="M12" s="4"/>
    </row>
    <row r="13" spans="2:13" x14ac:dyDescent="0.3">
      <c r="B13" s="18"/>
      <c r="C13" s="5"/>
      <c r="D13" s="3"/>
      <c r="E13" s="3"/>
      <c r="F13" s="3"/>
      <c r="G13" s="37"/>
      <c r="H13" s="31"/>
      <c r="I13" s="31"/>
      <c r="J13" s="31"/>
      <c r="K13" s="31"/>
      <c r="L13" s="31"/>
      <c r="M13" s="4"/>
    </row>
    <row r="14" spans="2:13" x14ac:dyDescent="0.3">
      <c r="B14" s="18"/>
      <c r="C14" s="5"/>
      <c r="D14" s="3"/>
      <c r="E14" s="3"/>
      <c r="F14" s="3"/>
      <c r="G14" s="37"/>
      <c r="H14" s="31"/>
      <c r="I14" s="31"/>
      <c r="J14" s="31"/>
      <c r="K14" s="31"/>
      <c r="L14" s="31"/>
      <c r="M14" s="4"/>
    </row>
    <row r="15" spans="2:13" x14ac:dyDescent="0.3">
      <c r="B15" s="18"/>
      <c r="C15" s="5"/>
      <c r="D15" s="3"/>
      <c r="E15" s="3"/>
      <c r="F15" s="3"/>
      <c r="G15" s="37"/>
      <c r="H15" s="31"/>
      <c r="I15" s="31"/>
      <c r="J15" s="31"/>
      <c r="K15" s="31"/>
      <c r="L15" s="31"/>
      <c r="M15" s="4"/>
    </row>
    <row r="16" spans="2:13" x14ac:dyDescent="0.3">
      <c r="B16" s="18"/>
      <c r="C16" s="5"/>
      <c r="D16" s="3"/>
      <c r="E16" s="3"/>
      <c r="F16" s="3"/>
      <c r="G16" s="37"/>
      <c r="H16" s="31"/>
      <c r="I16" s="31"/>
      <c r="J16" s="31"/>
      <c r="K16" s="31"/>
      <c r="L16" s="31"/>
      <c r="M16" s="4"/>
    </row>
    <row r="17" spans="2:13" x14ac:dyDescent="0.3">
      <c r="B17" s="18"/>
      <c r="C17" s="5"/>
      <c r="D17" s="3"/>
      <c r="E17" s="3"/>
      <c r="F17" s="3"/>
      <c r="G17" s="37"/>
      <c r="H17" s="31"/>
      <c r="I17" s="31"/>
      <c r="J17" s="31"/>
      <c r="K17" s="31"/>
      <c r="L17" s="31"/>
      <c r="M17" s="4"/>
    </row>
    <row r="18" spans="2:13" x14ac:dyDescent="0.3">
      <c r="B18" s="18"/>
      <c r="C18" s="5"/>
      <c r="D18" s="3"/>
      <c r="E18" s="3"/>
      <c r="F18" s="3"/>
      <c r="G18" s="37"/>
      <c r="H18" s="31"/>
      <c r="I18" s="31"/>
      <c r="J18" s="31"/>
      <c r="K18" s="31"/>
      <c r="L18" s="31"/>
      <c r="M18" s="4"/>
    </row>
    <row r="19" spans="2:13" x14ac:dyDescent="0.3">
      <c r="B19" s="18"/>
      <c r="C19" s="5"/>
      <c r="D19" s="3"/>
      <c r="E19" s="3"/>
      <c r="F19" s="3"/>
      <c r="G19" s="37"/>
      <c r="H19" s="31"/>
      <c r="I19" s="31"/>
      <c r="J19" s="31"/>
      <c r="K19" s="31"/>
      <c r="L19" s="31"/>
      <c r="M19" s="4"/>
    </row>
    <row r="20" spans="2:13" x14ac:dyDescent="0.3">
      <c r="B20" s="18"/>
      <c r="C20" s="5"/>
      <c r="D20" s="3"/>
      <c r="E20" s="3"/>
      <c r="F20" s="3"/>
      <c r="G20" s="37"/>
      <c r="H20" s="31"/>
      <c r="I20" s="31"/>
      <c r="J20" s="31"/>
      <c r="K20" s="31"/>
      <c r="L20" s="31"/>
      <c r="M20" s="4"/>
    </row>
    <row r="21" spans="2:13" x14ac:dyDescent="0.3">
      <c r="B21" s="18"/>
      <c r="C21" s="5"/>
      <c r="D21" s="3"/>
      <c r="E21" s="3"/>
      <c r="F21" s="3"/>
      <c r="G21" s="37"/>
      <c r="H21" s="31"/>
      <c r="I21" s="31"/>
      <c r="J21" s="31"/>
      <c r="K21" s="31"/>
      <c r="L21" s="31"/>
      <c r="M21" s="4"/>
    </row>
    <row r="22" spans="2:13" x14ac:dyDescent="0.3">
      <c r="B22" s="132" t="s">
        <v>2</v>
      </c>
      <c r="C22" s="133"/>
      <c r="D22" s="133"/>
      <c r="E22" s="133"/>
      <c r="F22" s="134"/>
      <c r="G22" s="34">
        <f t="shared" ref="G22:L22" si="1">SUM(G6:G21)</f>
        <v>240</v>
      </c>
      <c r="H22" s="34">
        <f t="shared" si="1"/>
        <v>240</v>
      </c>
      <c r="I22" s="34">
        <f t="shared" si="1"/>
        <v>0</v>
      </c>
      <c r="J22" s="34">
        <f t="shared" si="1"/>
        <v>0</v>
      </c>
      <c r="K22" s="34">
        <f t="shared" si="1"/>
        <v>0</v>
      </c>
      <c r="L22" s="34">
        <f t="shared" si="1"/>
        <v>0</v>
      </c>
      <c r="M22" s="35"/>
    </row>
    <row r="28" spans="2:13" x14ac:dyDescent="0.3">
      <c r="H28" s="36"/>
    </row>
  </sheetData>
  <mergeCells count="10">
    <mergeCell ref="B22:F22"/>
    <mergeCell ref="H4:L4"/>
    <mergeCell ref="G4:G5"/>
    <mergeCell ref="B4:B5"/>
    <mergeCell ref="M4:M5"/>
    <mergeCell ref="B2:M2"/>
    <mergeCell ref="F4:F5"/>
    <mergeCell ref="D4:D5"/>
    <mergeCell ref="E4:E5"/>
    <mergeCell ref="C4:C5"/>
  </mergeCells>
  <phoneticPr fontId="13" type="noConversion"/>
  <printOptions horizontalCentered="1"/>
  <pageMargins left="0.39370078740157483" right="0.39370078740157483" top="0.78740157480314965" bottom="0.19685039370078741" header="0.27559055118110237" footer="0.15748031496062992"/>
  <pageSetup paperSize="9" scale="98" orientation="landscape" r:id="rId1"/>
  <headerFooter alignWithMargins="0">
    <oddFooter>&amp;R&amp;"TH SarabunPSK,ธรรมดา"&amp;14&amp;F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1"/>
  <sheetViews>
    <sheetView workbookViewId="0">
      <pane ySplit="5" topLeftCell="A6" activePane="bottomLeft" state="frozen"/>
      <selection pane="bottomLeft" activeCell="A12" sqref="A12"/>
    </sheetView>
  </sheetViews>
  <sheetFormatPr defaultRowHeight="18.75" x14ac:dyDescent="0.3"/>
  <cols>
    <col min="1" max="1" width="22" style="1" customWidth="1"/>
    <col min="2" max="2" width="7.5703125" style="1" bestFit="1" customWidth="1"/>
    <col min="3" max="6" width="5.5703125" style="1" customWidth="1"/>
    <col min="7" max="7" width="13.140625" style="1" bestFit="1" customWidth="1"/>
    <col min="8" max="8" width="16" style="1" bestFit="1" customWidth="1"/>
    <col min="9" max="9" width="21.7109375" style="1" bestFit="1" customWidth="1"/>
    <col min="10" max="11" width="9.140625" style="1"/>
    <col min="12" max="12" width="11" style="1" bestFit="1" customWidth="1"/>
    <col min="13" max="16384" width="9.140625" style="1"/>
  </cols>
  <sheetData>
    <row r="1" spans="1:9" ht="26.25" x14ac:dyDescent="0.3">
      <c r="A1" s="10"/>
      <c r="B1" s="10"/>
      <c r="C1" s="10"/>
      <c r="D1" s="10"/>
      <c r="E1" s="10"/>
      <c r="F1" s="10"/>
      <c r="G1" s="10"/>
      <c r="I1" s="11" t="s">
        <v>17</v>
      </c>
    </row>
    <row r="2" spans="1:9" ht="58.5" customHeight="1" x14ac:dyDescent="0.3">
      <c r="A2" s="127" t="s">
        <v>52</v>
      </c>
      <c r="B2" s="128"/>
      <c r="C2" s="128"/>
      <c r="D2" s="128"/>
      <c r="E2" s="128"/>
      <c r="F2" s="128"/>
      <c r="G2" s="128"/>
      <c r="H2" s="128"/>
      <c r="I2" s="128"/>
    </row>
    <row r="3" spans="1:9" x14ac:dyDescent="0.3">
      <c r="A3" s="16" t="s">
        <v>100</v>
      </c>
    </row>
    <row r="4" spans="1:9" s="2" customFormat="1" x14ac:dyDescent="0.2">
      <c r="A4" s="138" t="s">
        <v>50</v>
      </c>
      <c r="B4" s="138" t="s">
        <v>23</v>
      </c>
      <c r="C4" s="138"/>
      <c r="D4" s="138"/>
      <c r="E4" s="138"/>
      <c r="F4" s="138"/>
      <c r="G4" s="138" t="s">
        <v>13</v>
      </c>
      <c r="H4" s="138" t="s">
        <v>12</v>
      </c>
      <c r="I4" s="138" t="s">
        <v>5</v>
      </c>
    </row>
    <row r="5" spans="1:9" ht="60.75" x14ac:dyDescent="0.3">
      <c r="A5" s="138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38"/>
      <c r="H5" s="138"/>
      <c r="I5" s="138"/>
    </row>
    <row r="6" spans="1:9" x14ac:dyDescent="0.3">
      <c r="A6" s="38" t="s">
        <v>104</v>
      </c>
      <c r="B6" s="31" t="s">
        <v>51</v>
      </c>
      <c r="C6" s="3"/>
      <c r="D6" s="3"/>
      <c r="E6" s="3"/>
      <c r="F6" s="3"/>
      <c r="G6" s="31">
        <v>48</v>
      </c>
      <c r="H6" s="3">
        <v>45</v>
      </c>
      <c r="I6" s="99" t="s">
        <v>102</v>
      </c>
    </row>
    <row r="7" spans="1:9" x14ac:dyDescent="0.3">
      <c r="A7" s="38" t="s">
        <v>103</v>
      </c>
      <c r="B7" s="31" t="s">
        <v>51</v>
      </c>
      <c r="C7" s="3"/>
      <c r="D7" s="3"/>
      <c r="E7" s="3"/>
      <c r="F7" s="3"/>
      <c r="G7" s="31">
        <v>192</v>
      </c>
      <c r="H7" s="3">
        <v>70</v>
      </c>
      <c r="I7" s="99" t="s">
        <v>102</v>
      </c>
    </row>
    <row r="8" spans="1:9" s="16" customFormat="1" x14ac:dyDescent="0.3">
      <c r="A8" s="33" t="s">
        <v>2</v>
      </c>
      <c r="B8" s="33"/>
      <c r="C8" s="33"/>
      <c r="D8" s="33"/>
      <c r="E8" s="33"/>
      <c r="F8" s="33"/>
      <c r="G8" s="34">
        <f>SUM(G6:G7)</f>
        <v>240</v>
      </c>
      <c r="H8" s="32">
        <f>SUM(H6:H7)</f>
        <v>115</v>
      </c>
      <c r="I8" s="33"/>
    </row>
    <row r="10" spans="1:9" x14ac:dyDescent="0.3">
      <c r="A10" s="16"/>
      <c r="G10" s="36"/>
    </row>
    <row r="11" spans="1:9" x14ac:dyDescent="0.3">
      <c r="G11" s="36"/>
    </row>
  </sheetData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78740157480314965" bottom="0.31496062992125984" header="0.27559055118110237" footer="0.19685039370078741"/>
  <pageSetup paperSize="9" scale="94" orientation="portrait" r:id="rId1"/>
  <headerFooter alignWithMargins="0">
    <oddFooter>&amp;R&amp;"TH SarabunPSK,ธรรมดา"&amp;14&amp;F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6"/>
  <sheetViews>
    <sheetView view="pageBreakPreview" topLeftCell="A31" zoomScaleNormal="100" zoomScaleSheetLayoutView="100" workbookViewId="0">
      <selection activeCell="G19" sqref="G19"/>
    </sheetView>
  </sheetViews>
  <sheetFormatPr defaultRowHeight="18.75" x14ac:dyDescent="0.3"/>
  <cols>
    <col min="1" max="1" width="11.85546875" style="1" customWidth="1"/>
    <col min="2" max="2" width="10.2851562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4" width="11.7109375" style="1" bestFit="1" customWidth="1"/>
    <col min="15" max="15" width="11.5703125" style="1" bestFit="1" customWidth="1"/>
    <col min="16" max="16" width="9.5703125" style="122" bestFit="1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19" t="s">
        <v>32</v>
      </c>
    </row>
    <row r="2" spans="1:19" s="45" customFormat="1" ht="23.25" x14ac:dyDescent="0.2">
      <c r="A2" s="165" t="s">
        <v>54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9" s="58" customFormat="1" ht="10.5" customHeight="1" x14ac:dyDescent="0.35">
      <c r="A3" s="6"/>
      <c r="B3" s="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120"/>
    </row>
    <row r="4" spans="1:19" s="8" customFormat="1" ht="21" x14ac:dyDescent="0.35">
      <c r="A4" s="7" t="s">
        <v>14</v>
      </c>
      <c r="B4" s="167" t="s">
        <v>100</v>
      </c>
      <c r="C4" s="167"/>
      <c r="D4" s="167"/>
      <c r="E4" s="7"/>
      <c r="G4" s="9"/>
      <c r="H4" s="14"/>
      <c r="I4" s="9"/>
      <c r="J4" s="9"/>
      <c r="K4" s="9"/>
      <c r="L4" s="9"/>
      <c r="M4" s="9"/>
      <c r="N4" s="9"/>
      <c r="O4" s="9"/>
      <c r="P4" s="121"/>
    </row>
    <row r="5" spans="1:19" s="8" customFormat="1" ht="21" x14ac:dyDescent="0.35">
      <c r="A5" s="59" t="s">
        <v>88</v>
      </c>
      <c r="B5" s="59" t="s">
        <v>104</v>
      </c>
      <c r="C5" s="59"/>
      <c r="D5" s="59"/>
      <c r="E5" s="59"/>
      <c r="H5" s="41"/>
      <c r="I5" s="9"/>
      <c r="J5" s="9"/>
      <c r="K5" s="9"/>
      <c r="L5" s="9"/>
      <c r="M5" s="9"/>
      <c r="P5" s="121"/>
    </row>
    <row r="6" spans="1:19" x14ac:dyDescent="0.3">
      <c r="A6" s="42" t="s">
        <v>7</v>
      </c>
      <c r="C6" s="72" t="s">
        <v>33</v>
      </c>
      <c r="D6" s="16" t="s">
        <v>9</v>
      </c>
      <c r="E6" s="43" t="s">
        <v>8</v>
      </c>
      <c r="F6" s="1" t="s">
        <v>10</v>
      </c>
      <c r="G6" s="43" t="s">
        <v>8</v>
      </c>
      <c r="H6" s="1" t="s">
        <v>29</v>
      </c>
    </row>
    <row r="7" spans="1:19" s="44" customFormat="1" x14ac:dyDescent="0.3">
      <c r="A7" s="148" t="s">
        <v>0</v>
      </c>
      <c r="B7" s="53" t="s">
        <v>74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142" t="s">
        <v>2</v>
      </c>
    </row>
    <row r="8" spans="1:19" s="44" customFormat="1" x14ac:dyDescent="0.3">
      <c r="A8" s="149"/>
      <c r="B8" s="54" t="s">
        <v>1</v>
      </c>
      <c r="C8" s="55" t="s">
        <v>75</v>
      </c>
      <c r="D8" s="55" t="s">
        <v>76</v>
      </c>
      <c r="E8" s="55" t="s">
        <v>77</v>
      </c>
      <c r="F8" s="55" t="s">
        <v>78</v>
      </c>
      <c r="G8" s="55" t="s">
        <v>79</v>
      </c>
      <c r="H8" s="55" t="s">
        <v>80</v>
      </c>
      <c r="I8" s="55" t="s">
        <v>81</v>
      </c>
      <c r="J8" s="55" t="s">
        <v>82</v>
      </c>
      <c r="K8" s="55" t="s">
        <v>83</v>
      </c>
      <c r="L8" s="55" t="s">
        <v>84</v>
      </c>
      <c r="M8" s="55" t="s">
        <v>85</v>
      </c>
      <c r="N8" s="55" t="s">
        <v>86</v>
      </c>
      <c r="O8" s="55" t="s">
        <v>87</v>
      </c>
      <c r="P8" s="143"/>
      <c r="S8" s="46"/>
    </row>
    <row r="9" spans="1:19" s="44" customFormat="1" x14ac:dyDescent="0.3">
      <c r="A9" s="166" t="s">
        <v>24</v>
      </c>
      <c r="B9" s="166"/>
      <c r="C9" s="47"/>
      <c r="D9" s="47"/>
      <c r="E9" s="92"/>
      <c r="F9" s="92"/>
      <c r="G9" s="92"/>
      <c r="H9" s="60"/>
      <c r="I9" s="92"/>
      <c r="J9" s="92"/>
      <c r="K9" s="92"/>
      <c r="L9" s="47"/>
      <c r="M9" s="92"/>
      <c r="N9" s="92"/>
      <c r="O9" s="92"/>
      <c r="P9" s="123">
        <f>SUM(C9:O9)</f>
        <v>0</v>
      </c>
      <c r="S9" s="46"/>
    </row>
    <row r="10" spans="1:19" s="44" customFormat="1" x14ac:dyDescent="0.3">
      <c r="A10" s="157" t="s">
        <v>25</v>
      </c>
      <c r="B10" s="157"/>
      <c r="C10" s="48"/>
      <c r="D10" s="162">
        <v>33</v>
      </c>
      <c r="E10" s="163"/>
      <c r="F10" s="164"/>
      <c r="G10" s="49"/>
      <c r="H10" s="61"/>
      <c r="I10" s="49"/>
      <c r="J10" s="49"/>
      <c r="K10" s="49"/>
      <c r="L10" s="49"/>
      <c r="M10" s="48"/>
      <c r="N10" s="48"/>
      <c r="O10" s="48"/>
      <c r="P10" s="124">
        <f t="shared" ref="P10:P15" si="0">SUM(C10:O10)</f>
        <v>33</v>
      </c>
      <c r="S10" s="46"/>
    </row>
    <row r="11" spans="1:19" s="44" customFormat="1" x14ac:dyDescent="0.3">
      <c r="A11" s="157" t="s">
        <v>26</v>
      </c>
      <c r="B11" s="157"/>
      <c r="C11" s="48"/>
      <c r="D11" s="48"/>
      <c r="E11" s="49"/>
      <c r="F11" s="49"/>
      <c r="G11" s="49"/>
      <c r="H11" s="62"/>
      <c r="I11" s="48"/>
      <c r="J11" s="48"/>
      <c r="K11" s="48"/>
      <c r="L11" s="49"/>
      <c r="M11" s="49"/>
      <c r="N11" s="49"/>
      <c r="O11" s="48"/>
      <c r="P11" s="124">
        <f t="shared" si="0"/>
        <v>0</v>
      </c>
      <c r="S11" s="46"/>
    </row>
    <row r="12" spans="1:19" s="44" customFormat="1" x14ac:dyDescent="0.3">
      <c r="A12" s="157" t="s">
        <v>27</v>
      </c>
      <c r="B12" s="157"/>
      <c r="C12" s="48"/>
      <c r="D12" s="159">
        <v>45</v>
      </c>
      <c r="E12" s="160"/>
      <c r="F12" s="160"/>
      <c r="G12" s="161"/>
      <c r="H12" s="62"/>
      <c r="I12" s="159">
        <v>29</v>
      </c>
      <c r="J12" s="160"/>
      <c r="K12" s="161"/>
      <c r="L12" s="49"/>
      <c r="M12" s="48"/>
      <c r="N12" s="48"/>
      <c r="O12" s="48"/>
      <c r="P12" s="124">
        <f t="shared" si="0"/>
        <v>74</v>
      </c>
      <c r="S12" s="46"/>
    </row>
    <row r="13" spans="1:19" s="44" customFormat="1" x14ac:dyDescent="0.3">
      <c r="A13" s="158" t="s">
        <v>28</v>
      </c>
      <c r="B13" s="158"/>
      <c r="C13" s="50"/>
      <c r="D13" s="50"/>
      <c r="E13" s="51"/>
      <c r="F13" s="51"/>
      <c r="G13" s="51"/>
      <c r="H13" s="63"/>
      <c r="I13" s="51"/>
      <c r="J13" s="51"/>
      <c r="K13" s="51"/>
      <c r="L13" s="51"/>
      <c r="M13" s="50"/>
      <c r="N13" s="50"/>
      <c r="O13" s="50"/>
      <c r="P13" s="124">
        <f t="shared" si="0"/>
        <v>0</v>
      </c>
      <c r="S13" s="46"/>
    </row>
    <row r="14" spans="1:19" s="44" customFormat="1" x14ac:dyDescent="0.3">
      <c r="A14" s="64" t="s">
        <v>3</v>
      </c>
      <c r="B14" s="65"/>
      <c r="C14" s="66">
        <v>0</v>
      </c>
      <c r="D14" s="66">
        <f>SUM(D10,D12)</f>
        <v>78</v>
      </c>
      <c r="E14" s="67">
        <f>SUM(D10,D12)</f>
        <v>78</v>
      </c>
      <c r="F14" s="67">
        <f>SUM(D10,D12)</f>
        <v>78</v>
      </c>
      <c r="G14" s="67">
        <f>D12</f>
        <v>45</v>
      </c>
      <c r="H14" s="68"/>
      <c r="I14" s="66">
        <f>I12</f>
        <v>29</v>
      </c>
      <c r="J14" s="66">
        <f>I12</f>
        <v>29</v>
      </c>
      <c r="K14" s="66">
        <f>I12</f>
        <v>29</v>
      </c>
      <c r="L14" s="66"/>
      <c r="M14" s="66"/>
      <c r="N14" s="66"/>
      <c r="O14" s="66"/>
      <c r="P14" s="66">
        <f>SUM(C14:O14)</f>
        <v>366</v>
      </c>
    </row>
    <row r="15" spans="1:19" s="44" customFormat="1" x14ac:dyDescent="0.3">
      <c r="A15" s="69" t="s">
        <v>4</v>
      </c>
      <c r="B15" s="70"/>
      <c r="C15" s="71">
        <v>0</v>
      </c>
      <c r="D15" s="71">
        <f>COUNTA(D10,D12)</f>
        <v>2</v>
      </c>
      <c r="E15" s="71">
        <f>COUNTA(D10,D12)</f>
        <v>2</v>
      </c>
      <c r="F15" s="71">
        <f>COUNTA(D10,D12)</f>
        <v>2</v>
      </c>
      <c r="G15" s="71">
        <v>1</v>
      </c>
      <c r="H15" s="68"/>
      <c r="I15" s="71">
        <v>1</v>
      </c>
      <c r="J15" s="71">
        <v>1</v>
      </c>
      <c r="K15" s="71">
        <v>1</v>
      </c>
      <c r="L15" s="71"/>
      <c r="M15" s="71"/>
      <c r="N15" s="71"/>
      <c r="O15" s="71"/>
      <c r="P15" s="71">
        <f t="shared" si="0"/>
        <v>10</v>
      </c>
    </row>
    <row r="16" spans="1:19" s="44" customFormat="1" x14ac:dyDescent="0.3">
      <c r="A16" s="42" t="s">
        <v>7</v>
      </c>
      <c r="B16" s="1"/>
      <c r="C16" s="43" t="s">
        <v>45</v>
      </c>
      <c r="D16" s="1" t="s">
        <v>9</v>
      </c>
      <c r="E16" s="72" t="s">
        <v>33</v>
      </c>
      <c r="F16" s="16" t="s">
        <v>10</v>
      </c>
      <c r="G16" s="43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122"/>
    </row>
    <row r="17" spans="1:19" x14ac:dyDescent="0.3">
      <c r="A17" s="148" t="s">
        <v>0</v>
      </c>
      <c r="B17" s="53" t="s">
        <v>74</v>
      </c>
      <c r="C17" s="52">
        <v>1</v>
      </c>
      <c r="D17" s="52">
        <v>2</v>
      </c>
      <c r="E17" s="52">
        <v>3</v>
      </c>
      <c r="F17" s="52">
        <v>4</v>
      </c>
      <c r="G17" s="52">
        <v>5</v>
      </c>
      <c r="H17" s="52">
        <v>6</v>
      </c>
      <c r="I17" s="52">
        <v>7</v>
      </c>
      <c r="J17" s="52">
        <v>8</v>
      </c>
      <c r="K17" s="52">
        <v>9</v>
      </c>
      <c r="L17" s="52">
        <v>10</v>
      </c>
      <c r="M17" s="52">
        <v>11</v>
      </c>
      <c r="N17" s="52">
        <v>12</v>
      </c>
      <c r="O17" s="52">
        <v>13</v>
      </c>
      <c r="P17" s="142" t="s">
        <v>2</v>
      </c>
    </row>
    <row r="18" spans="1:19" x14ac:dyDescent="0.3">
      <c r="A18" s="149"/>
      <c r="B18" s="54" t="s">
        <v>1</v>
      </c>
      <c r="C18" s="55" t="s">
        <v>75</v>
      </c>
      <c r="D18" s="55" t="s">
        <v>76</v>
      </c>
      <c r="E18" s="55" t="s">
        <v>77</v>
      </c>
      <c r="F18" s="55" t="s">
        <v>78</v>
      </c>
      <c r="G18" s="55" t="s">
        <v>79</v>
      </c>
      <c r="H18" s="55" t="s">
        <v>80</v>
      </c>
      <c r="I18" s="55" t="s">
        <v>81</v>
      </c>
      <c r="J18" s="55" t="s">
        <v>82</v>
      </c>
      <c r="K18" s="55" t="s">
        <v>83</v>
      </c>
      <c r="L18" s="55" t="s">
        <v>84</v>
      </c>
      <c r="M18" s="55" t="s">
        <v>85</v>
      </c>
      <c r="N18" s="55" t="s">
        <v>86</v>
      </c>
      <c r="O18" s="55" t="s">
        <v>87</v>
      </c>
      <c r="P18" s="143"/>
    </row>
    <row r="19" spans="1:19" x14ac:dyDescent="0.3">
      <c r="A19" s="150" t="s">
        <v>24</v>
      </c>
      <c r="B19" s="151"/>
      <c r="C19" s="47"/>
      <c r="D19" s="47"/>
      <c r="E19" s="92"/>
      <c r="F19" s="92"/>
      <c r="G19" s="92"/>
      <c r="H19" s="60"/>
      <c r="I19" s="92"/>
      <c r="J19" s="92"/>
      <c r="K19" s="92"/>
      <c r="L19" s="47"/>
      <c r="M19" s="92"/>
      <c r="N19" s="92"/>
      <c r="O19" s="92"/>
      <c r="P19" s="123">
        <f>SUM(C19:O19)</f>
        <v>0</v>
      </c>
    </row>
    <row r="20" spans="1:19" x14ac:dyDescent="0.3">
      <c r="A20" s="144" t="s">
        <v>25</v>
      </c>
      <c r="B20" s="145"/>
      <c r="C20" s="48"/>
      <c r="D20" s="162">
        <v>39</v>
      </c>
      <c r="E20" s="163"/>
      <c r="F20" s="163"/>
      <c r="G20" s="164"/>
      <c r="H20" s="61"/>
      <c r="I20" s="162">
        <v>33</v>
      </c>
      <c r="J20" s="163"/>
      <c r="K20" s="164"/>
      <c r="L20" s="49"/>
      <c r="M20" s="48"/>
      <c r="N20" s="48"/>
      <c r="O20" s="48"/>
      <c r="P20" s="124">
        <f>SUM(C20:O20)</f>
        <v>72</v>
      </c>
    </row>
    <row r="21" spans="1:19" x14ac:dyDescent="0.3">
      <c r="A21" s="144" t="s">
        <v>26</v>
      </c>
      <c r="B21" s="145"/>
      <c r="C21" s="48"/>
      <c r="D21" s="48"/>
      <c r="E21" s="49"/>
      <c r="F21" s="49"/>
      <c r="G21" s="49"/>
      <c r="H21" s="62"/>
      <c r="I21" s="48"/>
      <c r="J21" s="48"/>
      <c r="K21" s="48"/>
      <c r="L21" s="49"/>
      <c r="M21" s="49"/>
      <c r="N21" s="49"/>
      <c r="O21" s="48"/>
      <c r="P21" s="124">
        <f t="shared" ref="P21:P23" si="1">SUM(C21:O21)</f>
        <v>0</v>
      </c>
    </row>
    <row r="22" spans="1:19" x14ac:dyDescent="0.3">
      <c r="A22" s="144" t="s">
        <v>27</v>
      </c>
      <c r="B22" s="145"/>
      <c r="C22" s="48"/>
      <c r="D22" s="48"/>
      <c r="E22" s="159">
        <v>47</v>
      </c>
      <c r="F22" s="160"/>
      <c r="G22" s="161"/>
      <c r="H22" s="62"/>
      <c r="I22" s="49"/>
      <c r="J22" s="49"/>
      <c r="K22" s="49"/>
      <c r="L22" s="49"/>
      <c r="M22" s="48"/>
      <c r="N22" s="48"/>
      <c r="O22" s="48"/>
      <c r="P22" s="124">
        <f t="shared" si="1"/>
        <v>47</v>
      </c>
    </row>
    <row r="23" spans="1:19" x14ac:dyDescent="0.3">
      <c r="A23" s="146" t="s">
        <v>28</v>
      </c>
      <c r="B23" s="147"/>
      <c r="C23" s="50"/>
      <c r="D23" s="50"/>
      <c r="E23" s="51"/>
      <c r="F23" s="51"/>
      <c r="G23" s="51"/>
      <c r="H23" s="63"/>
      <c r="I23" s="154">
        <v>27</v>
      </c>
      <c r="J23" s="155"/>
      <c r="K23" s="156"/>
      <c r="L23" s="51"/>
      <c r="M23" s="50"/>
      <c r="N23" s="50"/>
      <c r="O23" s="50"/>
      <c r="P23" s="125">
        <f t="shared" si="1"/>
        <v>27</v>
      </c>
    </row>
    <row r="24" spans="1:19" x14ac:dyDescent="0.3">
      <c r="A24" s="64" t="s">
        <v>3</v>
      </c>
      <c r="B24" s="65"/>
      <c r="C24" s="66">
        <v>0</v>
      </c>
      <c r="D24" s="66">
        <f>D20</f>
        <v>39</v>
      </c>
      <c r="E24" s="66">
        <f>SUM(D20,E22)</f>
        <v>86</v>
      </c>
      <c r="F24" s="66">
        <f>SUM(D20,E22)</f>
        <v>86</v>
      </c>
      <c r="G24" s="66">
        <f>SUM(D20,E22)</f>
        <v>86</v>
      </c>
      <c r="H24" s="68"/>
      <c r="I24" s="66">
        <f>SUM(I20,I23)</f>
        <v>60</v>
      </c>
      <c r="J24" s="66">
        <f>SUM(I20,I23)</f>
        <v>60</v>
      </c>
      <c r="K24" s="66">
        <f>SUM(I20,I23)</f>
        <v>60</v>
      </c>
      <c r="L24" s="66">
        <v>0</v>
      </c>
      <c r="M24" s="66">
        <v>0</v>
      </c>
      <c r="N24" s="66">
        <v>0</v>
      </c>
      <c r="O24" s="66">
        <v>0</v>
      </c>
      <c r="P24" s="66">
        <f>SUM(C24:O24)</f>
        <v>477</v>
      </c>
    </row>
    <row r="25" spans="1:19" x14ac:dyDescent="0.3">
      <c r="A25" s="69" t="s">
        <v>4</v>
      </c>
      <c r="B25" s="70"/>
      <c r="C25" s="71">
        <v>0</v>
      </c>
      <c r="D25" s="71">
        <v>1</v>
      </c>
      <c r="E25" s="71">
        <v>2</v>
      </c>
      <c r="F25" s="71">
        <v>2</v>
      </c>
      <c r="G25" s="71">
        <v>2</v>
      </c>
      <c r="H25" s="68"/>
      <c r="I25" s="71">
        <v>2</v>
      </c>
      <c r="J25" s="71">
        <v>2</v>
      </c>
      <c r="K25" s="71">
        <v>2</v>
      </c>
      <c r="L25" s="71">
        <v>0</v>
      </c>
      <c r="M25" s="71">
        <v>0</v>
      </c>
      <c r="N25" s="71">
        <v>0</v>
      </c>
      <c r="O25" s="71">
        <v>0</v>
      </c>
      <c r="P25" s="71">
        <f>IF(SUM(C25:O25)&gt;35,35,SUM(C25:O25))</f>
        <v>13</v>
      </c>
    </row>
    <row r="26" spans="1:19" s="8" customFormat="1" ht="21" x14ac:dyDescent="0.35">
      <c r="A26" s="56" t="s">
        <v>88</v>
      </c>
      <c r="B26" s="59" t="s">
        <v>103</v>
      </c>
      <c r="C26" s="56"/>
      <c r="D26" s="56"/>
      <c r="E26" s="56"/>
      <c r="H26" s="41"/>
      <c r="I26" s="9"/>
      <c r="J26" s="9"/>
      <c r="K26" s="9"/>
      <c r="L26" s="9"/>
      <c r="M26" s="9"/>
      <c r="P26" s="121"/>
    </row>
    <row r="27" spans="1:19" x14ac:dyDescent="0.3">
      <c r="A27" s="42" t="s">
        <v>7</v>
      </c>
      <c r="C27" s="72" t="s">
        <v>33</v>
      </c>
      <c r="D27" s="16" t="s">
        <v>9</v>
      </c>
      <c r="E27" s="43" t="s">
        <v>8</v>
      </c>
      <c r="F27" s="1" t="s">
        <v>10</v>
      </c>
      <c r="G27" s="43" t="s">
        <v>8</v>
      </c>
      <c r="H27" s="1" t="s">
        <v>29</v>
      </c>
    </row>
    <row r="28" spans="1:19" s="44" customFormat="1" x14ac:dyDescent="0.3">
      <c r="A28" s="148" t="s">
        <v>0</v>
      </c>
      <c r="B28" s="53" t="s">
        <v>74</v>
      </c>
      <c r="C28" s="52">
        <v>1</v>
      </c>
      <c r="D28" s="52">
        <v>2</v>
      </c>
      <c r="E28" s="52">
        <v>3</v>
      </c>
      <c r="F28" s="52">
        <v>4</v>
      </c>
      <c r="G28" s="52">
        <v>5</v>
      </c>
      <c r="H28" s="52">
        <v>6</v>
      </c>
      <c r="I28" s="52">
        <v>7</v>
      </c>
      <c r="J28" s="52">
        <v>8</v>
      </c>
      <c r="K28" s="52">
        <v>9</v>
      </c>
      <c r="L28" s="52">
        <v>10</v>
      </c>
      <c r="M28" s="52">
        <v>11</v>
      </c>
      <c r="N28" s="52">
        <v>12</v>
      </c>
      <c r="O28" s="52">
        <v>13</v>
      </c>
      <c r="P28" s="142" t="s">
        <v>2</v>
      </c>
    </row>
    <row r="29" spans="1:19" s="44" customFormat="1" x14ac:dyDescent="0.3">
      <c r="A29" s="149"/>
      <c r="B29" s="54" t="s">
        <v>1</v>
      </c>
      <c r="C29" s="55" t="s">
        <v>75</v>
      </c>
      <c r="D29" s="55" t="s">
        <v>76</v>
      </c>
      <c r="E29" s="55" t="s">
        <v>77</v>
      </c>
      <c r="F29" s="55" t="s">
        <v>78</v>
      </c>
      <c r="G29" s="55" t="s">
        <v>79</v>
      </c>
      <c r="H29" s="55" t="s">
        <v>80</v>
      </c>
      <c r="I29" s="55" t="s">
        <v>81</v>
      </c>
      <c r="J29" s="55" t="s">
        <v>82</v>
      </c>
      <c r="K29" s="55" t="s">
        <v>83</v>
      </c>
      <c r="L29" s="55" t="s">
        <v>84</v>
      </c>
      <c r="M29" s="55" t="s">
        <v>85</v>
      </c>
      <c r="N29" s="55" t="s">
        <v>86</v>
      </c>
      <c r="O29" s="55" t="s">
        <v>87</v>
      </c>
      <c r="P29" s="143"/>
      <c r="S29" s="46"/>
    </row>
    <row r="30" spans="1:19" s="44" customFormat="1" x14ac:dyDescent="0.3">
      <c r="A30" s="150" t="s">
        <v>24</v>
      </c>
      <c r="B30" s="151"/>
      <c r="C30" s="47"/>
      <c r="D30" s="47"/>
      <c r="E30" s="92"/>
      <c r="F30" s="92"/>
      <c r="G30" s="92"/>
      <c r="H30" s="60"/>
      <c r="I30" s="92"/>
      <c r="J30" s="92"/>
      <c r="K30" s="92"/>
      <c r="L30" s="47"/>
      <c r="M30" s="92"/>
      <c r="N30" s="92"/>
      <c r="O30" s="92"/>
      <c r="P30" s="123">
        <f>SUM(C30:O30)</f>
        <v>0</v>
      </c>
      <c r="S30" s="46"/>
    </row>
    <row r="31" spans="1:19" s="44" customFormat="1" x14ac:dyDescent="0.3">
      <c r="A31" s="144" t="s">
        <v>25</v>
      </c>
      <c r="B31" s="145"/>
      <c r="C31" s="48"/>
      <c r="D31" s="48"/>
      <c r="E31" s="49"/>
      <c r="F31" s="49"/>
      <c r="G31" s="49"/>
      <c r="H31" s="61"/>
      <c r="I31" s="49"/>
      <c r="J31" s="49"/>
      <c r="K31" s="49"/>
      <c r="L31" s="49"/>
      <c r="M31" s="48"/>
      <c r="N31" s="48"/>
      <c r="O31" s="48"/>
      <c r="P31" s="124">
        <f t="shared" ref="P31:P34" si="2">SUM(C31:O31)</f>
        <v>0</v>
      </c>
      <c r="S31" s="46"/>
    </row>
    <row r="32" spans="1:19" s="44" customFormat="1" x14ac:dyDescent="0.3">
      <c r="A32" s="144" t="s">
        <v>26</v>
      </c>
      <c r="B32" s="145"/>
      <c r="C32" s="48"/>
      <c r="D32" s="48"/>
      <c r="E32" s="139">
        <v>29</v>
      </c>
      <c r="F32" s="140"/>
      <c r="G32" s="141"/>
      <c r="H32" s="62"/>
      <c r="I32" s="48"/>
      <c r="J32" s="48"/>
      <c r="K32" s="48"/>
      <c r="L32" s="49"/>
      <c r="M32" s="49"/>
      <c r="N32" s="49"/>
      <c r="O32" s="48"/>
      <c r="P32" s="124">
        <f t="shared" si="2"/>
        <v>29</v>
      </c>
      <c r="S32" s="46"/>
    </row>
    <row r="33" spans="1:19" s="44" customFormat="1" x14ac:dyDescent="0.3">
      <c r="A33" s="144" t="s">
        <v>27</v>
      </c>
      <c r="B33" s="145"/>
      <c r="C33" s="48"/>
      <c r="D33" s="48"/>
      <c r="E33" s="49"/>
      <c r="F33" s="49"/>
      <c r="G33" s="49"/>
      <c r="H33" s="62"/>
      <c r="I33" s="49"/>
      <c r="J33" s="49"/>
      <c r="K33" s="49"/>
      <c r="L33" s="49"/>
      <c r="M33" s="48"/>
      <c r="N33" s="48"/>
      <c r="O33" s="48"/>
      <c r="P33" s="124">
        <f t="shared" si="2"/>
        <v>0</v>
      </c>
      <c r="S33" s="46"/>
    </row>
    <row r="34" spans="1:19" s="44" customFormat="1" x14ac:dyDescent="0.3">
      <c r="A34" s="152" t="s">
        <v>28</v>
      </c>
      <c r="B34" s="153"/>
      <c r="C34" s="50"/>
      <c r="D34" s="50"/>
      <c r="E34" s="51"/>
      <c r="F34" s="51"/>
      <c r="G34" s="51"/>
      <c r="H34" s="63"/>
      <c r="I34" s="154">
        <v>23</v>
      </c>
      <c r="J34" s="155"/>
      <c r="K34" s="155"/>
      <c r="L34" s="156"/>
      <c r="M34" s="50"/>
      <c r="N34" s="50"/>
      <c r="O34" s="50"/>
      <c r="P34" s="126">
        <f t="shared" si="2"/>
        <v>23</v>
      </c>
      <c r="S34" s="46"/>
    </row>
    <row r="35" spans="1:19" s="42" customFormat="1" x14ac:dyDescent="0.3">
      <c r="A35" s="73" t="s">
        <v>3</v>
      </c>
      <c r="B35" s="73"/>
      <c r="C35" s="66">
        <v>0</v>
      </c>
      <c r="D35" s="66">
        <v>0</v>
      </c>
      <c r="E35" s="66">
        <f>SUM(E30:G34)</f>
        <v>29</v>
      </c>
      <c r="F35" s="66">
        <f>SUM(E30:G34)</f>
        <v>29</v>
      </c>
      <c r="G35" s="66">
        <f>SUM(E30:G34)</f>
        <v>29</v>
      </c>
      <c r="H35" s="68"/>
      <c r="I35" s="66">
        <f>SUM(I30:L34)</f>
        <v>23</v>
      </c>
      <c r="J35" s="66">
        <f>SUM(I30:L34)</f>
        <v>23</v>
      </c>
      <c r="K35" s="66">
        <f>SUM(I30:L34)</f>
        <v>23</v>
      </c>
      <c r="L35" s="66">
        <f>SUM(I31,I34)</f>
        <v>23</v>
      </c>
      <c r="M35" s="66">
        <v>0</v>
      </c>
      <c r="N35" s="66">
        <v>0</v>
      </c>
      <c r="O35" s="66">
        <v>0</v>
      </c>
      <c r="P35" s="66">
        <f>SUM(C35:O35)</f>
        <v>179</v>
      </c>
    </row>
    <row r="36" spans="1:19" s="42" customFormat="1" x14ac:dyDescent="0.3">
      <c r="A36" s="74" t="s">
        <v>4</v>
      </c>
      <c r="B36" s="74"/>
      <c r="C36" s="71">
        <v>0</v>
      </c>
      <c r="D36" s="71">
        <v>0</v>
      </c>
      <c r="E36" s="71">
        <f>COUNTA(E30:G34)</f>
        <v>1</v>
      </c>
      <c r="F36" s="71">
        <f>COUNTA(E30:G34)</f>
        <v>1</v>
      </c>
      <c r="G36" s="71">
        <f>COUNTA(E30:G34)</f>
        <v>1</v>
      </c>
      <c r="H36" s="68"/>
      <c r="I36" s="71">
        <f>COUNTA(I30:L34)</f>
        <v>1</v>
      </c>
      <c r="J36" s="71">
        <f>COUNTA(I30:L34)</f>
        <v>1</v>
      </c>
      <c r="K36" s="71">
        <f>COUNTA(I30:L34)</f>
        <v>1</v>
      </c>
      <c r="L36" s="71">
        <f>COUNTA(I31,I34)</f>
        <v>1</v>
      </c>
      <c r="M36" s="71">
        <v>0</v>
      </c>
      <c r="N36" s="71">
        <v>0</v>
      </c>
      <c r="O36" s="71">
        <v>0</v>
      </c>
      <c r="P36" s="71">
        <f>IF(SUM(C36:O36)&gt;35,35,SUM(C36:O36))</f>
        <v>7</v>
      </c>
    </row>
    <row r="37" spans="1:19" s="44" customFormat="1" x14ac:dyDescent="0.3">
      <c r="A37" s="42" t="s">
        <v>7</v>
      </c>
      <c r="B37" s="1"/>
      <c r="C37" s="43" t="s">
        <v>45</v>
      </c>
      <c r="D37" s="1" t="s">
        <v>9</v>
      </c>
      <c r="E37" s="72" t="s">
        <v>33</v>
      </c>
      <c r="F37" s="16" t="s">
        <v>10</v>
      </c>
      <c r="G37" s="43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122"/>
    </row>
    <row r="38" spans="1:19" x14ac:dyDescent="0.3">
      <c r="A38" s="148" t="s">
        <v>0</v>
      </c>
      <c r="B38" s="53" t="s">
        <v>74</v>
      </c>
      <c r="C38" s="52">
        <v>1</v>
      </c>
      <c r="D38" s="52">
        <v>2</v>
      </c>
      <c r="E38" s="52">
        <v>3</v>
      </c>
      <c r="F38" s="52">
        <v>4</v>
      </c>
      <c r="G38" s="52">
        <v>5</v>
      </c>
      <c r="H38" s="52">
        <v>6</v>
      </c>
      <c r="I38" s="52">
        <v>7</v>
      </c>
      <c r="J38" s="52">
        <v>8</v>
      </c>
      <c r="K38" s="52">
        <v>9</v>
      </c>
      <c r="L38" s="52">
        <v>10</v>
      </c>
      <c r="M38" s="52">
        <v>11</v>
      </c>
      <c r="N38" s="52">
        <v>12</v>
      </c>
      <c r="O38" s="52">
        <v>13</v>
      </c>
      <c r="P38" s="142" t="s">
        <v>2</v>
      </c>
    </row>
    <row r="39" spans="1:19" x14ac:dyDescent="0.3">
      <c r="A39" s="149"/>
      <c r="B39" s="54" t="s">
        <v>1</v>
      </c>
      <c r="C39" s="55" t="s">
        <v>75</v>
      </c>
      <c r="D39" s="55" t="s">
        <v>76</v>
      </c>
      <c r="E39" s="55" t="s">
        <v>77</v>
      </c>
      <c r="F39" s="55" t="s">
        <v>78</v>
      </c>
      <c r="G39" s="55" t="s">
        <v>79</v>
      </c>
      <c r="H39" s="55" t="s">
        <v>80</v>
      </c>
      <c r="I39" s="55" t="s">
        <v>81</v>
      </c>
      <c r="J39" s="55" t="s">
        <v>82</v>
      </c>
      <c r="K39" s="55" t="s">
        <v>83</v>
      </c>
      <c r="L39" s="55" t="s">
        <v>84</v>
      </c>
      <c r="M39" s="55" t="s">
        <v>85</v>
      </c>
      <c r="N39" s="55" t="s">
        <v>86</v>
      </c>
      <c r="O39" s="55" t="s">
        <v>87</v>
      </c>
      <c r="P39" s="143"/>
    </row>
    <row r="40" spans="1:19" x14ac:dyDescent="0.3">
      <c r="A40" s="150" t="s">
        <v>24</v>
      </c>
      <c r="B40" s="151"/>
      <c r="C40" s="47"/>
      <c r="D40" s="47"/>
      <c r="E40" s="92"/>
      <c r="F40" s="92"/>
      <c r="G40" s="92"/>
      <c r="H40" s="60"/>
      <c r="I40" s="92"/>
      <c r="J40" s="92"/>
      <c r="K40" s="92"/>
      <c r="L40" s="47"/>
      <c r="M40" s="92"/>
      <c r="N40" s="92"/>
      <c r="O40" s="92"/>
      <c r="P40" s="123">
        <f t="shared" ref="P40:P45" si="3">SUM(C40:O40)</f>
        <v>0</v>
      </c>
    </row>
    <row r="41" spans="1:19" x14ac:dyDescent="0.3">
      <c r="A41" s="144" t="s">
        <v>25</v>
      </c>
      <c r="B41" s="145"/>
      <c r="C41" s="48"/>
      <c r="D41" s="48"/>
      <c r="E41" s="49"/>
      <c r="F41" s="49"/>
      <c r="G41" s="49"/>
      <c r="H41" s="61"/>
      <c r="I41" s="49"/>
      <c r="J41" s="49"/>
      <c r="K41" s="49"/>
      <c r="L41" s="49"/>
      <c r="M41" s="48"/>
      <c r="N41" s="48"/>
      <c r="O41" s="48"/>
      <c r="P41" s="124">
        <f t="shared" si="3"/>
        <v>0</v>
      </c>
    </row>
    <row r="42" spans="1:19" x14ac:dyDescent="0.3">
      <c r="A42" s="144" t="s">
        <v>26</v>
      </c>
      <c r="B42" s="145"/>
      <c r="C42" s="48"/>
      <c r="D42" s="139">
        <v>41</v>
      </c>
      <c r="E42" s="140"/>
      <c r="F42" s="140"/>
      <c r="G42" s="141"/>
      <c r="H42" s="62"/>
      <c r="I42" s="139">
        <v>26</v>
      </c>
      <c r="J42" s="140"/>
      <c r="K42" s="140"/>
      <c r="L42" s="140"/>
      <c r="M42" s="140"/>
      <c r="N42" s="141"/>
      <c r="O42" s="48"/>
      <c r="P42" s="124">
        <f t="shared" si="3"/>
        <v>67</v>
      </c>
    </row>
    <row r="43" spans="1:19" x14ac:dyDescent="0.3">
      <c r="A43" s="144" t="s">
        <v>27</v>
      </c>
      <c r="B43" s="145"/>
      <c r="C43" s="48"/>
      <c r="D43" s="48"/>
      <c r="E43" s="49"/>
      <c r="F43" s="49"/>
      <c r="G43" s="49"/>
      <c r="H43" s="62"/>
      <c r="I43" s="49"/>
      <c r="J43" s="49"/>
      <c r="K43" s="49"/>
      <c r="L43" s="49"/>
      <c r="M43" s="48"/>
      <c r="N43" s="48"/>
      <c r="O43" s="48"/>
      <c r="P43" s="124">
        <f t="shared" si="3"/>
        <v>0</v>
      </c>
    </row>
    <row r="44" spans="1:19" x14ac:dyDescent="0.3">
      <c r="A44" s="146" t="s">
        <v>28</v>
      </c>
      <c r="B44" s="147"/>
      <c r="C44" s="50"/>
      <c r="D44" s="50"/>
      <c r="E44" s="51"/>
      <c r="F44" s="51"/>
      <c r="G44" s="51"/>
      <c r="H44" s="63"/>
      <c r="I44" s="51"/>
      <c r="J44" s="51"/>
      <c r="K44" s="51"/>
      <c r="L44" s="51"/>
      <c r="M44" s="50"/>
      <c r="N44" s="50"/>
      <c r="O44" s="50"/>
      <c r="P44" s="125">
        <f t="shared" si="3"/>
        <v>0</v>
      </c>
    </row>
    <row r="45" spans="1:19" s="16" customFormat="1" x14ac:dyDescent="0.3">
      <c r="A45" s="64" t="s">
        <v>3</v>
      </c>
      <c r="B45" s="65"/>
      <c r="C45" s="66">
        <v>0</v>
      </c>
      <c r="D45" s="66">
        <f>D42</f>
        <v>41</v>
      </c>
      <c r="E45" s="66">
        <f>D42</f>
        <v>41</v>
      </c>
      <c r="F45" s="66">
        <f>D42</f>
        <v>41</v>
      </c>
      <c r="G45" s="66">
        <f>D42</f>
        <v>41</v>
      </c>
      <c r="H45" s="68"/>
      <c r="I45" s="66">
        <f>I42</f>
        <v>26</v>
      </c>
      <c r="J45" s="66">
        <f>I42</f>
        <v>26</v>
      </c>
      <c r="K45" s="66">
        <f>I42</f>
        <v>26</v>
      </c>
      <c r="L45" s="66">
        <f>I42</f>
        <v>26</v>
      </c>
      <c r="M45" s="66">
        <f>I42</f>
        <v>26</v>
      </c>
      <c r="N45" s="66">
        <f>I42</f>
        <v>26</v>
      </c>
      <c r="O45" s="66">
        <v>0</v>
      </c>
      <c r="P45" s="66">
        <f t="shared" si="3"/>
        <v>320</v>
      </c>
    </row>
    <row r="46" spans="1:19" s="16" customFormat="1" x14ac:dyDescent="0.3">
      <c r="A46" s="69" t="s">
        <v>4</v>
      </c>
      <c r="B46" s="70"/>
      <c r="C46" s="71">
        <v>0</v>
      </c>
      <c r="D46" s="71">
        <v>1</v>
      </c>
      <c r="E46" s="71">
        <v>1</v>
      </c>
      <c r="F46" s="71">
        <v>1</v>
      </c>
      <c r="G46" s="71">
        <v>1</v>
      </c>
      <c r="H46" s="68"/>
      <c r="I46" s="71">
        <v>1</v>
      </c>
      <c r="J46" s="71">
        <v>1</v>
      </c>
      <c r="K46" s="71">
        <v>1</v>
      </c>
      <c r="L46" s="71">
        <v>1</v>
      </c>
      <c r="M46" s="71">
        <v>1</v>
      </c>
      <c r="N46" s="71">
        <v>1</v>
      </c>
      <c r="O46" s="71">
        <v>0</v>
      </c>
      <c r="P46" s="71">
        <f>IF(SUM(C46:O46)&gt;35,35,SUM(C46:O46))</f>
        <v>10</v>
      </c>
    </row>
  </sheetData>
  <mergeCells count="41">
    <mergeCell ref="A2:P2"/>
    <mergeCell ref="A9:B9"/>
    <mergeCell ref="A10:B10"/>
    <mergeCell ref="A11:B11"/>
    <mergeCell ref="B4:D4"/>
    <mergeCell ref="A7:A8"/>
    <mergeCell ref="P7:P8"/>
    <mergeCell ref="D10:F10"/>
    <mergeCell ref="I12:K12"/>
    <mergeCell ref="I20:K20"/>
    <mergeCell ref="I23:K23"/>
    <mergeCell ref="P17:P18"/>
    <mergeCell ref="D20:G20"/>
    <mergeCell ref="E22:G22"/>
    <mergeCell ref="A12:B12"/>
    <mergeCell ref="A13:B13"/>
    <mergeCell ref="A23:B23"/>
    <mergeCell ref="A28:A29"/>
    <mergeCell ref="D12:G12"/>
    <mergeCell ref="A17:A18"/>
    <mergeCell ref="A19:B19"/>
    <mergeCell ref="A20:B20"/>
    <mergeCell ref="A21:B21"/>
    <mergeCell ref="A22:B22"/>
    <mergeCell ref="A44:B44"/>
    <mergeCell ref="A38:A39"/>
    <mergeCell ref="A40:B40"/>
    <mergeCell ref="A41:B41"/>
    <mergeCell ref="A30:B30"/>
    <mergeCell ref="A31:B31"/>
    <mergeCell ref="A32:B32"/>
    <mergeCell ref="A33:B33"/>
    <mergeCell ref="A34:B34"/>
    <mergeCell ref="I42:N42"/>
    <mergeCell ref="P28:P29"/>
    <mergeCell ref="P38:P39"/>
    <mergeCell ref="A42:B42"/>
    <mergeCell ref="A43:B43"/>
    <mergeCell ref="E32:G32"/>
    <mergeCell ref="I34:L34"/>
    <mergeCell ref="D42:G42"/>
  </mergeCells>
  <phoneticPr fontId="2" type="noConversion"/>
  <printOptions horizontalCentered="1"/>
  <pageMargins left="0.39370078740157483" right="0.39370078740157483" top="0.70866141732283472" bottom="0.78740157480314965" header="0.39370078740157483" footer="0.39370078740157483"/>
  <pageSetup paperSize="9" scale="76" orientation="landscape" r:id="rId1"/>
  <headerFooter alignWithMargins="0">
    <oddFooter>&amp;R&amp;"TH SarabunPSK,ธรรมดา"&amp;14&amp;F : page_&amp;P/&amp;N</oddFooter>
  </headerFooter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17"/>
  <sheetViews>
    <sheetView tabSelected="1" zoomScale="110" zoomScaleNormal="110" workbookViewId="0">
      <selection activeCell="T13" sqref="T13"/>
    </sheetView>
  </sheetViews>
  <sheetFormatPr defaultRowHeight="17.25" x14ac:dyDescent="0.3"/>
  <cols>
    <col min="1" max="1" width="6.5703125" style="21" customWidth="1"/>
    <col min="2" max="2" width="11.7109375" style="21" customWidth="1"/>
    <col min="3" max="3" width="17.42578125" style="21" customWidth="1"/>
    <col min="4" max="4" width="4.5703125" style="21" bestFit="1" customWidth="1"/>
    <col min="5" max="5" width="8.140625" style="21" bestFit="1" customWidth="1"/>
    <col min="6" max="6" width="5.7109375" style="21" customWidth="1"/>
    <col min="7" max="7" width="6.85546875" style="21" customWidth="1"/>
    <col min="8" max="8" width="7" style="21" customWidth="1"/>
    <col min="9" max="9" width="6" style="21" bestFit="1" customWidth="1"/>
    <col min="10" max="10" width="7.42578125" style="21" customWidth="1"/>
    <col min="11" max="12" width="6.85546875" style="21" bestFit="1" customWidth="1"/>
    <col min="13" max="13" width="6.85546875" style="21" customWidth="1"/>
    <col min="14" max="14" width="6.42578125" style="21" customWidth="1"/>
    <col min="15" max="15" width="7.42578125" style="21" customWidth="1"/>
    <col min="16" max="16" width="6.28515625" style="21" customWidth="1"/>
    <col min="17" max="17" width="7.140625" style="21" customWidth="1"/>
    <col min="18" max="18" width="6.85546875" style="21" customWidth="1"/>
    <col min="19" max="19" width="7" style="21" customWidth="1"/>
    <col min="20" max="20" width="6.5703125" style="21" customWidth="1"/>
    <col min="21" max="16384" width="9.140625" style="21"/>
  </cols>
  <sheetData>
    <row r="1" spans="2:20" ht="26.25" x14ac:dyDescent="0.4">
      <c r="B1" s="182" t="s">
        <v>73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2:20" ht="21" x14ac:dyDescent="0.35">
      <c r="B2" s="6" t="s">
        <v>101</v>
      </c>
    </row>
    <row r="3" spans="2:20" ht="9.75" customHeight="1" x14ac:dyDescent="0.3"/>
    <row r="4" spans="2:20" ht="21" customHeight="1" x14ac:dyDescent="0.3">
      <c r="B4" s="184" t="s">
        <v>34</v>
      </c>
      <c r="C4" s="185" t="s">
        <v>43</v>
      </c>
      <c r="D4" s="185" t="s">
        <v>90</v>
      </c>
      <c r="E4" s="185" t="s">
        <v>46</v>
      </c>
      <c r="F4" s="185" t="s">
        <v>47</v>
      </c>
      <c r="G4" s="176" t="s">
        <v>37</v>
      </c>
      <c r="H4" s="177"/>
      <c r="I4" s="177"/>
      <c r="J4" s="177"/>
      <c r="K4" s="177"/>
      <c r="L4" s="177"/>
      <c r="M4" s="178"/>
      <c r="N4" s="179" t="s">
        <v>38</v>
      </c>
      <c r="O4" s="180"/>
      <c r="P4" s="180"/>
      <c r="Q4" s="180"/>
      <c r="R4" s="180"/>
      <c r="S4" s="180"/>
      <c r="T4" s="181"/>
    </row>
    <row r="5" spans="2:20" ht="94.5" customHeight="1" x14ac:dyDescent="0.3">
      <c r="B5" s="184"/>
      <c r="C5" s="185"/>
      <c r="D5" s="185"/>
      <c r="E5" s="185"/>
      <c r="F5" s="185"/>
      <c r="G5" s="23" t="s">
        <v>35</v>
      </c>
      <c r="H5" s="23" t="s">
        <v>36</v>
      </c>
      <c r="I5" s="24" t="s">
        <v>39</v>
      </c>
      <c r="J5" s="24" t="s">
        <v>40</v>
      </c>
      <c r="K5" s="40" t="s">
        <v>41</v>
      </c>
      <c r="L5" s="40" t="s">
        <v>44</v>
      </c>
      <c r="M5" s="40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40" t="s">
        <v>41</v>
      </c>
      <c r="S5" s="40" t="s">
        <v>44</v>
      </c>
      <c r="T5" s="40" t="s">
        <v>42</v>
      </c>
    </row>
    <row r="6" spans="2:20" ht="18.75" x14ac:dyDescent="0.3">
      <c r="B6" s="75" t="s">
        <v>91</v>
      </c>
      <c r="C6" s="75" t="s">
        <v>55</v>
      </c>
      <c r="D6" s="75" t="s">
        <v>56</v>
      </c>
      <c r="E6" s="75" t="s">
        <v>57</v>
      </c>
      <c r="F6" s="75" t="s">
        <v>58</v>
      </c>
      <c r="G6" s="76" t="s">
        <v>59</v>
      </c>
      <c r="H6" s="76" t="s">
        <v>60</v>
      </c>
      <c r="I6" s="76" t="s">
        <v>61</v>
      </c>
      <c r="J6" s="76" t="s">
        <v>62</v>
      </c>
      <c r="K6" s="77" t="s">
        <v>63</v>
      </c>
      <c r="L6" s="77" t="s">
        <v>64</v>
      </c>
      <c r="M6" s="78" t="s">
        <v>65</v>
      </c>
      <c r="N6" s="79" t="s">
        <v>66</v>
      </c>
      <c r="O6" s="79" t="s">
        <v>67</v>
      </c>
      <c r="P6" s="79" t="s">
        <v>68</v>
      </c>
      <c r="Q6" s="79" t="s">
        <v>69</v>
      </c>
      <c r="R6" s="79" t="s">
        <v>70</v>
      </c>
      <c r="S6" s="79" t="s">
        <v>71</v>
      </c>
      <c r="T6" s="80" t="s">
        <v>72</v>
      </c>
    </row>
    <row r="7" spans="2:20" x14ac:dyDescent="0.3">
      <c r="B7" s="81" t="s">
        <v>89</v>
      </c>
      <c r="C7" s="82" t="s">
        <v>104</v>
      </c>
      <c r="D7" s="90">
        <f>A02_พท.ห้อง!H6</f>
        <v>45</v>
      </c>
      <c r="E7" s="91">
        <f>A02_พท.ห้อง!G6</f>
        <v>48</v>
      </c>
      <c r="F7" s="83">
        <v>1.5</v>
      </c>
      <c r="G7" s="100">
        <f>J7/I7</f>
        <v>36.6</v>
      </c>
      <c r="H7" s="84">
        <f>E7/F7</f>
        <v>32</v>
      </c>
      <c r="I7" s="86">
        <f>ตารางการใช้ห้องเรียนภาคต้น!P15</f>
        <v>10</v>
      </c>
      <c r="J7" s="86">
        <f>ตารางการใช้ห้องเรียนภาคต้น!P14</f>
        <v>366</v>
      </c>
      <c r="K7" s="84">
        <f>I7*100/35</f>
        <v>28.571428571428573</v>
      </c>
      <c r="L7" s="84">
        <f>(J7*F7*100)/(E7*I7)</f>
        <v>114.375</v>
      </c>
      <c r="M7" s="88">
        <f>K7*L7/100</f>
        <v>32.678571428571431</v>
      </c>
      <c r="N7" s="87">
        <f>Q7/P7</f>
        <v>36.692307692307693</v>
      </c>
      <c r="O7" s="84">
        <f>E7/F7</f>
        <v>32</v>
      </c>
      <c r="P7" s="85">
        <f>ตารางการใช้ห้องเรียนภาคต้น!P25</f>
        <v>13</v>
      </c>
      <c r="Q7" s="86">
        <f>ตารางการใช้ห้องเรียนภาคต้น!P24</f>
        <v>477</v>
      </c>
      <c r="R7" s="87">
        <f>P7*100/35</f>
        <v>37.142857142857146</v>
      </c>
      <c r="S7" s="87">
        <f>(Q7*F7*100)/(E7*P7)</f>
        <v>114.66346153846153</v>
      </c>
      <c r="T7" s="89">
        <f>R7*S7/100</f>
        <v>42.589285714285715</v>
      </c>
    </row>
    <row r="8" spans="2:20" x14ac:dyDescent="0.3">
      <c r="B8" s="101" t="s">
        <v>89</v>
      </c>
      <c r="C8" s="102" t="s">
        <v>103</v>
      </c>
      <c r="D8" s="103">
        <f>A02_พท.ห้อง!H7</f>
        <v>70</v>
      </c>
      <c r="E8" s="104">
        <f>A02_พท.ห้อง!G7</f>
        <v>192</v>
      </c>
      <c r="F8" s="105">
        <v>1.1000000000000001</v>
      </c>
      <c r="G8" s="106">
        <f t="shared" ref="G8" si="0">J8/I8</f>
        <v>25.571428571428573</v>
      </c>
      <c r="H8" s="107">
        <f t="shared" ref="H8" si="1">E8/F8</f>
        <v>174.54545454545453</v>
      </c>
      <c r="I8" s="108">
        <f>ตารางการใช้ห้องเรียนภาคต้น!P36</f>
        <v>7</v>
      </c>
      <c r="J8" s="109">
        <f>ตารางการใช้ห้องเรียนภาคต้น!P35</f>
        <v>179</v>
      </c>
      <c r="K8" s="110">
        <f t="shared" ref="K8" si="2">I8*100/35</f>
        <v>20</v>
      </c>
      <c r="L8" s="107">
        <f t="shared" ref="L8" si="3">(J8*F8*100)/(E8*I8)</f>
        <v>14.650297619047619</v>
      </c>
      <c r="M8" s="111">
        <f t="shared" ref="M8" si="4">K8*L8/100</f>
        <v>2.9300595238095237</v>
      </c>
      <c r="N8" s="110">
        <f>Q8/P8</f>
        <v>32</v>
      </c>
      <c r="O8" s="107">
        <f t="shared" ref="O8" si="5">E8/F8</f>
        <v>174.54545454545453</v>
      </c>
      <c r="P8" s="108">
        <f>ตารางการใช้ห้องเรียนภาคต้น!P46</f>
        <v>10</v>
      </c>
      <c r="Q8" s="109">
        <f>ตารางการใช้ห้องเรียนภาคต้น!P45</f>
        <v>320</v>
      </c>
      <c r="R8" s="110">
        <f t="shared" ref="R8" si="6">P8*100/35</f>
        <v>28.571428571428573</v>
      </c>
      <c r="S8" s="110">
        <f t="shared" ref="S8" si="7">(Q8*F8*100)/(E8*P8)</f>
        <v>18.333333333333332</v>
      </c>
      <c r="T8" s="112">
        <f t="shared" ref="T8" si="8">R8*S8/100</f>
        <v>5.2380952380952381</v>
      </c>
    </row>
    <row r="9" spans="2:20" x14ac:dyDescent="0.3">
      <c r="B9" s="174" t="s">
        <v>105</v>
      </c>
      <c r="C9" s="175"/>
      <c r="D9" s="113">
        <f>SUM(D7:D8)</f>
        <v>115</v>
      </c>
      <c r="E9" s="114">
        <f>SUM(E7:E8)</f>
        <v>240</v>
      </c>
      <c r="F9" s="115">
        <f>SUM(F7:F8)</f>
        <v>2.6</v>
      </c>
      <c r="G9" s="118">
        <f>J9/I9</f>
        <v>32.058823529411768</v>
      </c>
      <c r="H9" s="118">
        <f>E9/F9</f>
        <v>92.307692307692307</v>
      </c>
      <c r="I9" s="117">
        <f>SUM(I7:I8)</f>
        <v>17</v>
      </c>
      <c r="J9" s="117">
        <f>SUM(J7:J8)</f>
        <v>545</v>
      </c>
      <c r="K9" s="118">
        <f>(I9*100/35)/2</f>
        <v>24.285714285714285</v>
      </c>
      <c r="L9" s="118">
        <f>(J9*F9*100)/(E9*I9)</f>
        <v>34.730392156862742</v>
      </c>
      <c r="M9" s="118">
        <f>K9*L9/100</f>
        <v>8.4345238095238084</v>
      </c>
      <c r="N9" s="118">
        <f>Q9/P9</f>
        <v>34.652173913043477</v>
      </c>
      <c r="O9" s="118">
        <f>E9/F9</f>
        <v>92.307692307692307</v>
      </c>
      <c r="P9" s="116">
        <f>SUM(P7:P8)</f>
        <v>23</v>
      </c>
      <c r="Q9" s="116">
        <f>SUM(Q7:Q8)</f>
        <v>797</v>
      </c>
      <c r="R9" s="118">
        <f>(P9*100/35)/2</f>
        <v>32.857142857142854</v>
      </c>
      <c r="S9" s="118">
        <f t="shared" ref="S9" si="9">(Q9*F9*100)/(E9*P9)</f>
        <v>37.539855072463773</v>
      </c>
      <c r="T9" s="118">
        <f t="shared" ref="T9" si="10">R9*S9/100</f>
        <v>12.334523809523809</v>
      </c>
    </row>
    <row r="10" spans="2:20" x14ac:dyDescent="0.3">
      <c r="B10" s="22" t="s">
        <v>92</v>
      </c>
    </row>
    <row r="11" spans="2:20" x14ac:dyDescent="0.3">
      <c r="B11" s="93" t="s">
        <v>35</v>
      </c>
      <c r="C11" s="94"/>
      <c r="D11" s="94" t="s">
        <v>93</v>
      </c>
      <c r="E11" s="172" t="s">
        <v>94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20" x14ac:dyDescent="0.3">
      <c r="B12" s="95" t="s">
        <v>36</v>
      </c>
      <c r="C12" s="96"/>
      <c r="D12" s="96" t="s">
        <v>93</v>
      </c>
      <c r="E12" s="168" t="s">
        <v>95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/>
    </row>
    <row r="13" spans="2:20" x14ac:dyDescent="0.3">
      <c r="B13" s="95" t="s">
        <v>39</v>
      </c>
      <c r="C13" s="96"/>
      <c r="D13" s="96" t="s">
        <v>93</v>
      </c>
      <c r="E13" s="168" t="s">
        <v>96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</row>
    <row r="14" spans="2:20" x14ac:dyDescent="0.3">
      <c r="B14" s="95" t="s">
        <v>40</v>
      </c>
      <c r="C14" s="96"/>
      <c r="D14" s="96" t="s">
        <v>93</v>
      </c>
      <c r="E14" s="168" t="s">
        <v>96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9"/>
    </row>
    <row r="15" spans="2:20" x14ac:dyDescent="0.3">
      <c r="B15" s="95" t="s">
        <v>41</v>
      </c>
      <c r="C15" s="96"/>
      <c r="D15" s="96" t="s">
        <v>93</v>
      </c>
      <c r="E15" s="168" t="s">
        <v>97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9"/>
    </row>
    <row r="16" spans="2:20" x14ac:dyDescent="0.3">
      <c r="B16" s="95" t="s">
        <v>44</v>
      </c>
      <c r="C16" s="96"/>
      <c r="D16" s="96" t="s">
        <v>93</v>
      </c>
      <c r="E16" s="168" t="s">
        <v>98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9"/>
    </row>
    <row r="17" spans="2:16" x14ac:dyDescent="0.3">
      <c r="B17" s="97" t="s">
        <v>42</v>
      </c>
      <c r="C17" s="98"/>
      <c r="D17" s="98" t="s">
        <v>93</v>
      </c>
      <c r="E17" s="170" t="s">
        <v>99</v>
      </c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1"/>
    </row>
  </sheetData>
  <mergeCells count="16">
    <mergeCell ref="B9:C9"/>
    <mergeCell ref="G4:M4"/>
    <mergeCell ref="N4:T4"/>
    <mergeCell ref="B1:T1"/>
    <mergeCell ref="B4:B5"/>
    <mergeCell ref="C4:C5"/>
    <mergeCell ref="E4:E5"/>
    <mergeCell ref="F4:F5"/>
    <mergeCell ref="D4:D5"/>
    <mergeCell ref="E16:P16"/>
    <mergeCell ref="E17:P17"/>
    <mergeCell ref="E11:P11"/>
    <mergeCell ref="E12:P12"/>
    <mergeCell ref="E13:P13"/>
    <mergeCell ref="E14:P14"/>
    <mergeCell ref="E15:P15"/>
  </mergeCells>
  <phoneticPr fontId="13" type="noConversion"/>
  <printOptions horizontalCentered="1"/>
  <pageMargins left="0.39370078740157483" right="0.39370078740157483" top="0.78740157480314965" bottom="0.74803149606299213" header="0.31496062992125984" footer="0.31496062992125984"/>
  <pageSetup paperSize="9" scale="94" orientation="landscape" r:id="rId1"/>
  <headerFooter>
    <oddFooter>&amp;R&amp;"TH SarabunPSK,ธรรมดา"&amp;14&amp;F : page_&amp;P/&amp;N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A01_พท.อาคาร!Print_Titles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ARTPLAN</cp:lastModifiedBy>
  <cp:lastPrinted>2016-06-10T02:58:42Z</cp:lastPrinted>
  <dcterms:created xsi:type="dcterms:W3CDTF">2007-02-01T06:26:25Z</dcterms:created>
  <dcterms:modified xsi:type="dcterms:W3CDTF">2016-06-10T02:58:50Z</dcterms:modified>
</cp:coreProperties>
</file>