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 defaultThemeVersion="124226"/>
  <xr:revisionPtr revIDLastSave="0" documentId="8_{A9A6C68E-4FD8-4E9E-9972-DEA460B2976F}" xr6:coauthVersionLast="45" xr6:coauthVersionMax="45" xr10:uidLastSave="{00000000-0000-0000-0000-000000000000}"/>
  <bookViews>
    <workbookView xWindow="-120" yWindow="-120" windowWidth="21840" windowHeight="13140" activeTab="3" xr2:uid="{00000000-000D-0000-FFFF-FFFF00000000}"/>
  </bookViews>
  <sheets>
    <sheet name="ส่วนที่1" sheetId="1" r:id="rId1"/>
    <sheet name="ส่วนที่ 2" sheetId="2" r:id="rId2"/>
    <sheet name="3.2 หลักสูตร" sheetId="20" r:id="rId3"/>
    <sheet name="3.3 นศ." sheetId="19" r:id="rId4"/>
    <sheet name="3.4 งบ" sheetId="21" r:id="rId5"/>
    <sheet name="3.6 อาจารย์" sheetId="18" r:id="rId6"/>
    <sheet name="3.5 งานวิจัย" sheetId="16" r:id="rId7"/>
    <sheet name="แผนปี 64 - 70" sheetId="8" r:id="rId8"/>
    <sheet name="ปี 64" sheetId="5" r:id="rId9"/>
    <sheet name="ปี 65" sheetId="12" r:id="rId10"/>
    <sheet name="ปี 66" sheetId="13" r:id="rId11"/>
  </sheets>
  <definedNames>
    <definedName name="_xlnm.Print_Area" localSheetId="2">'3.2 หลักสูตร'!$A$1:$P$108</definedName>
    <definedName name="_xlnm.Print_Area" localSheetId="3">'3.3 นศ.'!$A$1:$P$62</definedName>
    <definedName name="_xlnm.Print_Area" localSheetId="5">'3.6 อาจารย์'!$A$1:$U$61</definedName>
    <definedName name="_xlnm.Print_Area" localSheetId="8">'ปี 64'!$A$1:$M$36</definedName>
    <definedName name="_xlnm.Print_Area" localSheetId="9">'ปี 65'!$A$1:$M$36</definedName>
    <definedName name="_xlnm.Print_Area" localSheetId="10">'ปี 66'!$A$1:$M$36</definedName>
    <definedName name="_xlnm.Print_Area" localSheetId="0">ส่วนที่1!$A$1:$J$106</definedName>
    <definedName name="_xlnm.Print_Titles" localSheetId="5">'3.6 อาจารย์'!$3:$6</definedName>
    <definedName name="_xlnm.Print_Titles" localSheetId="8">'ปี 64'!$7:$9</definedName>
    <definedName name="_xlnm.Print_Titles" localSheetId="9">'ปี 65'!$7:$9</definedName>
    <definedName name="_xlnm.Print_Titles" localSheetId="10">'ปี 66'!$7:$9</definedName>
    <definedName name="_xlnm.Print_Titles" localSheetId="7">'แผนปี 64 - 70'!$2:$2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21" l="1"/>
  <c r="L14" i="21" s="1"/>
  <c r="I14" i="21"/>
  <c r="K14" i="21" s="1"/>
  <c r="F14" i="21"/>
  <c r="L13" i="21"/>
  <c r="K13" i="21"/>
  <c r="E13" i="21"/>
  <c r="G13" i="21" s="1"/>
  <c r="K12" i="21"/>
  <c r="L12" i="21" s="1"/>
  <c r="G12" i="21"/>
  <c r="H12" i="21" s="1"/>
  <c r="K11" i="21"/>
  <c r="L11" i="21" s="1"/>
  <c r="G11" i="21"/>
  <c r="H11" i="21" s="1"/>
  <c r="K10" i="21"/>
  <c r="L10" i="21" s="1"/>
  <c r="G10" i="21"/>
  <c r="H10" i="21" s="1"/>
  <c r="K9" i="21"/>
  <c r="L9" i="21" s="1"/>
  <c r="G9" i="21"/>
  <c r="H9" i="21" s="1"/>
  <c r="K8" i="21"/>
  <c r="L8" i="21" s="1"/>
  <c r="G8" i="21"/>
  <c r="H8" i="21" s="1"/>
  <c r="K7" i="21"/>
  <c r="L7" i="21" s="1"/>
  <c r="F7" i="21"/>
  <c r="E7" i="21"/>
  <c r="E14" i="21" s="1"/>
  <c r="G14" i="21" l="1"/>
  <c r="H14" i="21" s="1"/>
  <c r="G7" i="21"/>
  <c r="H13" i="21"/>
  <c r="H7" i="21"/>
  <c r="P97" i="20" l="1"/>
  <c r="O48" i="20"/>
  <c r="N48" i="20"/>
  <c r="M48" i="20"/>
  <c r="L48" i="20"/>
  <c r="K48" i="20"/>
  <c r="J48" i="20"/>
  <c r="I48" i="20"/>
  <c r="H48" i="20"/>
  <c r="G48" i="20"/>
  <c r="F48" i="20"/>
  <c r="O47" i="20"/>
  <c r="N47" i="20"/>
  <c r="M47" i="20"/>
  <c r="L47" i="20"/>
  <c r="K47" i="20"/>
  <c r="J47" i="20"/>
  <c r="I47" i="20"/>
  <c r="H47" i="20"/>
  <c r="G47" i="20"/>
  <c r="F47" i="20"/>
  <c r="P46" i="20"/>
  <c r="P45" i="20"/>
  <c r="P42" i="20"/>
  <c r="P41" i="20"/>
  <c r="P40" i="20"/>
  <c r="P39" i="20"/>
  <c r="P38" i="20"/>
  <c r="P37" i="20"/>
  <c r="O30" i="20"/>
  <c r="N30" i="20"/>
  <c r="M30" i="20"/>
  <c r="L30" i="20"/>
  <c r="K30" i="20"/>
  <c r="J30" i="20"/>
  <c r="I30" i="20"/>
  <c r="H30" i="20"/>
  <c r="G30" i="20"/>
  <c r="F30" i="20"/>
  <c r="P30" i="20" s="1"/>
  <c r="O29" i="20"/>
  <c r="N29" i="20"/>
  <c r="M29" i="20"/>
  <c r="L29" i="20"/>
  <c r="K29" i="20"/>
  <c r="J29" i="20"/>
  <c r="I29" i="20"/>
  <c r="H29" i="20"/>
  <c r="G29" i="20"/>
  <c r="F29" i="20"/>
  <c r="P29" i="20" s="1"/>
  <c r="P28" i="20"/>
  <c r="P27" i="20"/>
  <c r="P26" i="20"/>
  <c r="P25" i="20"/>
  <c r="P24" i="20"/>
  <c r="P23" i="20"/>
  <c r="P22" i="20"/>
  <c r="P21" i="20"/>
  <c r="P20" i="20"/>
  <c r="P19" i="20"/>
  <c r="P18" i="20"/>
  <c r="P17" i="20"/>
  <c r="P47" i="20" l="1"/>
  <c r="P48" i="20"/>
  <c r="P49" i="19" l="1"/>
  <c r="O49" i="19"/>
  <c r="N49" i="19"/>
  <c r="M49" i="19"/>
  <c r="L49" i="19"/>
  <c r="K49" i="19"/>
  <c r="J49" i="19"/>
  <c r="I49" i="19"/>
  <c r="H49" i="19"/>
  <c r="G49" i="19"/>
  <c r="F49" i="19"/>
  <c r="O48" i="19"/>
  <c r="N48" i="19"/>
  <c r="M48" i="19"/>
  <c r="L48" i="19"/>
  <c r="K48" i="19"/>
  <c r="J48" i="19"/>
  <c r="I48" i="19"/>
  <c r="H48" i="19"/>
  <c r="G48" i="19"/>
  <c r="F48" i="19"/>
  <c r="P46" i="19"/>
  <c r="P42" i="19"/>
  <c r="P38" i="19"/>
  <c r="P36" i="19"/>
  <c r="P48" i="19" s="1"/>
  <c r="P24" i="19" s="1"/>
  <c r="O22" i="19"/>
  <c r="N22" i="19"/>
  <c r="M22" i="19"/>
  <c r="L22" i="19"/>
  <c r="K22" i="19"/>
  <c r="J22" i="19"/>
  <c r="I22" i="19"/>
  <c r="H22" i="19"/>
  <c r="G22" i="19"/>
  <c r="F22" i="19"/>
  <c r="O21" i="19"/>
  <c r="N21" i="19"/>
  <c r="M21" i="19"/>
  <c r="G21" i="19"/>
  <c r="P20" i="19"/>
  <c r="J19" i="19"/>
  <c r="F19" i="19"/>
  <c r="P19" i="19" s="1"/>
  <c r="P18" i="19"/>
  <c r="P17" i="19"/>
  <c r="P16" i="19"/>
  <c r="K15" i="19"/>
  <c r="K21" i="19" s="1"/>
  <c r="J15" i="19"/>
  <c r="I15" i="19"/>
  <c r="I21" i="19" s="1"/>
  <c r="F15" i="19"/>
  <c r="P15" i="19" s="1"/>
  <c r="P14" i="19"/>
  <c r="P13" i="19"/>
  <c r="P12" i="19"/>
  <c r="M11" i="19"/>
  <c r="L11" i="19"/>
  <c r="L21" i="19" s="1"/>
  <c r="K11" i="19"/>
  <c r="J11" i="19"/>
  <c r="J21" i="19" s="1"/>
  <c r="I11" i="19"/>
  <c r="H11" i="19"/>
  <c r="H21" i="19" s="1"/>
  <c r="F11" i="19"/>
  <c r="F21" i="19" s="1"/>
  <c r="P10" i="19"/>
  <c r="P22" i="19" s="1"/>
  <c r="P9" i="19"/>
  <c r="S61" i="18"/>
  <c r="S60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R57" i="18"/>
  <c r="Q57" i="18"/>
  <c r="P57" i="18"/>
  <c r="O57" i="18"/>
  <c r="S56" i="18"/>
  <c r="R56" i="18"/>
  <c r="Q56" i="18"/>
  <c r="P56" i="18"/>
  <c r="O56" i="18"/>
  <c r="R55" i="18"/>
  <c r="Q55" i="18"/>
  <c r="P55" i="18"/>
  <c r="O55" i="18"/>
  <c r="R54" i="18"/>
  <c r="Q54" i="18"/>
  <c r="P54" i="18"/>
  <c r="O54" i="18"/>
  <c r="R53" i="18"/>
  <c r="Q53" i="18"/>
  <c r="P53" i="18"/>
  <c r="O53" i="18"/>
  <c r="R52" i="18"/>
  <c r="Q52" i="18"/>
  <c r="P52" i="18"/>
  <c r="O52" i="18"/>
  <c r="S51" i="18"/>
  <c r="R51" i="18"/>
  <c r="Q51" i="18"/>
  <c r="P51" i="18"/>
  <c r="O51" i="18"/>
  <c r="R50" i="18"/>
  <c r="Q50" i="18"/>
  <c r="P50" i="18"/>
  <c r="O50" i="18"/>
  <c r="R49" i="18"/>
  <c r="Q49" i="18"/>
  <c r="P49" i="18"/>
  <c r="O49" i="18"/>
  <c r="R48" i="18"/>
  <c r="Q48" i="18"/>
  <c r="P48" i="18"/>
  <c r="O48" i="18"/>
  <c r="R47" i="18"/>
  <c r="Q47" i="18"/>
  <c r="P47" i="18"/>
  <c r="O47" i="18"/>
  <c r="R46" i="18"/>
  <c r="Q46" i="18"/>
  <c r="P46" i="18"/>
  <c r="O46" i="18"/>
  <c r="R45" i="18"/>
  <c r="Q45" i="18"/>
  <c r="P45" i="18"/>
  <c r="O45" i="18"/>
  <c r="S44" i="18"/>
  <c r="R44" i="18"/>
  <c r="Q44" i="18"/>
  <c r="P44" i="18"/>
  <c r="O44" i="18"/>
  <c r="R43" i="18"/>
  <c r="Q43" i="18"/>
  <c r="P43" i="18"/>
  <c r="O43" i="18"/>
  <c r="R42" i="18"/>
  <c r="Q42" i="18"/>
  <c r="P42" i="18"/>
  <c r="O42" i="18"/>
  <c r="R41" i="18"/>
  <c r="Q41" i="18"/>
  <c r="P41" i="18"/>
  <c r="O41" i="18"/>
  <c r="R40" i="18"/>
  <c r="Q40" i="18"/>
  <c r="P40" i="18"/>
  <c r="O40" i="18"/>
  <c r="R39" i="18"/>
  <c r="Q39" i="18"/>
  <c r="P39" i="18"/>
  <c r="O39" i="18"/>
  <c r="R38" i="18"/>
  <c r="Q38" i="18"/>
  <c r="P38" i="18"/>
  <c r="O38" i="18"/>
  <c r="R37" i="18"/>
  <c r="Q37" i="18"/>
  <c r="P37" i="18"/>
  <c r="O37" i="18"/>
  <c r="R36" i="18"/>
  <c r="Q36" i="18"/>
  <c r="P36" i="18"/>
  <c r="O36" i="18"/>
  <c r="R35" i="18"/>
  <c r="Q35" i="18"/>
  <c r="P35" i="18"/>
  <c r="O35" i="18"/>
  <c r="R34" i="18"/>
  <c r="Q34" i="18"/>
  <c r="P34" i="18"/>
  <c r="O34" i="18"/>
  <c r="R33" i="18"/>
  <c r="Q33" i="18"/>
  <c r="P33" i="18"/>
  <c r="O33" i="18"/>
  <c r="R32" i="18"/>
  <c r="Q32" i="18"/>
  <c r="P32" i="18"/>
  <c r="O32" i="18"/>
  <c r="R31" i="18"/>
  <c r="Q31" i="18"/>
  <c r="P31" i="18"/>
  <c r="O31" i="18"/>
  <c r="R30" i="18"/>
  <c r="Q30" i="18"/>
  <c r="P30" i="18"/>
  <c r="O30" i="18"/>
  <c r="R29" i="18"/>
  <c r="Q29" i="18"/>
  <c r="P29" i="18"/>
  <c r="O29" i="18"/>
  <c r="R28" i="18"/>
  <c r="Q28" i="18"/>
  <c r="P28" i="18"/>
  <c r="O28" i="18"/>
  <c r="R27" i="18"/>
  <c r="Q27" i="18"/>
  <c r="P27" i="18"/>
  <c r="O27" i="18"/>
  <c r="R26" i="18"/>
  <c r="Q26" i="18"/>
  <c r="P26" i="18"/>
  <c r="O26" i="18"/>
  <c r="R25" i="18"/>
  <c r="Q25" i="18"/>
  <c r="P25" i="18"/>
  <c r="O25" i="18"/>
  <c r="R24" i="18"/>
  <c r="Q24" i="18"/>
  <c r="P24" i="18"/>
  <c r="O24" i="18"/>
  <c r="R23" i="18"/>
  <c r="Q23" i="18"/>
  <c r="P23" i="18"/>
  <c r="O23" i="18"/>
  <c r="U22" i="18"/>
  <c r="R22" i="18"/>
  <c r="Q22" i="18"/>
  <c r="P22" i="18"/>
  <c r="O22" i="18"/>
  <c r="U21" i="18"/>
  <c r="R21" i="18"/>
  <c r="Q21" i="18"/>
  <c r="P21" i="18"/>
  <c r="O21" i="18"/>
  <c r="R20" i="18"/>
  <c r="Q20" i="18"/>
  <c r="P20" i="18"/>
  <c r="O20" i="18"/>
  <c r="R19" i="18"/>
  <c r="Q19" i="18"/>
  <c r="P19" i="18"/>
  <c r="O19" i="18"/>
  <c r="S18" i="18"/>
  <c r="R18" i="18"/>
  <c r="Q18" i="18"/>
  <c r="P18" i="18"/>
  <c r="O18" i="18"/>
  <c r="R17" i="18"/>
  <c r="Q17" i="18"/>
  <c r="P17" i="18"/>
  <c r="O17" i="18"/>
  <c r="R16" i="18"/>
  <c r="Q16" i="18"/>
  <c r="P16" i="18"/>
  <c r="O16" i="18"/>
  <c r="R15" i="18"/>
  <c r="Q15" i="18"/>
  <c r="P15" i="18"/>
  <c r="O15" i="18"/>
  <c r="R14" i="18"/>
  <c r="Q14" i="18"/>
  <c r="P14" i="18"/>
  <c r="O14" i="18"/>
  <c r="S13" i="18"/>
  <c r="R13" i="18"/>
  <c r="Q13" i="18"/>
  <c r="P13" i="18"/>
  <c r="O13" i="18"/>
  <c r="R12" i="18"/>
  <c r="Q12" i="18"/>
  <c r="P12" i="18"/>
  <c r="O12" i="18"/>
  <c r="R11" i="18"/>
  <c r="Q11" i="18"/>
  <c r="P11" i="18"/>
  <c r="O11" i="18"/>
  <c r="R10" i="18"/>
  <c r="Q10" i="18"/>
  <c r="P10" i="18"/>
  <c r="O10" i="18"/>
  <c r="T9" i="18"/>
  <c r="S9" i="18"/>
  <c r="R9" i="18"/>
  <c r="Q9" i="18"/>
  <c r="P9" i="18"/>
  <c r="O9" i="18"/>
  <c r="R8" i="18"/>
  <c r="Q8" i="18"/>
  <c r="P8" i="18"/>
  <c r="O8" i="18"/>
  <c r="S7" i="18"/>
  <c r="S58" i="18" s="1"/>
  <c r="R7" i="18"/>
  <c r="R58" i="18" s="1"/>
  <c r="Q7" i="18"/>
  <c r="Q58" i="18" s="1"/>
  <c r="P7" i="18"/>
  <c r="P58" i="18" s="1"/>
  <c r="O7" i="18"/>
  <c r="O58" i="18" s="1"/>
  <c r="Q28" i="19" l="1"/>
  <c r="P11" i="19"/>
  <c r="R11" i="19" s="1"/>
  <c r="P21" i="19" l="1"/>
  <c r="P26" i="19" s="1"/>
</calcChain>
</file>

<file path=xl/sharedStrings.xml><?xml version="1.0" encoding="utf-8"?>
<sst xmlns="http://schemas.openxmlformats.org/spreadsheetml/2006/main" count="894" uniqueCount="356">
  <si>
    <t xml:space="preserve">  </t>
  </si>
  <si>
    <t>1.ชื่อสถาบัน :</t>
  </si>
  <si>
    <t xml:space="preserve">2.ประเภทสถาบัน : </t>
  </si>
  <si>
    <t>6.โครงสร้างองค์กร :</t>
  </si>
  <si>
    <t xml:space="preserve">7.โครงสร้างการบริหารงาน : </t>
  </si>
  <si>
    <t>ภาษาไทย :</t>
  </si>
  <si>
    <t xml:space="preserve">ภาษาอังกฤษ : </t>
  </si>
  <si>
    <t xml:space="preserve">               </t>
  </si>
  <si>
    <t xml:space="preserve">                  </t>
  </si>
  <si>
    <t xml:space="preserve">    (    )  อยู่ระหว่างศึกษาเตรียมการ จัดทำ และรับฟังความคิดเห็น หรือพิจารณา ร่าง พ.ร.บ.</t>
  </si>
  <si>
    <t>สถาบันอุดมศึกษาในกำกับ โดยคาดว่าจะเปลี่ยนสถานะภายในปี พ.ศ. ....  (โปรดระบุ)</t>
  </si>
  <si>
    <t xml:space="preserve">        สถาบันอุดมศึกษาในกำกับของรัฐ</t>
  </si>
  <si>
    <t>3. สถานที่หรือพื้นที่ตั้ง :</t>
  </si>
  <si>
    <t>3.1 สถานที่/พื้นที่หลัก :</t>
  </si>
  <si>
    <t>3.2 วิทยาเขต :</t>
  </si>
  <si>
    <t>2. ให้ทำเครื่องหมาย * ท้ายชื่อหน่วยงานที่เป็นส่วนงานภายใน หากเป็นส่วนราชการไม่ต้องทำเครื่องหมาย</t>
  </si>
  <si>
    <t xml:space="preserve">  หมายเหตุ :</t>
  </si>
  <si>
    <t xml:space="preserve"> 1. ตั้งแต่ระดับสภามหาวิทยาลัย อธิการบดี คณะหรือเทียบเท่า ถึงระดับกองหรือเทียบเท่า</t>
  </si>
  <si>
    <t xml:space="preserve">1) </t>
  </si>
  <si>
    <t xml:space="preserve">2) </t>
  </si>
  <si>
    <t xml:space="preserve">2)  </t>
  </si>
  <si>
    <t xml:space="preserve">3) </t>
  </si>
  <si>
    <t>1)</t>
  </si>
  <si>
    <t>2)</t>
  </si>
  <si>
    <t>3)</t>
  </si>
  <si>
    <t>หัวข้อ</t>
  </si>
  <si>
    <t xml:space="preserve">    3.1 หลักสูตรใหม่ที่คาดว่าจะเปิดดำเนินการ จำนวน … หลักสูตร ได้แก่</t>
  </si>
  <si>
    <t xml:space="preserve">    3.2 หลักสูตรที่คาดว่าจะยุบเลิก จำนวน … หลักสูตร ได้แก่</t>
  </si>
  <si>
    <t>ระดับการศึกษา</t>
  </si>
  <si>
    <t>รวม</t>
  </si>
  <si>
    <t>อนุปริญญา/ปวส.</t>
  </si>
  <si>
    <t>ปริญญาตรี</t>
  </si>
  <si>
    <t>ป.บัณฑิต</t>
  </si>
  <si>
    <t>ปริญญาโท</t>
  </si>
  <si>
    <t>ป.บัณฑิตชั้นสูง</t>
  </si>
  <si>
    <t>ปริญญาเอก</t>
  </si>
  <si>
    <t>คณะ</t>
  </si>
  <si>
    <t>จำนวนอาจารย์ประจำ จำแนกตามคุณวุฒิและตำแหน่งทางวิชาการ (คน)</t>
  </si>
  <si>
    <t>ป.ตรี</t>
  </si>
  <si>
    <t>ป.โท</t>
  </si>
  <si>
    <t>ป.เอก</t>
  </si>
  <si>
    <t>อ.</t>
  </si>
  <si>
    <t>ผศ.</t>
  </si>
  <si>
    <t>รศ.</t>
  </si>
  <si>
    <t>ศ.</t>
  </si>
  <si>
    <t xml:space="preserve">    หน่วย: คน</t>
  </si>
  <si>
    <t xml:space="preserve">  หน่วย : บาท</t>
  </si>
  <si>
    <t>พันธกิจ</t>
  </si>
  <si>
    <t>ประเภทงบประมาณ</t>
  </si>
  <si>
    <t>1. การผลิตบัณฑิต</t>
  </si>
  <si>
    <t>2. การวิจัย</t>
  </si>
  <si>
    <t>3. การบริการวิชาการ</t>
  </si>
  <si>
    <t>ประเภทงานวิจัย</t>
  </si>
  <si>
    <t>1.ผลงานวิจัยเชิงพาณิชย์</t>
  </si>
  <si>
    <t xml:space="preserve">  - จำนวน (เรื่อง)</t>
  </si>
  <si>
    <t xml:space="preserve">  - งปม.ที่ใช้ (บาท)</t>
  </si>
  <si>
    <t>2.ผลงานวิจัยเชิงสาธารณะหรือสายรับใช้สังคม (ผลงานวิจัยส่งประโยชน์ถึงผู้รับบริการแล้ว)</t>
  </si>
  <si>
    <t>3.งานวิจัยพื้นฐาน (เน้นการตีพิมพ์เผยแพร่ ยังไม่เกิดผลในเชิงพาณิชย์และเชิงสาธารณะ)</t>
  </si>
  <si>
    <t>หมายเหตุ : งบประมาณที่ใช้ รวมงบแผ่นดินและเงินรายได้จากแหล่งต่างๆ</t>
  </si>
  <si>
    <t xml:space="preserve">1) วิสัยทัศน์ </t>
  </si>
  <si>
    <t>2) พันธกิจ</t>
  </si>
  <si>
    <t>3) เป้าประสงค์</t>
  </si>
  <si>
    <t>4) ยุทธศาสตร์</t>
  </si>
  <si>
    <t>5) อัตลักษณ์</t>
  </si>
  <si>
    <t>7) พื้นที่ให้บริการ</t>
  </si>
  <si>
    <t xml:space="preserve">         1) ชื่อหลักสูตร/ปีที่คาดว่าจะเปิดสอนและเป้าหมายรับเฉลี่ยต่อปี</t>
  </si>
  <si>
    <t xml:space="preserve">         2) ชื่อหลักสูตร/ปีที่คาดว่าจะเปิดสอนและเป้าหมายรับเฉลี่ยต่อปี</t>
  </si>
  <si>
    <t xml:space="preserve">         1) ชื่อหลักสูตร/ปีที่คาดว่าจะยุบเลิก</t>
  </si>
  <si>
    <t xml:space="preserve">         2) ชื่อหลักสูตร/ปีที่คาดว่าจะยุบเลิก</t>
  </si>
  <si>
    <t xml:space="preserve">      </t>
  </si>
  <si>
    <t xml:space="preserve"> หน่วย : หลักสูตร</t>
  </si>
  <si>
    <t xml:space="preserve">    หน่วย : หลักสูตร</t>
  </si>
  <si>
    <t xml:space="preserve"> หน่วย: คน</t>
  </si>
  <si>
    <t>งบแผ่นดิน
(1)</t>
  </si>
  <si>
    <t>เงินรายได้
(2)</t>
  </si>
  <si>
    <t>งบแผ่นดิน 
(5)</t>
  </si>
  <si>
    <t>เงินรายได้ 
(6)</t>
  </si>
  <si>
    <t>จัดทำโดย</t>
  </si>
  <si>
    <t>(……………………………………………………………………..)</t>
  </si>
  <si>
    <t>ตำแหน่ง …………………………………………………………………….</t>
  </si>
  <si>
    <t>เบอร์โทรศัพท์ ……………………………………………………………</t>
  </si>
  <si>
    <t>เบอร์มือถือ ……………………………………………………………….</t>
  </si>
  <si>
    <t>รับรองความถูกต้องโดย</t>
  </si>
  <si>
    <t>อธิการบดีมหาวิทยาลัย …………………..…………………………..</t>
  </si>
  <si>
    <t>สาขาวิชา/
ศูนย์/สำนัก</t>
  </si>
  <si>
    <t>จำนวนบัณฑิต
(คน)</t>
  </si>
  <si>
    <t>โครงการพลิกโฉมระบบการอุดมศึกษาของประเทศไทย (Reinventing University System)</t>
  </si>
  <si>
    <t>ส่วนที่ 1</t>
  </si>
  <si>
    <t>2. ให้จัดทำเป็นแผนเต็มปี</t>
  </si>
  <si>
    <t>1. ให้รวมทุกแผนงานของหน่วยงานด้วย</t>
  </si>
  <si>
    <r>
      <rPr>
        <b/>
        <u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:</t>
    </r>
    <r>
      <rPr>
        <sz val="16"/>
        <rFont val="TH SarabunPSK"/>
        <family val="2"/>
      </rPr>
      <t xml:space="preserve"> </t>
    </r>
  </si>
  <si>
    <t>2. กิจกรรม......(ชื่อกิจกรรม)...........</t>
  </si>
  <si>
    <t>1. กิจกรรม......(ชื่อกิจกรรม)...........</t>
  </si>
  <si>
    <t>(ระบุตัวชี้วัดเชิง............)</t>
  </si>
  <si>
    <t>ผลผลิต/โครงการที่ 2 ...................................</t>
  </si>
  <si>
    <t>ผลผลิต/โครงการที่ 1 ...................................</t>
  </si>
  <si>
    <t>ยอดรวมทั้งสิ้น</t>
  </si>
  <si>
    <t>งบประมาณ</t>
  </si>
  <si>
    <t>เป้าหมาย</t>
  </si>
  <si>
    <t>ตัวชี้วัด/กิจกรรม</t>
  </si>
  <si>
    <t>ไตรมาส 4 (ก.ค.-ก.ย.)</t>
  </si>
  <si>
    <t>ไตรมาส 3 (เม.ย.-มิ.ย.)</t>
  </si>
  <si>
    <t>ไตรมาส 2 (ม.ค.-มี.ค.)</t>
  </si>
  <si>
    <t>ไตรมาส 1 (ต.ค.-ธ.ค.)</t>
  </si>
  <si>
    <t>รวมทั้งสิ้น</t>
  </si>
  <si>
    <t>หน่วยนับ</t>
  </si>
  <si>
    <t>แผนงาน/ผลผลิต/โครงการ</t>
  </si>
  <si>
    <t xml:space="preserve">          หน่วย : ล้านบาท (ทศนิยม 4 ตำแหน่ง)</t>
  </si>
  <si>
    <t>แผนการปฏิบัติงานและแผนการใช้จ่ายงบประมาณรายจ่ายประจำปีงบประมาณ พ.ศ. 2564</t>
  </si>
  <si>
    <t xml:space="preserve">สถาบัน/มหาวิทยาลัย: </t>
  </si>
  <si>
    <t xml:space="preserve">   1.1 รายการ.....(ชื่อรายการ) ......</t>
  </si>
  <si>
    <t xml:space="preserve">   1.2 รายการ.....(ชื่อรายการ) ......</t>
  </si>
  <si>
    <t xml:space="preserve">   1.3 รายการ.....(ชื่อรายการ) ......</t>
  </si>
  <si>
    <t xml:space="preserve">เป้าหมายเชิงยุทธศาสตร์: </t>
  </si>
  <si>
    <t xml:space="preserve">   2.1 รายการ.....(ชื่อรายการ) ......</t>
  </si>
  <si>
    <t xml:space="preserve">   2.2 รายการ.....(ชื่อรายการ) ......</t>
  </si>
  <si>
    <t xml:space="preserve">   2.3 รายการ.....(ชื่อรายการ) ......</t>
  </si>
  <si>
    <t>แผนงาน โครงการพลิกโฉมระบบการอุดมศึกษาของประเทศไทย (Reinventing university system)</t>
  </si>
  <si>
    <t>กระทรวง: กระทรวงการอุดมศึกษา วิทยาศาสตร์ วิจัยและนวัตกรรม</t>
  </si>
  <si>
    <t>ปี 2564</t>
  </si>
  <si>
    <t>ปีงบประมาณ พ.ศ. 2564 - 2566 (3 ปี)</t>
  </si>
  <si>
    <t>แผนงาน: การพลิกโฉมระบบการอุดมศึกษาของประเทศไทย
(Reinventing university system)</t>
  </si>
  <si>
    <t>ปีงบประมาณ พ.ศ. 2567 - 2570</t>
  </si>
  <si>
    <t>ปี 2565</t>
  </si>
  <si>
    <t>ปี 2566</t>
  </si>
  <si>
    <t>ปี 2567</t>
  </si>
  <si>
    <t>ปี2568</t>
  </si>
  <si>
    <t>ปี 2569</t>
  </si>
  <si>
    <t>ปี2570</t>
  </si>
  <si>
    <t xml:space="preserve"> แผนการปฏิบัติงานและแผนการใช้จ่ายงบประมาณ ปีงบประมาณ พ.ศ. 2564 - 2570</t>
  </si>
  <si>
    <t>ผลผลิต/โครงการที่ 1:
……………………………………………………….</t>
  </si>
  <si>
    <t>ผลผลิต/โครงการที่ 2:
……………………………………………………….</t>
  </si>
  <si>
    <t>ผลผลิต/โครงการที่ 3:
……………………………………………………….</t>
  </si>
  <si>
    <t>ผลผลิต/โครงการที่ 4:
……………………………………………………….</t>
  </si>
  <si>
    <t>ผลผลิต/โครงการที่ 5:
……………………………………………………….</t>
  </si>
  <si>
    <t>ยุทธศาสตร์การจัดสรรงบประมาณรายจ่ายประจำปี
(ระบุ แผนงาน / โครงการ)</t>
  </si>
  <si>
    <t>คำชี้แจง :</t>
  </si>
  <si>
    <t xml:space="preserve">ข้อมูลพื้นฐาน </t>
  </si>
  <si>
    <t>ส่วนที่ 2</t>
  </si>
  <si>
    <t xml:space="preserve">
</t>
  </si>
  <si>
    <t xml:space="preserve">2. กำหนดจุดเด่นหรือความเชี่ยวชาญของสถาบันอุดมศึกษา </t>
  </si>
  <si>
    <r>
      <rPr>
        <b/>
        <sz val="14"/>
        <rFont val="TH SarabunPSK"/>
        <family val="2"/>
      </rPr>
      <t xml:space="preserve">  2.1 ด้านการเรียนการสอน</t>
    </r>
    <r>
      <rPr>
        <sz val="14"/>
        <rFont val="TH SarabunPSK"/>
        <family val="2"/>
      </rPr>
      <t xml:space="preserve"> (เรียงลำดับตามจุดเด่นหรือความเชี่ยวชาญ โดยลำดับ 1 สำคัญที่สุด)</t>
    </r>
  </si>
  <si>
    <r>
      <rPr>
        <b/>
        <sz val="14"/>
        <rFont val="TH SarabunPSK"/>
        <family val="2"/>
      </rPr>
      <t xml:space="preserve">  2.3 ด้านการบริการวิชาการ</t>
    </r>
    <r>
      <rPr>
        <sz val="14"/>
        <rFont val="TH SarabunPSK"/>
        <family val="2"/>
      </rPr>
      <t xml:space="preserve"> (เรียงลำดับตามจุดเด่นหรือความเชี่ยวชาญ โดยลำดับ 1 สำคัญที่สุด)</t>
    </r>
  </si>
  <si>
    <r>
      <t xml:space="preserve">  </t>
    </r>
    <r>
      <rPr>
        <b/>
        <sz val="14"/>
        <rFont val="TH SarabunPSK"/>
        <family val="2"/>
      </rPr>
      <t>2.4 ด้านการทำนุบำรุงศิลปวัฒนธรรม</t>
    </r>
    <r>
      <rPr>
        <sz val="14"/>
        <rFont val="TH SarabunPSK"/>
        <family val="2"/>
      </rPr>
      <t xml:space="preserve"> (เรียงลำดับตามจุดเด่นหรือความเชี่ยวชาญ โดยลำดับ 1 สำคัญที่สุด)</t>
    </r>
  </si>
  <si>
    <t xml:space="preserve">  2.5 ด้านอื่นๆ (โปรดระบุ) </t>
  </si>
  <si>
    <t xml:space="preserve">    3.1 ข้อมูลทั่วไป</t>
  </si>
  <si>
    <t>3.2 จำนวนหลักสูตรที่เปิดดำเนินการ</t>
  </si>
  <si>
    <t>หลัง Reinvent (พ.ศ.2570)</t>
  </si>
  <si>
    <t>3.3.1 นักศึกษาไทย</t>
  </si>
  <si>
    <t xml:space="preserve">  3.3.2 นักศึกษาต่างชาติ</t>
  </si>
  <si>
    <t xml:space="preserve">3.4 สัดส่วนเงินงบแผ่นดิน : เงินรายได้ </t>
  </si>
  <si>
    <t>3.5 สัดส่วนผลงานวิจัยเชิงพาณิชย์ : งานวิจัยเชิงสาธารณะหรือสายรับใช้สังคม : อื่นๆ</t>
  </si>
  <si>
    <t>4. การทำนุบำรุงศิลปวัฒนธรรม</t>
  </si>
  <si>
    <t>ส่วนที่ 3</t>
  </si>
  <si>
    <t xml:space="preserve">แบบฟอร์มฉบับนี้ มี 3 ส่วน ดังนี้
ส่วนที่ 1: ข้อมูลพื้นฐาน   ส่วนที่ 2: ข้อมูลการประเมินตนเอง 
ส่วนที่ 3: ประกอบด้วย  (3.1) ข้อมูลแผนงาน/กิจกรรม/โครงการ ภาพรวม ปีงบประมาณ 2564 - 2570  และ (3.2) แผนงาน/โครงการ ปีงบประมาณ พ.ศ. 2564 - 2566 (แบบละเอียด) </t>
  </si>
  <si>
    <t>ตัวชี้วัดที่ 1: ………………………………………………</t>
  </si>
  <si>
    <t>แผนการปฏิบัติงานและแผนการใช้จ่ายงบประมาณรายจ่ายประจำปีงบประมาณ พ.ศ. 2565</t>
  </si>
  <si>
    <t>คำชี้แจง</t>
  </si>
  <si>
    <t>(เหตุผลความจำเป็น</t>
  </si>
  <si>
    <t>และประโยชน์ที่จะได้รับ)</t>
  </si>
  <si>
    <t>แผนการปฏิบัติงานและแผนการใช้จ่ายงบประมาณรายจ่ายประจำปีงบประมาณ พ.ศ. 2566</t>
  </si>
  <si>
    <t>คำอธิบาย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</si>
  <si>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</si>
  <si>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</si>
  <si>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</si>
  <si>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</si>
  <si>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</si>
  <si>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</si>
  <si>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</si>
  <si>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</si>
  <si>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</si>
  <si>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</si>
  <si>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Education (การศึกษา)</t>
  </si>
  <si>
    <t>Arts and humanities (ศิลปะและมนุษย์)</t>
  </si>
  <si>
    <t>Social sciences, journalism and information (สังคมศาสตร์ , วารสารศาสตร์และ สารสนเทศ)</t>
  </si>
  <si>
    <t>Business administration and law (การบริหารธุรกิจและ กฎหมาย)</t>
  </si>
  <si>
    <t>Natural sciences, mathematics and statistics (วิทยาศาสตร์ ธรรมชาติ, คณิตศาสตร์และสถิติ)</t>
  </si>
  <si>
    <t>Information and Communication Technologies (ICTs) (เทคโนโลยีสารสนเทศและ การสื่อสาร)</t>
  </si>
  <si>
    <t>Engineering, manufacturing and construction (วิศวกรรม, อุตสาหกรรมและการ ก่อสร้าง)</t>
  </si>
  <si>
    <t>Agriculture, forestry, fisheries and veterinary (เกษตรศาสตร์ วนศาสตร์ การประมงและสัตวแพทย์)</t>
  </si>
  <si>
    <t>Health and welfare (สุขภาพและสวัสดิการ)</t>
  </si>
  <si>
    <t>Services (งานบริการ)</t>
  </si>
  <si>
    <t>1. แบ่งกลุ่มสาขาตามระบบของ ISCED 2013 ดังนี้</t>
  </si>
  <si>
    <t>3.รายละเอียดจำนวนหลักสูตรที่เปลี่ยนแปลงในช่วง พ.ศ. 2562-2570 ประกอบด้วย</t>
  </si>
  <si>
    <t>กลุ่ม 01</t>
  </si>
  <si>
    <t>กลุ่ม 02</t>
  </si>
  <si>
    <t>กลุ่ม 03</t>
  </si>
  <si>
    <t>กลุ่ม 04</t>
  </si>
  <si>
    <t>กลุ่ม 05</t>
  </si>
  <si>
    <t>กลุ่ม 06</t>
  </si>
  <si>
    <t>กลุ่ม 07</t>
  </si>
  <si>
    <t>กลุ่ม 08</t>
  </si>
  <si>
    <t>กลุ่ม 09</t>
  </si>
  <si>
    <t>กลุ่ม 10</t>
  </si>
  <si>
    <t>3.2.1 ภาพรวม</t>
  </si>
  <si>
    <t>ปีงบประมาณ</t>
  </si>
  <si>
    <t>ปี พ.ศ. 2562</t>
  </si>
  <si>
    <t>3.2.2 หลักสูตรภาษาไทย</t>
  </si>
  <si>
    <t>3.2.3 หลักสูตรภาษาต่างประเทศ เช่น หลักสูตรนานาชาติ หลักสูตรสองภาษา ฯลฯ</t>
  </si>
  <si>
    <t>3.2.4 หลักสูตร Non Degree/Non age group/Training Course หรือหลักสูตรที่ภาคเอกชน มีความต้องการ ฯลฯ</t>
  </si>
  <si>
    <t>ปีงบประมาณ พ.ศ.2562</t>
  </si>
  <si>
    <t>รวม (3)
  = (1)+(2)</t>
  </si>
  <si>
    <t>ร้อยละ (4)
= (1)x100/(3)</t>
  </si>
  <si>
    <t>รวม (7)
 = (5)+(6)</t>
  </si>
  <si>
    <t>ร้อยละ (8)
 = (5)x100/(7)</t>
  </si>
  <si>
    <t>หลัง Reinvent (ปีงบประมาณ พ.ศ.2570)</t>
  </si>
  <si>
    <t>3.6 จำนวนอาจารย์ประจำ</t>
  </si>
  <si>
    <t>Global &amp; frontier Research Strategic intent Universities</t>
  </si>
  <si>
    <t>มหาวิทยาลัยมุ่งเน้น
เชิงกลยุทธ์ด้านวิจัย
ขั้นแนวหน้าของโลก</t>
  </si>
  <si>
    <t>มหาวิทยาลัยมุ่งเน้นเชิงกลยุทธ์ด้านสร้างผู้ประกอบการและนวัตกรรม</t>
  </si>
  <si>
    <t>Area Based &amp; Community Strategic intent Universities</t>
  </si>
  <si>
    <t>มหาวิทยาลัยมุ่งเน้นเชิงกลยุทธ์เชิงพื้นที่และชุมชนท้องถิ่น</t>
  </si>
  <si>
    <t>1. ความประสงค์ในการเลือกกลุ่มยุทธศาสตร์</t>
  </si>
  <si>
    <t>ปีงบประมาณ 2562</t>
  </si>
  <si>
    <t>3. ข้อมูลที่เกี่ยวข้องของสถาบันอุดมศึกษา ก่อนและหลัง Reinvent (พ.ศ.2570)</t>
  </si>
  <si>
    <t xml:space="preserve">    (    )  อยู่ระหว่างพิจารณาการปรับเปลี่ยนในรูปแบบอื่น ๆ (โปรดระบุ)...............................................................</t>
  </si>
  <si>
    <t>4.วิสัยทัศน์ :</t>
  </si>
  <si>
    <t>5.พันธกิจ :</t>
  </si>
  <si>
    <t>ยังไม่ประสงค์เลือกกลุ่มยุทธศาสตร์</t>
  </si>
  <si>
    <t>สถานะปัจจุบัน (ปีงบประมาณ พ.ศ. 2562)</t>
  </si>
  <si>
    <t>ข้อมูลเชิงประจักษ์ที่แสดงจุดเด่น</t>
  </si>
  <si>
    <t>ข้อมูลเชิงประจักษ์ที่สะท้อนความสำเร็จ</t>
  </si>
  <si>
    <r>
      <t xml:space="preserve">  </t>
    </r>
    <r>
      <rPr>
        <b/>
        <sz val="14"/>
        <rFont val="TH SarabunPSK"/>
        <family val="2"/>
      </rPr>
      <t>2.2 ด้านการวิจัย</t>
    </r>
    <r>
      <rPr>
        <sz val="14"/>
        <rFont val="TH SarabunPSK"/>
        <family val="2"/>
      </rPr>
      <t xml:space="preserve"> (เรียงลำดับตามจุดเด่นหรือความเชี่ยวชาญ โดยลำดับ 1 สำคัญที่สุด)</t>
    </r>
  </si>
  <si>
    <t xml:space="preserve">4) </t>
  </si>
  <si>
    <t xml:space="preserve">5) </t>
  </si>
  <si>
    <t>6) แผนงานหรือโครงการหลักในการพัฒนามหาวิทยาลัย</t>
  </si>
  <si>
    <t>ปัจจุบัน (ปีงบประมาณ พ.ศ. 2563)</t>
  </si>
  <si>
    <t xml:space="preserve"> 9) สิ่งที่จะพัฒนาให้เกิดขึ้นใหม่ ระหว่างปีงบประมาณ พ.ศ. 2563 - 2570 (ถ้ามี)</t>
  </si>
  <si>
    <t>รายการ</t>
  </si>
  <si>
    <t>ทรัพยากรที่ต้องใช้</t>
  </si>
  <si>
    <t xml:space="preserve"> 10) สิ่งที่จะขยายผลหรือต่อยอด ระหว่างปีงบประมาณ พ.ศ. 2563 - 2570 (ถ้ามี)</t>
  </si>
  <si>
    <t xml:space="preserve"> 11) สิ่งที่จะลดทอนหรือกระชับการดำเนินการ ระหว่างปีงบประมาณ พ.ศ. 2563 - 2570 (ถ้ามี)</t>
  </si>
  <si>
    <t xml:space="preserve"> 12) สิ่งที่จะยกเลิกหรือยุติการดำเนินการ ระหว่างปีงบประมาณ พ.ศ. 2563 - 2570 (ถ้ามี)</t>
  </si>
  <si>
    <t>ทรัพยากรที่ประหยัดได้</t>
  </si>
  <si>
    <t xml:space="preserve">3.3 จำนวนนักศึกษาปัจจุบัน (ปีการศึกษา 2562) เทียบกับเป้าหมายการรับนักศึกษาในปีการศึกษา 2570  จำแนกตามสถานที่ตั้งหลัก/วิทยาเขต/ศูนย์การศึกษานอกที่ตั้ง ฯลฯ  </t>
  </si>
  <si>
    <t xml:space="preserve">2. จำนวนหลักสูตรต้องสอดคล้องกับเกณฑ์มาตรฐานหลักสูตรระดับปริญญาตรี </t>
  </si>
  <si>
    <t xml:space="preserve">   และบัณฑิตศึกษา พ.ศ.2558      </t>
  </si>
  <si>
    <t>Technology/ Innovation Strategic intent Universities</t>
  </si>
  <si>
    <t xml:space="preserve"> แผนการผลักดันมหาวิทยาลัย
</t>
  </si>
  <si>
    <t xml:space="preserve"> แผนการผลักดันมหาวิทยาลัย (ต่อ)</t>
  </si>
  <si>
    <t>มหาวิทยาลัยราชภัฏสกลนคร</t>
  </si>
  <si>
    <t>Sakon Nakhon Rajabhat University</t>
  </si>
  <si>
    <r>
      <t xml:space="preserve">    ( </t>
    </r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 )  ยังคงสถานะเดิมภายใน 15 ปี (พ.ศ. 2563 - 2570)</t>
    </r>
  </si>
  <si>
    <r>
      <rPr>
        <sz val="14"/>
        <color theme="1"/>
        <rFont val="Wingdings 2"/>
        <family val="1"/>
        <charset val="2"/>
      </rPr>
      <t>R</t>
    </r>
    <r>
      <rPr>
        <sz val="14"/>
        <color theme="1"/>
        <rFont val="TH SarabunPSK"/>
        <family val="2"/>
      </rPr>
      <t xml:space="preserve">  สถาบันอุดมศึกษาในสังกัดของรัฐ โดยคาดว่า</t>
    </r>
  </si>
  <si>
    <t>ตั้งอยู่เลขที่ 680 หมู่ที่ 11 ถนนนิตโย ตำบลธาตุเชิงชุม อำเภอเมือง จังหวัดสกลนคร 47000</t>
  </si>
  <si>
    <t xml:space="preserve"> -</t>
  </si>
  <si>
    <t>1. ผลิตบัณฑิตที่มีคุณภาพและคุณธรรม</t>
  </si>
  <si>
    <t>2. สร้างสรรค์งานวิจัยและนวัตกรรม เพื่อพัฒนาองค์ความรู้ และถ่ายทอดสู่การพัฒนาท้องถิ่น</t>
  </si>
  <si>
    <t>3. ทำนุบำรุงศิลปวัฒนธรรม อนุรักษ์ทรัพยากรธรรมชาติและสิ่งแวดล้อม</t>
  </si>
  <si>
    <t>4. พัฒนาเครือข่ายการเรียนรู้</t>
  </si>
  <si>
    <t>5. บริหารจัดการให้มีคุณภาพ</t>
  </si>
  <si>
    <t>มหาวิทยาลัยราชภัฏสกลนครเป็นแหล่งสรรพวิชาบนพื้นฐานการบริหารจัดการตามหลักธรรมาภิบาล</t>
  </si>
  <si>
    <r>
      <rPr>
        <b/>
        <sz val="14"/>
        <color theme="1"/>
        <rFont val="TH SarabunPSK"/>
        <family val="2"/>
      </rPr>
      <t>คำอธิบายวิสัยทัศน์</t>
    </r>
    <r>
      <rPr>
        <sz val="14"/>
        <color theme="1"/>
        <rFont val="TH SarabunPSK"/>
        <family val="2"/>
      </rPr>
      <t xml:space="preserve">
                     หมายถึง ความหลากหลายของศาสตร์หรือองค์ความรู้ที่มหาวิทยาลัยราชภัฏสกลนครมีความพร้อมในการจัดการศึกษาและตอบสนองต่อความต้องการของชุมชนท้องถิ่น ระดับชาติ และระดับสากล</t>
    </r>
  </si>
  <si>
    <t xml:space="preserve">     มหาวิทยาลัยราชภัฏสกลนครเป็นแหล่งสรรพวิชาบนพื้นฐานการบริหารจัดการตามหลักธรรมาภิบาล</t>
  </si>
  <si>
    <r>
      <rPr>
        <b/>
        <sz val="14"/>
        <rFont val="TH SarabunPSK"/>
        <family val="2"/>
      </rPr>
      <t>คำอธิบายวิสัยทัศน์</t>
    </r>
    <r>
      <rPr>
        <sz val="14"/>
        <rFont val="TH SarabunPSK"/>
        <family val="2"/>
      </rPr>
      <t xml:space="preserve">
 หมายถึง ความหลากหลายของศาสตร์หรือองค์ความรู้ที่มหาวิทยาลัยราชภัฏสกลนครมีความพร้อมในการจัดการศึกษาและตอบสนองต่อความต้องการของชุมชนท้องถิ่นระดับชาติ และระดับสากล</t>
    </r>
  </si>
  <si>
    <t xml:space="preserve">1.1 บัณฑิตครูมีมาตรฐานวิชาชีพและมีคุณภาพตามมาตรฐานวิชาชีพ
1.2 ครูและบุคลากรทางการศึกษามีความเชี่ยวชาญ
และมีคุณภาพตามมาตรฐานวิชาชีพ
</t>
  </si>
  <si>
    <t xml:space="preserve">2.1 นักศึกษา บัณฑิต และประชาชน ได้รับการพัฒนาศักยภาพและทักษะวิชาชีพตามมาตรฐาน
2.2 บัณฑิตเป็นคนดีมีจิตสาธารณะ
2.3 อาจารย์ได้รับการพัฒนาศักยภาพทั้งด้านคุณวุฒิการศึกษา ตำแหน่งทางวิชาการ และสมรรถนะวิชาชีพ
</t>
  </si>
  <si>
    <t xml:space="preserve">3.1 มีผลงานวิจัย งานสร้างสรรค์และนวัตกรรม ที่มีคุณค่าต่อสังคมและได้รับการยอมรับในระดับสากล
3.2 ท้องถิ่นมีความรู้จากงานวิจัย งานสร้างสรรค์ และนวัตกรรมถ่ายทอดสู่การพัฒนาตนเองอย่างยั่งยืน
3.3 เป็นศูนย์กลางการเรียนรู้ศาสตร์หลากหลายแขนง
ทั้งองค์ความรู้ระดับท้องถิ่นและระดับสากล
</t>
  </si>
  <si>
    <t xml:space="preserve">4.1 มหาวิทยาลัยมีการบริหารจัดการที่ดีมีคุณภาพเป็นไป     ตามหลักธรรมาภิบาล
4.2 บุคลากรของมหาวิทยาลัยมีศักยภาพสูงขึ้น
4.3 การบริหารจัดการเชิงรุก
</t>
  </si>
  <si>
    <t>1. การผลิตบัณฑิตและพัฒนาครูให้มีคุณภาพตามมาตรฐานวิชาชีพ</t>
  </si>
  <si>
    <t>2. การยกระดับคุณภาพการศึกษาสู่ระดับสากล</t>
  </si>
  <si>
    <t>3. การพัฒนาท้องถิ่นอย่างยั่งยืน</t>
  </si>
  <si>
    <t>4. การพัฒนาระบบบริหารจัดการให้มีประสิทธิภาพ</t>
  </si>
  <si>
    <t>บัณฑิตเป็นคนดี มีจิตสาธารณะ และทักษะวิชาชีพ</t>
  </si>
  <si>
    <t>1. จังหวัดสกลนคร</t>
  </si>
  <si>
    <t>2. จังหวัดมุกดาหาร</t>
  </si>
  <si>
    <t>3. จังหวัดนครพนม</t>
  </si>
  <si>
    <t>8) กลไกการกำกับดูแลสถาบัน อุดมศึกษา/
ธรรมาภิบาล</t>
  </si>
  <si>
    <t>1) ผลิตบัณฑิตด้านครุศาสตร์</t>
  </si>
  <si>
    <t>2) ผลิตบัณฑิตด้านบริหารธุรกิจ เช่น บัญชี โลจิสติกส์</t>
  </si>
  <si>
    <t>3) ผลิตบัณฑิตด้านมนุษยศาสตร์และสังคม เช่น ภาษา</t>
  </si>
  <si>
    <t xml:space="preserve">6) </t>
  </si>
  <si>
    <t>4) ผลิตบัณฑิตด้านวิทยาศาสตรและเทคโนโลยี เช่น สาธารณสุข เทคโนโลยีสารสนเทศ</t>
  </si>
  <si>
    <t>5) ผลิตบัณฑิตด้านการเกษตร</t>
  </si>
  <si>
    <t>6) ผลิตบัณฑิตด้านเทคโนโลยีอุตสาหกรรม</t>
  </si>
  <si>
    <t>1) ผลการสอบบรรจุข้าราชการครู ...............</t>
  </si>
  <si>
    <t>2) ภาวะการมีงานทำของบัณฑิต ...............</t>
  </si>
  <si>
    <r>
      <rPr>
        <b/>
        <sz val="14"/>
        <rFont val="TH SarabunPSK"/>
        <family val="2"/>
      </rPr>
      <t xml:space="preserve">หมายเหตุ : </t>
    </r>
    <r>
      <rPr>
        <sz val="14"/>
        <rFont val="TH SarabunPSK"/>
        <family val="2"/>
      </rPr>
      <t>จุดเด่นหรือความเชี่ยวชาญก่อนและหลังอาจมีการเปลี่ยนแปลง เพิ่มขึ้นหรือลดลงได้ตามทิศทางการพัฒนาของสถาบัน</t>
    </r>
  </si>
  <si>
    <t>1. โครงการงบยุทธศาสตร์เพื่อการพัฒนาท้องถิ่น</t>
  </si>
  <si>
    <t>1. การประกันคุณภาพการศึกษา</t>
  </si>
  <si>
    <t>2. การประเมินคุณธรรมและความโปร่งใส</t>
  </si>
  <si>
    <t xml:space="preserve">1) หลักสูตรฝึกอบรมระยะสั้น (short course training)  ที่สอดคล้องกับความต้องการของท้องถิ่น </t>
  </si>
  <si>
    <t>1) Non-degree program</t>
  </si>
  <si>
    <t>2) เครดิตแบงค์</t>
  </si>
  <si>
    <t>3) หลักสูตร 2 ภาษา</t>
  </si>
  <si>
    <t>1) ผู้เชี่ยวชาญ</t>
  </si>
  <si>
    <t>2) อาจารย์ และบุคลากร</t>
  </si>
  <si>
    <t>3) ห้องปฏิบัติการเฉพาะด้าน</t>
  </si>
  <si>
    <t>1) หลัหสูตรที่ไม่ตรงตามความต้องการของตลาด</t>
  </si>
  <si>
    <t>1. ครุศาสตร์</t>
  </si>
  <si>
    <t>1.1 สาขาวิชาการบริหารและพัฒนาการศึกษา</t>
  </si>
  <si>
    <t>1.2 สาขาวิชาวิจัยและประเมินผลการศึกษา</t>
  </si>
  <si>
    <t>1.3 สาขาวิชาหลักสูตรและการสอน</t>
  </si>
  <si>
    <t>1.4 สาขาวิชาการศึกษาปฐมวัย</t>
  </si>
  <si>
    <t>1.5 สาขาวิชาการศึกษาพิเศษ</t>
  </si>
  <si>
    <t>1.6 สาขาวิชาพลศึกษาและวิทยาศาสตร์การกีฬา</t>
  </si>
  <si>
    <t>1.7 สาขาวิชานวัตกรรมและคอมพิวเตอร์ศึกษา</t>
  </si>
  <si>
    <t>1.8 สาขาวิชาจิตวิทยาการศึกษาและการแนะแนว</t>
  </si>
  <si>
    <t>1.9 สาขาวิชาสังคมศึกษา</t>
  </si>
  <si>
    <t>1.10  สาขาวิชาการสอนภาษาอังกฤษ</t>
  </si>
  <si>
    <t>1.11 สาขาวิชาการสอนภาษาไทย</t>
  </si>
  <si>
    <t>1.12 สาขาวิชาวิทยาศาสตร์</t>
  </si>
  <si>
    <t>1.13 สาขาวิชาชีพครู</t>
  </si>
  <si>
    <t>1.14 สาขาวิชาการบริหารการศึกษา(ระดับปริญญาโท)</t>
  </si>
  <si>
    <t>1.15 สาขาวิชาการบริหารการศึกษาและภาวะผู้นำ(ระดับปริญญาเอก)</t>
  </si>
  <si>
    <t>1.16 สาขาวิชาการบริหารการศึกษา(ระดับปริญญาเอก)</t>
  </si>
  <si>
    <t>2. เทคโนโลยี
การเกษตร</t>
  </si>
  <si>
    <t>2.1 สาขาวิชาพืชศาสตร์</t>
  </si>
  <si>
    <t>2.2 สาขาวิชาสัตวศาสตร์</t>
  </si>
  <si>
    <t>2.3 สาขาวิชาการประมง</t>
  </si>
  <si>
    <t>2.4 สาขาวิชาเทคโนโลยีการอาหาร</t>
  </si>
  <si>
    <t>2.5 สาขาวิชาเทคโนโลยีการเกษตร</t>
  </si>
  <si>
    <t>2.6 สาขาวิชาธุรกิจการเกษตร</t>
  </si>
  <si>
    <t>2. เทคโนโลยี
อุตสาหกรรม</t>
  </si>
  <si>
    <t>3.1 สาขาวิชาโยธาและสถาปัตยกรรม</t>
  </si>
  <si>
    <t>3.2  สาขาวิชาเครื่องกลและอุตสาหการ</t>
  </si>
  <si>
    <t>3.3 สาขาวิชาไฟฟ้าและอิเล็กทรอนิกส์</t>
  </si>
  <si>
    <t>4. มนุษยศาสตร์และ
สังคมศาสตร์</t>
  </si>
  <si>
    <t>4.1 สาขาวิชาภาษาต่างประเทศ</t>
  </si>
  <si>
    <t>สังคมศาสตร์</t>
  </si>
  <si>
    <t>4.2 สาขาวิชาภาษาไทย</t>
  </si>
  <si>
    <t>4.3 สาขาวิชาสารสนเทศศาสตร์</t>
  </si>
  <si>
    <t>4.4 สาขาวิชาการท่องเที่ยวและการโรงแรม</t>
  </si>
  <si>
    <t>4.5 สาขาวิชาดนตรี</t>
  </si>
  <si>
    <t>4.6 สาขาวิชาสังคมศาสตร์</t>
  </si>
  <si>
    <t>4.7 สาขาวิชานิติศาสตร์</t>
  </si>
  <si>
    <t>4.8 สาขาวิชาศิลปกรรม</t>
  </si>
  <si>
    <t>4.9 สาขาวิชาพัฒนาชุมชน</t>
  </si>
  <si>
    <t>4.10 สาขาวิชารัฐศาสตร์</t>
  </si>
  <si>
    <t>5. วิทยาการจัดการ</t>
  </si>
  <si>
    <t>5.1 สาขาวิชาการบัญชี</t>
  </si>
  <si>
    <t>5.2 สาขาวิชาเศรษฐศาสตร์ธุรกิจ</t>
  </si>
  <si>
    <t>5.3 สาขาวิชารัฐประศาสนศาสตร์</t>
  </si>
  <si>
    <t>5.4 สาขาวิชาคอมพิวเตอร์ธุรกิจ</t>
  </si>
  <si>
    <t>5.5 สาขาวิชาการบริหารทรัพยากรมนุษย์ และการจัดการทั่วไป</t>
  </si>
  <si>
    <t>5.6 สาขาวิชาการเงินการธนาคาร</t>
  </si>
  <si>
    <t>5.7 สาขาวิชานิเทศศาสตร์</t>
  </si>
  <si>
    <t>5.8 สาขาวิชาการตลาด การจัดการโลจิสติกส์และการค้าปลีก</t>
  </si>
  <si>
    <t>5.9 สาขาวิชาการบริหารการพัฒนา (ปริญญาเอก)</t>
  </si>
  <si>
    <t>6. วิทยาศาสตร์และ
เทคโนโลยี</t>
  </si>
  <si>
    <t>6.1 สาขาวิชาฟิสิกส์</t>
  </si>
  <si>
    <t>6.2 สาขาวิชาเคมี</t>
  </si>
  <si>
    <t>6.3 สาขาวิชาชีววิทยา</t>
  </si>
  <si>
    <t>6.4 สาขาวิชาวิทยาศาสตร์สุขภาพ</t>
  </si>
  <si>
    <t>6.5 สาขาวิชาคณิตศาสตร์และสถิติ</t>
  </si>
  <si>
    <t>6.6 สาขาวิชาคอมพิวเตอร์</t>
  </si>
  <si>
    <t>6.7 สาขาวิชาวิทยาศาสตร์สิ่งแวดล้อม</t>
  </si>
  <si>
    <t>ถูกต้อง</t>
  </si>
  <si>
    <t xml:space="preserve">          1) สถานที่ตั้งหลัก 680 ถนนนิตโย ตำบลฑาตุเชิงชุม อำเภอเมือง จังหวัดสกลนคร</t>
  </si>
  <si>
    <t xml:space="preserve">              1) สถานที่ตั้งหลัก 680 ถนนนิตโย ตำบลธาตุเชิงชุม อำเภอเมือง จังหวัดสกลนคร</t>
  </si>
  <si>
    <r>
      <rPr>
        <b/>
        <sz val="14"/>
        <rFont val="TH SarabunPSK"/>
        <family val="2"/>
      </rPr>
      <t xml:space="preserve">หมายเหตุ : </t>
    </r>
    <r>
      <rPr>
        <sz val="14"/>
        <rFont val="TH SarabunPSK"/>
        <family val="2"/>
      </rPr>
      <t>อาจารย์ประจำ หมายถึง อาจารย์ประจำตามเกณ์มาตรฐานหลักสูตรระดับปริญญาตรีและบัณฑิตศึกษา</t>
    </r>
  </si>
  <si>
    <t>ปีงบประมาณ พ.ศ. 2562</t>
  </si>
  <si>
    <t>หลัง Reinvent (ปีงบประมาณ พ.ศ. 2570)</t>
  </si>
  <si>
    <t>5. บุคลากรภาครัฐ</t>
  </si>
  <si>
    <t>6. ยุทธศาสตร์พัฒนาการศึกษาเพื่อความยั่งยืน</t>
  </si>
  <si>
    <t>7. แผนงานบูรณาการ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</si>
</sst>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6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8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Wingdings 2"/>
      <family val="1"/>
      <charset val="2"/>
    </font>
    <font>
      <sz val="14"/>
      <color theme="1"/>
      <name val="TH SarabunPSK"/>
      <family val="1"/>
      <charset val="2"/>
    </font>
    <font>
      <sz val="11"/>
      <color theme="1"/>
      <name val="Tahoma"/>
      <family val="2"/>
      <scheme val="minor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43" fontId="21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4" xfId="0" applyFont="1" applyBorder="1"/>
    <xf numFmtId="0" fontId="5" fillId="0" borderId="4" xfId="0" applyFont="1" applyBorder="1"/>
    <xf numFmtId="0" fontId="5" fillId="0" borderId="0" xfId="0" applyFont="1" applyBorder="1"/>
    <xf numFmtId="0" fontId="8" fillId="0" borderId="0" xfId="0" applyFont="1"/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2" fillId="0" borderId="0" xfId="0" applyFont="1" applyAlignment="1"/>
    <xf numFmtId="0" fontId="10" fillId="0" borderId="0" xfId="1" applyFont="1"/>
    <xf numFmtId="0" fontId="10" fillId="0" borderId="0" xfId="1" applyFont="1" applyAlignment="1">
      <alignment horizontal="left" indent="2"/>
    </xf>
    <xf numFmtId="0" fontId="10" fillId="0" borderId="0" xfId="1" applyFont="1" applyBorder="1"/>
    <xf numFmtId="0" fontId="10" fillId="0" borderId="11" xfId="1" applyFont="1" applyBorder="1"/>
    <xf numFmtId="0" fontId="10" fillId="0" borderId="11" xfId="1" applyFont="1" applyBorder="1" applyAlignment="1">
      <alignment horizontal="left" indent="2"/>
    </xf>
    <xf numFmtId="0" fontId="10" fillId="0" borderId="0" xfId="1" applyFont="1" applyAlignment="1">
      <alignment wrapText="1"/>
    </xf>
    <xf numFmtId="0" fontId="10" fillId="0" borderId="11" xfId="1" applyFont="1" applyBorder="1" applyAlignment="1">
      <alignment wrapText="1"/>
    </xf>
    <xf numFmtId="0" fontId="11" fillId="0" borderId="11" xfId="1" applyFont="1" applyBorder="1" applyAlignment="1">
      <alignment horizontal="left" wrapText="1" indent="1"/>
    </xf>
    <xf numFmtId="0" fontId="10" fillId="0" borderId="9" xfId="1" applyFont="1" applyBorder="1"/>
    <xf numFmtId="0" fontId="11" fillId="0" borderId="9" xfId="1" applyFont="1" applyBorder="1"/>
    <xf numFmtId="0" fontId="11" fillId="2" borderId="18" xfId="1" applyFont="1" applyFill="1" applyBorder="1"/>
    <xf numFmtId="0" fontId="11" fillId="0" borderId="0" xfId="1" applyFont="1"/>
    <xf numFmtId="0" fontId="11" fillId="0" borderId="19" xfId="1" applyFont="1" applyBorder="1" applyAlignment="1">
      <alignment horizontal="center"/>
    </xf>
    <xf numFmtId="0" fontId="11" fillId="0" borderId="19" xfId="1" applyFont="1" applyBorder="1"/>
    <xf numFmtId="0" fontId="11" fillId="0" borderId="10" xfId="1" applyFont="1" applyBorder="1" applyAlignment="1">
      <alignment horizontal="center"/>
    </xf>
    <xf numFmtId="0" fontId="11" fillId="0" borderId="10" xfId="1" applyFont="1" applyBorder="1"/>
    <xf numFmtId="0" fontId="11" fillId="0" borderId="8" xfId="1" applyFont="1" applyBorder="1" applyAlignment="1">
      <alignment horizontal="centerContinuous"/>
    </xf>
    <xf numFmtId="0" fontId="11" fillId="0" borderId="7" xfId="1" applyFont="1" applyBorder="1" applyAlignment="1">
      <alignment horizontal="centerContinuous"/>
    </xf>
    <xf numFmtId="0" fontId="11" fillId="0" borderId="6" xfId="1" applyFont="1" applyBorder="1" applyAlignment="1">
      <alignment horizontal="centerContinuous"/>
    </xf>
    <xf numFmtId="0" fontId="11" fillId="0" borderId="20" xfId="1" applyFont="1" applyBorder="1" applyAlignment="1">
      <alignment horizontal="center"/>
    </xf>
    <xf numFmtId="0" fontId="10" fillId="0" borderId="0" xfId="1" applyFont="1" applyAlignment="1"/>
    <xf numFmtId="0" fontId="11" fillId="0" borderId="0" xfId="1" applyFont="1" applyAlignment="1"/>
    <xf numFmtId="0" fontId="10" fillId="0" borderId="0" xfId="1" applyFont="1" applyFill="1"/>
    <xf numFmtId="0" fontId="10" fillId="2" borderId="18" xfId="1" applyFont="1" applyFill="1" applyBorder="1"/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13" xfId="0" applyFont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5" fillId="2" borderId="8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indent="1"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14" fillId="2" borderId="7" xfId="0" applyFont="1" applyFill="1" applyBorder="1"/>
    <xf numFmtId="0" fontId="14" fillId="2" borderId="8" xfId="0" applyFont="1" applyFill="1" applyBorder="1"/>
    <xf numFmtId="0" fontId="18" fillId="2" borderId="4" xfId="0" applyFont="1" applyFill="1" applyBorder="1"/>
    <xf numFmtId="0" fontId="18" fillId="2" borderId="6" xfId="0" applyFont="1" applyFill="1" applyBorder="1"/>
    <xf numFmtId="0" fontId="17" fillId="2" borderId="7" xfId="0" applyFont="1" applyFill="1" applyBorder="1"/>
    <xf numFmtId="0" fontId="11" fillId="3" borderId="11" xfId="1" applyFont="1" applyFill="1" applyBorder="1" applyAlignment="1">
      <alignment horizontal="left" vertical="top" wrapText="1" inden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23" xfId="1" applyFont="1" applyBorder="1" applyAlignment="1">
      <alignment horizontal="center"/>
    </xf>
    <xf numFmtId="0" fontId="10" fillId="0" borderId="20" xfId="1" applyFont="1" applyBorder="1"/>
    <xf numFmtId="0" fontId="10" fillId="0" borderId="15" xfId="1" applyFont="1" applyBorder="1"/>
    <xf numFmtId="0" fontId="10" fillId="0" borderId="12" xfId="1" applyFont="1" applyBorder="1" applyAlignment="1">
      <alignment horizontal="left" indent="2"/>
    </xf>
    <xf numFmtId="0" fontId="10" fillId="0" borderId="12" xfId="1" applyFont="1" applyBorder="1"/>
    <xf numFmtId="0" fontId="10" fillId="0" borderId="17" xfId="1" applyFont="1" applyBorder="1"/>
    <xf numFmtId="0" fontId="10" fillId="0" borderId="10" xfId="1" applyFont="1" applyBorder="1" applyAlignment="1">
      <alignment wrapText="1"/>
    </xf>
    <xf numFmtId="0" fontId="6" fillId="0" borderId="13" xfId="1" applyFont="1" applyBorder="1" applyAlignment="1"/>
    <xf numFmtId="0" fontId="10" fillId="2" borderId="10" xfId="1" applyFont="1" applyFill="1" applyBorder="1"/>
    <xf numFmtId="0" fontId="11" fillId="0" borderId="24" xfId="1" applyFont="1" applyBorder="1" applyAlignment="1">
      <alignment horizontal="center"/>
    </xf>
    <xf numFmtId="0" fontId="11" fillId="2" borderId="4" xfId="0" applyFont="1" applyFill="1" applyBorder="1"/>
    <xf numFmtId="0" fontId="4" fillId="2" borderId="4" xfId="0" applyFont="1" applyFill="1" applyBorder="1"/>
    <xf numFmtId="0" fontId="4" fillId="2" borderId="7" xfId="0" applyFont="1" applyFill="1" applyBorder="1" applyAlignment="1">
      <alignment horizontal="left"/>
    </xf>
    <xf numFmtId="0" fontId="16" fillId="2" borderId="7" xfId="0" applyFont="1" applyFill="1" applyBorder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0" fontId="5" fillId="2" borderId="7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0" borderId="21" xfId="0" applyFont="1" applyBorder="1"/>
    <xf numFmtId="0" fontId="6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43" fontId="5" fillId="0" borderId="4" xfId="3" applyFont="1" applyBorder="1"/>
    <xf numFmtId="0" fontId="5" fillId="0" borderId="2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  <xf numFmtId="187" fontId="5" fillId="0" borderId="4" xfId="3" applyNumberFormat="1" applyFont="1" applyBorder="1"/>
    <xf numFmtId="187" fontId="5" fillId="0" borderId="9" xfId="3" applyNumberFormat="1" applyFont="1" applyBorder="1"/>
    <xf numFmtId="0" fontId="22" fillId="0" borderId="0" xfId="0" applyFont="1"/>
    <xf numFmtId="187" fontId="5" fillId="0" borderId="11" xfId="3" applyNumberFormat="1" applyFont="1" applyBorder="1"/>
    <xf numFmtId="0" fontId="6" fillId="0" borderId="23" xfId="0" applyFont="1" applyBorder="1" applyAlignment="1">
      <alignment horizontal="left" vertical="top"/>
    </xf>
    <xf numFmtId="187" fontId="5" fillId="0" borderId="12" xfId="3" applyNumberFormat="1" applyFont="1" applyBorder="1"/>
    <xf numFmtId="0" fontId="23" fillId="0" borderId="0" xfId="0" applyFont="1"/>
    <xf numFmtId="0" fontId="5" fillId="0" borderId="23" xfId="0" applyFont="1" applyBorder="1" applyAlignment="1">
      <alignment horizontal="left" vertical="top" wrapText="1"/>
    </xf>
    <xf numFmtId="0" fontId="6" fillId="0" borderId="20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187" fontId="6" fillId="0" borderId="4" xfId="3" applyNumberFormat="1" applyFont="1" applyBorder="1"/>
    <xf numFmtId="0" fontId="23" fillId="5" borderId="0" xfId="0" applyFont="1" applyFill="1"/>
    <xf numFmtId="187" fontId="5" fillId="0" borderId="0" xfId="0" applyNumberFormat="1" applyFont="1"/>
    <xf numFmtId="0" fontId="11" fillId="2" borderId="6" xfId="0" applyFont="1" applyFill="1" applyBorder="1"/>
    <xf numFmtId="0" fontId="11" fillId="2" borderId="7" xfId="0" applyFont="1" applyFill="1" applyBorder="1"/>
    <xf numFmtId="0" fontId="11" fillId="2" borderId="8" xfId="0" applyFont="1" applyFill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3" xfId="0" applyFont="1" applyBorder="1"/>
    <xf numFmtId="43" fontId="6" fillId="0" borderId="4" xfId="3" applyFont="1" applyBorder="1"/>
    <xf numFmtId="187" fontId="24" fillId="0" borderId="0" xfId="0" applyNumberFormat="1" applyFont="1"/>
    <xf numFmtId="0" fontId="24" fillId="0" borderId="0" xfId="0" applyFont="1"/>
    <xf numFmtId="0" fontId="25" fillId="0" borderId="0" xfId="0" applyFont="1"/>
    <xf numFmtId="187" fontId="24" fillId="0" borderId="0" xfId="3" applyNumberFormat="1" applyFont="1" applyFill="1"/>
    <xf numFmtId="2" fontId="5" fillId="0" borderId="4" xfId="0" applyNumberFormat="1" applyFont="1" applyBorder="1"/>
    <xf numFmtId="2" fontId="6" fillId="0" borderId="4" xfId="0" applyNumberFormat="1" applyFont="1" applyBorder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2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1" fillId="0" borderId="0" xfId="1" applyFont="1" applyAlignment="1">
      <alignment vertical="top" wrapText="1"/>
    </xf>
    <xf numFmtId="0" fontId="13" fillId="0" borderId="0" xfId="1" applyFont="1" applyFill="1" applyAlignment="1">
      <alignment horizontal="center"/>
    </xf>
  </cellXfs>
  <cellStyles count="4">
    <cellStyle name="Normal 2" xfId="1" xr:uid="{00000000-0005-0000-0000-000002000000}"/>
    <cellStyle name="Normal 3" xfId="2" xr:uid="{00000000-0005-0000-0000-000003000000}"/>
    <cellStyle name="จุลภาค" xfId="3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</xdr:row>
      <xdr:rowOff>28575</xdr:rowOff>
    </xdr:from>
    <xdr:to>
      <xdr:col>1</xdr:col>
      <xdr:colOff>257175</xdr:colOff>
      <xdr:row>13</xdr:row>
      <xdr:rowOff>209550</xdr:rowOff>
    </xdr:to>
    <xdr:sp macro="" textlink="">
      <xdr:nvSpPr>
        <xdr:cNvPr id="1028" name="Rounded Rectangle 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628650" y="3667125"/>
          <a:ext cx="23812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91108</xdr:colOff>
      <xdr:row>68</xdr:row>
      <xdr:rowOff>33131</xdr:rowOff>
    </xdr:from>
    <xdr:to>
      <xdr:col>9</xdr:col>
      <xdr:colOff>361610</xdr:colOff>
      <xdr:row>105</xdr:row>
      <xdr:rowOff>66262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id="{32463320-C5FC-4085-BB0C-AEDE59244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08" y="17617109"/>
          <a:ext cx="6548719" cy="8920370"/>
        </a:xfrm>
        <a:prstGeom prst="rect">
          <a:avLst/>
        </a:prstGeom>
      </xdr:spPr>
    </xdr:pic>
    <xdr:clientData/>
  </xdr:twoCellAnchor>
  <xdr:twoCellAnchor editAs="oneCell">
    <xdr:from>
      <xdr:col>0</xdr:col>
      <xdr:colOff>57979</xdr:colOff>
      <xdr:row>28</xdr:row>
      <xdr:rowOff>0</xdr:rowOff>
    </xdr:from>
    <xdr:to>
      <xdr:col>9</xdr:col>
      <xdr:colOff>394194</xdr:colOff>
      <xdr:row>66</xdr:row>
      <xdr:rowOff>82827</xdr:rowOff>
    </xdr:to>
    <xdr:pic>
      <xdr:nvPicPr>
        <xdr:cNvPr id="8" name="รูปภาพ 7">
          <a:extLst>
            <a:ext uri="{FF2B5EF4-FFF2-40B4-BE49-F238E27FC236}">
              <a16:creationId xmlns:a16="http://schemas.microsoft.com/office/drawing/2014/main" id="{790CE58D-D1D9-4610-9191-7E265AB0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9" y="7976152"/>
          <a:ext cx="6614432" cy="92102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7</xdr:row>
      <xdr:rowOff>285750</xdr:rowOff>
    </xdr:from>
    <xdr:to>
      <xdr:col>2</xdr:col>
      <xdr:colOff>85725</xdr:colOff>
      <xdr:row>8</xdr:row>
      <xdr:rowOff>133350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914400" y="1914525"/>
          <a:ext cx="257175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view="pageBreakPreview" topLeftCell="A37" zoomScaleNormal="100" zoomScaleSheetLayoutView="100" workbookViewId="0">
      <selection activeCell="B22" sqref="B22:J22"/>
    </sheetView>
  </sheetViews>
  <sheetFormatPr defaultColWidth="9.125" defaultRowHeight="18.75"/>
  <cols>
    <col min="1" max="1" width="11.25" style="1" customWidth="1"/>
    <col min="2" max="2" width="7.125" style="1" customWidth="1"/>
    <col min="3" max="16384" width="9.125" style="1"/>
  </cols>
  <sheetData>
    <row r="1" spans="1:12" ht="21">
      <c r="A1" s="143" t="s">
        <v>86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84.6" customHeight="1">
      <c r="A2" s="3" t="s">
        <v>136</v>
      </c>
      <c r="B2" s="151" t="s">
        <v>154</v>
      </c>
      <c r="C2" s="152"/>
      <c r="D2" s="152"/>
      <c r="E2" s="152"/>
      <c r="F2" s="152"/>
      <c r="G2" s="152"/>
      <c r="H2" s="152"/>
      <c r="I2" s="152"/>
      <c r="J2" s="152"/>
    </row>
    <row r="3" spans="1:12" ht="21">
      <c r="A3" s="82" t="s">
        <v>87</v>
      </c>
      <c r="B3" s="83" t="s">
        <v>137</v>
      </c>
      <c r="C3" s="84"/>
      <c r="D3" s="48"/>
      <c r="E3" s="48"/>
      <c r="F3" s="48"/>
      <c r="G3" s="48"/>
      <c r="H3" s="48"/>
      <c r="I3" s="48"/>
      <c r="J3" s="49"/>
    </row>
    <row r="4" spans="1:12" ht="9" customHeight="1">
      <c r="A4" s="1" t="s">
        <v>0</v>
      </c>
      <c r="C4" s="2"/>
      <c r="D4" s="2"/>
    </row>
    <row r="5" spans="1:12">
      <c r="A5" s="149" t="s">
        <v>1</v>
      </c>
      <c r="B5" s="149"/>
    </row>
    <row r="6" spans="1:12">
      <c r="A6" s="148" t="s">
        <v>5</v>
      </c>
      <c r="B6" s="148"/>
      <c r="C6" s="146" t="s">
        <v>240</v>
      </c>
      <c r="D6" s="146"/>
      <c r="E6" s="146"/>
      <c r="F6" s="146"/>
      <c r="G6" s="146"/>
      <c r="H6" s="146"/>
      <c r="I6" s="146"/>
      <c r="J6" s="146"/>
    </row>
    <row r="7" spans="1:12">
      <c r="A7" s="148" t="s">
        <v>6</v>
      </c>
      <c r="B7" s="148"/>
      <c r="C7" s="144" t="s">
        <v>241</v>
      </c>
      <c r="D7" s="144"/>
      <c r="E7" s="144"/>
      <c r="F7" s="144"/>
      <c r="G7" s="144"/>
      <c r="H7" s="144"/>
      <c r="I7" s="144"/>
      <c r="J7" s="144"/>
    </row>
    <row r="8" spans="1:12">
      <c r="A8" s="2" t="s">
        <v>2</v>
      </c>
      <c r="H8" s="4"/>
    </row>
    <row r="9" spans="1:12">
      <c r="B9" s="153" t="s">
        <v>243</v>
      </c>
      <c r="C9" s="147"/>
      <c r="D9" s="147"/>
      <c r="E9" s="147"/>
    </row>
    <row r="10" spans="1:12">
      <c r="A10" s="1" t="s">
        <v>7</v>
      </c>
      <c r="B10" s="5" t="s">
        <v>242</v>
      </c>
      <c r="C10" s="5"/>
      <c r="D10" s="5"/>
      <c r="E10" s="5"/>
      <c r="F10" s="5"/>
      <c r="G10" s="5"/>
      <c r="H10" s="5"/>
      <c r="I10" s="5"/>
      <c r="J10" s="5"/>
      <c r="K10" s="4"/>
      <c r="L10" s="4"/>
    </row>
    <row r="11" spans="1:12">
      <c r="A11" s="1" t="s">
        <v>8</v>
      </c>
      <c r="B11" s="147" t="s">
        <v>9</v>
      </c>
      <c r="C11" s="147"/>
      <c r="D11" s="147"/>
      <c r="E11" s="147"/>
      <c r="F11" s="147"/>
      <c r="G11" s="147"/>
      <c r="H11" s="147"/>
      <c r="I11" s="147"/>
      <c r="J11" s="147"/>
      <c r="K11" s="4"/>
      <c r="L11" s="4"/>
    </row>
    <row r="12" spans="1:12">
      <c r="C12" s="147" t="s">
        <v>10</v>
      </c>
      <c r="D12" s="147"/>
      <c r="E12" s="147"/>
      <c r="F12" s="147"/>
      <c r="G12" s="147"/>
      <c r="H12" s="147"/>
      <c r="I12" s="147"/>
      <c r="J12" s="147"/>
      <c r="K12" s="4"/>
      <c r="L12" s="4"/>
    </row>
    <row r="13" spans="1:12">
      <c r="B13" s="147" t="s">
        <v>215</v>
      </c>
      <c r="C13" s="147"/>
      <c r="D13" s="147"/>
      <c r="E13" s="147"/>
      <c r="F13" s="147"/>
      <c r="G13" s="147"/>
      <c r="H13" s="147"/>
      <c r="I13" s="147"/>
      <c r="J13" s="147"/>
      <c r="K13" s="4"/>
      <c r="L13" s="4"/>
    </row>
    <row r="14" spans="1:12">
      <c r="B14" s="1" t="s">
        <v>11</v>
      </c>
      <c r="K14" s="4"/>
      <c r="L14" s="4"/>
    </row>
    <row r="15" spans="1:12">
      <c r="A15" s="149" t="s">
        <v>12</v>
      </c>
      <c r="B15" s="149"/>
      <c r="K15" s="4"/>
      <c r="L15" s="4"/>
    </row>
    <row r="16" spans="1:12">
      <c r="A16" s="150" t="s">
        <v>13</v>
      </c>
      <c r="B16" s="150"/>
      <c r="C16" s="147" t="s">
        <v>244</v>
      </c>
      <c r="D16" s="147"/>
      <c r="E16" s="147"/>
      <c r="F16" s="147"/>
      <c r="G16" s="147"/>
      <c r="H16" s="147"/>
      <c r="I16" s="147"/>
      <c r="J16" s="147"/>
      <c r="K16" s="4"/>
      <c r="L16" s="4"/>
    </row>
    <row r="17" spans="1:12">
      <c r="A17" s="154"/>
      <c r="B17" s="154"/>
      <c r="C17" s="155"/>
      <c r="D17" s="155"/>
      <c r="E17" s="155"/>
      <c r="F17" s="155"/>
      <c r="G17" s="155"/>
      <c r="H17" s="155"/>
      <c r="I17" s="155"/>
      <c r="J17" s="155"/>
      <c r="K17" s="4"/>
      <c r="L17" s="4"/>
    </row>
    <row r="18" spans="1:12">
      <c r="A18" s="2" t="s">
        <v>14</v>
      </c>
      <c r="B18" s="144" t="s">
        <v>245</v>
      </c>
      <c r="C18" s="144"/>
      <c r="D18" s="144"/>
      <c r="E18" s="144"/>
      <c r="F18" s="144"/>
      <c r="G18" s="144"/>
      <c r="H18" s="144"/>
      <c r="I18" s="144"/>
      <c r="J18" s="144"/>
      <c r="K18" s="4"/>
      <c r="L18" s="4"/>
    </row>
    <row r="19" spans="1:12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4"/>
      <c r="L19" s="4"/>
    </row>
    <row r="20" spans="1:12">
      <c r="A20" s="2" t="s">
        <v>216</v>
      </c>
      <c r="B20" s="144" t="s">
        <v>251</v>
      </c>
      <c r="C20" s="144"/>
      <c r="D20" s="144"/>
      <c r="E20" s="144"/>
      <c r="F20" s="144"/>
      <c r="G20" s="144"/>
      <c r="H20" s="144"/>
      <c r="I20" s="144"/>
      <c r="J20" s="144"/>
      <c r="K20" s="4"/>
      <c r="L20" s="4"/>
    </row>
    <row r="21" spans="1:12" ht="57.75" customHeight="1">
      <c r="A21" s="145" t="s">
        <v>252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4"/>
      <c r="L21" s="4"/>
    </row>
    <row r="22" spans="1:12">
      <c r="A22" s="2" t="s">
        <v>217</v>
      </c>
      <c r="B22" s="144" t="s">
        <v>246</v>
      </c>
      <c r="C22" s="144"/>
      <c r="D22" s="144"/>
      <c r="E22" s="144"/>
      <c r="F22" s="144"/>
      <c r="G22" s="144"/>
      <c r="H22" s="144"/>
      <c r="I22" s="144"/>
      <c r="J22" s="144"/>
      <c r="K22" s="4"/>
      <c r="L22" s="4"/>
    </row>
    <row r="23" spans="1:12">
      <c r="A23" s="2"/>
      <c r="B23" s="144" t="s">
        <v>247</v>
      </c>
      <c r="C23" s="144"/>
      <c r="D23" s="144"/>
      <c r="E23" s="144"/>
      <c r="F23" s="144"/>
      <c r="G23" s="144"/>
      <c r="H23" s="144"/>
      <c r="I23" s="144"/>
      <c r="J23" s="144"/>
      <c r="K23" s="4"/>
      <c r="L23" s="4"/>
    </row>
    <row r="24" spans="1:12">
      <c r="A24" s="2"/>
      <c r="B24" s="144" t="s">
        <v>248</v>
      </c>
      <c r="C24" s="144"/>
      <c r="D24" s="144"/>
      <c r="E24" s="144"/>
      <c r="F24" s="144"/>
      <c r="G24" s="144"/>
      <c r="H24" s="144"/>
      <c r="I24" s="144"/>
      <c r="J24" s="144"/>
      <c r="K24" s="4"/>
      <c r="L24" s="4"/>
    </row>
    <row r="25" spans="1:12">
      <c r="A25" s="2"/>
      <c r="B25" s="144" t="s">
        <v>249</v>
      </c>
      <c r="C25" s="144"/>
      <c r="D25" s="144"/>
      <c r="E25" s="144"/>
      <c r="F25" s="144"/>
      <c r="G25" s="144"/>
      <c r="H25" s="144"/>
      <c r="I25" s="144"/>
      <c r="J25" s="144"/>
      <c r="K25" s="4"/>
      <c r="L25" s="4"/>
    </row>
    <row r="26" spans="1:12">
      <c r="A26" s="2"/>
      <c r="B26" s="144" t="s">
        <v>250</v>
      </c>
      <c r="C26" s="144"/>
      <c r="D26" s="144"/>
      <c r="E26" s="144"/>
      <c r="F26" s="144"/>
      <c r="G26" s="144"/>
      <c r="H26" s="144"/>
      <c r="I26" s="144"/>
      <c r="J26" s="144"/>
      <c r="K26" s="4"/>
      <c r="L26" s="4"/>
    </row>
    <row r="27" spans="1:12">
      <c r="A27" s="99"/>
      <c r="B27" s="157"/>
      <c r="C27" s="157"/>
      <c r="D27" s="157"/>
      <c r="E27" s="157"/>
      <c r="F27" s="157"/>
      <c r="G27" s="157"/>
      <c r="H27" s="157"/>
      <c r="I27" s="157"/>
      <c r="J27" s="157"/>
      <c r="K27" s="4"/>
      <c r="L27" s="4"/>
    </row>
    <row r="28" spans="1:12">
      <c r="A28" s="158" t="s">
        <v>3</v>
      </c>
      <c r="B28" s="158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98"/>
      <c r="B29" s="98"/>
      <c r="D29" s="4"/>
      <c r="K29" s="4"/>
      <c r="L29" s="4"/>
    </row>
    <row r="30" spans="1:12">
      <c r="A30" s="98"/>
      <c r="B30" s="98"/>
      <c r="D30" s="4"/>
      <c r="K30" s="4"/>
      <c r="L30" s="4"/>
    </row>
    <row r="31" spans="1:12">
      <c r="A31" s="98"/>
      <c r="B31" s="98"/>
      <c r="D31" s="4"/>
      <c r="K31" s="4"/>
      <c r="L31" s="4"/>
    </row>
    <row r="32" spans="1:12">
      <c r="A32" s="98"/>
      <c r="B32" s="98"/>
      <c r="D32" s="4"/>
      <c r="K32" s="4"/>
      <c r="L32" s="4"/>
    </row>
    <row r="33" spans="1:12">
      <c r="A33" s="98"/>
      <c r="B33" s="98"/>
      <c r="D33" s="4"/>
      <c r="K33" s="4"/>
      <c r="L33" s="4"/>
    </row>
    <row r="34" spans="1:12">
      <c r="A34" s="98"/>
      <c r="B34" s="98"/>
      <c r="D34" s="4"/>
      <c r="K34" s="4"/>
      <c r="L34" s="4"/>
    </row>
    <row r="35" spans="1:12">
      <c r="A35" s="98"/>
      <c r="B35" s="98"/>
      <c r="D35" s="4"/>
      <c r="K35" s="4"/>
      <c r="L35" s="4"/>
    </row>
    <row r="36" spans="1:12">
      <c r="A36" s="98"/>
      <c r="B36" s="98"/>
      <c r="D36" s="4"/>
      <c r="K36" s="4"/>
      <c r="L36" s="4"/>
    </row>
    <row r="37" spans="1:12">
      <c r="A37" s="98"/>
      <c r="B37" s="98"/>
      <c r="D37" s="4"/>
      <c r="K37" s="4"/>
      <c r="L37" s="4"/>
    </row>
    <row r="38" spans="1:12">
      <c r="A38" s="98"/>
      <c r="B38" s="98"/>
      <c r="D38" s="4"/>
      <c r="K38" s="4"/>
      <c r="L38" s="4"/>
    </row>
    <row r="39" spans="1:12">
      <c r="A39" s="98"/>
      <c r="B39" s="98"/>
      <c r="D39" s="4"/>
      <c r="K39" s="4"/>
      <c r="L39" s="4"/>
    </row>
    <row r="40" spans="1:12">
      <c r="A40" s="98"/>
      <c r="B40" s="98"/>
      <c r="D40" s="4"/>
      <c r="K40" s="4"/>
      <c r="L40" s="4"/>
    </row>
    <row r="41" spans="1:12">
      <c r="A41" s="98"/>
      <c r="B41" s="98"/>
      <c r="D41" s="4"/>
      <c r="K41" s="4"/>
      <c r="L41" s="4"/>
    </row>
    <row r="42" spans="1:12">
      <c r="A42" s="98"/>
      <c r="B42" s="98"/>
      <c r="D42" s="4"/>
      <c r="K42" s="4"/>
      <c r="L42" s="4"/>
    </row>
    <row r="43" spans="1:12">
      <c r="A43" s="98"/>
      <c r="B43" s="98"/>
      <c r="D43" s="4"/>
      <c r="K43" s="4"/>
      <c r="L43" s="4"/>
    </row>
    <row r="44" spans="1:12">
      <c r="A44" s="98"/>
      <c r="B44" s="98"/>
      <c r="D44" s="4"/>
      <c r="K44" s="4"/>
      <c r="L44" s="4"/>
    </row>
    <row r="45" spans="1:12">
      <c r="A45" s="98"/>
      <c r="B45" s="98"/>
      <c r="D45" s="4"/>
      <c r="K45" s="4"/>
      <c r="L45" s="4"/>
    </row>
    <row r="46" spans="1:12">
      <c r="A46" s="98"/>
      <c r="B46" s="98"/>
      <c r="D46" s="4"/>
      <c r="K46" s="4"/>
      <c r="L46" s="4"/>
    </row>
    <row r="47" spans="1:12">
      <c r="A47" s="98"/>
      <c r="B47" s="98"/>
      <c r="D47" s="4"/>
      <c r="K47" s="4"/>
      <c r="L47" s="4"/>
    </row>
    <row r="48" spans="1:12">
      <c r="A48" s="98"/>
      <c r="B48" s="98"/>
      <c r="D48" s="4"/>
      <c r="K48" s="4"/>
      <c r="L48" s="4"/>
    </row>
    <row r="49" spans="1:12">
      <c r="A49" s="98"/>
      <c r="B49" s="98"/>
      <c r="D49" s="4"/>
      <c r="K49" s="4"/>
      <c r="L49" s="4"/>
    </row>
    <row r="50" spans="1:12">
      <c r="A50" s="98"/>
      <c r="B50" s="98"/>
      <c r="D50" s="4"/>
      <c r="K50" s="4"/>
      <c r="L50" s="4"/>
    </row>
    <row r="51" spans="1:12">
      <c r="A51" s="98"/>
      <c r="B51" s="98"/>
      <c r="D51" s="4"/>
      <c r="K51" s="4"/>
      <c r="L51" s="4"/>
    </row>
    <row r="52" spans="1:12">
      <c r="A52" s="98"/>
      <c r="B52" s="98"/>
      <c r="D52" s="4"/>
      <c r="K52" s="4"/>
      <c r="L52" s="4"/>
    </row>
    <row r="53" spans="1:12">
      <c r="A53" s="98"/>
      <c r="B53" s="98"/>
      <c r="D53" s="4"/>
      <c r="K53" s="4"/>
      <c r="L53" s="4"/>
    </row>
    <row r="54" spans="1:12">
      <c r="A54" s="98"/>
      <c r="B54" s="98"/>
      <c r="D54" s="4"/>
      <c r="K54" s="4"/>
      <c r="L54" s="4"/>
    </row>
    <row r="55" spans="1:12">
      <c r="A55" s="98"/>
      <c r="B55" s="98"/>
      <c r="D55" s="4"/>
      <c r="K55" s="4"/>
      <c r="L55" s="4"/>
    </row>
    <row r="56" spans="1:12" ht="18.75" customHeight="1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4"/>
      <c r="L56" s="4"/>
    </row>
    <row r="65" spans="1:10">
      <c r="A65" s="1" t="s">
        <v>16</v>
      </c>
      <c r="B65" s="1" t="s">
        <v>17</v>
      </c>
    </row>
    <row r="66" spans="1:10">
      <c r="B66" s="142" t="s">
        <v>15</v>
      </c>
      <c r="C66" s="142"/>
      <c r="D66" s="142"/>
      <c r="E66" s="142"/>
      <c r="F66" s="142"/>
      <c r="G66" s="142"/>
      <c r="H66" s="142"/>
      <c r="I66" s="142"/>
      <c r="J66" s="142"/>
    </row>
    <row r="67" spans="1:10"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2" t="s">
        <v>4</v>
      </c>
      <c r="B68" s="2"/>
      <c r="C68" s="2"/>
    </row>
    <row r="69" spans="1:10">
      <c r="A69" s="97"/>
      <c r="B69" s="97"/>
      <c r="C69" s="97"/>
      <c r="D69" s="97"/>
      <c r="E69" s="97"/>
      <c r="F69" s="97"/>
      <c r="G69" s="97"/>
      <c r="H69" s="97"/>
      <c r="I69" s="97"/>
      <c r="J69" s="97"/>
    </row>
    <row r="70" spans="1:10">
      <c r="A70" s="97"/>
      <c r="B70" s="97"/>
      <c r="C70" s="97"/>
      <c r="D70" s="97"/>
      <c r="E70" s="97"/>
      <c r="F70" s="97"/>
      <c r="G70" s="97"/>
      <c r="H70" s="97"/>
      <c r="I70" s="97"/>
      <c r="J70" s="97"/>
    </row>
    <row r="71" spans="1:10">
      <c r="A71" s="97"/>
      <c r="B71" s="97"/>
      <c r="C71" s="97"/>
      <c r="D71" s="97"/>
      <c r="E71" s="97"/>
      <c r="F71" s="97"/>
      <c r="G71" s="97"/>
      <c r="H71" s="97"/>
      <c r="I71" s="97"/>
      <c r="J71" s="97"/>
    </row>
    <row r="72" spans="1:10">
      <c r="A72" s="97"/>
      <c r="B72" s="97"/>
      <c r="C72" s="97"/>
      <c r="D72" s="97"/>
      <c r="E72" s="97"/>
      <c r="F72" s="97"/>
      <c r="G72" s="97"/>
      <c r="H72" s="97"/>
      <c r="I72" s="97"/>
      <c r="J72" s="97"/>
    </row>
    <row r="73" spans="1:10">
      <c r="A73" s="97"/>
      <c r="B73" s="97"/>
      <c r="C73" s="97"/>
      <c r="D73" s="97"/>
      <c r="E73" s="97"/>
      <c r="F73" s="97"/>
      <c r="G73" s="97"/>
      <c r="H73" s="97"/>
      <c r="I73" s="97"/>
      <c r="J73" s="97"/>
    </row>
    <row r="74" spans="1:10">
      <c r="A74" s="97"/>
      <c r="B74" s="97"/>
      <c r="C74" s="97"/>
      <c r="D74" s="97"/>
      <c r="E74" s="97"/>
      <c r="F74" s="97"/>
      <c r="G74" s="97"/>
      <c r="H74" s="97"/>
      <c r="I74" s="97"/>
      <c r="J74" s="97"/>
    </row>
    <row r="75" spans="1:10">
      <c r="A75" s="97"/>
      <c r="B75" s="97"/>
      <c r="C75" s="97"/>
      <c r="D75" s="97"/>
      <c r="E75" s="97"/>
      <c r="F75" s="97"/>
      <c r="G75" s="97"/>
      <c r="H75" s="97"/>
      <c r="I75" s="97"/>
      <c r="J75" s="97"/>
    </row>
    <row r="76" spans="1:10">
      <c r="A76" s="97"/>
      <c r="B76" s="97"/>
      <c r="C76" s="97"/>
      <c r="D76" s="97"/>
      <c r="E76" s="97"/>
      <c r="F76" s="97"/>
      <c r="G76" s="97"/>
      <c r="H76" s="97"/>
      <c r="I76" s="97"/>
      <c r="J76" s="97"/>
    </row>
    <row r="77" spans="1:10">
      <c r="A77" s="97"/>
      <c r="B77" s="97"/>
      <c r="C77" s="97"/>
      <c r="D77" s="97"/>
      <c r="E77" s="97"/>
      <c r="F77" s="97"/>
      <c r="G77" s="97"/>
      <c r="H77" s="97"/>
      <c r="I77" s="97"/>
      <c r="J77" s="97"/>
    </row>
    <row r="78" spans="1:10">
      <c r="A78" s="97"/>
      <c r="B78" s="97"/>
      <c r="C78" s="97"/>
      <c r="D78" s="97"/>
      <c r="E78" s="97"/>
      <c r="F78" s="97"/>
      <c r="G78" s="97"/>
      <c r="H78" s="97"/>
      <c r="I78" s="97"/>
      <c r="J78" s="97"/>
    </row>
    <row r="79" spans="1:10">
      <c r="A79" s="97"/>
      <c r="B79" s="97"/>
      <c r="C79" s="97"/>
      <c r="D79" s="97"/>
      <c r="E79" s="97"/>
      <c r="F79" s="97"/>
      <c r="G79" s="97"/>
      <c r="H79" s="97"/>
      <c r="I79" s="97"/>
      <c r="J79" s="97"/>
    </row>
    <row r="80" spans="1:10">
      <c r="A80" s="97"/>
      <c r="B80" s="97"/>
      <c r="C80" s="97"/>
      <c r="D80" s="97"/>
      <c r="E80" s="97"/>
      <c r="F80" s="97"/>
      <c r="G80" s="97"/>
      <c r="H80" s="97"/>
      <c r="I80" s="97"/>
      <c r="J80" s="97"/>
    </row>
    <row r="81" spans="1:10">
      <c r="A81" s="97"/>
      <c r="B81" s="97"/>
      <c r="C81" s="97"/>
      <c r="D81" s="97"/>
      <c r="E81" s="97"/>
      <c r="F81" s="97"/>
      <c r="G81" s="97"/>
      <c r="H81" s="97"/>
      <c r="I81" s="97"/>
      <c r="J81" s="97"/>
    </row>
    <row r="82" spans="1:10">
      <c r="A82" s="97"/>
      <c r="B82" s="97"/>
      <c r="C82" s="97"/>
      <c r="D82" s="97"/>
      <c r="E82" s="97"/>
      <c r="F82" s="97"/>
      <c r="G82" s="97"/>
      <c r="H82" s="97"/>
      <c r="I82" s="97"/>
      <c r="J82" s="97"/>
    </row>
    <row r="83" spans="1:10">
      <c r="A83" s="97"/>
      <c r="B83" s="97"/>
      <c r="C83" s="97"/>
      <c r="D83" s="97"/>
      <c r="E83" s="97"/>
      <c r="F83" s="97"/>
      <c r="G83" s="97"/>
      <c r="H83" s="97"/>
      <c r="I83" s="97"/>
      <c r="J83" s="97"/>
    </row>
    <row r="84" spans="1:10">
      <c r="A84" s="97"/>
      <c r="B84" s="97"/>
      <c r="C84" s="97"/>
      <c r="D84" s="97"/>
      <c r="E84" s="97"/>
      <c r="F84" s="97"/>
      <c r="G84" s="97"/>
      <c r="H84" s="97"/>
      <c r="I84" s="97"/>
      <c r="J84" s="97"/>
    </row>
    <row r="85" spans="1:10">
      <c r="A85" s="97"/>
      <c r="B85" s="97"/>
      <c r="C85" s="97"/>
      <c r="D85" s="97"/>
      <c r="E85" s="97"/>
      <c r="F85" s="97"/>
      <c r="G85" s="97"/>
      <c r="H85" s="97"/>
      <c r="I85" s="97"/>
      <c r="J85" s="97"/>
    </row>
    <row r="86" spans="1:10">
      <c r="A86" s="97"/>
      <c r="B86" s="97"/>
      <c r="C86" s="97"/>
      <c r="D86" s="97"/>
      <c r="E86" s="97"/>
      <c r="F86" s="97"/>
      <c r="G86" s="97"/>
      <c r="H86" s="97"/>
      <c r="I86" s="97"/>
      <c r="J86" s="97"/>
    </row>
    <row r="87" spans="1:10">
      <c r="A87" s="97"/>
      <c r="B87" s="97"/>
      <c r="C87" s="97"/>
      <c r="D87" s="97"/>
      <c r="E87" s="97"/>
      <c r="F87" s="97"/>
      <c r="G87" s="97"/>
      <c r="H87" s="97"/>
      <c r="I87" s="97"/>
      <c r="J87" s="97"/>
    </row>
    <row r="88" spans="1:10">
      <c r="A88" s="97"/>
      <c r="B88" s="97"/>
      <c r="C88" s="97"/>
      <c r="D88" s="97"/>
      <c r="E88" s="97"/>
      <c r="F88" s="97"/>
      <c r="G88" s="97"/>
      <c r="H88" s="97"/>
      <c r="I88" s="97"/>
      <c r="J88" s="97"/>
    </row>
    <row r="89" spans="1:10">
      <c r="A89" s="97"/>
      <c r="B89" s="97"/>
      <c r="C89" s="97"/>
      <c r="D89" s="97"/>
      <c r="E89" s="97"/>
      <c r="F89" s="97"/>
      <c r="G89" s="97"/>
      <c r="H89" s="97"/>
      <c r="I89" s="97"/>
      <c r="J89" s="97"/>
    </row>
    <row r="90" spans="1:10">
      <c r="A90" s="97"/>
      <c r="B90" s="97"/>
      <c r="C90" s="97"/>
      <c r="D90" s="97"/>
      <c r="E90" s="97"/>
      <c r="F90" s="97"/>
      <c r="G90" s="97"/>
      <c r="H90" s="97"/>
      <c r="I90" s="97"/>
      <c r="J90" s="97"/>
    </row>
    <row r="91" spans="1:10">
      <c r="A91" s="97"/>
      <c r="B91" s="97"/>
      <c r="C91" s="97"/>
      <c r="D91" s="97"/>
      <c r="E91" s="97"/>
      <c r="F91" s="97"/>
      <c r="G91" s="97"/>
      <c r="H91" s="97"/>
      <c r="I91" s="97"/>
      <c r="J91" s="97"/>
    </row>
    <row r="92" spans="1:10">
      <c r="A92" s="97"/>
      <c r="B92" s="97"/>
      <c r="C92" s="97"/>
      <c r="D92" s="97"/>
      <c r="E92" s="97"/>
      <c r="F92" s="97"/>
      <c r="G92" s="97"/>
      <c r="H92" s="97"/>
      <c r="I92" s="97"/>
      <c r="J92" s="97"/>
    </row>
    <row r="93" spans="1:10">
      <c r="A93" s="97"/>
      <c r="B93" s="97"/>
      <c r="C93" s="97"/>
      <c r="D93" s="97"/>
      <c r="E93" s="97"/>
      <c r="F93" s="97"/>
      <c r="G93" s="97"/>
      <c r="H93" s="97"/>
      <c r="I93" s="97"/>
      <c r="J93" s="97"/>
    </row>
    <row r="94" spans="1:10">
      <c r="A94" s="97"/>
      <c r="B94" s="97"/>
      <c r="C94" s="97"/>
      <c r="D94" s="97"/>
      <c r="E94" s="97"/>
      <c r="F94" s="97"/>
      <c r="G94" s="97"/>
      <c r="H94" s="97"/>
      <c r="I94" s="97"/>
      <c r="J94" s="97"/>
    </row>
    <row r="95" spans="1:10">
      <c r="A95" s="97"/>
      <c r="B95" s="97"/>
      <c r="C95" s="97"/>
      <c r="D95" s="97"/>
      <c r="E95" s="97"/>
      <c r="F95" s="97"/>
      <c r="G95" s="97"/>
      <c r="H95" s="97"/>
      <c r="I95" s="97"/>
      <c r="J95" s="97"/>
    </row>
    <row r="96" spans="1:10">
      <c r="A96" s="97"/>
      <c r="B96" s="97"/>
      <c r="C96" s="97"/>
      <c r="D96" s="97"/>
      <c r="E96" s="97"/>
      <c r="F96" s="97"/>
      <c r="G96" s="97"/>
      <c r="H96" s="97"/>
      <c r="I96" s="97"/>
      <c r="J96" s="97"/>
    </row>
    <row r="97" spans="1:10">
      <c r="A97" s="97"/>
      <c r="B97" s="97"/>
      <c r="C97" s="97"/>
      <c r="D97" s="97"/>
      <c r="E97" s="97"/>
      <c r="F97" s="97"/>
      <c r="G97" s="97"/>
      <c r="H97" s="97"/>
      <c r="I97" s="97"/>
      <c r="J97" s="97"/>
    </row>
    <row r="98" spans="1:10">
      <c r="A98" s="97"/>
      <c r="B98" s="97"/>
      <c r="C98" s="97"/>
      <c r="D98" s="97"/>
      <c r="E98" s="97"/>
      <c r="F98" s="97"/>
      <c r="G98" s="97"/>
      <c r="H98" s="97"/>
      <c r="I98" s="97"/>
      <c r="J98" s="97"/>
    </row>
    <row r="99" spans="1:10">
      <c r="A99" s="97"/>
      <c r="B99" s="97"/>
      <c r="C99" s="97"/>
      <c r="D99" s="97"/>
      <c r="E99" s="97"/>
      <c r="F99" s="97"/>
      <c r="G99" s="97"/>
      <c r="H99" s="97"/>
      <c r="I99" s="97"/>
      <c r="J99" s="97"/>
    </row>
    <row r="100" spans="1:10">
      <c r="A100" s="97"/>
      <c r="B100" s="97"/>
      <c r="C100" s="97"/>
      <c r="D100" s="97"/>
      <c r="E100" s="97"/>
      <c r="F100" s="97"/>
      <c r="G100" s="97"/>
      <c r="H100" s="97"/>
      <c r="I100" s="97"/>
      <c r="J100" s="97"/>
    </row>
    <row r="101" spans="1:10">
      <c r="A101" s="97"/>
      <c r="B101" s="97"/>
      <c r="C101" s="97"/>
      <c r="D101" s="97"/>
      <c r="E101" s="97"/>
      <c r="F101" s="97"/>
      <c r="G101" s="97"/>
      <c r="H101" s="97"/>
      <c r="I101" s="97"/>
      <c r="J101" s="97"/>
    </row>
    <row r="102" spans="1:10">
      <c r="A102" s="97"/>
      <c r="B102" s="97"/>
      <c r="C102" s="97"/>
      <c r="D102" s="97"/>
      <c r="E102" s="97"/>
      <c r="F102" s="97"/>
      <c r="G102" s="97"/>
      <c r="H102" s="97"/>
      <c r="I102" s="97"/>
      <c r="J102" s="97"/>
    </row>
    <row r="103" spans="1:10">
      <c r="A103" s="97"/>
      <c r="B103" s="97"/>
      <c r="C103" s="97"/>
      <c r="D103" s="97"/>
      <c r="E103" s="97"/>
      <c r="F103" s="97"/>
      <c r="G103" s="97"/>
      <c r="H103" s="97"/>
      <c r="I103" s="97"/>
      <c r="J103" s="97"/>
    </row>
    <row r="104" spans="1:10">
      <c r="A104" s="97"/>
      <c r="B104" s="97"/>
      <c r="C104" s="97"/>
      <c r="D104" s="97"/>
      <c r="E104" s="97"/>
      <c r="F104" s="97"/>
      <c r="G104" s="97"/>
      <c r="H104" s="97"/>
      <c r="I104" s="97"/>
      <c r="J104" s="97"/>
    </row>
  </sheetData>
  <mergeCells count="28">
    <mergeCell ref="A56:J56"/>
    <mergeCell ref="B23:J23"/>
    <mergeCell ref="B24:J24"/>
    <mergeCell ref="B26:J26"/>
    <mergeCell ref="B25:J25"/>
    <mergeCell ref="B27:J27"/>
    <mergeCell ref="A28:B28"/>
    <mergeCell ref="B13:J13"/>
    <mergeCell ref="B22:J22"/>
    <mergeCell ref="A17:J17"/>
    <mergeCell ref="B18:J18"/>
    <mergeCell ref="A19:J19"/>
    <mergeCell ref="B66:J66"/>
    <mergeCell ref="A1:J1"/>
    <mergeCell ref="B20:J20"/>
    <mergeCell ref="A21:J21"/>
    <mergeCell ref="B11:J11"/>
    <mergeCell ref="C12:J12"/>
    <mergeCell ref="A6:B6"/>
    <mergeCell ref="A7:B7"/>
    <mergeCell ref="A15:B15"/>
    <mergeCell ref="A16:B16"/>
    <mergeCell ref="C16:J16"/>
    <mergeCell ref="B2:J2"/>
    <mergeCell ref="A5:B5"/>
    <mergeCell ref="C6:J6"/>
    <mergeCell ref="C7:J7"/>
    <mergeCell ref="B9:E9"/>
  </mergeCells>
  <pageMargins left="0.48622047200000001" right="0.23622047244094499" top="0.55118110236220497" bottom="0.55118110236220497" header="0.31496062992126" footer="0.31496062992126"/>
  <pageSetup paperSize="9" scale="98" orientation="portrait" r:id="rId1"/>
  <rowBreaks count="2" manualBreakCount="2">
    <brk id="27" max="16383" man="1"/>
    <brk id="6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M36"/>
  <sheetViews>
    <sheetView view="pageBreakPreview" topLeftCell="A4" zoomScale="75" zoomScaleNormal="75" zoomScaleSheetLayoutView="75" zoomScalePageLayoutView="72" workbookViewId="0">
      <selection activeCell="C11" sqref="C11"/>
    </sheetView>
  </sheetViews>
  <sheetFormatPr defaultColWidth="7.25" defaultRowHeight="21"/>
  <cols>
    <col min="1" max="1" width="36.375" style="17" customWidth="1"/>
    <col min="2" max="2" width="10.375" style="17" customWidth="1"/>
    <col min="3" max="3" width="10" style="17" customWidth="1"/>
    <col min="4" max="4" width="11.375" style="17" customWidth="1"/>
    <col min="5" max="5" width="10" style="17" customWidth="1"/>
    <col min="6" max="6" width="12.75" style="17" customWidth="1"/>
    <col min="7" max="7" width="9.625" style="17" customWidth="1"/>
    <col min="8" max="8" width="12.75" style="17" customWidth="1"/>
    <col min="9" max="9" width="10.25" style="17" customWidth="1"/>
    <col min="10" max="10" width="12.125" style="17" customWidth="1"/>
    <col min="11" max="11" width="9.375" style="17" customWidth="1"/>
    <col min="12" max="12" width="12.125" style="17" customWidth="1"/>
    <col min="13" max="13" width="21.125" style="17" customWidth="1"/>
    <col min="14" max="16384" width="7.25" style="17"/>
  </cols>
  <sheetData>
    <row r="1" spans="1:13" ht="23.25">
      <c r="A1" s="240" t="s">
        <v>156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3" s="39" customFormat="1" ht="23.25">
      <c r="A2" s="242" t="s">
        <v>117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3" s="28" customFormat="1" ht="12" customHeight="1">
      <c r="A3" s="38"/>
    </row>
    <row r="4" spans="1:13" s="28" customFormat="1" ht="24.95" customHeight="1">
      <c r="A4" s="38" t="s">
        <v>118</v>
      </c>
    </row>
    <row r="5" spans="1:13" s="28" customFormat="1" ht="24.95" customHeight="1">
      <c r="A5" s="38" t="s">
        <v>109</v>
      </c>
    </row>
    <row r="6" spans="1:13" ht="24.95" customHeight="1">
      <c r="A6" s="37"/>
      <c r="K6" s="78"/>
      <c r="L6" s="78" t="s">
        <v>107</v>
      </c>
      <c r="M6" s="78"/>
    </row>
    <row r="7" spans="1:13" s="28" customFormat="1" ht="24.95" customHeight="1">
      <c r="A7" s="36" t="s">
        <v>106</v>
      </c>
      <c r="B7" s="36" t="s">
        <v>105</v>
      </c>
      <c r="C7" s="35" t="s">
        <v>104</v>
      </c>
      <c r="D7" s="33"/>
      <c r="E7" s="34" t="s">
        <v>103</v>
      </c>
      <c r="F7" s="33"/>
      <c r="G7" s="34" t="s">
        <v>102</v>
      </c>
      <c r="H7" s="33"/>
      <c r="I7" s="34" t="s">
        <v>101</v>
      </c>
      <c r="J7" s="33"/>
      <c r="K7" s="34" t="s">
        <v>100</v>
      </c>
      <c r="L7" s="33"/>
      <c r="M7" s="36" t="s">
        <v>157</v>
      </c>
    </row>
    <row r="8" spans="1:13" s="28" customFormat="1" ht="24.95" customHeight="1">
      <c r="A8" s="31" t="s">
        <v>99</v>
      </c>
      <c r="B8" s="32"/>
      <c r="C8" s="31" t="s">
        <v>98</v>
      </c>
      <c r="D8" s="31" t="s">
        <v>97</v>
      </c>
      <c r="E8" s="31" t="s">
        <v>98</v>
      </c>
      <c r="F8" s="31" t="s">
        <v>97</v>
      </c>
      <c r="G8" s="31" t="s">
        <v>98</v>
      </c>
      <c r="H8" s="31" t="s">
        <v>97</v>
      </c>
      <c r="I8" s="31" t="s">
        <v>98</v>
      </c>
      <c r="J8" s="31" t="s">
        <v>97</v>
      </c>
      <c r="K8" s="31" t="s">
        <v>98</v>
      </c>
      <c r="L8" s="31" t="s">
        <v>97</v>
      </c>
      <c r="M8" s="71" t="s">
        <v>158</v>
      </c>
    </row>
    <row r="9" spans="1:13" s="28" customFormat="1" ht="24.95" customHeight="1" thickBot="1">
      <c r="A9" s="29" t="s">
        <v>96</v>
      </c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  <c r="M9" s="80" t="s">
        <v>159</v>
      </c>
    </row>
    <row r="10" spans="1:13" ht="24.95" customHeight="1" thickTop="1">
      <c r="A10" s="27" t="s">
        <v>117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79"/>
    </row>
    <row r="11" spans="1:13" ht="24.95" customHeight="1">
      <c r="A11" s="26" t="s">
        <v>113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22" customFormat="1" ht="38.450000000000003" customHeight="1">
      <c r="A12" s="65" t="s">
        <v>155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77"/>
    </row>
    <row r="13" spans="1:13" ht="24.95" customHeight="1">
      <c r="A13" s="26" t="s">
        <v>95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72"/>
    </row>
    <row r="14" spans="1:13" s="22" customFormat="1" ht="24.95" customHeight="1">
      <c r="A14" s="24" t="s">
        <v>93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4.95" customHeight="1">
      <c r="A15" s="21" t="s">
        <v>92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24.95" customHeight="1">
      <c r="A16" s="21" t="s">
        <v>110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24.95" customHeight="1">
      <c r="A17" s="21" t="s">
        <v>111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24.95" customHeight="1">
      <c r="A18" s="21" t="s">
        <v>112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24.95" customHeight="1">
      <c r="A19" s="21" t="s">
        <v>91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24.95" customHeight="1">
      <c r="A20" s="21" t="s">
        <v>114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24.95" customHeight="1">
      <c r="A21" s="21" t="s">
        <v>115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24.95" customHeight="1">
      <c r="A22" s="74" t="s">
        <v>116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24.95" customHeight="1">
      <c r="A23" s="26" t="s">
        <v>94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73"/>
    </row>
    <row r="24" spans="1:13" s="22" customFormat="1" ht="24.95" customHeight="1">
      <c r="A24" s="24" t="s">
        <v>93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24.95" customHeight="1">
      <c r="A25" s="21" t="s">
        <v>92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24.95" customHeight="1">
      <c r="A26" s="21" t="s">
        <v>110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24.95" customHeight="1">
      <c r="A27" s="21" t="s">
        <v>111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24.95" customHeight="1">
      <c r="A28" s="21" t="s">
        <v>112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24.95" customHeight="1">
      <c r="A29" s="21" t="s">
        <v>91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24.95" customHeight="1">
      <c r="A30" s="21" t="s">
        <v>114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24.95" customHeight="1">
      <c r="A31" s="21" t="s">
        <v>115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24.95" customHeight="1">
      <c r="A32" s="74" t="s">
        <v>116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1:12" ht="18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>
      <c r="A34" s="241" t="s">
        <v>90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</row>
    <row r="35" spans="1:12">
      <c r="A35" s="18" t="s">
        <v>89</v>
      </c>
    </row>
    <row r="36" spans="1:12">
      <c r="A36" s="18" t="s">
        <v>88</v>
      </c>
    </row>
  </sheetData>
  <mergeCells count="3">
    <mergeCell ref="A1:L1"/>
    <mergeCell ref="A2:L2"/>
    <mergeCell ref="A34:L34"/>
  </mergeCells>
  <pageMargins left="0.27559055118110198" right="7.8740157480315001E-2" top="0.35433070866141703" bottom="0.31496062992126" header="0.15748031496063" footer="0.31496062992126"/>
  <pageSetup paperSize="9" scale="75" orientation="landscape" r:id="rId1"/>
  <headerFooter alignWithMargins="0"/>
  <rowBreaks count="1" manualBreakCount="1">
    <brk id="22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A1:M36"/>
  <sheetViews>
    <sheetView view="pageBreakPreview" topLeftCell="A4" zoomScale="75" zoomScaleNormal="75" zoomScaleSheetLayoutView="75" zoomScalePageLayoutView="72" workbookViewId="0">
      <selection activeCell="G12" sqref="G12"/>
    </sheetView>
  </sheetViews>
  <sheetFormatPr defaultColWidth="7.25" defaultRowHeight="21"/>
  <cols>
    <col min="1" max="1" width="36.375" style="17" customWidth="1"/>
    <col min="2" max="2" width="10.375" style="17" customWidth="1"/>
    <col min="3" max="3" width="10" style="17" customWidth="1"/>
    <col min="4" max="4" width="11.375" style="17" customWidth="1"/>
    <col min="5" max="5" width="10" style="17" customWidth="1"/>
    <col min="6" max="6" width="12.75" style="17" customWidth="1"/>
    <col min="7" max="7" width="9.625" style="17" customWidth="1"/>
    <col min="8" max="8" width="12.75" style="17" customWidth="1"/>
    <col min="9" max="9" width="10.25" style="17" customWidth="1"/>
    <col min="10" max="10" width="12.125" style="17" customWidth="1"/>
    <col min="11" max="11" width="9.375" style="17" customWidth="1"/>
    <col min="12" max="12" width="12.125" style="17" customWidth="1"/>
    <col min="13" max="13" width="21.125" style="17" customWidth="1"/>
    <col min="14" max="16384" width="7.25" style="17"/>
  </cols>
  <sheetData>
    <row r="1" spans="1:13" ht="23.25">
      <c r="A1" s="240" t="s">
        <v>160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3" s="39" customFormat="1" ht="23.25">
      <c r="A2" s="242" t="s">
        <v>117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3" s="28" customFormat="1" ht="12" customHeight="1">
      <c r="A3" s="38"/>
    </row>
    <row r="4" spans="1:13" s="28" customFormat="1" ht="24.95" customHeight="1">
      <c r="A4" s="38" t="s">
        <v>118</v>
      </c>
    </row>
    <row r="5" spans="1:13" s="28" customFormat="1" ht="24.95" customHeight="1">
      <c r="A5" s="38" t="s">
        <v>109</v>
      </c>
    </row>
    <row r="6" spans="1:13" ht="24.95" customHeight="1">
      <c r="A6" s="37"/>
      <c r="K6" s="78"/>
      <c r="L6" s="78" t="s">
        <v>107</v>
      </c>
      <c r="M6" s="78"/>
    </row>
    <row r="7" spans="1:13" s="28" customFormat="1" ht="24.95" customHeight="1">
      <c r="A7" s="36" t="s">
        <v>106</v>
      </c>
      <c r="B7" s="36" t="s">
        <v>105</v>
      </c>
      <c r="C7" s="35" t="s">
        <v>104</v>
      </c>
      <c r="D7" s="33"/>
      <c r="E7" s="34" t="s">
        <v>103</v>
      </c>
      <c r="F7" s="33"/>
      <c r="G7" s="34" t="s">
        <v>102</v>
      </c>
      <c r="H7" s="33"/>
      <c r="I7" s="34" t="s">
        <v>101</v>
      </c>
      <c r="J7" s="33"/>
      <c r="K7" s="34" t="s">
        <v>100</v>
      </c>
      <c r="L7" s="33"/>
      <c r="M7" s="36" t="s">
        <v>157</v>
      </c>
    </row>
    <row r="8" spans="1:13" s="28" customFormat="1" ht="24.95" customHeight="1">
      <c r="A8" s="31" t="s">
        <v>99</v>
      </c>
      <c r="B8" s="32"/>
      <c r="C8" s="31" t="s">
        <v>98</v>
      </c>
      <c r="D8" s="31" t="s">
        <v>97</v>
      </c>
      <c r="E8" s="31" t="s">
        <v>98</v>
      </c>
      <c r="F8" s="31" t="s">
        <v>97</v>
      </c>
      <c r="G8" s="31" t="s">
        <v>98</v>
      </c>
      <c r="H8" s="31" t="s">
        <v>97</v>
      </c>
      <c r="I8" s="31" t="s">
        <v>98</v>
      </c>
      <c r="J8" s="31" t="s">
        <v>97</v>
      </c>
      <c r="K8" s="31" t="s">
        <v>98</v>
      </c>
      <c r="L8" s="31" t="s">
        <v>97</v>
      </c>
      <c r="M8" s="71" t="s">
        <v>158</v>
      </c>
    </row>
    <row r="9" spans="1:13" s="28" customFormat="1" ht="24.95" customHeight="1" thickBot="1">
      <c r="A9" s="29" t="s">
        <v>96</v>
      </c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  <c r="M9" s="80" t="s">
        <v>159</v>
      </c>
    </row>
    <row r="10" spans="1:13" ht="24.95" customHeight="1" thickTop="1">
      <c r="A10" s="27" t="s">
        <v>117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79"/>
    </row>
    <row r="11" spans="1:13" ht="24.95" customHeight="1">
      <c r="A11" s="26" t="s">
        <v>113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22" customFormat="1" ht="38.450000000000003" customHeight="1">
      <c r="A12" s="65" t="s">
        <v>155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77"/>
    </row>
    <row r="13" spans="1:13" ht="24.95" customHeight="1">
      <c r="A13" s="26" t="s">
        <v>95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72"/>
    </row>
    <row r="14" spans="1:13" s="22" customFormat="1" ht="24.95" customHeight="1">
      <c r="A14" s="24" t="s">
        <v>93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4.95" customHeight="1">
      <c r="A15" s="21" t="s">
        <v>92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24.95" customHeight="1">
      <c r="A16" s="21" t="s">
        <v>110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24.95" customHeight="1">
      <c r="A17" s="21" t="s">
        <v>111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24.95" customHeight="1">
      <c r="A18" s="21" t="s">
        <v>112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24.95" customHeight="1">
      <c r="A19" s="21" t="s">
        <v>91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24.95" customHeight="1">
      <c r="A20" s="21" t="s">
        <v>114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24.95" customHeight="1">
      <c r="A21" s="21" t="s">
        <v>115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24.95" customHeight="1">
      <c r="A22" s="74" t="s">
        <v>116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24.95" customHeight="1">
      <c r="A23" s="26" t="s">
        <v>94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73"/>
    </row>
    <row r="24" spans="1:13" s="22" customFormat="1" ht="24.95" customHeight="1">
      <c r="A24" s="24" t="s">
        <v>93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24.95" customHeight="1">
      <c r="A25" s="21" t="s">
        <v>92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24.95" customHeight="1">
      <c r="A26" s="21" t="s">
        <v>110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24.95" customHeight="1">
      <c r="A27" s="21" t="s">
        <v>111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24.95" customHeight="1">
      <c r="A28" s="21" t="s">
        <v>112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24.95" customHeight="1">
      <c r="A29" s="21" t="s">
        <v>91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24.95" customHeight="1">
      <c r="A30" s="21" t="s">
        <v>114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24.95" customHeight="1">
      <c r="A31" s="21" t="s">
        <v>115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24.95" customHeight="1">
      <c r="A32" s="74" t="s">
        <v>116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1:12" ht="18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>
      <c r="A34" s="241" t="s">
        <v>90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</row>
    <row r="35" spans="1:12">
      <c r="A35" s="18" t="s">
        <v>89</v>
      </c>
    </row>
    <row r="36" spans="1:12">
      <c r="A36" s="18" t="s">
        <v>88</v>
      </c>
    </row>
  </sheetData>
  <mergeCells count="3">
    <mergeCell ref="A1:L1"/>
    <mergeCell ref="A2:L2"/>
    <mergeCell ref="A34:L34"/>
  </mergeCells>
  <pageMargins left="0.27559055118110198" right="7.8740157480315001E-2" top="0.35433070866141703" bottom="0.31496062992126" header="0.15748031496063" footer="0.31496062992126"/>
  <pageSetup paperSize="9" scale="75" orientation="landscape" r:id="rId1"/>
  <headerFooter alignWithMargins="0"/>
  <rowBreaks count="1" manualBreakCount="1">
    <brk id="2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1"/>
  <sheetViews>
    <sheetView view="pageBreakPreview" topLeftCell="A145" zoomScaleNormal="115" zoomScaleSheetLayoutView="100" workbookViewId="0">
      <selection activeCell="A18" sqref="A18:F18"/>
    </sheetView>
  </sheetViews>
  <sheetFormatPr defaultColWidth="9.125" defaultRowHeight="18.75"/>
  <cols>
    <col min="1" max="1" width="10.375" style="6" customWidth="1"/>
    <col min="2" max="2" width="3.875" style="6" customWidth="1"/>
    <col min="3" max="3" width="9.125" style="6"/>
    <col min="4" max="5" width="9.125" style="6" customWidth="1"/>
    <col min="6" max="6" width="9.375" style="6" customWidth="1"/>
    <col min="7" max="11" width="9.125" style="6" customWidth="1"/>
    <col min="12" max="13" width="9.125" style="6"/>
    <col min="14" max="14" width="12.625" style="6" customWidth="1"/>
    <col min="15" max="15" width="11" style="6" customWidth="1"/>
    <col min="16" max="16384" width="9.125" style="6"/>
  </cols>
  <sheetData>
    <row r="1" spans="1:11" ht="21">
      <c r="A1" s="81" t="s">
        <v>138</v>
      </c>
      <c r="B1" s="188" t="s">
        <v>238</v>
      </c>
      <c r="C1" s="189"/>
      <c r="D1" s="189"/>
      <c r="E1" s="189"/>
      <c r="F1" s="189"/>
      <c r="G1" s="189"/>
      <c r="H1" s="189"/>
      <c r="I1" s="189"/>
      <c r="J1" s="189"/>
      <c r="K1" s="50"/>
    </row>
    <row r="2" spans="1:11" ht="10.1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>
      <c r="A3" s="184" t="s">
        <v>212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6" customHeight="1">
      <c r="C4" s="190"/>
      <c r="D4" s="190"/>
    </row>
    <row r="5" spans="1:11" ht="21" customHeight="1">
      <c r="B5" s="10"/>
      <c r="C5" s="54" t="s">
        <v>207</v>
      </c>
      <c r="D5" s="7"/>
      <c r="H5" s="55" t="s">
        <v>139</v>
      </c>
    </row>
    <row r="6" spans="1:11" ht="25.15" customHeight="1">
      <c r="C6" s="56" t="s">
        <v>208</v>
      </c>
    </row>
    <row r="7" spans="1:11" ht="21" customHeight="1">
      <c r="B7" s="10"/>
      <c r="C7" s="54" t="s">
        <v>237</v>
      </c>
      <c r="H7" s="8"/>
    </row>
    <row r="8" spans="1:11" ht="25.15" customHeight="1">
      <c r="C8" s="56" t="s">
        <v>209</v>
      </c>
      <c r="H8" s="8"/>
      <c r="K8" s="57"/>
    </row>
    <row r="9" spans="1:11" ht="21" customHeight="1">
      <c r="B9" s="10"/>
      <c r="C9" s="54" t="s">
        <v>210</v>
      </c>
      <c r="H9" s="8"/>
    </row>
    <row r="10" spans="1:11" ht="25.15" customHeight="1">
      <c r="C10" s="56" t="s">
        <v>211</v>
      </c>
      <c r="D10" s="7"/>
      <c r="E10" s="11"/>
      <c r="F10" s="11"/>
      <c r="G10" s="11"/>
      <c r="H10" s="11"/>
      <c r="I10" s="11"/>
      <c r="J10" s="11"/>
      <c r="K10" s="11"/>
    </row>
    <row r="11" spans="1:11" ht="21" customHeight="1">
      <c r="B11" s="10"/>
      <c r="C11" s="54" t="s">
        <v>218</v>
      </c>
      <c r="H11" s="8"/>
    </row>
    <row r="12" spans="1:11" ht="11.25" customHeight="1">
      <c r="C12" s="56"/>
      <c r="D12" s="7"/>
      <c r="E12" s="11"/>
      <c r="F12" s="11"/>
      <c r="G12" s="11"/>
      <c r="H12" s="11"/>
      <c r="I12" s="11"/>
      <c r="J12" s="11"/>
      <c r="K12" s="11"/>
    </row>
    <row r="13" spans="1:11">
      <c r="A13" s="184" t="s">
        <v>140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</row>
    <row r="14" spans="1:11">
      <c r="A14" s="190" t="s">
        <v>141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</row>
    <row r="15" spans="1:11">
      <c r="A15" s="174" t="s">
        <v>219</v>
      </c>
      <c r="B15" s="174"/>
      <c r="C15" s="174"/>
      <c r="D15" s="174"/>
      <c r="E15" s="174"/>
      <c r="F15" s="174"/>
      <c r="G15" s="174" t="s">
        <v>220</v>
      </c>
      <c r="H15" s="174"/>
      <c r="I15" s="174"/>
      <c r="J15" s="174"/>
      <c r="K15" s="174"/>
    </row>
    <row r="16" spans="1:11" s="104" customFormat="1">
      <c r="A16" s="187" t="s">
        <v>268</v>
      </c>
      <c r="B16" s="187"/>
      <c r="C16" s="187"/>
      <c r="D16" s="187"/>
      <c r="E16" s="187"/>
      <c r="F16" s="187"/>
      <c r="G16" s="187" t="s">
        <v>275</v>
      </c>
      <c r="H16" s="187"/>
      <c r="I16" s="187"/>
      <c r="J16" s="187"/>
      <c r="K16" s="187"/>
    </row>
    <row r="17" spans="1:11" s="104" customFormat="1">
      <c r="A17" s="187" t="s">
        <v>269</v>
      </c>
      <c r="B17" s="187"/>
      <c r="C17" s="187"/>
      <c r="D17" s="187"/>
      <c r="E17" s="187"/>
      <c r="F17" s="187"/>
      <c r="G17" s="187" t="s">
        <v>276</v>
      </c>
      <c r="H17" s="187"/>
      <c r="I17" s="187"/>
      <c r="J17" s="187"/>
      <c r="K17" s="187"/>
    </row>
    <row r="18" spans="1:11" s="104" customFormat="1">
      <c r="A18" s="187" t="s">
        <v>270</v>
      </c>
      <c r="B18" s="187"/>
      <c r="C18" s="187"/>
      <c r="D18" s="187"/>
      <c r="E18" s="187"/>
      <c r="F18" s="187"/>
      <c r="G18" s="191" t="s">
        <v>21</v>
      </c>
      <c r="H18" s="192"/>
      <c r="I18" s="192"/>
      <c r="J18" s="192"/>
      <c r="K18" s="193"/>
    </row>
    <row r="19" spans="1:11" s="105" customFormat="1" ht="42" customHeight="1">
      <c r="A19" s="169" t="s">
        <v>272</v>
      </c>
      <c r="B19" s="169"/>
      <c r="C19" s="169"/>
      <c r="D19" s="169"/>
      <c r="E19" s="169"/>
      <c r="F19" s="169"/>
      <c r="G19" s="169" t="s">
        <v>223</v>
      </c>
      <c r="H19" s="169"/>
      <c r="I19" s="169"/>
      <c r="J19" s="169"/>
      <c r="K19" s="169"/>
    </row>
    <row r="20" spans="1:11" s="104" customFormat="1">
      <c r="A20" s="187" t="s">
        <v>273</v>
      </c>
      <c r="B20" s="187"/>
      <c r="C20" s="187"/>
      <c r="D20" s="187"/>
      <c r="E20" s="187"/>
      <c r="F20" s="187"/>
      <c r="G20" s="187" t="s">
        <v>224</v>
      </c>
      <c r="H20" s="187"/>
      <c r="I20" s="187"/>
      <c r="J20" s="187"/>
      <c r="K20" s="187"/>
    </row>
    <row r="21" spans="1:11" s="104" customFormat="1">
      <c r="A21" s="187" t="s">
        <v>274</v>
      </c>
      <c r="B21" s="187"/>
      <c r="C21" s="187"/>
      <c r="D21" s="187"/>
      <c r="E21" s="187"/>
      <c r="F21" s="187"/>
      <c r="G21" s="187" t="s">
        <v>271</v>
      </c>
      <c r="H21" s="187"/>
      <c r="I21" s="187"/>
      <c r="J21" s="187"/>
      <c r="K21" s="187"/>
    </row>
    <row r="22" spans="1:11" ht="10.5" customHeigh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>
      <c r="A23" s="174" t="s">
        <v>205</v>
      </c>
      <c r="B23" s="174"/>
      <c r="C23" s="174"/>
      <c r="D23" s="174"/>
      <c r="E23" s="174"/>
      <c r="F23" s="174"/>
      <c r="G23" s="174" t="s">
        <v>221</v>
      </c>
      <c r="H23" s="174"/>
      <c r="I23" s="174"/>
      <c r="J23" s="174"/>
      <c r="K23" s="174"/>
    </row>
    <row r="24" spans="1:11" ht="20.25" customHeight="1">
      <c r="A24" s="163" t="s">
        <v>18</v>
      </c>
      <c r="B24" s="163"/>
      <c r="C24" s="163"/>
      <c r="D24" s="163"/>
      <c r="E24" s="163"/>
      <c r="F24" s="163"/>
      <c r="G24" s="163" t="s">
        <v>18</v>
      </c>
      <c r="H24" s="163"/>
      <c r="I24" s="163"/>
      <c r="J24" s="163"/>
      <c r="K24" s="163"/>
    </row>
    <row r="25" spans="1:11" ht="20.25" customHeight="1">
      <c r="A25" s="163" t="s">
        <v>19</v>
      </c>
      <c r="B25" s="163"/>
      <c r="C25" s="163"/>
      <c r="D25" s="163"/>
      <c r="E25" s="163"/>
      <c r="F25" s="163"/>
      <c r="G25" s="163" t="s">
        <v>20</v>
      </c>
      <c r="H25" s="163"/>
      <c r="I25" s="163"/>
      <c r="J25" s="163"/>
      <c r="K25" s="163"/>
    </row>
    <row r="26" spans="1:11" ht="20.25" customHeight="1">
      <c r="A26" s="163" t="s">
        <v>21</v>
      </c>
      <c r="B26" s="163"/>
      <c r="C26" s="163"/>
      <c r="D26" s="163"/>
      <c r="E26" s="163"/>
      <c r="F26" s="163"/>
      <c r="G26" s="163" t="s">
        <v>21</v>
      </c>
      <c r="H26" s="163"/>
      <c r="I26" s="163"/>
      <c r="J26" s="163"/>
      <c r="K26" s="163"/>
    </row>
    <row r="27" spans="1:11" ht="20.25" customHeight="1">
      <c r="A27" s="163" t="s">
        <v>223</v>
      </c>
      <c r="B27" s="163"/>
      <c r="C27" s="163"/>
      <c r="D27" s="163"/>
      <c r="E27" s="163"/>
      <c r="F27" s="163"/>
      <c r="G27" s="163" t="s">
        <v>223</v>
      </c>
      <c r="H27" s="163"/>
      <c r="I27" s="163"/>
      <c r="J27" s="163"/>
      <c r="K27" s="163"/>
    </row>
    <row r="28" spans="1:11" ht="20.25" customHeight="1">
      <c r="A28" s="163" t="s">
        <v>224</v>
      </c>
      <c r="B28" s="163"/>
      <c r="C28" s="163"/>
      <c r="D28" s="163"/>
      <c r="E28" s="163"/>
      <c r="F28" s="163"/>
      <c r="G28" s="163" t="s">
        <v>224</v>
      </c>
      <c r="H28" s="163"/>
      <c r="I28" s="163"/>
      <c r="J28" s="163"/>
      <c r="K28" s="163"/>
    </row>
    <row r="29" spans="1:11" ht="5.25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</row>
    <row r="30" spans="1:11">
      <c r="A30" s="182" t="s">
        <v>222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</row>
    <row r="31" spans="1:11">
      <c r="A31" s="174" t="s">
        <v>219</v>
      </c>
      <c r="B31" s="174"/>
      <c r="C31" s="174"/>
      <c r="D31" s="174"/>
      <c r="E31" s="174"/>
      <c r="F31" s="174"/>
      <c r="G31" s="174" t="s">
        <v>220</v>
      </c>
      <c r="H31" s="174"/>
      <c r="I31" s="174"/>
      <c r="J31" s="174"/>
      <c r="K31" s="174"/>
    </row>
    <row r="32" spans="1:11" ht="20.25" customHeight="1">
      <c r="A32" s="163" t="s">
        <v>18</v>
      </c>
      <c r="B32" s="163"/>
      <c r="C32" s="163"/>
      <c r="D32" s="163"/>
      <c r="E32" s="163"/>
      <c r="F32" s="163"/>
      <c r="G32" s="163" t="s">
        <v>22</v>
      </c>
      <c r="H32" s="163"/>
      <c r="I32" s="163"/>
      <c r="J32" s="163"/>
      <c r="K32" s="163"/>
    </row>
    <row r="33" spans="1:11" ht="20.25" customHeight="1">
      <c r="A33" s="163" t="s">
        <v>19</v>
      </c>
      <c r="B33" s="163"/>
      <c r="C33" s="163"/>
      <c r="D33" s="163"/>
      <c r="E33" s="163"/>
      <c r="F33" s="163"/>
      <c r="G33" s="163" t="s">
        <v>23</v>
      </c>
      <c r="H33" s="163"/>
      <c r="I33" s="163"/>
      <c r="J33" s="163"/>
      <c r="K33" s="163"/>
    </row>
    <row r="34" spans="1:11" ht="20.25" customHeight="1">
      <c r="A34" s="163" t="s">
        <v>21</v>
      </c>
      <c r="B34" s="163"/>
      <c r="C34" s="163"/>
      <c r="D34" s="163"/>
      <c r="E34" s="163"/>
      <c r="F34" s="163"/>
      <c r="G34" s="163" t="s">
        <v>24</v>
      </c>
      <c r="H34" s="163"/>
      <c r="I34" s="163"/>
      <c r="J34" s="163"/>
      <c r="K34" s="163"/>
    </row>
    <row r="35" spans="1:11" ht="20.25" customHeight="1">
      <c r="A35" s="163" t="s">
        <v>223</v>
      </c>
      <c r="B35" s="163"/>
      <c r="C35" s="163"/>
      <c r="D35" s="163"/>
      <c r="E35" s="163"/>
      <c r="F35" s="163"/>
      <c r="G35" s="163" t="s">
        <v>223</v>
      </c>
      <c r="H35" s="163"/>
      <c r="I35" s="163"/>
      <c r="J35" s="163"/>
      <c r="K35" s="163"/>
    </row>
    <row r="36" spans="1:11" ht="20.25" customHeight="1">
      <c r="A36" s="163" t="s">
        <v>224</v>
      </c>
      <c r="B36" s="163"/>
      <c r="C36" s="163"/>
      <c r="D36" s="163"/>
      <c r="E36" s="163"/>
      <c r="F36" s="163"/>
      <c r="G36" s="163" t="s">
        <v>224</v>
      </c>
      <c r="H36" s="163"/>
      <c r="I36" s="163"/>
      <c r="J36" s="163"/>
      <c r="K36" s="163"/>
    </row>
    <row r="37" spans="1:11" ht="10.5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>
      <c r="A38" s="174" t="s">
        <v>205</v>
      </c>
      <c r="B38" s="174"/>
      <c r="C38" s="174"/>
      <c r="D38" s="174"/>
      <c r="E38" s="174"/>
      <c r="F38" s="174"/>
      <c r="G38" s="174" t="s">
        <v>221</v>
      </c>
      <c r="H38" s="174"/>
      <c r="I38" s="174"/>
      <c r="J38" s="174"/>
      <c r="K38" s="174"/>
    </row>
    <row r="39" spans="1:11" ht="19.5" customHeight="1">
      <c r="A39" s="163" t="s">
        <v>18</v>
      </c>
      <c r="B39" s="163"/>
      <c r="C39" s="163"/>
      <c r="D39" s="163"/>
      <c r="E39" s="163"/>
      <c r="F39" s="163"/>
      <c r="G39" s="163" t="s">
        <v>18</v>
      </c>
      <c r="H39" s="163"/>
      <c r="I39" s="163"/>
      <c r="J39" s="163"/>
      <c r="K39" s="163"/>
    </row>
    <row r="40" spans="1:11" ht="19.5" customHeight="1">
      <c r="A40" s="163" t="s">
        <v>19</v>
      </c>
      <c r="B40" s="163"/>
      <c r="C40" s="163"/>
      <c r="D40" s="163"/>
      <c r="E40" s="163"/>
      <c r="F40" s="163"/>
      <c r="G40" s="163" t="s">
        <v>20</v>
      </c>
      <c r="H40" s="163"/>
      <c r="I40" s="163"/>
      <c r="J40" s="163"/>
      <c r="K40" s="163"/>
    </row>
    <row r="41" spans="1:11" ht="19.5" customHeight="1">
      <c r="A41" s="163" t="s">
        <v>21</v>
      </c>
      <c r="B41" s="163"/>
      <c r="C41" s="163"/>
      <c r="D41" s="163"/>
      <c r="E41" s="163"/>
      <c r="F41" s="163"/>
      <c r="G41" s="163" t="s">
        <v>21</v>
      </c>
      <c r="H41" s="163"/>
      <c r="I41" s="163"/>
      <c r="J41" s="163"/>
      <c r="K41" s="163"/>
    </row>
    <row r="42" spans="1:11" ht="19.5" customHeight="1">
      <c r="A42" s="163" t="s">
        <v>223</v>
      </c>
      <c r="B42" s="163"/>
      <c r="C42" s="163"/>
      <c r="D42" s="163"/>
      <c r="E42" s="163"/>
      <c r="F42" s="163"/>
      <c r="G42" s="163" t="s">
        <v>223</v>
      </c>
      <c r="H42" s="163"/>
      <c r="I42" s="163"/>
      <c r="J42" s="163"/>
      <c r="K42" s="163"/>
    </row>
    <row r="43" spans="1:11" ht="19.5" customHeight="1">
      <c r="A43" s="163" t="s">
        <v>224</v>
      </c>
      <c r="B43" s="163"/>
      <c r="C43" s="163"/>
      <c r="D43" s="163"/>
      <c r="E43" s="163"/>
      <c r="F43" s="163"/>
      <c r="G43" s="163" t="s">
        <v>224</v>
      </c>
      <c r="H43" s="163"/>
      <c r="I43" s="163"/>
      <c r="J43" s="163"/>
      <c r="K43" s="163"/>
    </row>
    <row r="44" spans="1:11" ht="10.5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1:11">
      <c r="A45" s="182" t="s">
        <v>142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</row>
    <row r="46" spans="1:11">
      <c r="A46" s="174" t="s">
        <v>219</v>
      </c>
      <c r="B46" s="174"/>
      <c r="C46" s="174"/>
      <c r="D46" s="174"/>
      <c r="E46" s="174"/>
      <c r="F46" s="174"/>
      <c r="G46" s="174" t="s">
        <v>205</v>
      </c>
      <c r="H46" s="174"/>
      <c r="I46" s="174"/>
      <c r="J46" s="174"/>
      <c r="K46" s="174"/>
    </row>
    <row r="47" spans="1:11">
      <c r="A47" s="163" t="s">
        <v>18</v>
      </c>
      <c r="B47" s="163"/>
      <c r="C47" s="163"/>
      <c r="D47" s="163"/>
      <c r="E47" s="163"/>
      <c r="F47" s="163"/>
      <c r="G47" s="163" t="s">
        <v>22</v>
      </c>
      <c r="H47" s="163"/>
      <c r="I47" s="163"/>
      <c r="J47" s="163"/>
      <c r="K47" s="163"/>
    </row>
    <row r="48" spans="1:11">
      <c r="A48" s="163" t="s">
        <v>19</v>
      </c>
      <c r="B48" s="163"/>
      <c r="C48" s="163"/>
      <c r="D48" s="163"/>
      <c r="E48" s="163"/>
      <c r="F48" s="163"/>
      <c r="G48" s="163" t="s">
        <v>23</v>
      </c>
      <c r="H48" s="163"/>
      <c r="I48" s="163"/>
      <c r="J48" s="163"/>
      <c r="K48" s="163"/>
    </row>
    <row r="49" spans="1:11">
      <c r="A49" s="163" t="s">
        <v>21</v>
      </c>
      <c r="B49" s="163"/>
      <c r="C49" s="163"/>
      <c r="D49" s="163"/>
      <c r="E49" s="163"/>
      <c r="F49" s="163"/>
      <c r="G49" s="163" t="s">
        <v>24</v>
      </c>
      <c r="H49" s="163"/>
      <c r="I49" s="163"/>
      <c r="J49" s="163"/>
      <c r="K49" s="163"/>
    </row>
    <row r="50" spans="1:11" ht="19.5" customHeight="1">
      <c r="A50" s="163" t="s">
        <v>223</v>
      </c>
      <c r="B50" s="163"/>
      <c r="C50" s="163"/>
      <c r="D50" s="163"/>
      <c r="E50" s="163"/>
      <c r="F50" s="163"/>
      <c r="G50" s="163" t="s">
        <v>223</v>
      </c>
      <c r="H50" s="163"/>
      <c r="I50" s="163"/>
      <c r="J50" s="163"/>
      <c r="K50" s="163"/>
    </row>
    <row r="51" spans="1:11" ht="19.5" customHeight="1">
      <c r="A51" s="163" t="s">
        <v>224</v>
      </c>
      <c r="B51" s="163"/>
      <c r="C51" s="163"/>
      <c r="D51" s="163"/>
      <c r="E51" s="163"/>
      <c r="F51" s="163"/>
      <c r="G51" s="163" t="s">
        <v>224</v>
      </c>
      <c r="H51" s="163"/>
      <c r="I51" s="163"/>
      <c r="J51" s="163"/>
      <c r="K51" s="163"/>
    </row>
    <row r="52" spans="1:11" ht="10.5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1:11">
      <c r="A53" s="174" t="s">
        <v>205</v>
      </c>
      <c r="B53" s="174"/>
      <c r="C53" s="174"/>
      <c r="D53" s="174"/>
      <c r="E53" s="174"/>
      <c r="F53" s="174"/>
      <c r="G53" s="174" t="s">
        <v>221</v>
      </c>
      <c r="H53" s="174"/>
      <c r="I53" s="174"/>
      <c r="J53" s="174"/>
      <c r="K53" s="174"/>
    </row>
    <row r="54" spans="1:11">
      <c r="A54" s="163" t="s">
        <v>18</v>
      </c>
      <c r="B54" s="163"/>
      <c r="C54" s="163"/>
      <c r="D54" s="163"/>
      <c r="E54" s="163"/>
      <c r="F54" s="163"/>
      <c r="G54" s="163" t="s">
        <v>18</v>
      </c>
      <c r="H54" s="163"/>
      <c r="I54" s="163"/>
      <c r="J54" s="163"/>
      <c r="K54" s="163"/>
    </row>
    <row r="55" spans="1:11">
      <c r="A55" s="163" t="s">
        <v>19</v>
      </c>
      <c r="B55" s="163"/>
      <c r="C55" s="163"/>
      <c r="D55" s="163"/>
      <c r="E55" s="163"/>
      <c r="F55" s="163"/>
      <c r="G55" s="163" t="s">
        <v>20</v>
      </c>
      <c r="H55" s="163"/>
      <c r="I55" s="163"/>
      <c r="J55" s="163"/>
      <c r="K55" s="163"/>
    </row>
    <row r="56" spans="1:11">
      <c r="A56" s="163" t="s">
        <v>21</v>
      </c>
      <c r="B56" s="163"/>
      <c r="C56" s="163"/>
      <c r="D56" s="163"/>
      <c r="E56" s="163"/>
      <c r="F56" s="163"/>
      <c r="G56" s="163" t="s">
        <v>21</v>
      </c>
      <c r="H56" s="163"/>
      <c r="I56" s="163"/>
      <c r="J56" s="163"/>
      <c r="K56" s="163"/>
    </row>
    <row r="57" spans="1:11" ht="19.5" customHeight="1">
      <c r="A57" s="163" t="s">
        <v>223</v>
      </c>
      <c r="B57" s="163"/>
      <c r="C57" s="163"/>
      <c r="D57" s="163"/>
      <c r="E57" s="163"/>
      <c r="F57" s="163"/>
      <c r="G57" s="163" t="s">
        <v>223</v>
      </c>
      <c r="H57" s="163"/>
      <c r="I57" s="163"/>
      <c r="J57" s="163"/>
      <c r="K57" s="163"/>
    </row>
    <row r="58" spans="1:11" ht="19.5" customHeight="1">
      <c r="A58" s="163" t="s">
        <v>224</v>
      </c>
      <c r="B58" s="163"/>
      <c r="C58" s="163"/>
      <c r="D58" s="163"/>
      <c r="E58" s="163"/>
      <c r="F58" s="163"/>
      <c r="G58" s="163" t="s">
        <v>224</v>
      </c>
      <c r="H58" s="163"/>
      <c r="I58" s="163"/>
      <c r="J58" s="163"/>
      <c r="K58" s="163"/>
    </row>
    <row r="59" spans="1:11" ht="10.5" customHeight="1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>
      <c r="A60" s="182" t="s">
        <v>143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</row>
    <row r="61" spans="1:11">
      <c r="A61" s="174" t="s">
        <v>213</v>
      </c>
      <c r="B61" s="174"/>
      <c r="C61" s="174"/>
      <c r="D61" s="174"/>
      <c r="E61" s="174"/>
      <c r="F61" s="174"/>
      <c r="G61" s="174" t="s">
        <v>205</v>
      </c>
      <c r="H61" s="174"/>
      <c r="I61" s="174"/>
      <c r="J61" s="174"/>
      <c r="K61" s="174"/>
    </row>
    <row r="62" spans="1:11">
      <c r="A62" s="163" t="s">
        <v>18</v>
      </c>
      <c r="B62" s="163"/>
      <c r="C62" s="163"/>
      <c r="D62" s="163"/>
      <c r="E62" s="163"/>
      <c r="F62" s="163"/>
      <c r="G62" s="163" t="s">
        <v>22</v>
      </c>
      <c r="H62" s="163"/>
      <c r="I62" s="163"/>
      <c r="J62" s="163"/>
      <c r="K62" s="163"/>
    </row>
    <row r="63" spans="1:11">
      <c r="A63" s="163" t="s">
        <v>19</v>
      </c>
      <c r="B63" s="163"/>
      <c r="C63" s="163"/>
      <c r="D63" s="163"/>
      <c r="E63" s="163"/>
      <c r="F63" s="163"/>
      <c r="G63" s="163" t="s">
        <v>23</v>
      </c>
      <c r="H63" s="163"/>
      <c r="I63" s="163"/>
      <c r="J63" s="163"/>
      <c r="K63" s="163"/>
    </row>
    <row r="64" spans="1:11">
      <c r="A64" s="163" t="s">
        <v>21</v>
      </c>
      <c r="B64" s="163"/>
      <c r="C64" s="163"/>
      <c r="D64" s="163"/>
      <c r="E64" s="163"/>
      <c r="F64" s="163"/>
      <c r="G64" s="163" t="s">
        <v>24</v>
      </c>
      <c r="H64" s="163"/>
      <c r="I64" s="163"/>
      <c r="J64" s="163"/>
      <c r="K64" s="163"/>
    </row>
    <row r="65" spans="1:11" ht="19.5" customHeight="1">
      <c r="A65" s="163" t="s">
        <v>223</v>
      </c>
      <c r="B65" s="163"/>
      <c r="C65" s="163"/>
      <c r="D65" s="163"/>
      <c r="E65" s="163"/>
      <c r="F65" s="163"/>
      <c r="G65" s="163" t="s">
        <v>223</v>
      </c>
      <c r="H65" s="163"/>
      <c r="I65" s="163"/>
      <c r="J65" s="163"/>
      <c r="K65" s="163"/>
    </row>
    <row r="66" spans="1:11" ht="19.5" customHeight="1">
      <c r="A66" s="163" t="s">
        <v>224</v>
      </c>
      <c r="B66" s="163"/>
      <c r="C66" s="163"/>
      <c r="D66" s="163"/>
      <c r="E66" s="163"/>
      <c r="F66" s="163"/>
      <c r="G66" s="163" t="s">
        <v>224</v>
      </c>
      <c r="H66" s="163"/>
      <c r="I66" s="163"/>
      <c r="J66" s="163"/>
      <c r="K66" s="163"/>
    </row>
    <row r="67" spans="1:11" ht="10.5" customHeight="1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</row>
    <row r="68" spans="1:11">
      <c r="A68" s="174" t="s">
        <v>205</v>
      </c>
      <c r="B68" s="174"/>
      <c r="C68" s="174"/>
      <c r="D68" s="174"/>
      <c r="E68" s="174"/>
      <c r="F68" s="174"/>
      <c r="G68" s="174" t="s">
        <v>221</v>
      </c>
      <c r="H68" s="174"/>
      <c r="I68" s="174"/>
      <c r="J68" s="174"/>
      <c r="K68" s="174"/>
    </row>
    <row r="69" spans="1:11">
      <c r="A69" s="163" t="s">
        <v>18</v>
      </c>
      <c r="B69" s="163"/>
      <c r="C69" s="163"/>
      <c r="D69" s="163"/>
      <c r="E69" s="163"/>
      <c r="F69" s="163"/>
      <c r="G69" s="163" t="s">
        <v>18</v>
      </c>
      <c r="H69" s="163"/>
      <c r="I69" s="163"/>
      <c r="J69" s="163"/>
      <c r="K69" s="163"/>
    </row>
    <row r="70" spans="1:11">
      <c r="A70" s="163" t="s">
        <v>19</v>
      </c>
      <c r="B70" s="163"/>
      <c r="C70" s="163"/>
      <c r="D70" s="163"/>
      <c r="E70" s="163"/>
      <c r="F70" s="163"/>
      <c r="G70" s="163" t="s">
        <v>20</v>
      </c>
      <c r="H70" s="163"/>
      <c r="I70" s="163"/>
      <c r="J70" s="163"/>
      <c r="K70" s="163"/>
    </row>
    <row r="71" spans="1:11">
      <c r="A71" s="163" t="s">
        <v>21</v>
      </c>
      <c r="B71" s="163"/>
      <c r="C71" s="163"/>
      <c r="D71" s="163"/>
      <c r="E71" s="163"/>
      <c r="F71" s="163"/>
      <c r="G71" s="163" t="s">
        <v>21</v>
      </c>
      <c r="H71" s="163"/>
      <c r="I71" s="163"/>
      <c r="J71" s="163"/>
      <c r="K71" s="163"/>
    </row>
    <row r="72" spans="1:11" ht="19.5" customHeight="1">
      <c r="A72" s="163" t="s">
        <v>223</v>
      </c>
      <c r="B72" s="163"/>
      <c r="C72" s="163"/>
      <c r="D72" s="163"/>
      <c r="E72" s="163"/>
      <c r="F72" s="163"/>
      <c r="G72" s="163" t="s">
        <v>223</v>
      </c>
      <c r="H72" s="163"/>
      <c r="I72" s="163"/>
      <c r="J72" s="163"/>
      <c r="K72" s="163"/>
    </row>
    <row r="73" spans="1:11" ht="19.5" customHeight="1">
      <c r="A73" s="163" t="s">
        <v>224</v>
      </c>
      <c r="B73" s="163"/>
      <c r="C73" s="163"/>
      <c r="D73" s="163"/>
      <c r="E73" s="163"/>
      <c r="F73" s="163"/>
      <c r="G73" s="163" t="s">
        <v>224</v>
      </c>
      <c r="H73" s="163"/>
      <c r="I73" s="163"/>
      <c r="J73" s="163"/>
      <c r="K73" s="163"/>
    </row>
    <row r="74" spans="1:11" ht="10.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</row>
    <row r="75" spans="1:11">
      <c r="A75" s="8" t="s">
        <v>144</v>
      </c>
    </row>
    <row r="76" spans="1:11">
      <c r="A76" s="174" t="s">
        <v>213</v>
      </c>
      <c r="B76" s="174"/>
      <c r="C76" s="174"/>
      <c r="D76" s="174"/>
      <c r="E76" s="174"/>
      <c r="F76" s="174"/>
      <c r="G76" s="174" t="s">
        <v>205</v>
      </c>
      <c r="H76" s="174"/>
      <c r="I76" s="174"/>
      <c r="J76" s="174"/>
      <c r="K76" s="174"/>
    </row>
    <row r="77" spans="1:11">
      <c r="A77" s="163" t="s">
        <v>18</v>
      </c>
      <c r="B77" s="163"/>
      <c r="C77" s="163"/>
      <c r="D77" s="163"/>
      <c r="E77" s="163"/>
      <c r="F77" s="163"/>
      <c r="G77" s="163" t="s">
        <v>22</v>
      </c>
      <c r="H77" s="163"/>
      <c r="I77" s="163"/>
      <c r="J77" s="163"/>
      <c r="K77" s="163"/>
    </row>
    <row r="78" spans="1:11">
      <c r="A78" s="163" t="s">
        <v>19</v>
      </c>
      <c r="B78" s="163"/>
      <c r="C78" s="163"/>
      <c r="D78" s="163"/>
      <c r="E78" s="163"/>
      <c r="F78" s="163"/>
      <c r="G78" s="163" t="s">
        <v>23</v>
      </c>
      <c r="H78" s="163"/>
      <c r="I78" s="163"/>
      <c r="J78" s="163"/>
      <c r="K78" s="163"/>
    </row>
    <row r="79" spans="1:11">
      <c r="A79" s="163" t="s">
        <v>21</v>
      </c>
      <c r="B79" s="163"/>
      <c r="C79" s="163"/>
      <c r="D79" s="163"/>
      <c r="E79" s="163"/>
      <c r="F79" s="163"/>
      <c r="G79" s="163" t="s">
        <v>24</v>
      </c>
      <c r="H79" s="163"/>
      <c r="I79" s="163"/>
      <c r="J79" s="163"/>
      <c r="K79" s="163"/>
    </row>
    <row r="80" spans="1:11" ht="10.5" customHeight="1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</row>
    <row r="81" spans="1:11">
      <c r="A81" s="174" t="s">
        <v>205</v>
      </c>
      <c r="B81" s="174"/>
      <c r="C81" s="174"/>
      <c r="D81" s="174"/>
      <c r="E81" s="174"/>
      <c r="F81" s="174"/>
      <c r="G81" s="174" t="s">
        <v>221</v>
      </c>
      <c r="H81" s="174"/>
      <c r="I81" s="174"/>
      <c r="J81" s="174"/>
      <c r="K81" s="174"/>
    </row>
    <row r="82" spans="1:11">
      <c r="A82" s="163" t="s">
        <v>18</v>
      </c>
      <c r="B82" s="163"/>
      <c r="C82" s="163"/>
      <c r="D82" s="163"/>
      <c r="E82" s="163"/>
      <c r="F82" s="163"/>
      <c r="G82" s="163" t="s">
        <v>18</v>
      </c>
      <c r="H82" s="163"/>
      <c r="I82" s="163"/>
      <c r="J82" s="163"/>
      <c r="K82" s="163"/>
    </row>
    <row r="83" spans="1:11">
      <c r="A83" s="163" t="s">
        <v>19</v>
      </c>
      <c r="B83" s="163"/>
      <c r="C83" s="163"/>
      <c r="D83" s="163"/>
      <c r="E83" s="163"/>
      <c r="F83" s="163"/>
      <c r="G83" s="163" t="s">
        <v>20</v>
      </c>
      <c r="H83" s="163"/>
      <c r="I83" s="163"/>
      <c r="J83" s="163"/>
      <c r="K83" s="163"/>
    </row>
    <row r="84" spans="1:11">
      <c r="A84" s="163" t="s">
        <v>21</v>
      </c>
      <c r="B84" s="163"/>
      <c r="C84" s="163"/>
      <c r="D84" s="163"/>
      <c r="E84" s="163"/>
      <c r="F84" s="163"/>
      <c r="G84" s="163" t="s">
        <v>21</v>
      </c>
      <c r="H84" s="163"/>
      <c r="I84" s="163"/>
      <c r="J84" s="163"/>
      <c r="K84" s="163"/>
    </row>
    <row r="85" spans="1:11">
      <c r="A85" s="183" t="s">
        <v>277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</row>
    <row r="87" spans="1:11">
      <c r="A87" s="184" t="s">
        <v>214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</row>
    <row r="88" spans="1:11">
      <c r="A88" s="184" t="s">
        <v>145</v>
      </c>
      <c r="B88" s="184"/>
      <c r="C88" s="184"/>
    </row>
    <row r="89" spans="1:11">
      <c r="A89" s="165" t="s">
        <v>25</v>
      </c>
      <c r="B89" s="165"/>
      <c r="C89" s="165" t="s">
        <v>226</v>
      </c>
      <c r="D89" s="165"/>
      <c r="E89" s="165"/>
      <c r="F89" s="165"/>
      <c r="G89" s="165" t="s">
        <v>205</v>
      </c>
      <c r="H89" s="165"/>
      <c r="I89" s="165"/>
      <c r="J89" s="165"/>
      <c r="K89" s="165"/>
    </row>
    <row r="90" spans="1:11" ht="42" customHeight="1">
      <c r="A90" s="159" t="s">
        <v>59</v>
      </c>
      <c r="B90" s="159"/>
      <c r="C90" s="185" t="s">
        <v>253</v>
      </c>
      <c r="D90" s="185"/>
      <c r="E90" s="185"/>
      <c r="F90" s="185"/>
      <c r="G90" s="160"/>
      <c r="H90" s="160"/>
      <c r="I90" s="160"/>
      <c r="J90" s="160"/>
      <c r="K90" s="160"/>
    </row>
    <row r="91" spans="1:11" ht="111.75" customHeight="1">
      <c r="A91" s="159"/>
      <c r="B91" s="159"/>
      <c r="C91" s="186" t="s">
        <v>254</v>
      </c>
      <c r="D91" s="186"/>
      <c r="E91" s="186"/>
      <c r="F91" s="186"/>
      <c r="G91" s="186"/>
      <c r="H91" s="186"/>
      <c r="I91" s="186"/>
      <c r="J91" s="186"/>
      <c r="K91" s="186"/>
    </row>
    <row r="92" spans="1:11">
      <c r="A92" s="159" t="s">
        <v>60</v>
      </c>
      <c r="B92" s="159"/>
      <c r="C92" s="160" t="s">
        <v>246</v>
      </c>
      <c r="D92" s="160"/>
      <c r="E92" s="160"/>
      <c r="F92" s="160"/>
      <c r="G92" s="160"/>
      <c r="H92" s="160"/>
      <c r="I92" s="160"/>
      <c r="J92" s="160"/>
      <c r="K92" s="160"/>
    </row>
    <row r="93" spans="1:11" ht="40.5" customHeight="1">
      <c r="A93" s="159"/>
      <c r="B93" s="159"/>
      <c r="C93" s="162" t="s">
        <v>247</v>
      </c>
      <c r="D93" s="162"/>
      <c r="E93" s="162"/>
      <c r="F93" s="162"/>
      <c r="G93" s="162"/>
      <c r="H93" s="162"/>
      <c r="I93" s="162"/>
      <c r="J93" s="162"/>
      <c r="K93" s="162"/>
    </row>
    <row r="94" spans="1:11">
      <c r="A94" s="159"/>
      <c r="B94" s="159"/>
      <c r="C94" s="162" t="s">
        <v>248</v>
      </c>
      <c r="D94" s="162"/>
      <c r="E94" s="162"/>
      <c r="F94" s="162"/>
      <c r="G94" s="162"/>
      <c r="H94" s="162"/>
      <c r="I94" s="162"/>
      <c r="J94" s="162"/>
      <c r="K94" s="162"/>
    </row>
    <row r="95" spans="1:11">
      <c r="A95" s="159"/>
      <c r="B95" s="159"/>
      <c r="C95" s="162" t="s">
        <v>249</v>
      </c>
      <c r="D95" s="162"/>
      <c r="E95" s="162"/>
      <c r="F95" s="162"/>
      <c r="G95" s="161"/>
      <c r="H95" s="161"/>
      <c r="I95" s="161"/>
      <c r="J95" s="161"/>
      <c r="K95" s="161"/>
    </row>
    <row r="96" spans="1:11">
      <c r="A96" s="159"/>
      <c r="B96" s="159"/>
      <c r="C96" s="162" t="s">
        <v>250</v>
      </c>
      <c r="D96" s="162"/>
      <c r="E96" s="162"/>
      <c r="F96" s="162"/>
      <c r="G96" s="162"/>
      <c r="H96" s="162"/>
      <c r="I96" s="162"/>
      <c r="J96" s="162"/>
      <c r="K96" s="162"/>
    </row>
    <row r="97" spans="1:11">
      <c r="A97" s="159" t="s">
        <v>61</v>
      </c>
      <c r="B97" s="159"/>
      <c r="C97" s="160" t="s">
        <v>255</v>
      </c>
      <c r="D97" s="160"/>
      <c r="E97" s="160"/>
      <c r="F97" s="160"/>
      <c r="G97" s="160"/>
      <c r="H97" s="160"/>
      <c r="I97" s="160"/>
      <c r="J97" s="160"/>
      <c r="K97" s="160"/>
    </row>
    <row r="98" spans="1:11">
      <c r="A98" s="159"/>
      <c r="B98" s="159"/>
      <c r="C98" s="162" t="s">
        <v>256</v>
      </c>
      <c r="D98" s="162"/>
      <c r="E98" s="162"/>
      <c r="F98" s="162"/>
      <c r="G98" s="162"/>
      <c r="H98" s="162"/>
      <c r="I98" s="162"/>
      <c r="J98" s="162"/>
      <c r="K98" s="162"/>
    </row>
    <row r="99" spans="1:11">
      <c r="A99" s="159"/>
      <c r="B99" s="159"/>
      <c r="C99" s="162" t="s">
        <v>257</v>
      </c>
      <c r="D99" s="162"/>
      <c r="E99" s="162"/>
      <c r="F99" s="162"/>
      <c r="G99" s="162"/>
      <c r="H99" s="162"/>
      <c r="I99" s="162"/>
      <c r="J99" s="162"/>
      <c r="K99" s="162"/>
    </row>
    <row r="100" spans="1:11">
      <c r="A100" s="159"/>
      <c r="B100" s="159"/>
      <c r="C100" s="161" t="s">
        <v>258</v>
      </c>
      <c r="D100" s="161"/>
      <c r="E100" s="161"/>
      <c r="F100" s="161"/>
      <c r="G100" s="161"/>
      <c r="H100" s="161"/>
      <c r="I100" s="161"/>
      <c r="J100" s="161"/>
      <c r="K100" s="161"/>
    </row>
    <row r="101" spans="1:11">
      <c r="A101" s="159" t="s">
        <v>62</v>
      </c>
      <c r="B101" s="159"/>
      <c r="C101" s="160" t="s">
        <v>259</v>
      </c>
      <c r="D101" s="160"/>
      <c r="E101" s="160"/>
      <c r="F101" s="160"/>
      <c r="G101" s="160"/>
      <c r="H101" s="160"/>
      <c r="I101" s="160"/>
      <c r="J101" s="160"/>
      <c r="K101" s="160"/>
    </row>
    <row r="102" spans="1:11">
      <c r="A102" s="159"/>
      <c r="B102" s="159"/>
      <c r="C102" s="162" t="s">
        <v>260</v>
      </c>
      <c r="D102" s="162"/>
      <c r="E102" s="162"/>
      <c r="F102" s="162"/>
      <c r="G102" s="162"/>
      <c r="H102" s="162"/>
      <c r="I102" s="162"/>
      <c r="J102" s="162"/>
      <c r="K102" s="162"/>
    </row>
    <row r="103" spans="1:11">
      <c r="A103" s="159"/>
      <c r="B103" s="159"/>
      <c r="C103" s="162" t="s">
        <v>261</v>
      </c>
      <c r="D103" s="162"/>
      <c r="E103" s="162"/>
      <c r="F103" s="162"/>
      <c r="G103" s="162"/>
      <c r="H103" s="162"/>
      <c r="I103" s="162"/>
      <c r="J103" s="162"/>
      <c r="K103" s="162"/>
    </row>
    <row r="104" spans="1:11">
      <c r="A104" s="159"/>
      <c r="B104" s="159"/>
      <c r="C104" s="162" t="s">
        <v>262</v>
      </c>
      <c r="D104" s="162"/>
      <c r="E104" s="162"/>
      <c r="F104" s="162"/>
      <c r="G104" s="162"/>
      <c r="H104" s="162"/>
      <c r="I104" s="162"/>
      <c r="J104" s="162"/>
      <c r="K104" s="162"/>
    </row>
    <row r="105" spans="1:11">
      <c r="A105" s="159"/>
      <c r="B105" s="159"/>
      <c r="C105" s="161"/>
      <c r="D105" s="161"/>
      <c r="E105" s="161"/>
      <c r="F105" s="161"/>
      <c r="G105" s="161"/>
      <c r="H105" s="161"/>
      <c r="I105" s="161"/>
      <c r="J105" s="161"/>
      <c r="K105" s="161"/>
    </row>
    <row r="106" spans="1:11">
      <c r="A106" s="159" t="s">
        <v>63</v>
      </c>
      <c r="B106" s="159"/>
      <c r="C106" s="160" t="s">
        <v>263</v>
      </c>
      <c r="D106" s="160"/>
      <c r="E106" s="160"/>
      <c r="F106" s="160"/>
      <c r="G106" s="160"/>
      <c r="H106" s="160"/>
      <c r="I106" s="160"/>
      <c r="J106" s="160"/>
      <c r="K106" s="160"/>
    </row>
    <row r="107" spans="1:11">
      <c r="A107" s="159"/>
      <c r="B107" s="159"/>
      <c r="C107" s="161"/>
      <c r="D107" s="161"/>
      <c r="E107" s="161"/>
      <c r="F107" s="161"/>
      <c r="G107" s="161"/>
      <c r="H107" s="161"/>
      <c r="I107" s="161"/>
      <c r="J107" s="161"/>
      <c r="K107" s="161"/>
    </row>
    <row r="108" spans="1:11">
      <c r="A108" s="175" t="s">
        <v>225</v>
      </c>
      <c r="B108" s="159"/>
      <c r="C108" s="179" t="s">
        <v>278</v>
      </c>
      <c r="D108" s="179"/>
      <c r="E108" s="179"/>
      <c r="F108" s="179"/>
      <c r="G108" s="179"/>
      <c r="H108" s="179"/>
      <c r="I108" s="179"/>
      <c r="J108" s="179"/>
      <c r="K108" s="179"/>
    </row>
    <row r="109" spans="1:11">
      <c r="A109" s="175"/>
      <c r="B109" s="159"/>
      <c r="C109" s="170"/>
      <c r="D109" s="171"/>
      <c r="E109" s="171"/>
      <c r="F109" s="172"/>
      <c r="G109" s="170"/>
      <c r="H109" s="171"/>
      <c r="I109" s="171"/>
      <c r="J109" s="171"/>
      <c r="K109" s="172"/>
    </row>
    <row r="110" spans="1:11">
      <c r="A110" s="175"/>
      <c r="B110" s="159"/>
      <c r="C110" s="170"/>
      <c r="D110" s="171"/>
      <c r="E110" s="171"/>
      <c r="F110" s="172"/>
      <c r="G110" s="170"/>
      <c r="H110" s="171"/>
      <c r="I110" s="171"/>
      <c r="J110" s="171"/>
      <c r="K110" s="172"/>
    </row>
    <row r="111" spans="1:11">
      <c r="A111" s="159"/>
      <c r="B111" s="159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>
      <c r="A112" s="159" t="s">
        <v>64</v>
      </c>
      <c r="B112" s="159"/>
      <c r="C112" s="179" t="s">
        <v>264</v>
      </c>
      <c r="D112" s="179"/>
      <c r="E112" s="179"/>
      <c r="F112" s="179"/>
      <c r="G112" s="179"/>
      <c r="H112" s="179"/>
      <c r="I112" s="179"/>
      <c r="J112" s="179"/>
      <c r="K112" s="179"/>
    </row>
    <row r="113" spans="1:11">
      <c r="A113" s="159"/>
      <c r="B113" s="159"/>
      <c r="C113" s="170" t="s">
        <v>265</v>
      </c>
      <c r="D113" s="171"/>
      <c r="E113" s="171"/>
      <c r="F113" s="172"/>
      <c r="G113" s="170"/>
      <c r="H113" s="171"/>
      <c r="I113" s="171"/>
      <c r="J113" s="171"/>
      <c r="K113" s="172"/>
    </row>
    <row r="114" spans="1:11">
      <c r="A114" s="159"/>
      <c r="B114" s="159"/>
      <c r="C114" s="180" t="s">
        <v>266</v>
      </c>
      <c r="D114" s="180"/>
      <c r="E114" s="180"/>
      <c r="F114" s="180"/>
      <c r="G114" s="180"/>
      <c r="H114" s="180"/>
      <c r="I114" s="180"/>
      <c r="J114" s="180"/>
      <c r="K114" s="180"/>
    </row>
    <row r="115" spans="1:11">
      <c r="A115" s="159"/>
      <c r="B115" s="159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>
      <c r="A116" s="175" t="s">
        <v>267</v>
      </c>
      <c r="B116" s="175"/>
      <c r="C116" s="176" t="s">
        <v>279</v>
      </c>
      <c r="D116" s="177"/>
      <c r="E116" s="177"/>
      <c r="F116" s="178"/>
      <c r="G116" s="179"/>
      <c r="H116" s="179"/>
      <c r="I116" s="179"/>
      <c r="J116" s="179"/>
      <c r="K116" s="179"/>
    </row>
    <row r="117" spans="1:11">
      <c r="A117" s="175"/>
      <c r="B117" s="175"/>
      <c r="C117" s="170" t="s">
        <v>280</v>
      </c>
      <c r="D117" s="171"/>
      <c r="E117" s="171"/>
      <c r="F117" s="172"/>
      <c r="G117" s="170"/>
      <c r="H117" s="171"/>
      <c r="I117" s="171"/>
      <c r="J117" s="171"/>
      <c r="K117" s="172"/>
    </row>
    <row r="118" spans="1:11">
      <c r="A118" s="175"/>
      <c r="B118" s="175"/>
      <c r="C118" s="101"/>
      <c r="D118" s="102"/>
      <c r="E118" s="102"/>
      <c r="F118" s="103"/>
      <c r="G118" s="180"/>
      <c r="H118" s="180"/>
      <c r="I118" s="180"/>
      <c r="J118" s="180"/>
      <c r="K118" s="180"/>
    </row>
    <row r="119" spans="1:11">
      <c r="A119" s="175"/>
      <c r="B119" s="175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>
      <c r="A120" s="58"/>
      <c r="B120" s="58"/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1:11">
      <c r="A121" s="164" t="s">
        <v>227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</row>
    <row r="122" spans="1:11">
      <c r="A122" s="165" t="s">
        <v>228</v>
      </c>
      <c r="B122" s="165"/>
      <c r="C122" s="165"/>
      <c r="D122" s="165"/>
      <c r="E122" s="165"/>
      <c r="F122" s="165"/>
      <c r="G122" s="165" t="s">
        <v>229</v>
      </c>
      <c r="H122" s="165"/>
      <c r="I122" s="165"/>
      <c r="J122" s="165"/>
      <c r="K122" s="165"/>
    </row>
    <row r="123" spans="1:11">
      <c r="A123" s="163" t="s">
        <v>282</v>
      </c>
      <c r="B123" s="163"/>
      <c r="C123" s="163"/>
      <c r="D123" s="163"/>
      <c r="E123" s="163"/>
      <c r="F123" s="163"/>
      <c r="G123" s="163" t="s">
        <v>285</v>
      </c>
      <c r="H123" s="163"/>
      <c r="I123" s="163"/>
      <c r="J123" s="163"/>
      <c r="K123" s="163"/>
    </row>
    <row r="124" spans="1:11">
      <c r="A124" s="163" t="s">
        <v>283</v>
      </c>
      <c r="B124" s="163"/>
      <c r="C124" s="163"/>
      <c r="D124" s="163"/>
      <c r="E124" s="163"/>
      <c r="F124" s="163"/>
      <c r="G124" s="163" t="s">
        <v>286</v>
      </c>
      <c r="H124" s="163"/>
      <c r="I124" s="163"/>
      <c r="J124" s="163"/>
      <c r="K124" s="163"/>
    </row>
    <row r="125" spans="1:11">
      <c r="A125" s="163" t="s">
        <v>284</v>
      </c>
      <c r="B125" s="163"/>
      <c r="C125" s="163"/>
      <c r="D125" s="163"/>
      <c r="E125" s="163"/>
      <c r="F125" s="163"/>
      <c r="G125" s="163" t="s">
        <v>287</v>
      </c>
      <c r="H125" s="163"/>
      <c r="I125" s="163"/>
      <c r="J125" s="163"/>
      <c r="K125" s="163"/>
    </row>
    <row r="126" spans="1:11">
      <c r="A126" s="163" t="s">
        <v>223</v>
      </c>
      <c r="B126" s="163"/>
      <c r="C126" s="163"/>
      <c r="D126" s="163"/>
      <c r="E126" s="163"/>
      <c r="F126" s="163"/>
      <c r="G126" s="163" t="s">
        <v>223</v>
      </c>
      <c r="H126" s="163"/>
      <c r="I126" s="163"/>
      <c r="J126" s="163"/>
      <c r="K126" s="163"/>
    </row>
    <row r="127" spans="1:11">
      <c r="A127" s="163" t="s">
        <v>224</v>
      </c>
      <c r="B127" s="163"/>
      <c r="C127" s="163"/>
      <c r="D127" s="163"/>
      <c r="E127" s="163"/>
      <c r="F127" s="163"/>
      <c r="G127" s="163" t="s">
        <v>224</v>
      </c>
      <c r="H127" s="163"/>
      <c r="I127" s="163"/>
      <c r="J127" s="163"/>
      <c r="K127" s="163"/>
    </row>
    <row r="129" spans="1:11">
      <c r="A129" s="164" t="s">
        <v>230</v>
      </c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</row>
    <row r="130" spans="1:11">
      <c r="A130" s="165" t="s">
        <v>228</v>
      </c>
      <c r="B130" s="165"/>
      <c r="C130" s="165"/>
      <c r="D130" s="165"/>
      <c r="E130" s="165"/>
      <c r="F130" s="165"/>
      <c r="G130" s="165" t="s">
        <v>229</v>
      </c>
      <c r="H130" s="165"/>
      <c r="I130" s="165"/>
      <c r="J130" s="165"/>
      <c r="K130" s="165"/>
    </row>
    <row r="131" spans="1:11" s="105" customFormat="1" ht="42.75" customHeight="1">
      <c r="A131" s="169" t="s">
        <v>281</v>
      </c>
      <c r="B131" s="169"/>
      <c r="C131" s="169"/>
      <c r="D131" s="169"/>
      <c r="E131" s="169"/>
      <c r="F131" s="169"/>
      <c r="G131" s="169" t="s">
        <v>22</v>
      </c>
      <c r="H131" s="169"/>
      <c r="I131" s="169"/>
      <c r="J131" s="169"/>
      <c r="K131" s="169"/>
    </row>
    <row r="132" spans="1:11">
      <c r="A132" s="163" t="s">
        <v>19</v>
      </c>
      <c r="B132" s="163"/>
      <c r="C132" s="163"/>
      <c r="D132" s="163"/>
      <c r="E132" s="163"/>
      <c r="F132" s="163"/>
      <c r="G132" s="163" t="s">
        <v>23</v>
      </c>
      <c r="H132" s="163"/>
      <c r="I132" s="163"/>
      <c r="J132" s="163"/>
      <c r="K132" s="163"/>
    </row>
    <row r="133" spans="1:11">
      <c r="A133" s="163" t="s">
        <v>21</v>
      </c>
      <c r="B133" s="163"/>
      <c r="C133" s="163"/>
      <c r="D133" s="163"/>
      <c r="E133" s="163"/>
      <c r="F133" s="163"/>
      <c r="G133" s="163" t="s">
        <v>24</v>
      </c>
      <c r="H133" s="163"/>
      <c r="I133" s="163"/>
      <c r="J133" s="163"/>
      <c r="K133" s="163"/>
    </row>
    <row r="134" spans="1:11">
      <c r="A134" s="163" t="s">
        <v>223</v>
      </c>
      <c r="B134" s="163"/>
      <c r="C134" s="163"/>
      <c r="D134" s="163"/>
      <c r="E134" s="163"/>
      <c r="F134" s="163"/>
      <c r="G134" s="163" t="s">
        <v>223</v>
      </c>
      <c r="H134" s="163"/>
      <c r="I134" s="163"/>
      <c r="J134" s="163"/>
      <c r="K134" s="163"/>
    </row>
    <row r="135" spans="1:11">
      <c r="A135" s="163" t="s">
        <v>224</v>
      </c>
      <c r="B135" s="163"/>
      <c r="C135" s="163"/>
      <c r="D135" s="163"/>
      <c r="E135" s="163"/>
      <c r="F135" s="163"/>
      <c r="G135" s="163" t="s">
        <v>224</v>
      </c>
      <c r="H135" s="163"/>
      <c r="I135" s="163"/>
      <c r="J135" s="163"/>
      <c r="K135" s="163"/>
    </row>
    <row r="137" spans="1:11">
      <c r="A137" s="164" t="s">
        <v>231</v>
      </c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</row>
    <row r="138" spans="1:11">
      <c r="A138" s="165" t="s">
        <v>228</v>
      </c>
      <c r="B138" s="165"/>
      <c r="C138" s="165"/>
      <c r="D138" s="165"/>
      <c r="E138" s="165"/>
      <c r="F138" s="165"/>
      <c r="G138" s="166" t="s">
        <v>229</v>
      </c>
      <c r="H138" s="167"/>
      <c r="I138" s="167"/>
      <c r="J138" s="167"/>
      <c r="K138" s="168"/>
    </row>
    <row r="139" spans="1:11">
      <c r="A139" s="163" t="s">
        <v>18</v>
      </c>
      <c r="B139" s="163"/>
      <c r="C139" s="163"/>
      <c r="D139" s="163"/>
      <c r="E139" s="163"/>
      <c r="F139" s="163"/>
      <c r="G139" s="163" t="s">
        <v>22</v>
      </c>
      <c r="H139" s="163"/>
      <c r="I139" s="163"/>
      <c r="J139" s="163"/>
      <c r="K139" s="163"/>
    </row>
    <row r="140" spans="1:11">
      <c r="A140" s="163" t="s">
        <v>19</v>
      </c>
      <c r="B140" s="163"/>
      <c r="C140" s="163"/>
      <c r="D140" s="163"/>
      <c r="E140" s="163"/>
      <c r="F140" s="163"/>
      <c r="G140" s="163" t="s">
        <v>23</v>
      </c>
      <c r="H140" s="163"/>
      <c r="I140" s="163"/>
      <c r="J140" s="163"/>
      <c r="K140" s="163"/>
    </row>
    <row r="141" spans="1:11">
      <c r="A141" s="163" t="s">
        <v>21</v>
      </c>
      <c r="B141" s="163"/>
      <c r="C141" s="163"/>
      <c r="D141" s="163"/>
      <c r="E141" s="163"/>
      <c r="F141" s="163"/>
      <c r="G141" s="163" t="s">
        <v>24</v>
      </c>
      <c r="H141" s="163"/>
      <c r="I141" s="163"/>
      <c r="J141" s="163"/>
      <c r="K141" s="163"/>
    </row>
    <row r="142" spans="1:11">
      <c r="A142" s="163" t="s">
        <v>223</v>
      </c>
      <c r="B142" s="163"/>
      <c r="C142" s="163"/>
      <c r="D142" s="163"/>
      <c r="E142" s="163"/>
      <c r="F142" s="163"/>
      <c r="G142" s="163" t="s">
        <v>223</v>
      </c>
      <c r="H142" s="163"/>
      <c r="I142" s="163"/>
      <c r="J142" s="163"/>
      <c r="K142" s="163"/>
    </row>
    <row r="143" spans="1:11">
      <c r="A143" s="163" t="s">
        <v>224</v>
      </c>
      <c r="B143" s="163"/>
      <c r="C143" s="163"/>
      <c r="D143" s="163"/>
      <c r="E143" s="163"/>
      <c r="F143" s="163"/>
      <c r="G143" s="163" t="s">
        <v>224</v>
      </c>
      <c r="H143" s="163"/>
      <c r="I143" s="163"/>
      <c r="J143" s="163"/>
      <c r="K143" s="163"/>
    </row>
    <row r="145" spans="1:11">
      <c r="A145" s="164" t="s">
        <v>232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</row>
    <row r="146" spans="1:11">
      <c r="A146" s="165" t="s">
        <v>228</v>
      </c>
      <c r="B146" s="165"/>
      <c r="C146" s="165"/>
      <c r="D146" s="165"/>
      <c r="E146" s="165"/>
      <c r="F146" s="165"/>
      <c r="G146" s="165" t="s">
        <v>233</v>
      </c>
      <c r="H146" s="165"/>
      <c r="I146" s="165"/>
      <c r="J146" s="165"/>
      <c r="K146" s="165"/>
    </row>
    <row r="147" spans="1:11">
      <c r="A147" s="163" t="s">
        <v>288</v>
      </c>
      <c r="B147" s="163"/>
      <c r="C147" s="163"/>
      <c r="D147" s="163"/>
      <c r="E147" s="163"/>
      <c r="F147" s="163"/>
      <c r="G147" s="163" t="s">
        <v>22</v>
      </c>
      <c r="H147" s="163"/>
      <c r="I147" s="163"/>
      <c r="J147" s="163"/>
      <c r="K147" s="163"/>
    </row>
    <row r="148" spans="1:11">
      <c r="A148" s="163" t="s">
        <v>19</v>
      </c>
      <c r="B148" s="163"/>
      <c r="C148" s="163"/>
      <c r="D148" s="163"/>
      <c r="E148" s="163"/>
      <c r="F148" s="163"/>
      <c r="G148" s="163" t="s">
        <v>23</v>
      </c>
      <c r="H148" s="163"/>
      <c r="I148" s="163"/>
      <c r="J148" s="163"/>
      <c r="K148" s="163"/>
    </row>
    <row r="149" spans="1:11">
      <c r="A149" s="163" t="s">
        <v>21</v>
      </c>
      <c r="B149" s="163"/>
      <c r="C149" s="163"/>
      <c r="D149" s="163"/>
      <c r="E149" s="163"/>
      <c r="F149" s="163"/>
      <c r="G149" s="163" t="s">
        <v>24</v>
      </c>
      <c r="H149" s="163"/>
      <c r="I149" s="163"/>
      <c r="J149" s="163"/>
      <c r="K149" s="163"/>
    </row>
    <row r="150" spans="1:11">
      <c r="A150" s="163" t="s">
        <v>223</v>
      </c>
      <c r="B150" s="163"/>
      <c r="C150" s="163"/>
      <c r="D150" s="163"/>
      <c r="E150" s="163"/>
      <c r="F150" s="163"/>
      <c r="G150" s="163" t="s">
        <v>223</v>
      </c>
      <c r="H150" s="163"/>
      <c r="I150" s="163"/>
      <c r="J150" s="163"/>
      <c r="K150" s="163"/>
    </row>
    <row r="151" spans="1:11">
      <c r="A151" s="163" t="s">
        <v>224</v>
      </c>
      <c r="B151" s="163"/>
      <c r="C151" s="163"/>
      <c r="D151" s="163"/>
      <c r="E151" s="163"/>
      <c r="F151" s="163"/>
      <c r="G151" s="163" t="s">
        <v>224</v>
      </c>
      <c r="H151" s="163"/>
      <c r="I151" s="163"/>
      <c r="J151" s="163"/>
      <c r="K151" s="163"/>
    </row>
  </sheetData>
  <mergeCells count="265">
    <mergeCell ref="G53:K53"/>
    <mergeCell ref="A54:F54"/>
    <mergeCell ref="G54:K54"/>
    <mergeCell ref="A26:F26"/>
    <mergeCell ref="G26:K26"/>
    <mergeCell ref="A40:F40"/>
    <mergeCell ref="G40:K40"/>
    <mergeCell ref="A41:F41"/>
    <mergeCell ref="B1:J1"/>
    <mergeCell ref="A3:K3"/>
    <mergeCell ref="G17:K17"/>
    <mergeCell ref="G20:K20"/>
    <mergeCell ref="A16:F16"/>
    <mergeCell ref="A17:F17"/>
    <mergeCell ref="A20:F20"/>
    <mergeCell ref="A13:K13"/>
    <mergeCell ref="A14:K14"/>
    <mergeCell ref="A15:F15"/>
    <mergeCell ref="G15:K15"/>
    <mergeCell ref="A18:F18"/>
    <mergeCell ref="A19:F19"/>
    <mergeCell ref="G18:K18"/>
    <mergeCell ref="G19:K19"/>
    <mergeCell ref="C4:D4"/>
    <mergeCell ref="A52:F52"/>
    <mergeCell ref="G52:K52"/>
    <mergeCell ref="A49:F49"/>
    <mergeCell ref="G49:K49"/>
    <mergeCell ref="A30:K30"/>
    <mergeCell ref="A31:F31"/>
    <mergeCell ref="G31:K31"/>
    <mergeCell ref="A32:F32"/>
    <mergeCell ref="A33:F33"/>
    <mergeCell ref="A34:F34"/>
    <mergeCell ref="G32:K32"/>
    <mergeCell ref="A50:F50"/>
    <mergeCell ref="G50:K50"/>
    <mergeCell ref="A51:F51"/>
    <mergeCell ref="G51:K51"/>
    <mergeCell ref="G37:K37"/>
    <mergeCell ref="A38:F38"/>
    <mergeCell ref="G38:K38"/>
    <mergeCell ref="A39:F39"/>
    <mergeCell ref="G39:K39"/>
    <mergeCell ref="G16:K16"/>
    <mergeCell ref="A45:K45"/>
    <mergeCell ref="A46:F46"/>
    <mergeCell ref="G46:K46"/>
    <mergeCell ref="A47:F47"/>
    <mergeCell ref="G47:K47"/>
    <mergeCell ref="A48:F48"/>
    <mergeCell ref="G48:K48"/>
    <mergeCell ref="G41:K41"/>
    <mergeCell ref="A44:F44"/>
    <mergeCell ref="G44:K44"/>
    <mergeCell ref="A21:F21"/>
    <mergeCell ref="G21:K21"/>
    <mergeCell ref="G33:K33"/>
    <mergeCell ref="G34:K34"/>
    <mergeCell ref="A42:F42"/>
    <mergeCell ref="G42:K42"/>
    <mergeCell ref="A43:F43"/>
    <mergeCell ref="G43:K43"/>
    <mergeCell ref="A22:F22"/>
    <mergeCell ref="G22:K22"/>
    <mergeCell ref="A29:F29"/>
    <mergeCell ref="G29:K29"/>
    <mergeCell ref="A37:F37"/>
    <mergeCell ref="A85:K85"/>
    <mergeCell ref="A87:K87"/>
    <mergeCell ref="A88:C88"/>
    <mergeCell ref="G89:K89"/>
    <mergeCell ref="A89:B89"/>
    <mergeCell ref="C89:F89"/>
    <mergeCell ref="A90:B91"/>
    <mergeCell ref="C90:F90"/>
    <mergeCell ref="G90:K90"/>
    <mergeCell ref="C91:F91"/>
    <mergeCell ref="G91:K91"/>
    <mergeCell ref="C115:F115"/>
    <mergeCell ref="G112:K112"/>
    <mergeCell ref="G114:K114"/>
    <mergeCell ref="G115:K115"/>
    <mergeCell ref="A108:B111"/>
    <mergeCell ref="A112:B115"/>
    <mergeCell ref="C108:F108"/>
    <mergeCell ref="C111:F111"/>
    <mergeCell ref="G108:K108"/>
    <mergeCell ref="G111:K111"/>
    <mergeCell ref="C110:F110"/>
    <mergeCell ref="G110:K110"/>
    <mergeCell ref="A27:F27"/>
    <mergeCell ref="G27:K27"/>
    <mergeCell ref="A28:F28"/>
    <mergeCell ref="G28:K28"/>
    <mergeCell ref="A35:F35"/>
    <mergeCell ref="G35:K35"/>
    <mergeCell ref="A36:F36"/>
    <mergeCell ref="G36:K36"/>
    <mergeCell ref="A23:F23"/>
    <mergeCell ref="G23:K23"/>
    <mergeCell ref="A24:F24"/>
    <mergeCell ref="G24:K24"/>
    <mergeCell ref="A25:F25"/>
    <mergeCell ref="G25:K25"/>
    <mergeCell ref="A57:F57"/>
    <mergeCell ref="G57:K57"/>
    <mergeCell ref="A53:F53"/>
    <mergeCell ref="A76:F76"/>
    <mergeCell ref="G76:K76"/>
    <mergeCell ref="G68:K68"/>
    <mergeCell ref="A69:F69"/>
    <mergeCell ref="G69:K69"/>
    <mergeCell ref="A70:F70"/>
    <mergeCell ref="G70:K70"/>
    <mergeCell ref="A71:F71"/>
    <mergeCell ref="G71:K71"/>
    <mergeCell ref="A74:F74"/>
    <mergeCell ref="G74:K74"/>
    <mergeCell ref="A60:K60"/>
    <mergeCell ref="A61:F61"/>
    <mergeCell ref="G61:K61"/>
    <mergeCell ref="A62:F62"/>
    <mergeCell ref="G62:K62"/>
    <mergeCell ref="A55:F55"/>
    <mergeCell ref="G55:K55"/>
    <mergeCell ref="A56:F56"/>
    <mergeCell ref="G56:K56"/>
    <mergeCell ref="A59:F59"/>
    <mergeCell ref="A77:F77"/>
    <mergeCell ref="G77:K77"/>
    <mergeCell ref="A78:F78"/>
    <mergeCell ref="G78:K78"/>
    <mergeCell ref="A79:F79"/>
    <mergeCell ref="G79:K79"/>
    <mergeCell ref="G58:K58"/>
    <mergeCell ref="A65:F65"/>
    <mergeCell ref="G65:K65"/>
    <mergeCell ref="A66:F66"/>
    <mergeCell ref="G66:K66"/>
    <mergeCell ref="A72:F72"/>
    <mergeCell ref="G72:K72"/>
    <mergeCell ref="A73:F73"/>
    <mergeCell ref="G73:K73"/>
    <mergeCell ref="A63:F63"/>
    <mergeCell ref="G63:K63"/>
    <mergeCell ref="A64:F64"/>
    <mergeCell ref="G64:K64"/>
    <mergeCell ref="A67:F67"/>
    <mergeCell ref="G67:K67"/>
    <mergeCell ref="A68:F68"/>
    <mergeCell ref="G59:K59"/>
    <mergeCell ref="A58:F58"/>
    <mergeCell ref="A84:F84"/>
    <mergeCell ref="G84:K84"/>
    <mergeCell ref="C109:F109"/>
    <mergeCell ref="G109:K109"/>
    <mergeCell ref="C117:F117"/>
    <mergeCell ref="G117:K117"/>
    <mergeCell ref="C113:F113"/>
    <mergeCell ref="G113:K113"/>
    <mergeCell ref="A80:F80"/>
    <mergeCell ref="G80:K80"/>
    <mergeCell ref="A81:F81"/>
    <mergeCell ref="G81:K81"/>
    <mergeCell ref="A82:F82"/>
    <mergeCell ref="G82:K82"/>
    <mergeCell ref="A83:F83"/>
    <mergeCell ref="G83:K83"/>
    <mergeCell ref="A116:B119"/>
    <mergeCell ref="C116:F116"/>
    <mergeCell ref="G116:K116"/>
    <mergeCell ref="G118:K118"/>
    <mergeCell ref="C119:F119"/>
    <mergeCell ref="G119:K119"/>
    <mergeCell ref="C112:F112"/>
    <mergeCell ref="C114:F114"/>
    <mergeCell ref="A121:K121"/>
    <mergeCell ref="A122:F122"/>
    <mergeCell ref="G122:K122"/>
    <mergeCell ref="A123:F123"/>
    <mergeCell ref="G123:K123"/>
    <mergeCell ref="A124:F124"/>
    <mergeCell ref="G124:K124"/>
    <mergeCell ref="A125:F125"/>
    <mergeCell ref="G125:K125"/>
    <mergeCell ref="A126:F126"/>
    <mergeCell ref="G126:K126"/>
    <mergeCell ref="A127:F127"/>
    <mergeCell ref="G127:K127"/>
    <mergeCell ref="A129:K129"/>
    <mergeCell ref="A130:F130"/>
    <mergeCell ref="G130:K130"/>
    <mergeCell ref="A131:F131"/>
    <mergeCell ref="G131:K131"/>
    <mergeCell ref="A132:F132"/>
    <mergeCell ref="G132:K132"/>
    <mergeCell ref="A133:F133"/>
    <mergeCell ref="G133:K133"/>
    <mergeCell ref="A134:F134"/>
    <mergeCell ref="G134:K134"/>
    <mergeCell ref="A135:F135"/>
    <mergeCell ref="G135:K135"/>
    <mergeCell ref="A137:K137"/>
    <mergeCell ref="A138:F138"/>
    <mergeCell ref="G138:K138"/>
    <mergeCell ref="A139:F139"/>
    <mergeCell ref="G139:K139"/>
    <mergeCell ref="A140:F140"/>
    <mergeCell ref="G140:K140"/>
    <mergeCell ref="A141:F141"/>
    <mergeCell ref="G141:K141"/>
    <mergeCell ref="A142:F142"/>
    <mergeCell ref="G142:K142"/>
    <mergeCell ref="A149:F149"/>
    <mergeCell ref="G149:K149"/>
    <mergeCell ref="A150:F150"/>
    <mergeCell ref="G150:K150"/>
    <mergeCell ref="A151:F151"/>
    <mergeCell ref="G151:K151"/>
    <mergeCell ref="A143:F143"/>
    <mergeCell ref="G143:K143"/>
    <mergeCell ref="A145:K145"/>
    <mergeCell ref="A146:F146"/>
    <mergeCell ref="G146:K146"/>
    <mergeCell ref="A147:F147"/>
    <mergeCell ref="G147:K147"/>
    <mergeCell ref="A148:F148"/>
    <mergeCell ref="G148:K148"/>
    <mergeCell ref="C95:F95"/>
    <mergeCell ref="G95:K95"/>
    <mergeCell ref="C96:F96"/>
    <mergeCell ref="G96:K96"/>
    <mergeCell ref="A97:B100"/>
    <mergeCell ref="C97:F97"/>
    <mergeCell ref="G97:K97"/>
    <mergeCell ref="C98:F98"/>
    <mergeCell ref="G98:K98"/>
    <mergeCell ref="C99:F99"/>
    <mergeCell ref="G99:K99"/>
    <mergeCell ref="C100:F100"/>
    <mergeCell ref="G100:K100"/>
    <mergeCell ref="A92:B96"/>
    <mergeCell ref="C92:F92"/>
    <mergeCell ref="G92:K92"/>
    <mergeCell ref="C93:F93"/>
    <mergeCell ref="G93:K93"/>
    <mergeCell ref="C94:F94"/>
    <mergeCell ref="G94:K94"/>
    <mergeCell ref="A106:B107"/>
    <mergeCell ref="C106:F106"/>
    <mergeCell ref="G106:K106"/>
    <mergeCell ref="C107:F107"/>
    <mergeCell ref="G107:K107"/>
    <mergeCell ref="A101:B105"/>
    <mergeCell ref="C101:F101"/>
    <mergeCell ref="G101:K101"/>
    <mergeCell ref="C102:F102"/>
    <mergeCell ref="G102:K102"/>
    <mergeCell ref="C103:F103"/>
    <mergeCell ref="G103:K103"/>
    <mergeCell ref="C104:F104"/>
    <mergeCell ref="G104:K104"/>
    <mergeCell ref="C105:F105"/>
    <mergeCell ref="G105:K105"/>
  </mergeCells>
  <pageMargins left="0.23622047199999999" right="0.23622047244094499" top="0.35433070866141703" bottom="0.10433070899999999" header="0.31496062992126" footer="0.31496062992126"/>
  <pageSetup paperSize="9" scale="93" orientation="portrait" r:id="rId1"/>
  <rowBreaks count="3" manualBreakCount="3">
    <brk id="43" max="16383" man="1"/>
    <brk id="86" max="16383" man="1"/>
    <brk id="1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E9A2-38F1-4AD8-8FA1-29ACEC504BAD}">
  <sheetPr>
    <tabColor theme="2"/>
  </sheetPr>
  <dimension ref="A1:Q119"/>
  <sheetViews>
    <sheetView view="pageBreakPreview" topLeftCell="A61" zoomScaleNormal="85" zoomScaleSheetLayoutView="100" workbookViewId="0">
      <selection activeCell="D24" sqref="D24:E24"/>
    </sheetView>
  </sheetViews>
  <sheetFormatPr defaultColWidth="9.125" defaultRowHeight="18.75"/>
  <cols>
    <col min="1" max="1" width="10.375" style="6" customWidth="1"/>
    <col min="2" max="2" width="3.875" style="6" customWidth="1"/>
    <col min="3" max="3" width="3.375" style="6" customWidth="1"/>
    <col min="4" max="13" width="9.125" style="6" customWidth="1"/>
    <col min="14" max="15" width="9.125" style="6"/>
    <col min="16" max="16" width="10.25" style="6" customWidth="1"/>
    <col min="17" max="17" width="5.25" style="6" customWidth="1"/>
    <col min="18" max="18" width="1.875" style="6" customWidth="1"/>
    <col min="19" max="16384" width="9.125" style="6"/>
  </cols>
  <sheetData>
    <row r="1" spans="1:17" ht="21">
      <c r="A1" s="81" t="s">
        <v>138</v>
      </c>
      <c r="B1" s="129" t="s">
        <v>239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  <c r="Q1" s="131"/>
    </row>
    <row r="2" spans="1:17" ht="5.45" customHeight="1">
      <c r="A2" s="8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7">
      <c r="A3" s="8" t="s">
        <v>146</v>
      </c>
      <c r="B3" s="8"/>
      <c r="C3" s="8"/>
      <c r="D3" s="8"/>
      <c r="E3" s="8"/>
      <c r="F3" s="8"/>
    </row>
    <row r="4" spans="1:17">
      <c r="A4" s="6" t="s">
        <v>161</v>
      </c>
      <c r="B4" s="6" t="s">
        <v>182</v>
      </c>
      <c r="K4" s="6" t="s">
        <v>235</v>
      </c>
    </row>
    <row r="5" spans="1:17" ht="19.149999999999999" customHeight="1">
      <c r="B5" s="89" t="s">
        <v>162</v>
      </c>
      <c r="C5" s="88" t="s">
        <v>172</v>
      </c>
      <c r="D5" s="88"/>
      <c r="E5" s="88"/>
      <c r="K5" s="6" t="s">
        <v>236</v>
      </c>
    </row>
    <row r="6" spans="1:17" ht="19.149999999999999" customHeight="1">
      <c r="B6" s="89" t="s">
        <v>163</v>
      </c>
      <c r="C6" s="88" t="s">
        <v>173</v>
      </c>
      <c r="D6" s="88"/>
      <c r="E6" s="88"/>
      <c r="K6" s="6" t="s">
        <v>183</v>
      </c>
    </row>
    <row r="7" spans="1:17" ht="19.149999999999999" customHeight="1">
      <c r="B7" s="89" t="s">
        <v>164</v>
      </c>
      <c r="C7" s="88" t="s">
        <v>174</v>
      </c>
      <c r="D7" s="88"/>
      <c r="E7" s="88"/>
      <c r="L7" s="6" t="s">
        <v>26</v>
      </c>
    </row>
    <row r="8" spans="1:17" ht="19.149999999999999" customHeight="1">
      <c r="B8" s="89" t="s">
        <v>165</v>
      </c>
      <c r="C8" s="88" t="s">
        <v>175</v>
      </c>
      <c r="D8" s="88"/>
      <c r="E8" s="88"/>
      <c r="L8" s="6" t="s">
        <v>65</v>
      </c>
    </row>
    <row r="9" spans="1:17" ht="19.149999999999999" customHeight="1">
      <c r="B9" s="89" t="s">
        <v>166</v>
      </c>
      <c r="C9" s="88" t="s">
        <v>176</v>
      </c>
      <c r="D9" s="88"/>
      <c r="E9" s="88"/>
      <c r="L9" s="6" t="s">
        <v>66</v>
      </c>
    </row>
    <row r="10" spans="1:17" ht="19.149999999999999" customHeight="1">
      <c r="B10" s="89" t="s">
        <v>167</v>
      </c>
      <c r="C10" s="88" t="s">
        <v>177</v>
      </c>
      <c r="D10" s="88"/>
      <c r="E10" s="88"/>
      <c r="L10" s="6" t="s">
        <v>27</v>
      </c>
    </row>
    <row r="11" spans="1:17" ht="19.149999999999999" customHeight="1">
      <c r="B11" s="89" t="s">
        <v>168</v>
      </c>
      <c r="C11" s="88" t="s">
        <v>178</v>
      </c>
      <c r="D11" s="88"/>
      <c r="E11" s="88"/>
      <c r="L11" s="6" t="s">
        <v>67</v>
      </c>
    </row>
    <row r="12" spans="1:17" ht="19.149999999999999" customHeight="1">
      <c r="B12" s="89" t="s">
        <v>169</v>
      </c>
      <c r="C12" s="88" t="s">
        <v>179</v>
      </c>
      <c r="D12" s="88"/>
      <c r="E12" s="88"/>
      <c r="L12" s="6" t="s">
        <v>68</v>
      </c>
    </row>
    <row r="13" spans="1:17" ht="19.149999999999999" customHeight="1">
      <c r="B13" s="89" t="s">
        <v>170</v>
      </c>
      <c r="C13" s="88" t="s">
        <v>180</v>
      </c>
      <c r="D13" s="88"/>
      <c r="E13" s="88"/>
    </row>
    <row r="14" spans="1:17" ht="19.149999999999999" customHeight="1">
      <c r="B14" s="89" t="s">
        <v>171</v>
      </c>
      <c r="C14" s="88" t="s">
        <v>181</v>
      </c>
      <c r="D14" s="88"/>
      <c r="E14" s="88"/>
    </row>
    <row r="15" spans="1:17">
      <c r="A15" s="184" t="s">
        <v>194</v>
      </c>
      <c r="B15" s="184"/>
      <c r="C15" s="184"/>
      <c r="D15" s="113"/>
      <c r="E15" s="113"/>
      <c r="K15" s="6" t="s">
        <v>69</v>
      </c>
      <c r="O15" s="194" t="s">
        <v>70</v>
      </c>
      <c r="P15" s="194"/>
    </row>
    <row r="16" spans="1:17" ht="18.600000000000001" customHeight="1">
      <c r="A16" s="195" t="s">
        <v>28</v>
      </c>
      <c r="B16" s="195"/>
      <c r="C16" s="195"/>
      <c r="D16" s="195" t="s">
        <v>195</v>
      </c>
      <c r="E16" s="195"/>
      <c r="F16" s="108" t="s">
        <v>184</v>
      </c>
      <c r="G16" s="108" t="s">
        <v>185</v>
      </c>
      <c r="H16" s="108" t="s">
        <v>186</v>
      </c>
      <c r="I16" s="108" t="s">
        <v>187</v>
      </c>
      <c r="J16" s="108" t="s">
        <v>188</v>
      </c>
      <c r="K16" s="108" t="s">
        <v>189</v>
      </c>
      <c r="L16" s="108" t="s">
        <v>190</v>
      </c>
      <c r="M16" s="108" t="s">
        <v>191</v>
      </c>
      <c r="N16" s="108" t="s">
        <v>192</v>
      </c>
      <c r="O16" s="108" t="s">
        <v>193</v>
      </c>
      <c r="P16" s="108" t="s">
        <v>29</v>
      </c>
    </row>
    <row r="17" spans="1:16" ht="18.600000000000001" customHeight="1">
      <c r="A17" s="196" t="s">
        <v>30</v>
      </c>
      <c r="B17" s="196"/>
      <c r="C17" s="196"/>
      <c r="D17" s="197" t="s">
        <v>196</v>
      </c>
      <c r="E17" s="197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>
        <f>SUM(F17:O17)</f>
        <v>0</v>
      </c>
    </row>
    <row r="18" spans="1:16" ht="18.600000000000001" customHeight="1">
      <c r="A18" s="196"/>
      <c r="B18" s="196"/>
      <c r="C18" s="196"/>
      <c r="D18" s="197" t="s">
        <v>147</v>
      </c>
      <c r="E18" s="197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>
        <f>SUM(F18:O18)</f>
        <v>0</v>
      </c>
    </row>
    <row r="19" spans="1:16" ht="18.600000000000001" customHeight="1">
      <c r="A19" s="196" t="s">
        <v>31</v>
      </c>
      <c r="B19" s="196"/>
      <c r="C19" s="196"/>
      <c r="D19" s="197" t="s">
        <v>196</v>
      </c>
      <c r="E19" s="197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>
        <f>SUM(F19:O19)</f>
        <v>0</v>
      </c>
    </row>
    <row r="20" spans="1:16" ht="18.600000000000001" customHeight="1">
      <c r="A20" s="196"/>
      <c r="B20" s="196"/>
      <c r="C20" s="196"/>
      <c r="D20" s="197" t="s">
        <v>147</v>
      </c>
      <c r="E20" s="197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>
        <f t="shared" ref="P20:P30" si="0">SUM(F20:O20)</f>
        <v>0</v>
      </c>
    </row>
    <row r="21" spans="1:16" ht="18.600000000000001" customHeight="1">
      <c r="A21" s="196" t="s">
        <v>32</v>
      </c>
      <c r="B21" s="196"/>
      <c r="C21" s="196"/>
      <c r="D21" s="197" t="s">
        <v>196</v>
      </c>
      <c r="E21" s="197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>
        <f t="shared" si="0"/>
        <v>0</v>
      </c>
    </row>
    <row r="22" spans="1:16" ht="18.600000000000001" customHeight="1">
      <c r="A22" s="196"/>
      <c r="B22" s="196"/>
      <c r="C22" s="196"/>
      <c r="D22" s="197" t="s">
        <v>147</v>
      </c>
      <c r="E22" s="197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>
        <f t="shared" si="0"/>
        <v>0</v>
      </c>
    </row>
    <row r="23" spans="1:16" ht="18.600000000000001" customHeight="1">
      <c r="A23" s="196" t="s">
        <v>33</v>
      </c>
      <c r="B23" s="196"/>
      <c r="C23" s="196"/>
      <c r="D23" s="197" t="s">
        <v>196</v>
      </c>
      <c r="E23" s="197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>
        <f t="shared" si="0"/>
        <v>0</v>
      </c>
    </row>
    <row r="24" spans="1:16" ht="18.600000000000001" customHeight="1">
      <c r="A24" s="196"/>
      <c r="B24" s="196"/>
      <c r="C24" s="196"/>
      <c r="D24" s="197" t="s">
        <v>147</v>
      </c>
      <c r="E24" s="197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>
        <f t="shared" si="0"/>
        <v>0</v>
      </c>
    </row>
    <row r="25" spans="1:16" ht="18.600000000000001" customHeight="1">
      <c r="A25" s="196" t="s">
        <v>34</v>
      </c>
      <c r="B25" s="196"/>
      <c r="C25" s="196"/>
      <c r="D25" s="197" t="s">
        <v>196</v>
      </c>
      <c r="E25" s="197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>
        <f t="shared" si="0"/>
        <v>0</v>
      </c>
    </row>
    <row r="26" spans="1:16" ht="18.600000000000001" customHeight="1">
      <c r="A26" s="196"/>
      <c r="B26" s="196"/>
      <c r="C26" s="196"/>
      <c r="D26" s="197" t="s">
        <v>147</v>
      </c>
      <c r="E26" s="197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>
        <f t="shared" si="0"/>
        <v>0</v>
      </c>
    </row>
    <row r="27" spans="1:16" ht="18.600000000000001" customHeight="1">
      <c r="A27" s="196" t="s">
        <v>35</v>
      </c>
      <c r="B27" s="196"/>
      <c r="C27" s="196"/>
      <c r="D27" s="197" t="s">
        <v>196</v>
      </c>
      <c r="E27" s="197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>
        <f t="shared" si="0"/>
        <v>0</v>
      </c>
    </row>
    <row r="28" spans="1:16" ht="18.600000000000001" customHeight="1">
      <c r="A28" s="196"/>
      <c r="B28" s="196"/>
      <c r="C28" s="196"/>
      <c r="D28" s="197" t="s">
        <v>147</v>
      </c>
      <c r="E28" s="197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>
        <f t="shared" si="0"/>
        <v>0</v>
      </c>
    </row>
    <row r="29" spans="1:16" ht="18.600000000000001" customHeight="1">
      <c r="A29" s="195" t="s">
        <v>29</v>
      </c>
      <c r="B29" s="195"/>
      <c r="C29" s="195"/>
      <c r="D29" s="165" t="s">
        <v>196</v>
      </c>
      <c r="E29" s="165"/>
      <c r="F29" s="126">
        <f t="shared" ref="F29:I29" si="1">F17+F19+F21+F23+F25+F27</f>
        <v>0</v>
      </c>
      <c r="G29" s="126">
        <f t="shared" si="1"/>
        <v>0</v>
      </c>
      <c r="H29" s="126">
        <f t="shared" si="1"/>
        <v>0</v>
      </c>
      <c r="I29" s="126">
        <f t="shared" si="1"/>
        <v>0</v>
      </c>
      <c r="J29" s="126">
        <f>J17+J19+J21+J23+J25+J27</f>
        <v>0</v>
      </c>
      <c r="K29" s="126">
        <f t="shared" ref="K29:O29" si="2">K17+K19+K21+K23+K25+K27</f>
        <v>0</v>
      </c>
      <c r="L29" s="126">
        <f t="shared" si="2"/>
        <v>0</v>
      </c>
      <c r="M29" s="126">
        <f t="shared" si="2"/>
        <v>0</v>
      </c>
      <c r="N29" s="126">
        <f t="shared" si="2"/>
        <v>0</v>
      </c>
      <c r="O29" s="126">
        <f t="shared" si="2"/>
        <v>0</v>
      </c>
      <c r="P29" s="126">
        <f t="shared" si="0"/>
        <v>0</v>
      </c>
    </row>
    <row r="30" spans="1:16" ht="18.600000000000001" customHeight="1">
      <c r="A30" s="195"/>
      <c r="B30" s="195"/>
      <c r="C30" s="195"/>
      <c r="D30" s="165" t="s">
        <v>147</v>
      </c>
      <c r="E30" s="165"/>
      <c r="F30" s="126">
        <f t="shared" ref="F30:I30" si="3">F28+F26+F24+F22+F20+F18</f>
        <v>0</v>
      </c>
      <c r="G30" s="126">
        <f t="shared" si="3"/>
        <v>0</v>
      </c>
      <c r="H30" s="126">
        <f t="shared" si="3"/>
        <v>0</v>
      </c>
      <c r="I30" s="126">
        <f t="shared" si="3"/>
        <v>0</v>
      </c>
      <c r="J30" s="126">
        <f>J28+J26+J24+J22+J20+J18</f>
        <v>0</v>
      </c>
      <c r="K30" s="126">
        <f t="shared" ref="K30:O30" si="4">K28+K26+K24+K22+K20+K18</f>
        <v>0</v>
      </c>
      <c r="L30" s="126">
        <f t="shared" si="4"/>
        <v>0</v>
      </c>
      <c r="M30" s="126">
        <f t="shared" si="4"/>
        <v>0</v>
      </c>
      <c r="N30" s="126">
        <f t="shared" si="4"/>
        <v>0</v>
      </c>
      <c r="O30" s="126">
        <f t="shared" si="4"/>
        <v>0</v>
      </c>
      <c r="P30" s="126">
        <f t="shared" si="0"/>
        <v>0</v>
      </c>
    </row>
    <row r="31" spans="1:16" ht="18.600000000000001" customHeight="1">
      <c r="A31" s="132"/>
      <c r="B31" s="132"/>
      <c r="C31" s="132"/>
      <c r="D31" s="133"/>
      <c r="E31" s="133"/>
    </row>
    <row r="32" spans="1:16">
      <c r="A32" s="8" t="s">
        <v>197</v>
      </c>
      <c r="B32" s="8"/>
      <c r="C32" s="8"/>
      <c r="D32" s="8"/>
      <c r="E32" s="8"/>
      <c r="I32" s="6" t="s">
        <v>8</v>
      </c>
    </row>
    <row r="33" spans="1:16">
      <c r="A33" s="134"/>
      <c r="B33" s="134"/>
      <c r="C33" s="134"/>
      <c r="D33" s="8"/>
      <c r="E33" s="8"/>
      <c r="L33" s="68"/>
      <c r="M33" s="68"/>
      <c r="O33" s="194" t="s">
        <v>70</v>
      </c>
      <c r="P33" s="194"/>
    </row>
    <row r="34" spans="1:16" ht="19.149999999999999" customHeight="1">
      <c r="A34" s="195" t="s">
        <v>28</v>
      </c>
      <c r="B34" s="195"/>
      <c r="C34" s="195"/>
      <c r="D34" s="195" t="s">
        <v>195</v>
      </c>
      <c r="E34" s="195"/>
      <c r="F34" s="108" t="s">
        <v>184</v>
      </c>
      <c r="G34" s="108" t="s">
        <v>185</v>
      </c>
      <c r="H34" s="108" t="s">
        <v>186</v>
      </c>
      <c r="I34" s="108" t="s">
        <v>187</v>
      </c>
      <c r="J34" s="108" t="s">
        <v>188</v>
      </c>
      <c r="K34" s="108" t="s">
        <v>189</v>
      </c>
      <c r="L34" s="108" t="s">
        <v>190</v>
      </c>
      <c r="M34" s="108" t="s">
        <v>191</v>
      </c>
      <c r="N34" s="108" t="s">
        <v>192</v>
      </c>
      <c r="O34" s="108" t="s">
        <v>193</v>
      </c>
      <c r="P34" s="108" t="s">
        <v>29</v>
      </c>
    </row>
    <row r="35" spans="1:16" ht="19.149999999999999" customHeight="1">
      <c r="A35" s="196" t="s">
        <v>30</v>
      </c>
      <c r="B35" s="196"/>
      <c r="C35" s="196"/>
      <c r="D35" s="197" t="s">
        <v>196</v>
      </c>
      <c r="E35" s="197"/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</row>
    <row r="36" spans="1:16" ht="19.149999999999999" customHeight="1">
      <c r="A36" s="196"/>
      <c r="B36" s="196"/>
      <c r="C36" s="196"/>
      <c r="D36" s="197" t="s">
        <v>147</v>
      </c>
      <c r="E36" s="197"/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4">
        <v>0</v>
      </c>
      <c r="O36" s="114">
        <v>0</v>
      </c>
      <c r="P36" s="114">
        <v>0</v>
      </c>
    </row>
    <row r="37" spans="1:16" ht="19.149999999999999" customHeight="1">
      <c r="A37" s="196" t="s">
        <v>31</v>
      </c>
      <c r="B37" s="196"/>
      <c r="C37" s="196"/>
      <c r="D37" s="197" t="s">
        <v>196</v>
      </c>
      <c r="E37" s="197"/>
      <c r="F37" s="114">
        <v>14</v>
      </c>
      <c r="G37" s="114">
        <v>1</v>
      </c>
      <c r="H37" s="114">
        <v>10</v>
      </c>
      <c r="I37" s="114">
        <v>7</v>
      </c>
      <c r="J37" s="114">
        <v>6</v>
      </c>
      <c r="K37" s="114">
        <v>2</v>
      </c>
      <c r="L37" s="114">
        <v>3</v>
      </c>
      <c r="M37" s="114">
        <v>8</v>
      </c>
      <c r="N37" s="114">
        <v>1</v>
      </c>
      <c r="O37" s="114">
        <v>0</v>
      </c>
      <c r="P37" s="114">
        <f>SUM(F37:O37)</f>
        <v>52</v>
      </c>
    </row>
    <row r="38" spans="1:16" ht="19.149999999999999" customHeight="1">
      <c r="A38" s="196"/>
      <c r="B38" s="196"/>
      <c r="C38" s="196"/>
      <c r="D38" s="197" t="s">
        <v>147</v>
      </c>
      <c r="E38" s="197"/>
      <c r="F38" s="114">
        <v>13</v>
      </c>
      <c r="G38" s="114"/>
      <c r="H38" s="114">
        <v>10</v>
      </c>
      <c r="I38" s="114">
        <v>7</v>
      </c>
      <c r="J38" s="114">
        <v>7</v>
      </c>
      <c r="K38" s="114">
        <v>2</v>
      </c>
      <c r="L38" s="114">
        <v>3</v>
      </c>
      <c r="M38" s="114">
        <v>6</v>
      </c>
      <c r="N38" s="114">
        <v>0</v>
      </c>
      <c r="O38" s="114">
        <v>0</v>
      </c>
      <c r="P38" s="114">
        <f t="shared" ref="P38:P42" si="5">SUM(F38:O38)</f>
        <v>48</v>
      </c>
    </row>
    <row r="39" spans="1:16" ht="19.149999999999999" customHeight="1">
      <c r="A39" s="196" t="s">
        <v>32</v>
      </c>
      <c r="B39" s="196"/>
      <c r="C39" s="196"/>
      <c r="D39" s="197" t="s">
        <v>196</v>
      </c>
      <c r="E39" s="197"/>
      <c r="F39" s="114">
        <v>1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4">
        <f t="shared" si="5"/>
        <v>1</v>
      </c>
    </row>
    <row r="40" spans="1:16" ht="19.149999999999999" customHeight="1">
      <c r="A40" s="196"/>
      <c r="B40" s="196"/>
      <c r="C40" s="196"/>
      <c r="D40" s="197" t="s">
        <v>147</v>
      </c>
      <c r="E40" s="197"/>
      <c r="F40" s="114">
        <v>1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114">
        <f t="shared" si="5"/>
        <v>1</v>
      </c>
    </row>
    <row r="41" spans="1:16" ht="19.149999999999999" customHeight="1">
      <c r="A41" s="196" t="s">
        <v>33</v>
      </c>
      <c r="B41" s="196"/>
      <c r="C41" s="196"/>
      <c r="D41" s="197" t="s">
        <v>196</v>
      </c>
      <c r="E41" s="197"/>
      <c r="F41" s="114">
        <v>7</v>
      </c>
      <c r="G41" s="114">
        <v>0</v>
      </c>
      <c r="H41" s="114">
        <v>0</v>
      </c>
      <c r="I41" s="114">
        <v>1</v>
      </c>
      <c r="J41" s="114">
        <v>1</v>
      </c>
      <c r="K41" s="114">
        <v>2</v>
      </c>
      <c r="L41" s="114">
        <v>0</v>
      </c>
      <c r="M41" s="114">
        <v>0</v>
      </c>
      <c r="N41" s="114">
        <v>0</v>
      </c>
      <c r="O41" s="114">
        <v>0</v>
      </c>
      <c r="P41" s="114">
        <f t="shared" si="5"/>
        <v>11</v>
      </c>
    </row>
    <row r="42" spans="1:16" ht="19.149999999999999" customHeight="1">
      <c r="A42" s="196"/>
      <c r="B42" s="196"/>
      <c r="C42" s="196"/>
      <c r="D42" s="197" t="s">
        <v>147</v>
      </c>
      <c r="E42" s="197"/>
      <c r="F42" s="114">
        <v>5</v>
      </c>
      <c r="G42" s="114">
        <v>0</v>
      </c>
      <c r="H42" s="114">
        <v>0</v>
      </c>
      <c r="I42" s="114">
        <v>1</v>
      </c>
      <c r="J42" s="114">
        <v>2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f t="shared" si="5"/>
        <v>8</v>
      </c>
    </row>
    <row r="43" spans="1:16" ht="19.149999999999999" customHeight="1">
      <c r="A43" s="196" t="s">
        <v>34</v>
      </c>
      <c r="B43" s="196"/>
      <c r="C43" s="196"/>
      <c r="D43" s="197" t="s">
        <v>196</v>
      </c>
      <c r="E43" s="197"/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</row>
    <row r="44" spans="1:16" ht="19.149999999999999" customHeight="1">
      <c r="A44" s="196"/>
      <c r="B44" s="196"/>
      <c r="C44" s="196"/>
      <c r="D44" s="197" t="s">
        <v>147</v>
      </c>
      <c r="E44" s="197"/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</row>
    <row r="45" spans="1:16" ht="19.149999999999999" customHeight="1">
      <c r="A45" s="196" t="s">
        <v>35</v>
      </c>
      <c r="B45" s="196"/>
      <c r="C45" s="196"/>
      <c r="D45" s="197" t="s">
        <v>196</v>
      </c>
      <c r="E45" s="197"/>
      <c r="F45" s="114">
        <v>4</v>
      </c>
      <c r="G45" s="114">
        <v>0</v>
      </c>
      <c r="H45" s="114">
        <v>0</v>
      </c>
      <c r="I45" s="114">
        <v>1</v>
      </c>
      <c r="J45" s="114">
        <v>1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4">
        <f t="shared" ref="P45:P46" si="6">SUM(F45:O45)</f>
        <v>6</v>
      </c>
    </row>
    <row r="46" spans="1:16" ht="19.149999999999999" customHeight="1">
      <c r="A46" s="196"/>
      <c r="B46" s="196"/>
      <c r="C46" s="196"/>
      <c r="D46" s="197" t="s">
        <v>147</v>
      </c>
      <c r="E46" s="197"/>
      <c r="F46" s="114">
        <v>3</v>
      </c>
      <c r="G46" s="114">
        <v>0</v>
      </c>
      <c r="H46" s="114">
        <v>0</v>
      </c>
      <c r="I46" s="114">
        <v>1</v>
      </c>
      <c r="J46" s="114">
        <v>1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  <c r="P46" s="114">
        <f t="shared" si="6"/>
        <v>5</v>
      </c>
    </row>
    <row r="47" spans="1:16" ht="19.149999999999999" customHeight="1">
      <c r="A47" s="195" t="s">
        <v>29</v>
      </c>
      <c r="B47" s="195"/>
      <c r="C47" s="195"/>
      <c r="D47" s="197" t="s">
        <v>196</v>
      </c>
      <c r="E47" s="197"/>
      <c r="F47" s="126">
        <f>F35+F37+F39+F41+F43+F45</f>
        <v>26</v>
      </c>
      <c r="G47" s="126">
        <f t="shared" ref="G47:P47" si="7">G35+G37+G39+G41+G43+G45</f>
        <v>1</v>
      </c>
      <c r="H47" s="126">
        <f t="shared" si="7"/>
        <v>10</v>
      </c>
      <c r="I47" s="126">
        <f t="shared" si="7"/>
        <v>9</v>
      </c>
      <c r="J47" s="126">
        <f t="shared" si="7"/>
        <v>8</v>
      </c>
      <c r="K47" s="126">
        <f t="shared" si="7"/>
        <v>4</v>
      </c>
      <c r="L47" s="126">
        <f t="shared" si="7"/>
        <v>3</v>
      </c>
      <c r="M47" s="126">
        <f t="shared" si="7"/>
        <v>8</v>
      </c>
      <c r="N47" s="126">
        <f t="shared" si="7"/>
        <v>1</v>
      </c>
      <c r="O47" s="126">
        <f t="shared" si="7"/>
        <v>0</v>
      </c>
      <c r="P47" s="126">
        <f t="shared" si="7"/>
        <v>70</v>
      </c>
    </row>
    <row r="48" spans="1:16" ht="19.149999999999999" customHeight="1">
      <c r="A48" s="195"/>
      <c r="B48" s="195"/>
      <c r="C48" s="195"/>
      <c r="D48" s="197" t="s">
        <v>147</v>
      </c>
      <c r="E48" s="197"/>
      <c r="F48" s="126">
        <f t="shared" ref="F48:P48" si="8">F46+F44+F42+F40+F38+F36</f>
        <v>22</v>
      </c>
      <c r="G48" s="126">
        <f t="shared" si="8"/>
        <v>0</v>
      </c>
      <c r="H48" s="126">
        <f t="shared" si="8"/>
        <v>10</v>
      </c>
      <c r="I48" s="126">
        <f t="shared" si="8"/>
        <v>9</v>
      </c>
      <c r="J48" s="126">
        <f t="shared" si="8"/>
        <v>10</v>
      </c>
      <c r="K48" s="126">
        <f t="shared" si="8"/>
        <v>2</v>
      </c>
      <c r="L48" s="126">
        <f t="shared" si="8"/>
        <v>3</v>
      </c>
      <c r="M48" s="126">
        <f t="shared" si="8"/>
        <v>6</v>
      </c>
      <c r="N48" s="126">
        <f t="shared" si="8"/>
        <v>0</v>
      </c>
      <c r="O48" s="126">
        <f t="shared" si="8"/>
        <v>0</v>
      </c>
      <c r="P48" s="126">
        <f t="shared" si="8"/>
        <v>62</v>
      </c>
    </row>
    <row r="49" spans="1:16" ht="20.45" customHeight="1"/>
    <row r="50" spans="1:16" ht="20.45" customHeight="1"/>
    <row r="51" spans="1:16" ht="20.45" customHeight="1"/>
    <row r="52" spans="1:16" ht="20.45" customHeight="1"/>
    <row r="53" spans="1:16" ht="20.45" customHeight="1"/>
    <row r="54" spans="1:16" ht="20.45" customHeight="1"/>
    <row r="55" spans="1:16" ht="20.45" customHeight="1"/>
    <row r="56" spans="1:16" ht="20.45" customHeight="1"/>
    <row r="57" spans="1:16" ht="20.45" customHeight="1"/>
    <row r="58" spans="1:16" ht="20.45" customHeight="1"/>
    <row r="59" spans="1:16" ht="20.45" customHeight="1"/>
    <row r="60" spans="1:16" ht="20.45" customHeight="1"/>
    <row r="61" spans="1:16">
      <c r="A61" s="8" t="s">
        <v>198</v>
      </c>
    </row>
    <row r="62" spans="1:16">
      <c r="A62" s="8"/>
      <c r="L62" s="68"/>
      <c r="M62" s="68"/>
      <c r="O62" s="194" t="s">
        <v>71</v>
      </c>
      <c r="P62" s="194"/>
    </row>
    <row r="63" spans="1:16" ht="18.600000000000001" customHeight="1">
      <c r="A63" s="195" t="s">
        <v>28</v>
      </c>
      <c r="B63" s="195"/>
      <c r="C63" s="195"/>
      <c r="D63" s="195" t="s">
        <v>195</v>
      </c>
      <c r="E63" s="195"/>
      <c r="F63" s="108" t="s">
        <v>184</v>
      </c>
      <c r="G63" s="108" t="s">
        <v>185</v>
      </c>
      <c r="H63" s="108" t="s">
        <v>186</v>
      </c>
      <c r="I63" s="108" t="s">
        <v>187</v>
      </c>
      <c r="J63" s="108" t="s">
        <v>188</v>
      </c>
      <c r="K63" s="108" t="s">
        <v>189</v>
      </c>
      <c r="L63" s="108" t="s">
        <v>190</v>
      </c>
      <c r="M63" s="108" t="s">
        <v>191</v>
      </c>
      <c r="N63" s="108" t="s">
        <v>192</v>
      </c>
      <c r="O63" s="108" t="s">
        <v>193</v>
      </c>
      <c r="P63" s="108" t="s">
        <v>29</v>
      </c>
    </row>
    <row r="64" spans="1:16" ht="18.600000000000001" customHeight="1">
      <c r="A64" s="196" t="s">
        <v>30</v>
      </c>
      <c r="B64" s="196"/>
      <c r="C64" s="196"/>
      <c r="D64" s="197" t="s">
        <v>196</v>
      </c>
      <c r="E64" s="19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8.600000000000001" customHeight="1">
      <c r="A65" s="196"/>
      <c r="B65" s="196"/>
      <c r="C65" s="196"/>
      <c r="D65" s="197" t="s">
        <v>147</v>
      </c>
      <c r="E65" s="197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8.600000000000001" customHeight="1">
      <c r="A66" s="196" t="s">
        <v>31</v>
      </c>
      <c r="B66" s="196"/>
      <c r="C66" s="196"/>
      <c r="D66" s="197" t="s">
        <v>196</v>
      </c>
      <c r="E66" s="197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8.600000000000001" customHeight="1">
      <c r="A67" s="196"/>
      <c r="B67" s="196"/>
      <c r="C67" s="196"/>
      <c r="D67" s="197" t="s">
        <v>147</v>
      </c>
      <c r="E67" s="197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8.600000000000001" customHeight="1">
      <c r="A68" s="196" t="s">
        <v>32</v>
      </c>
      <c r="B68" s="196"/>
      <c r="C68" s="196"/>
      <c r="D68" s="197" t="s">
        <v>196</v>
      </c>
      <c r="E68" s="197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8.600000000000001" customHeight="1">
      <c r="A69" s="196"/>
      <c r="B69" s="196"/>
      <c r="C69" s="196"/>
      <c r="D69" s="197" t="s">
        <v>147</v>
      </c>
      <c r="E69" s="19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8.600000000000001" customHeight="1">
      <c r="A70" s="196" t="s">
        <v>33</v>
      </c>
      <c r="B70" s="196"/>
      <c r="C70" s="196"/>
      <c r="D70" s="197" t="s">
        <v>196</v>
      </c>
      <c r="E70" s="197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8.600000000000001" customHeight="1">
      <c r="A71" s="196"/>
      <c r="B71" s="196"/>
      <c r="C71" s="196"/>
      <c r="D71" s="197" t="s">
        <v>147</v>
      </c>
      <c r="E71" s="197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8.600000000000001" customHeight="1">
      <c r="A72" s="196" t="s">
        <v>34</v>
      </c>
      <c r="B72" s="196"/>
      <c r="C72" s="196"/>
      <c r="D72" s="197" t="s">
        <v>196</v>
      </c>
      <c r="E72" s="197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8.600000000000001" customHeight="1">
      <c r="A73" s="196"/>
      <c r="B73" s="196"/>
      <c r="C73" s="196"/>
      <c r="D73" s="197" t="s">
        <v>147</v>
      </c>
      <c r="E73" s="197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8.600000000000001" customHeight="1">
      <c r="A74" s="196" t="s">
        <v>35</v>
      </c>
      <c r="B74" s="196"/>
      <c r="C74" s="196"/>
      <c r="D74" s="197" t="s">
        <v>196</v>
      </c>
      <c r="E74" s="197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8.600000000000001" customHeight="1">
      <c r="A75" s="196"/>
      <c r="B75" s="196"/>
      <c r="C75" s="196"/>
      <c r="D75" s="197" t="s">
        <v>147</v>
      </c>
      <c r="E75" s="197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8.600000000000001" customHeight="1">
      <c r="A76" s="195" t="s">
        <v>29</v>
      </c>
      <c r="B76" s="195"/>
      <c r="C76" s="195"/>
      <c r="D76" s="197" t="s">
        <v>196</v>
      </c>
      <c r="E76" s="19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8.600000000000001" customHeight="1">
      <c r="A77" s="195"/>
      <c r="B77" s="195"/>
      <c r="C77" s="195"/>
      <c r="D77" s="197" t="s">
        <v>147</v>
      </c>
      <c r="E77" s="197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6.899999999999999" customHeight="1">
      <c r="A78" s="113"/>
      <c r="B78" s="113"/>
      <c r="C78" s="113"/>
      <c r="D78" s="113"/>
      <c r="E78" s="113"/>
    </row>
    <row r="79" spans="1:16" ht="16.899999999999999" customHeight="1">
      <c r="A79" s="113"/>
      <c r="B79" s="113"/>
      <c r="C79" s="113"/>
      <c r="D79" s="113"/>
      <c r="E79" s="113"/>
    </row>
    <row r="80" spans="1:16" ht="16.899999999999999" customHeight="1">
      <c r="A80" s="113"/>
      <c r="B80" s="113"/>
      <c r="C80" s="113"/>
      <c r="D80" s="113"/>
      <c r="E80" s="113"/>
    </row>
    <row r="81" spans="1:16" ht="16.899999999999999" customHeight="1">
      <c r="A81" s="113"/>
      <c r="B81" s="113"/>
      <c r="C81" s="113"/>
      <c r="D81" s="113"/>
      <c r="E81" s="113"/>
    </row>
    <row r="82" spans="1:16" ht="16.899999999999999" customHeight="1">
      <c r="A82" s="113"/>
      <c r="B82" s="113"/>
      <c r="C82" s="113"/>
      <c r="D82" s="113"/>
      <c r="E82" s="113"/>
    </row>
    <row r="83" spans="1:16" ht="16.899999999999999" customHeight="1">
      <c r="A83" s="113"/>
      <c r="B83" s="113"/>
      <c r="C83" s="113"/>
      <c r="D83" s="113"/>
      <c r="E83" s="113"/>
    </row>
    <row r="84" spans="1:16" ht="16.899999999999999" customHeight="1">
      <c r="A84" s="113"/>
      <c r="B84" s="113"/>
      <c r="C84" s="113"/>
      <c r="D84" s="113"/>
      <c r="E84" s="113"/>
    </row>
    <row r="85" spans="1:16" ht="16.899999999999999" customHeight="1">
      <c r="A85" s="113"/>
      <c r="B85" s="113"/>
      <c r="C85" s="113"/>
      <c r="D85" s="113"/>
      <c r="E85" s="113"/>
    </row>
    <row r="86" spans="1:16" ht="16.899999999999999" customHeight="1">
      <c r="A86" s="113"/>
      <c r="B86" s="113"/>
      <c r="C86" s="113"/>
      <c r="D86" s="113"/>
      <c r="E86" s="113"/>
    </row>
    <row r="87" spans="1:16" ht="16.899999999999999" customHeight="1">
      <c r="A87" s="113"/>
      <c r="B87" s="113"/>
      <c r="C87" s="113"/>
      <c r="D87" s="113"/>
      <c r="E87" s="113"/>
    </row>
    <row r="88" spans="1:16" ht="16.899999999999999" customHeight="1">
      <c r="A88" s="113"/>
      <c r="B88" s="113"/>
      <c r="C88" s="113"/>
      <c r="D88" s="113"/>
      <c r="E88" s="113"/>
    </row>
    <row r="89" spans="1:16" ht="16.899999999999999" customHeight="1">
      <c r="A89" s="113"/>
      <c r="B89" s="113"/>
      <c r="C89" s="113"/>
      <c r="D89" s="113"/>
      <c r="E89" s="113"/>
    </row>
    <row r="90" spans="1:16" ht="16.899999999999999" customHeight="1">
      <c r="A90" s="113"/>
      <c r="B90" s="113"/>
      <c r="C90" s="113"/>
      <c r="D90" s="113"/>
      <c r="E90" s="113"/>
    </row>
    <row r="91" spans="1:16" ht="16.899999999999999" customHeight="1">
      <c r="A91" s="113"/>
      <c r="B91" s="113"/>
      <c r="C91" s="113"/>
      <c r="D91" s="113"/>
      <c r="E91" s="113"/>
    </row>
    <row r="92" spans="1:16">
      <c r="A92" s="184" t="s">
        <v>199</v>
      </c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94"/>
      <c r="M92" s="194"/>
    </row>
    <row r="93" spans="1:16">
      <c r="A93" s="8"/>
      <c r="L93" s="68"/>
      <c r="M93" s="68"/>
      <c r="O93" s="194" t="s">
        <v>71</v>
      </c>
      <c r="P93" s="194"/>
    </row>
    <row r="94" spans="1:16" ht="18.600000000000001" customHeight="1">
      <c r="A94" s="195" t="s">
        <v>28</v>
      </c>
      <c r="B94" s="195"/>
      <c r="C94" s="195"/>
      <c r="D94" s="195" t="s">
        <v>195</v>
      </c>
      <c r="E94" s="195"/>
      <c r="F94" s="108" t="s">
        <v>184</v>
      </c>
      <c r="G94" s="108" t="s">
        <v>185</v>
      </c>
      <c r="H94" s="108" t="s">
        <v>186</v>
      </c>
      <c r="I94" s="108" t="s">
        <v>187</v>
      </c>
      <c r="J94" s="108" t="s">
        <v>188</v>
      </c>
      <c r="K94" s="108" t="s">
        <v>189</v>
      </c>
      <c r="L94" s="108" t="s">
        <v>190</v>
      </c>
      <c r="M94" s="108" t="s">
        <v>191</v>
      </c>
      <c r="N94" s="108" t="s">
        <v>192</v>
      </c>
      <c r="O94" s="108" t="s">
        <v>193</v>
      </c>
      <c r="P94" s="108" t="s">
        <v>29</v>
      </c>
    </row>
    <row r="95" spans="1:16" ht="18.600000000000001" customHeight="1">
      <c r="A95" s="196" t="s">
        <v>30</v>
      </c>
      <c r="B95" s="196"/>
      <c r="C95" s="196"/>
      <c r="D95" s="197" t="s">
        <v>196</v>
      </c>
      <c r="E95" s="197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8.600000000000001" customHeight="1">
      <c r="A96" s="196"/>
      <c r="B96" s="196"/>
      <c r="C96" s="196"/>
      <c r="D96" s="197" t="s">
        <v>147</v>
      </c>
      <c r="E96" s="197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8.600000000000001" customHeight="1">
      <c r="A97" s="196" t="s">
        <v>31</v>
      </c>
      <c r="B97" s="196"/>
      <c r="C97" s="196"/>
      <c r="D97" s="197" t="s">
        <v>196</v>
      </c>
      <c r="E97" s="197"/>
      <c r="F97" s="10">
        <v>2</v>
      </c>
      <c r="G97" s="10">
        <v>3</v>
      </c>
      <c r="H97" s="100">
        <v>0</v>
      </c>
      <c r="I97" s="10">
        <v>3</v>
      </c>
      <c r="J97" s="100">
        <v>0</v>
      </c>
      <c r="K97" s="100">
        <v>0</v>
      </c>
      <c r="L97" s="100">
        <v>0</v>
      </c>
      <c r="M97" s="100">
        <v>0</v>
      </c>
      <c r="N97" s="10">
        <v>2</v>
      </c>
      <c r="O97" s="100">
        <v>0</v>
      </c>
      <c r="P97" s="10">
        <f>SUM(F97:O97)</f>
        <v>10</v>
      </c>
    </row>
    <row r="98" spans="1:16" ht="18.600000000000001" customHeight="1">
      <c r="A98" s="196"/>
      <c r="B98" s="196"/>
      <c r="C98" s="196"/>
      <c r="D98" s="197" t="s">
        <v>147</v>
      </c>
      <c r="E98" s="197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8.600000000000001" customHeight="1">
      <c r="A99" s="196" t="s">
        <v>32</v>
      </c>
      <c r="B99" s="196"/>
      <c r="C99" s="196"/>
      <c r="D99" s="197" t="s">
        <v>196</v>
      </c>
      <c r="E99" s="197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8.600000000000001" customHeight="1">
      <c r="A100" s="196"/>
      <c r="B100" s="196"/>
      <c r="C100" s="196"/>
      <c r="D100" s="197" t="s">
        <v>147</v>
      </c>
      <c r="E100" s="197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8.600000000000001" customHeight="1">
      <c r="A101" s="196" t="s">
        <v>33</v>
      </c>
      <c r="B101" s="196"/>
      <c r="C101" s="196"/>
      <c r="D101" s="197" t="s">
        <v>196</v>
      </c>
      <c r="E101" s="197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8.600000000000001" customHeight="1">
      <c r="A102" s="196"/>
      <c r="B102" s="196"/>
      <c r="C102" s="196"/>
      <c r="D102" s="197" t="s">
        <v>147</v>
      </c>
      <c r="E102" s="197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8.600000000000001" customHeight="1">
      <c r="A103" s="196" t="s">
        <v>34</v>
      </c>
      <c r="B103" s="196"/>
      <c r="C103" s="196"/>
      <c r="D103" s="197" t="s">
        <v>196</v>
      </c>
      <c r="E103" s="197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8.600000000000001" customHeight="1">
      <c r="A104" s="196"/>
      <c r="B104" s="196"/>
      <c r="C104" s="196"/>
      <c r="D104" s="197" t="s">
        <v>147</v>
      </c>
      <c r="E104" s="197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8.600000000000001" customHeight="1">
      <c r="A105" s="196" t="s">
        <v>35</v>
      </c>
      <c r="B105" s="196"/>
      <c r="C105" s="196"/>
      <c r="D105" s="197" t="s">
        <v>196</v>
      </c>
      <c r="E105" s="197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8.600000000000001" customHeight="1">
      <c r="A106" s="196"/>
      <c r="B106" s="196"/>
      <c r="C106" s="196"/>
      <c r="D106" s="197" t="s">
        <v>147</v>
      </c>
      <c r="E106" s="197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8.600000000000001" customHeight="1">
      <c r="A107" s="195" t="s">
        <v>29</v>
      </c>
      <c r="B107" s="195"/>
      <c r="C107" s="195"/>
      <c r="D107" s="197" t="s">
        <v>196</v>
      </c>
      <c r="E107" s="197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8.600000000000001" customHeight="1">
      <c r="A108" s="195"/>
      <c r="B108" s="195"/>
      <c r="C108" s="195"/>
      <c r="D108" s="197" t="s">
        <v>147</v>
      </c>
      <c r="E108" s="197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>
      <c r="A109" s="12"/>
      <c r="B109" s="12"/>
      <c r="C109" s="12"/>
      <c r="D109" s="12"/>
      <c r="E109" s="12"/>
      <c r="F109" s="8"/>
      <c r="G109" s="8"/>
      <c r="H109" s="8"/>
      <c r="I109" s="8"/>
      <c r="J109" s="8"/>
      <c r="K109" s="8"/>
    </row>
    <row r="110" spans="1:16">
      <c r="A110" s="12"/>
      <c r="B110" s="12"/>
      <c r="C110" s="12"/>
      <c r="D110" s="12"/>
      <c r="E110" s="12"/>
      <c r="F110" s="8"/>
      <c r="G110" s="8"/>
      <c r="H110" s="8"/>
      <c r="I110" s="8"/>
      <c r="J110" s="8"/>
      <c r="K110" s="8"/>
    </row>
    <row r="111" spans="1:16">
      <c r="A111" s="12"/>
      <c r="B111" s="12"/>
      <c r="C111" s="12"/>
      <c r="D111" s="12"/>
      <c r="E111" s="12"/>
      <c r="F111" s="8"/>
      <c r="G111" s="8"/>
      <c r="H111" s="8"/>
      <c r="I111" s="8"/>
      <c r="J111" s="8"/>
      <c r="K111" s="8"/>
    </row>
    <row r="112" spans="1:16">
      <c r="A112" s="12"/>
      <c r="B112" s="12"/>
      <c r="C112" s="12"/>
      <c r="D112" s="12"/>
      <c r="E112" s="12"/>
      <c r="F112" s="8"/>
      <c r="G112" s="8"/>
      <c r="H112" s="8"/>
      <c r="I112" s="8"/>
      <c r="J112" s="8"/>
      <c r="K112" s="8"/>
    </row>
    <row r="113" spans="1:11">
      <c r="A113" s="12"/>
      <c r="B113" s="12"/>
      <c r="C113" s="12"/>
      <c r="D113" s="12"/>
      <c r="E113" s="12"/>
      <c r="F113" s="8"/>
      <c r="G113" s="8"/>
      <c r="H113" s="8"/>
      <c r="I113" s="8"/>
      <c r="J113" s="8"/>
      <c r="K113" s="8"/>
    </row>
    <row r="114" spans="1:11">
      <c r="A114" s="12"/>
      <c r="B114" s="12"/>
      <c r="C114" s="12"/>
      <c r="D114" s="12"/>
      <c r="E114" s="12"/>
      <c r="F114" s="8"/>
      <c r="G114" s="8"/>
      <c r="H114" s="8"/>
      <c r="I114" s="8"/>
      <c r="J114" s="8"/>
      <c r="K114" s="8"/>
    </row>
    <row r="115" spans="1:11">
      <c r="A115" s="12"/>
      <c r="B115" s="12"/>
      <c r="C115" s="12"/>
      <c r="D115" s="12"/>
      <c r="E115" s="12"/>
      <c r="F115" s="8"/>
      <c r="G115" s="8"/>
      <c r="H115" s="8"/>
      <c r="I115" s="8"/>
      <c r="J115" s="8"/>
      <c r="K115" s="8"/>
    </row>
    <row r="116" spans="1:11">
      <c r="A116" s="12"/>
      <c r="B116" s="12"/>
      <c r="C116" s="12"/>
      <c r="D116" s="12"/>
      <c r="E116" s="12"/>
      <c r="F116" s="8"/>
      <c r="G116" s="8"/>
      <c r="H116" s="8"/>
      <c r="I116" s="8"/>
      <c r="J116" s="8"/>
      <c r="K116" s="8"/>
    </row>
    <row r="117" spans="1:11" ht="19.899999999999999" customHeight="1">
      <c r="A117" s="113"/>
      <c r="B117" s="113"/>
      <c r="C117" s="113"/>
      <c r="D117" s="113"/>
      <c r="E117" s="113"/>
    </row>
    <row r="118" spans="1:11" ht="19.899999999999999" customHeight="1">
      <c r="A118" s="113"/>
      <c r="B118" s="113"/>
      <c r="C118" s="113"/>
      <c r="D118" s="113"/>
      <c r="E118" s="113"/>
    </row>
    <row r="119" spans="1:11" ht="22.15" customHeight="1">
      <c r="A119" s="113"/>
      <c r="B119" s="113"/>
      <c r="C119" s="113"/>
      <c r="D119" s="113"/>
      <c r="E119" s="113"/>
    </row>
  </sheetData>
  <mergeCells count="99">
    <mergeCell ref="A107:C108"/>
    <mergeCell ref="D107:E107"/>
    <mergeCell ref="D108:E108"/>
    <mergeCell ref="A103:C104"/>
    <mergeCell ref="D103:E103"/>
    <mergeCell ref="D104:E104"/>
    <mergeCell ref="A105:C106"/>
    <mergeCell ref="D105:E105"/>
    <mergeCell ref="D106:E106"/>
    <mergeCell ref="A99:C100"/>
    <mergeCell ref="D99:E99"/>
    <mergeCell ref="D100:E100"/>
    <mergeCell ref="A101:C102"/>
    <mergeCell ref="D101:E101"/>
    <mergeCell ref="D102:E102"/>
    <mergeCell ref="L92:M92"/>
    <mergeCell ref="O93:P93"/>
    <mergeCell ref="A94:C94"/>
    <mergeCell ref="D94:E94"/>
    <mergeCell ref="A97:C98"/>
    <mergeCell ref="D97:E97"/>
    <mergeCell ref="D98:E98"/>
    <mergeCell ref="A95:C96"/>
    <mergeCell ref="D95:E95"/>
    <mergeCell ref="D96:E96"/>
    <mergeCell ref="A74:C75"/>
    <mergeCell ref="D74:E74"/>
    <mergeCell ref="D75:E75"/>
    <mergeCell ref="A76:C77"/>
    <mergeCell ref="D76:E76"/>
    <mergeCell ref="D77:E77"/>
    <mergeCell ref="A92:K92"/>
    <mergeCell ref="A70:C71"/>
    <mergeCell ref="D70:E70"/>
    <mergeCell ref="D71:E71"/>
    <mergeCell ref="A72:C73"/>
    <mergeCell ref="D72:E72"/>
    <mergeCell ref="D73:E73"/>
    <mergeCell ref="A66:C67"/>
    <mergeCell ref="D66:E66"/>
    <mergeCell ref="D67:E67"/>
    <mergeCell ref="A68:C69"/>
    <mergeCell ref="D68:E68"/>
    <mergeCell ref="D69:E69"/>
    <mergeCell ref="O62:P62"/>
    <mergeCell ref="A63:C63"/>
    <mergeCell ref="D63:E63"/>
    <mergeCell ref="A64:C65"/>
    <mergeCell ref="D64:E64"/>
    <mergeCell ref="D65:E65"/>
    <mergeCell ref="A45:C46"/>
    <mergeCell ref="D45:E45"/>
    <mergeCell ref="D46:E46"/>
    <mergeCell ref="A47:C48"/>
    <mergeCell ref="D47:E47"/>
    <mergeCell ref="D48:E48"/>
    <mergeCell ref="A41:C42"/>
    <mergeCell ref="D41:E41"/>
    <mergeCell ref="D42:E42"/>
    <mergeCell ref="A43:C44"/>
    <mergeCell ref="D43:E43"/>
    <mergeCell ref="D44:E44"/>
    <mergeCell ref="A37:C38"/>
    <mergeCell ref="D37:E37"/>
    <mergeCell ref="D38:E38"/>
    <mergeCell ref="A39:C40"/>
    <mergeCell ref="D39:E39"/>
    <mergeCell ref="D40:E40"/>
    <mergeCell ref="O33:P33"/>
    <mergeCell ref="A34:C34"/>
    <mergeCell ref="D34:E34"/>
    <mergeCell ref="A35:C36"/>
    <mergeCell ref="D35:E35"/>
    <mergeCell ref="D36:E36"/>
    <mergeCell ref="A27:C28"/>
    <mergeCell ref="D27:E27"/>
    <mergeCell ref="D28:E28"/>
    <mergeCell ref="A29:C30"/>
    <mergeCell ref="D29:E29"/>
    <mergeCell ref="D30:E30"/>
    <mergeCell ref="A23:C24"/>
    <mergeCell ref="D23:E23"/>
    <mergeCell ref="D24:E24"/>
    <mergeCell ref="A25:C26"/>
    <mergeCell ref="D25:E25"/>
    <mergeCell ref="D26:E26"/>
    <mergeCell ref="A19:C20"/>
    <mergeCell ref="D19:E19"/>
    <mergeCell ref="D20:E20"/>
    <mergeCell ref="A21:C22"/>
    <mergeCell ref="D21:E21"/>
    <mergeCell ref="D22:E22"/>
    <mergeCell ref="A15:C15"/>
    <mergeCell ref="O15:P15"/>
    <mergeCell ref="A16:C16"/>
    <mergeCell ref="D16:E16"/>
    <mergeCell ref="A17:C18"/>
    <mergeCell ref="D17:E17"/>
    <mergeCell ref="D18:E18"/>
  </mergeCells>
  <pageMargins left="0.23622047244094499" right="0.23622047244094499" top="0.35433070866141703" bottom="0.15748031496063" header="0.31496062992126" footer="0.31496062992126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E070-4746-4AAC-8B2E-3DE99B0619AB}">
  <sheetPr>
    <tabColor theme="2"/>
  </sheetPr>
  <dimension ref="A1:R62"/>
  <sheetViews>
    <sheetView tabSelected="1" view="pageBreakPreview" topLeftCell="A37" zoomScaleNormal="130" zoomScaleSheetLayoutView="100" workbookViewId="0">
      <selection activeCell="F58" sqref="F58"/>
    </sheetView>
  </sheetViews>
  <sheetFormatPr defaultColWidth="9.125" defaultRowHeight="18.75"/>
  <cols>
    <col min="1" max="1" width="10.375" style="6" customWidth="1"/>
    <col min="2" max="2" width="3.875" style="6" customWidth="1"/>
    <col min="3" max="3" width="3.375" style="6" customWidth="1"/>
    <col min="4" max="4" width="9.125" style="6" customWidth="1"/>
    <col min="5" max="5" width="12.125" style="6" customWidth="1"/>
    <col min="6" max="13" width="9.125" style="6" customWidth="1"/>
    <col min="14" max="15" width="9.125" style="6"/>
    <col min="16" max="16" width="10.25" style="6" customWidth="1"/>
    <col min="17" max="17" width="4" style="6" customWidth="1"/>
    <col min="18" max="16384" width="9.125" style="6"/>
  </cols>
  <sheetData>
    <row r="1" spans="1:18" ht="21">
      <c r="A1" s="81" t="s">
        <v>138</v>
      </c>
      <c r="B1" s="198" t="s">
        <v>239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00"/>
    </row>
    <row r="2" spans="1:18" ht="5.45" customHeight="1">
      <c r="A2" s="8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8">
      <c r="A3" s="12"/>
      <c r="B3" s="12"/>
      <c r="C3" s="12"/>
      <c r="D3" s="12"/>
      <c r="E3" s="12"/>
      <c r="F3" s="8"/>
      <c r="G3" s="8"/>
      <c r="H3" s="8"/>
      <c r="I3" s="8"/>
      <c r="J3" s="8"/>
      <c r="K3" s="8"/>
    </row>
    <row r="4" spans="1:18" ht="28.9" customHeight="1">
      <c r="A4" s="90" t="s">
        <v>234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8">
      <c r="A5" s="201" t="s">
        <v>148</v>
      </c>
      <c r="B5" s="201"/>
      <c r="C5" s="201"/>
      <c r="D5" s="113"/>
      <c r="E5" s="113"/>
    </row>
    <row r="6" spans="1:18">
      <c r="A6" s="6" t="s">
        <v>349</v>
      </c>
    </row>
    <row r="7" spans="1:18">
      <c r="A7" s="69"/>
      <c r="B7" s="69"/>
      <c r="C7" s="69"/>
      <c r="D7" s="69"/>
      <c r="E7" s="69"/>
      <c r="F7" s="69"/>
      <c r="G7" s="69"/>
      <c r="H7" s="69"/>
      <c r="O7" s="194" t="s">
        <v>45</v>
      </c>
      <c r="P7" s="194"/>
    </row>
    <row r="8" spans="1:18" ht="18.600000000000001" customHeight="1">
      <c r="A8" s="195" t="s">
        <v>28</v>
      </c>
      <c r="B8" s="195"/>
      <c r="C8" s="195"/>
      <c r="D8" s="195" t="s">
        <v>195</v>
      </c>
      <c r="E8" s="195"/>
      <c r="F8" s="108" t="s">
        <v>184</v>
      </c>
      <c r="G8" s="108" t="s">
        <v>185</v>
      </c>
      <c r="H8" s="108" t="s">
        <v>186</v>
      </c>
      <c r="I8" s="108" t="s">
        <v>187</v>
      </c>
      <c r="J8" s="108" t="s">
        <v>188</v>
      </c>
      <c r="K8" s="108" t="s">
        <v>189</v>
      </c>
      <c r="L8" s="108" t="s">
        <v>190</v>
      </c>
      <c r="M8" s="108" t="s">
        <v>191</v>
      </c>
      <c r="N8" s="108" t="s">
        <v>192</v>
      </c>
      <c r="O8" s="108" t="s">
        <v>193</v>
      </c>
      <c r="P8" s="108" t="s">
        <v>29</v>
      </c>
    </row>
    <row r="9" spans="1:18" ht="18.600000000000001" customHeight="1">
      <c r="A9" s="196" t="s">
        <v>30</v>
      </c>
      <c r="B9" s="196"/>
      <c r="C9" s="196"/>
      <c r="D9" s="197" t="s">
        <v>196</v>
      </c>
      <c r="E9" s="197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>
        <f t="shared" ref="P9:P20" si="0">SUM(F9:O9)</f>
        <v>0</v>
      </c>
    </row>
    <row r="10" spans="1:18" ht="18.600000000000001" customHeight="1">
      <c r="A10" s="196"/>
      <c r="B10" s="196"/>
      <c r="C10" s="196"/>
      <c r="D10" s="197" t="s">
        <v>147</v>
      </c>
      <c r="E10" s="197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>
        <f t="shared" si="0"/>
        <v>0</v>
      </c>
    </row>
    <row r="11" spans="1:18" ht="18.600000000000001" customHeight="1">
      <c r="A11" s="196" t="s">
        <v>31</v>
      </c>
      <c r="B11" s="196"/>
      <c r="C11" s="196"/>
      <c r="D11" s="197" t="s">
        <v>196</v>
      </c>
      <c r="E11" s="197"/>
      <c r="F11" s="114">
        <f>2009-F38</f>
        <v>2008</v>
      </c>
      <c r="G11" s="114"/>
      <c r="H11" s="114">
        <f>2192-H38</f>
        <v>2178</v>
      </c>
      <c r="I11" s="114">
        <f>2553-I38</f>
        <v>2547</v>
      </c>
      <c r="J11" s="114">
        <f>853-J38</f>
        <v>852</v>
      </c>
      <c r="K11" s="114">
        <f>398-K38</f>
        <v>397</v>
      </c>
      <c r="L11" s="114">
        <f>602-L38</f>
        <v>599</v>
      </c>
      <c r="M11" s="114">
        <f>436-M38</f>
        <v>432</v>
      </c>
      <c r="N11" s="114"/>
      <c r="O11" s="114"/>
      <c r="P11" s="114">
        <f t="shared" si="0"/>
        <v>9013</v>
      </c>
      <c r="Q11" s="6">
        <v>30</v>
      </c>
      <c r="R11" s="128">
        <f>SUM(P11:Q11)</f>
        <v>9043</v>
      </c>
    </row>
    <row r="12" spans="1:18" ht="18.600000000000001" customHeight="1">
      <c r="A12" s="196"/>
      <c r="B12" s="196"/>
      <c r="C12" s="196"/>
      <c r="D12" s="197" t="s">
        <v>147</v>
      </c>
      <c r="E12" s="197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>
        <f t="shared" si="0"/>
        <v>0</v>
      </c>
    </row>
    <row r="13" spans="1:18" ht="18.600000000000001" customHeight="1">
      <c r="A13" s="196" t="s">
        <v>32</v>
      </c>
      <c r="B13" s="196"/>
      <c r="C13" s="196"/>
      <c r="D13" s="197" t="s">
        <v>196</v>
      </c>
      <c r="E13" s="197"/>
      <c r="F13" s="114">
        <v>187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>
        <f t="shared" si="0"/>
        <v>187</v>
      </c>
    </row>
    <row r="14" spans="1:18" ht="18.600000000000001" customHeight="1">
      <c r="A14" s="196"/>
      <c r="B14" s="196"/>
      <c r="C14" s="196"/>
      <c r="D14" s="197" t="s">
        <v>147</v>
      </c>
      <c r="E14" s="197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>
        <f t="shared" si="0"/>
        <v>0</v>
      </c>
    </row>
    <row r="15" spans="1:18" ht="18.600000000000001" customHeight="1">
      <c r="A15" s="196" t="s">
        <v>33</v>
      </c>
      <c r="B15" s="196"/>
      <c r="C15" s="196"/>
      <c r="D15" s="197" t="s">
        <v>196</v>
      </c>
      <c r="E15" s="197"/>
      <c r="F15" s="114">
        <f>332-F42</f>
        <v>322</v>
      </c>
      <c r="G15" s="114"/>
      <c r="H15" s="114"/>
      <c r="I15" s="114">
        <f>81-I42</f>
        <v>79</v>
      </c>
      <c r="J15" s="114">
        <f>9+1</f>
        <v>10</v>
      </c>
      <c r="K15" s="114">
        <f>(15+8)-K42</f>
        <v>22</v>
      </c>
      <c r="L15" s="114"/>
      <c r="M15" s="114"/>
      <c r="N15" s="114"/>
      <c r="O15" s="114"/>
      <c r="P15" s="114">
        <f t="shared" si="0"/>
        <v>433</v>
      </c>
    </row>
    <row r="16" spans="1:18" ht="18.600000000000001" customHeight="1">
      <c r="A16" s="196"/>
      <c r="B16" s="196"/>
      <c r="C16" s="196"/>
      <c r="D16" s="197" t="s">
        <v>147</v>
      </c>
      <c r="E16" s="197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>
        <f t="shared" si="0"/>
        <v>0</v>
      </c>
    </row>
    <row r="17" spans="1:18" ht="18.600000000000001" customHeight="1">
      <c r="A17" s="196" t="s">
        <v>34</v>
      </c>
      <c r="B17" s="196"/>
      <c r="C17" s="196"/>
      <c r="D17" s="197" t="s">
        <v>196</v>
      </c>
      <c r="E17" s="197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>
        <f t="shared" si="0"/>
        <v>0</v>
      </c>
    </row>
    <row r="18" spans="1:18" ht="18.600000000000001" customHeight="1">
      <c r="A18" s="196"/>
      <c r="B18" s="196"/>
      <c r="C18" s="196"/>
      <c r="D18" s="197" t="s">
        <v>147</v>
      </c>
      <c r="E18" s="197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>
        <f t="shared" si="0"/>
        <v>0</v>
      </c>
    </row>
    <row r="19" spans="1:18" ht="18.600000000000001" customHeight="1">
      <c r="A19" s="196" t="s">
        <v>35</v>
      </c>
      <c r="B19" s="196"/>
      <c r="C19" s="196"/>
      <c r="D19" s="197" t="s">
        <v>196</v>
      </c>
      <c r="E19" s="197"/>
      <c r="F19" s="114">
        <f>(118+12)-F46</f>
        <v>117</v>
      </c>
      <c r="G19" s="114"/>
      <c r="H19" s="114"/>
      <c r="I19" s="114">
        <v>20</v>
      </c>
      <c r="J19" s="114">
        <f>10+2</f>
        <v>12</v>
      </c>
      <c r="K19" s="114"/>
      <c r="L19" s="114"/>
      <c r="M19" s="114"/>
      <c r="N19" s="114"/>
      <c r="O19" s="114"/>
      <c r="P19" s="114">
        <f t="shared" si="0"/>
        <v>149</v>
      </c>
    </row>
    <row r="20" spans="1:18" ht="18.600000000000001" customHeight="1">
      <c r="A20" s="196"/>
      <c r="B20" s="196"/>
      <c r="C20" s="196"/>
      <c r="D20" s="197" t="s">
        <v>147</v>
      </c>
      <c r="E20" s="197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>
        <f t="shared" si="0"/>
        <v>0</v>
      </c>
    </row>
    <row r="21" spans="1:18" ht="18.600000000000001" customHeight="1">
      <c r="A21" s="195" t="s">
        <v>29</v>
      </c>
      <c r="B21" s="195"/>
      <c r="C21" s="195"/>
      <c r="D21" s="197" t="s">
        <v>196</v>
      </c>
      <c r="E21" s="197"/>
      <c r="F21" s="114">
        <f>F9+F11+F13+F15+F17+F19</f>
        <v>2634</v>
      </c>
      <c r="G21" s="114">
        <f t="shared" ref="G21:P22" si="1">G9+G11+G13+G15+G17+G19</f>
        <v>0</v>
      </c>
      <c r="H21" s="114">
        <f t="shared" si="1"/>
        <v>2178</v>
      </c>
      <c r="I21" s="114">
        <f t="shared" si="1"/>
        <v>2646</v>
      </c>
      <c r="J21" s="114">
        <f t="shared" si="1"/>
        <v>874</v>
      </c>
      <c r="K21" s="114">
        <f t="shared" si="1"/>
        <v>419</v>
      </c>
      <c r="L21" s="114">
        <f t="shared" si="1"/>
        <v>599</v>
      </c>
      <c r="M21" s="114">
        <f t="shared" si="1"/>
        <v>432</v>
      </c>
      <c r="N21" s="114">
        <f t="shared" si="1"/>
        <v>0</v>
      </c>
      <c r="O21" s="114">
        <f t="shared" si="1"/>
        <v>0</v>
      </c>
      <c r="P21" s="114">
        <f t="shared" si="1"/>
        <v>9782</v>
      </c>
    </row>
    <row r="22" spans="1:18" ht="18.600000000000001" customHeight="1">
      <c r="A22" s="195"/>
      <c r="B22" s="195"/>
      <c r="C22" s="195"/>
      <c r="D22" s="197" t="s">
        <v>147</v>
      </c>
      <c r="E22" s="197"/>
      <c r="F22" s="114">
        <f>F10+F12+F14+F16+F18+F20</f>
        <v>0</v>
      </c>
      <c r="G22" s="114">
        <f t="shared" si="1"/>
        <v>0</v>
      </c>
      <c r="H22" s="114">
        <f t="shared" si="1"/>
        <v>0</v>
      </c>
      <c r="I22" s="114">
        <f t="shared" si="1"/>
        <v>0</v>
      </c>
      <c r="J22" s="114">
        <f t="shared" si="1"/>
        <v>0</v>
      </c>
      <c r="K22" s="114">
        <f t="shared" si="1"/>
        <v>0</v>
      </c>
      <c r="L22" s="114">
        <f t="shared" si="1"/>
        <v>0</v>
      </c>
      <c r="M22" s="114">
        <f t="shared" si="1"/>
        <v>0</v>
      </c>
      <c r="N22" s="114">
        <f t="shared" si="1"/>
        <v>0</v>
      </c>
      <c r="O22" s="114">
        <f t="shared" si="1"/>
        <v>0</v>
      </c>
      <c r="P22" s="114">
        <f t="shared" si="1"/>
        <v>0</v>
      </c>
    </row>
    <row r="23" spans="1:18">
      <c r="A23" s="113"/>
      <c r="B23" s="113"/>
      <c r="C23" s="113"/>
      <c r="D23" s="113"/>
      <c r="E23" s="113"/>
    </row>
    <row r="24" spans="1:18">
      <c r="A24" s="113"/>
      <c r="B24" s="113"/>
      <c r="C24" s="113"/>
      <c r="D24" s="113"/>
      <c r="E24" s="113"/>
      <c r="P24" s="136">
        <f>P48</f>
        <v>56</v>
      </c>
    </row>
    <row r="25" spans="1:18">
      <c r="A25" s="113"/>
      <c r="B25" s="113"/>
      <c r="C25" s="113"/>
      <c r="D25" s="113"/>
      <c r="E25" s="113"/>
      <c r="P25" s="137"/>
    </row>
    <row r="26" spans="1:18">
      <c r="A26" s="113"/>
      <c r="B26" s="113"/>
      <c r="C26" s="113"/>
      <c r="D26" s="113"/>
      <c r="E26" s="113"/>
      <c r="P26" s="136">
        <f>P21+P24</f>
        <v>9838</v>
      </c>
      <c r="R26" s="120" t="s">
        <v>347</v>
      </c>
    </row>
    <row r="27" spans="1:18">
      <c r="A27" s="113"/>
      <c r="B27" s="113"/>
      <c r="C27" s="113"/>
      <c r="D27" s="113"/>
      <c r="E27" s="113"/>
    </row>
    <row r="28" spans="1:18">
      <c r="A28" s="113"/>
      <c r="B28" s="113"/>
      <c r="C28" s="113"/>
      <c r="D28" s="113"/>
      <c r="E28" s="113"/>
      <c r="Q28" s="128">
        <f>P13+P15+P19</f>
        <v>769</v>
      </c>
    </row>
    <row r="29" spans="1:18">
      <c r="A29" s="113"/>
      <c r="B29" s="113"/>
      <c r="C29" s="113"/>
      <c r="D29" s="113"/>
      <c r="E29" s="113"/>
    </row>
    <row r="30" spans="1:18">
      <c r="A30" s="113"/>
      <c r="B30" s="113"/>
      <c r="C30" s="113"/>
      <c r="D30" s="113"/>
      <c r="E30" s="113"/>
    </row>
    <row r="31" spans="1:18">
      <c r="A31" s="113"/>
      <c r="B31" s="113"/>
      <c r="C31" s="113"/>
      <c r="D31" s="113"/>
      <c r="E31" s="113"/>
    </row>
    <row r="32" spans="1:18">
      <c r="A32" s="184" t="s">
        <v>149</v>
      </c>
      <c r="B32" s="184"/>
      <c r="C32" s="184"/>
      <c r="D32" s="184"/>
      <c r="E32" s="184"/>
      <c r="F32" s="184"/>
      <c r="G32" s="184"/>
      <c r="H32" s="184"/>
      <c r="I32" s="184"/>
      <c r="L32" s="194"/>
      <c r="M32" s="194"/>
    </row>
    <row r="33" spans="1:16">
      <c r="A33" s="107" t="s">
        <v>348</v>
      </c>
      <c r="B33" s="107"/>
      <c r="C33" s="107"/>
      <c r="D33" s="107"/>
      <c r="E33" s="107"/>
      <c r="F33" s="107"/>
      <c r="G33" s="107"/>
      <c r="H33" s="107"/>
      <c r="I33" s="107"/>
    </row>
    <row r="34" spans="1:16">
      <c r="A34" s="69"/>
      <c r="B34" s="69"/>
      <c r="C34" s="69"/>
      <c r="D34" s="69"/>
      <c r="E34" s="69"/>
      <c r="F34" s="69"/>
      <c r="G34" s="69"/>
      <c r="H34" s="69"/>
      <c r="O34" s="194" t="s">
        <v>45</v>
      </c>
      <c r="P34" s="194"/>
    </row>
    <row r="35" spans="1:16" ht="18.600000000000001" customHeight="1">
      <c r="A35" s="195" t="s">
        <v>28</v>
      </c>
      <c r="B35" s="195"/>
      <c r="C35" s="195"/>
      <c r="D35" s="195" t="s">
        <v>195</v>
      </c>
      <c r="E35" s="195"/>
      <c r="F35" s="108" t="s">
        <v>184</v>
      </c>
      <c r="G35" s="108" t="s">
        <v>185</v>
      </c>
      <c r="H35" s="108" t="s">
        <v>186</v>
      </c>
      <c r="I35" s="108" t="s">
        <v>187</v>
      </c>
      <c r="J35" s="108" t="s">
        <v>188</v>
      </c>
      <c r="K35" s="108" t="s">
        <v>189</v>
      </c>
      <c r="L35" s="108" t="s">
        <v>190</v>
      </c>
      <c r="M35" s="108" t="s">
        <v>191</v>
      </c>
      <c r="N35" s="108" t="s">
        <v>192</v>
      </c>
      <c r="O35" s="108" t="s">
        <v>193</v>
      </c>
      <c r="P35" s="108" t="s">
        <v>29</v>
      </c>
    </row>
    <row r="36" spans="1:16" ht="18.600000000000001" customHeight="1">
      <c r="A36" s="196" t="s">
        <v>30</v>
      </c>
      <c r="B36" s="196"/>
      <c r="C36" s="196"/>
      <c r="D36" s="197" t="s">
        <v>196</v>
      </c>
      <c r="E36" s="197"/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4">
        <v>0</v>
      </c>
      <c r="O36" s="114">
        <v>0</v>
      </c>
      <c r="P36" s="114">
        <f>SUM(F36:O36)</f>
        <v>0</v>
      </c>
    </row>
    <row r="37" spans="1:16" ht="18.600000000000001" customHeight="1">
      <c r="A37" s="196"/>
      <c r="B37" s="196"/>
      <c r="C37" s="196"/>
      <c r="D37" s="197" t="s">
        <v>147</v>
      </c>
      <c r="E37" s="197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1:16" ht="18.600000000000001" customHeight="1">
      <c r="A38" s="196" t="s">
        <v>31</v>
      </c>
      <c r="B38" s="196"/>
      <c r="C38" s="196"/>
      <c r="D38" s="197" t="s">
        <v>196</v>
      </c>
      <c r="E38" s="197"/>
      <c r="F38" s="114">
        <v>1</v>
      </c>
      <c r="G38" s="114">
        <v>0</v>
      </c>
      <c r="H38" s="114">
        <v>14</v>
      </c>
      <c r="I38" s="114">
        <v>6</v>
      </c>
      <c r="J38" s="114">
        <v>1</v>
      </c>
      <c r="K38" s="114">
        <v>1</v>
      </c>
      <c r="L38" s="114">
        <v>3</v>
      </c>
      <c r="M38" s="114">
        <v>4</v>
      </c>
      <c r="N38" s="114">
        <v>0</v>
      </c>
      <c r="O38" s="114">
        <v>0</v>
      </c>
      <c r="P38" s="114">
        <f>SUM(F38:O38)</f>
        <v>30</v>
      </c>
    </row>
    <row r="39" spans="1:16" ht="18.600000000000001" customHeight="1">
      <c r="A39" s="196"/>
      <c r="B39" s="196"/>
      <c r="C39" s="196"/>
      <c r="D39" s="197" t="s">
        <v>147</v>
      </c>
      <c r="E39" s="197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1:16" ht="18.600000000000001" customHeight="1">
      <c r="A40" s="196" t="s">
        <v>32</v>
      </c>
      <c r="B40" s="196"/>
      <c r="C40" s="196"/>
      <c r="D40" s="197" t="s">
        <v>196</v>
      </c>
      <c r="E40" s="197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spans="1:16" ht="18.600000000000001" customHeight="1">
      <c r="A41" s="196"/>
      <c r="B41" s="196"/>
      <c r="C41" s="196"/>
      <c r="D41" s="197" t="s">
        <v>147</v>
      </c>
      <c r="E41" s="197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1:16" ht="18.600000000000001" customHeight="1">
      <c r="A42" s="196" t="s">
        <v>33</v>
      </c>
      <c r="B42" s="196"/>
      <c r="C42" s="196"/>
      <c r="D42" s="197" t="s">
        <v>196</v>
      </c>
      <c r="E42" s="197"/>
      <c r="F42" s="114">
        <v>10</v>
      </c>
      <c r="G42" s="114"/>
      <c r="H42" s="114"/>
      <c r="I42" s="114">
        <v>2</v>
      </c>
      <c r="J42" s="114"/>
      <c r="K42" s="114">
        <v>1</v>
      </c>
      <c r="L42" s="114"/>
      <c r="M42" s="114"/>
      <c r="N42" s="114"/>
      <c r="O42" s="114"/>
      <c r="P42" s="114">
        <f>SUM(F42:O42)</f>
        <v>13</v>
      </c>
    </row>
    <row r="43" spans="1:16" ht="18.600000000000001" customHeight="1">
      <c r="A43" s="196"/>
      <c r="B43" s="196"/>
      <c r="C43" s="196"/>
      <c r="D43" s="197" t="s">
        <v>147</v>
      </c>
      <c r="E43" s="197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</row>
    <row r="44" spans="1:16" ht="18.600000000000001" customHeight="1">
      <c r="A44" s="196" t="s">
        <v>34</v>
      </c>
      <c r="B44" s="196"/>
      <c r="C44" s="196"/>
      <c r="D44" s="197" t="s">
        <v>196</v>
      </c>
      <c r="E44" s="197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</row>
    <row r="45" spans="1:16" ht="18.600000000000001" customHeight="1">
      <c r="A45" s="196"/>
      <c r="B45" s="196"/>
      <c r="C45" s="196"/>
      <c r="D45" s="197" t="s">
        <v>147</v>
      </c>
      <c r="E45" s="197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</row>
    <row r="46" spans="1:16" ht="18.600000000000001" customHeight="1">
      <c r="A46" s="196" t="s">
        <v>35</v>
      </c>
      <c r="B46" s="196"/>
      <c r="C46" s="196"/>
      <c r="D46" s="197" t="s">
        <v>196</v>
      </c>
      <c r="E46" s="197"/>
      <c r="F46" s="114">
        <v>13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>
        <f>SUM(F46:O46)</f>
        <v>13</v>
      </c>
    </row>
    <row r="47" spans="1:16" ht="18.600000000000001" customHeight="1">
      <c r="A47" s="196"/>
      <c r="B47" s="196"/>
      <c r="C47" s="196"/>
      <c r="D47" s="197" t="s">
        <v>147</v>
      </c>
      <c r="E47" s="197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1:16" ht="18.600000000000001" customHeight="1">
      <c r="A48" s="195" t="s">
        <v>29</v>
      </c>
      <c r="B48" s="195"/>
      <c r="C48" s="195"/>
      <c r="D48" s="197" t="s">
        <v>196</v>
      </c>
      <c r="E48" s="197"/>
      <c r="F48" s="114">
        <f>F36+F38+F40+F42+F44+F46</f>
        <v>24</v>
      </c>
      <c r="G48" s="114">
        <f t="shared" ref="G48:P48" si="2">G36+G38+G40+G42+G44+G46</f>
        <v>0</v>
      </c>
      <c r="H48" s="114">
        <f t="shared" si="2"/>
        <v>14</v>
      </c>
      <c r="I48" s="114">
        <f t="shared" si="2"/>
        <v>8</v>
      </c>
      <c r="J48" s="114">
        <f t="shared" si="2"/>
        <v>1</v>
      </c>
      <c r="K48" s="114">
        <f t="shared" si="2"/>
        <v>2</v>
      </c>
      <c r="L48" s="114">
        <f t="shared" si="2"/>
        <v>3</v>
      </c>
      <c r="M48" s="114">
        <f t="shared" si="2"/>
        <v>4</v>
      </c>
      <c r="N48" s="114">
        <f t="shared" si="2"/>
        <v>0</v>
      </c>
      <c r="O48" s="114">
        <f t="shared" si="2"/>
        <v>0</v>
      </c>
      <c r="P48" s="114">
        <f t="shared" si="2"/>
        <v>56</v>
      </c>
    </row>
    <row r="49" spans="1:16" ht="18.600000000000001" customHeight="1">
      <c r="A49" s="195"/>
      <c r="B49" s="195"/>
      <c r="C49" s="195"/>
      <c r="D49" s="197" t="s">
        <v>147</v>
      </c>
      <c r="E49" s="197"/>
      <c r="F49" s="114">
        <f>F47+F45+F43+F41+F39+F37</f>
        <v>0</v>
      </c>
      <c r="G49" s="114">
        <f t="shared" ref="G49:P49" si="3">G47+G45+G43+G41+G39+G37</f>
        <v>0</v>
      </c>
      <c r="H49" s="114">
        <f t="shared" si="3"/>
        <v>0</v>
      </c>
      <c r="I49" s="114">
        <f t="shared" si="3"/>
        <v>0</v>
      </c>
      <c r="J49" s="114">
        <f t="shared" si="3"/>
        <v>0</v>
      </c>
      <c r="K49" s="114">
        <f t="shared" si="3"/>
        <v>0</v>
      </c>
      <c r="L49" s="114">
        <f t="shared" si="3"/>
        <v>0</v>
      </c>
      <c r="M49" s="114">
        <f t="shared" si="3"/>
        <v>0</v>
      </c>
      <c r="N49" s="114">
        <f t="shared" si="3"/>
        <v>0</v>
      </c>
      <c r="O49" s="114">
        <f t="shared" si="3"/>
        <v>0</v>
      </c>
      <c r="P49" s="114">
        <f t="shared" si="3"/>
        <v>0</v>
      </c>
    </row>
    <row r="50" spans="1:16">
      <c r="A50" s="113"/>
      <c r="B50" s="113"/>
      <c r="C50" s="113"/>
      <c r="D50" s="113"/>
      <c r="E50" s="113"/>
    </row>
    <row r="51" spans="1:16">
      <c r="A51" s="113"/>
      <c r="B51" s="113"/>
      <c r="C51" s="113"/>
      <c r="D51" s="113"/>
      <c r="E51" s="113"/>
    </row>
    <row r="52" spans="1:16">
      <c r="A52" s="113"/>
      <c r="B52" s="113"/>
      <c r="C52" s="113"/>
      <c r="D52" s="113"/>
      <c r="E52" s="113"/>
    </row>
    <row r="53" spans="1:16">
      <c r="A53" s="113"/>
      <c r="B53" s="113"/>
      <c r="C53" s="113"/>
      <c r="D53" s="113"/>
      <c r="E53" s="113"/>
    </row>
    <row r="54" spans="1:16">
      <c r="A54" s="113"/>
      <c r="B54" s="113"/>
      <c r="C54" s="113"/>
      <c r="D54" s="113"/>
      <c r="E54" s="113"/>
    </row>
    <row r="55" spans="1:16">
      <c r="A55" s="113"/>
      <c r="B55" s="113"/>
      <c r="C55" s="113"/>
      <c r="D55" s="113"/>
      <c r="E55" s="113"/>
    </row>
    <row r="56" spans="1:16">
      <c r="A56" s="113"/>
      <c r="B56" s="113"/>
      <c r="C56" s="113"/>
      <c r="D56" s="113"/>
      <c r="E56" s="113"/>
    </row>
    <row r="57" spans="1:16">
      <c r="A57" s="113"/>
      <c r="B57" s="113"/>
      <c r="C57" s="113"/>
      <c r="D57" s="113"/>
      <c r="E57" s="113"/>
    </row>
    <row r="58" spans="1:16">
      <c r="A58" s="113"/>
      <c r="B58" s="113"/>
      <c r="C58" s="113"/>
      <c r="D58" s="113"/>
      <c r="E58" s="113"/>
    </row>
    <row r="59" spans="1:16">
      <c r="A59" s="113"/>
      <c r="B59" s="113"/>
      <c r="C59" s="113"/>
      <c r="D59" s="113"/>
      <c r="E59" s="113"/>
    </row>
    <row r="60" spans="1:16">
      <c r="A60" s="113"/>
      <c r="B60" s="113"/>
      <c r="C60" s="113"/>
      <c r="D60" s="113"/>
      <c r="E60" s="113"/>
    </row>
    <row r="61" spans="1:16">
      <c r="A61" s="113"/>
      <c r="B61" s="113"/>
      <c r="C61" s="113"/>
      <c r="D61" s="113"/>
      <c r="E61" s="113"/>
    </row>
    <row r="62" spans="1:16">
      <c r="A62" s="113"/>
      <c r="B62" s="113"/>
      <c r="C62" s="113"/>
      <c r="D62" s="113"/>
      <c r="E62" s="113"/>
    </row>
  </sheetData>
  <mergeCells count="52">
    <mergeCell ref="A48:C49"/>
    <mergeCell ref="D48:E48"/>
    <mergeCell ref="D49:E49"/>
    <mergeCell ref="A44:C45"/>
    <mergeCell ref="D44:E44"/>
    <mergeCell ref="D45:E45"/>
    <mergeCell ref="A46:C47"/>
    <mergeCell ref="D46:E46"/>
    <mergeCell ref="D47:E47"/>
    <mergeCell ref="A40:C41"/>
    <mergeCell ref="D40:E40"/>
    <mergeCell ref="D41:E41"/>
    <mergeCell ref="A42:C43"/>
    <mergeCell ref="D42:E42"/>
    <mergeCell ref="D43:E43"/>
    <mergeCell ref="L32:M32"/>
    <mergeCell ref="O34:P34"/>
    <mergeCell ref="A35:C35"/>
    <mergeCell ref="D35:E35"/>
    <mergeCell ref="A38:C39"/>
    <mergeCell ref="D38:E38"/>
    <mergeCell ref="D39:E39"/>
    <mergeCell ref="A36:C37"/>
    <mergeCell ref="D36:E36"/>
    <mergeCell ref="D37:E37"/>
    <mergeCell ref="A19:C20"/>
    <mergeCell ref="D19:E19"/>
    <mergeCell ref="D20:E20"/>
    <mergeCell ref="A21:C22"/>
    <mergeCell ref="D21:E21"/>
    <mergeCell ref="D22:E22"/>
    <mergeCell ref="A32:I32"/>
    <mergeCell ref="A15:C16"/>
    <mergeCell ref="D15:E15"/>
    <mergeCell ref="D16:E16"/>
    <mergeCell ref="A17:C18"/>
    <mergeCell ref="D17:E17"/>
    <mergeCell ref="D18:E18"/>
    <mergeCell ref="A11:C12"/>
    <mergeCell ref="D11:E11"/>
    <mergeCell ref="D12:E12"/>
    <mergeCell ref="A13:C14"/>
    <mergeCell ref="D13:E13"/>
    <mergeCell ref="D14:E14"/>
    <mergeCell ref="A9:C10"/>
    <mergeCell ref="D9:E9"/>
    <mergeCell ref="D10:E10"/>
    <mergeCell ref="B1:P1"/>
    <mergeCell ref="A5:C5"/>
    <mergeCell ref="O7:P7"/>
    <mergeCell ref="A8:C8"/>
    <mergeCell ref="D8:E8"/>
  </mergeCells>
  <pageMargins left="0.23622047244094499" right="0.23622047244094499" top="0.35433070866141703" bottom="0.15748031496063" header="0.31496062992126" footer="0.31496062992126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71E26-1A78-460A-A329-ED10C191C60D}">
  <dimension ref="A1:L16"/>
  <sheetViews>
    <sheetView view="pageBreakPreview" zoomScale="120" zoomScaleNormal="115" zoomScaleSheetLayoutView="120" workbookViewId="0">
      <selection activeCell="G8" sqref="G8"/>
    </sheetView>
  </sheetViews>
  <sheetFormatPr defaultColWidth="9.125" defaultRowHeight="18.75"/>
  <cols>
    <col min="1" max="1" width="10.375" style="6" customWidth="1"/>
    <col min="2" max="2" width="3.875" style="6" customWidth="1"/>
    <col min="3" max="3" width="3.375" style="6" customWidth="1"/>
    <col min="4" max="4" width="12.875" style="6" customWidth="1"/>
    <col min="5" max="12" width="14.375" style="6" customWidth="1"/>
    <col min="13" max="14" width="9.125" style="6"/>
    <col min="15" max="15" width="10.25" style="6" customWidth="1"/>
    <col min="16" max="16" width="4" style="6" customWidth="1"/>
    <col min="17" max="16384" width="9.125" style="6"/>
  </cols>
  <sheetData>
    <row r="1" spans="1:12" ht="21">
      <c r="A1" s="81" t="s">
        <v>138</v>
      </c>
      <c r="B1" s="198" t="s">
        <v>239</v>
      </c>
      <c r="C1" s="199"/>
      <c r="D1" s="199"/>
      <c r="E1" s="199"/>
      <c r="F1" s="199"/>
      <c r="G1" s="199"/>
      <c r="H1" s="199"/>
      <c r="I1" s="199"/>
      <c r="J1" s="199"/>
      <c r="K1" s="199"/>
      <c r="L1" s="200"/>
    </row>
    <row r="2" spans="1:12" ht="16.149999999999999" customHeight="1">
      <c r="A2" s="8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>
      <c r="A3" s="8" t="s">
        <v>150</v>
      </c>
      <c r="B3" s="8"/>
      <c r="C3" s="8"/>
      <c r="D3" s="8"/>
      <c r="E3" s="8"/>
      <c r="F3" s="8"/>
      <c r="G3" s="8"/>
      <c r="H3" s="8"/>
      <c r="L3" s="133" t="s">
        <v>46</v>
      </c>
    </row>
    <row r="4" spans="1:12">
      <c r="A4" s="202" t="s">
        <v>47</v>
      </c>
      <c r="B4" s="203"/>
      <c r="C4" s="203"/>
      <c r="D4" s="204"/>
      <c r="E4" s="166" t="s">
        <v>351</v>
      </c>
      <c r="F4" s="167"/>
      <c r="G4" s="167"/>
      <c r="H4" s="168"/>
      <c r="I4" s="166" t="s">
        <v>352</v>
      </c>
      <c r="J4" s="167"/>
      <c r="K4" s="167"/>
      <c r="L4" s="168"/>
    </row>
    <row r="5" spans="1:12" ht="21" customHeight="1">
      <c r="A5" s="205"/>
      <c r="B5" s="206"/>
      <c r="C5" s="206"/>
      <c r="D5" s="207"/>
      <c r="E5" s="166" t="s">
        <v>48</v>
      </c>
      <c r="F5" s="168"/>
      <c r="G5" s="211" t="s">
        <v>201</v>
      </c>
      <c r="H5" s="213" t="s">
        <v>202</v>
      </c>
      <c r="I5" s="166" t="s">
        <v>48</v>
      </c>
      <c r="J5" s="168"/>
      <c r="K5" s="211" t="s">
        <v>203</v>
      </c>
      <c r="L5" s="213" t="s">
        <v>204</v>
      </c>
    </row>
    <row r="6" spans="1:12" ht="39" customHeight="1">
      <c r="A6" s="208"/>
      <c r="B6" s="209"/>
      <c r="C6" s="209"/>
      <c r="D6" s="210"/>
      <c r="E6" s="15" t="s">
        <v>73</v>
      </c>
      <c r="F6" s="15" t="s">
        <v>74</v>
      </c>
      <c r="G6" s="212"/>
      <c r="H6" s="213"/>
      <c r="I6" s="15" t="s">
        <v>75</v>
      </c>
      <c r="J6" s="15" t="s">
        <v>76</v>
      </c>
      <c r="K6" s="212"/>
      <c r="L6" s="213"/>
    </row>
    <row r="7" spans="1:12">
      <c r="A7" s="214" t="s">
        <v>49</v>
      </c>
      <c r="B7" s="215"/>
      <c r="C7" s="215"/>
      <c r="D7" s="216"/>
      <c r="E7" s="114">
        <f>192976700+59012000</f>
        <v>251988700</v>
      </c>
      <c r="F7" s="114">
        <f>28143740+99762620</f>
        <v>127906360</v>
      </c>
      <c r="G7" s="114">
        <f t="shared" ref="G7:G14" si="0">E7+F7</f>
        <v>379895060</v>
      </c>
      <c r="H7" s="140">
        <f>E7*100/G7</f>
        <v>66.331133655699546</v>
      </c>
      <c r="I7" s="114">
        <v>0</v>
      </c>
      <c r="J7" s="114">
        <v>0</v>
      </c>
      <c r="K7" s="100">
        <f>I7+J7</f>
        <v>0</v>
      </c>
      <c r="L7" s="100">
        <f>J7+K7</f>
        <v>0</v>
      </c>
    </row>
    <row r="8" spans="1:12">
      <c r="A8" s="214" t="s">
        <v>50</v>
      </c>
      <c r="B8" s="215"/>
      <c r="C8" s="215"/>
      <c r="D8" s="216"/>
      <c r="E8" s="114">
        <v>7185900</v>
      </c>
      <c r="F8" s="114">
        <v>5900000</v>
      </c>
      <c r="G8" s="114">
        <f t="shared" si="0"/>
        <v>13085900</v>
      </c>
      <c r="H8" s="140">
        <f t="shared" ref="H8:H13" si="1">E8*100/G8</f>
        <v>54.913303632153692</v>
      </c>
      <c r="I8" s="114">
        <v>0</v>
      </c>
      <c r="J8" s="114">
        <v>0</v>
      </c>
      <c r="K8" s="100">
        <f t="shared" ref="K8:L13" si="2">I8+J8</f>
        <v>0</v>
      </c>
      <c r="L8" s="100">
        <f t="shared" si="2"/>
        <v>0</v>
      </c>
    </row>
    <row r="9" spans="1:12">
      <c r="A9" s="214" t="s">
        <v>51</v>
      </c>
      <c r="B9" s="215"/>
      <c r="C9" s="215"/>
      <c r="D9" s="216"/>
      <c r="E9" s="114">
        <v>1500000</v>
      </c>
      <c r="F9" s="114">
        <v>0</v>
      </c>
      <c r="G9" s="114">
        <f t="shared" si="0"/>
        <v>1500000</v>
      </c>
      <c r="H9" s="140">
        <f t="shared" si="1"/>
        <v>100</v>
      </c>
      <c r="I9" s="114">
        <v>0</v>
      </c>
      <c r="J9" s="114">
        <v>0</v>
      </c>
      <c r="K9" s="100">
        <f t="shared" si="2"/>
        <v>0</v>
      </c>
      <c r="L9" s="100">
        <f t="shared" si="2"/>
        <v>0</v>
      </c>
    </row>
    <row r="10" spans="1:12" ht="21" customHeight="1">
      <c r="A10" s="217" t="s">
        <v>152</v>
      </c>
      <c r="B10" s="218"/>
      <c r="C10" s="218"/>
      <c r="D10" s="219"/>
      <c r="E10" s="114">
        <v>2000000</v>
      </c>
      <c r="F10" s="114">
        <v>2175000</v>
      </c>
      <c r="G10" s="114">
        <f t="shared" si="0"/>
        <v>4175000</v>
      </c>
      <c r="H10" s="140">
        <f t="shared" si="1"/>
        <v>47.904191616766468</v>
      </c>
      <c r="I10" s="114">
        <v>0</v>
      </c>
      <c r="J10" s="114">
        <v>0</v>
      </c>
      <c r="K10" s="100">
        <f t="shared" si="2"/>
        <v>0</v>
      </c>
      <c r="L10" s="100">
        <f t="shared" si="2"/>
        <v>0</v>
      </c>
    </row>
    <row r="11" spans="1:12">
      <c r="A11" s="214" t="s">
        <v>353</v>
      </c>
      <c r="B11" s="215"/>
      <c r="C11" s="215"/>
      <c r="D11" s="216"/>
      <c r="E11" s="114">
        <v>278381700</v>
      </c>
      <c r="F11" s="114">
        <v>0</v>
      </c>
      <c r="G11" s="114">
        <f t="shared" si="0"/>
        <v>278381700</v>
      </c>
      <c r="H11" s="140">
        <f t="shared" si="1"/>
        <v>100</v>
      </c>
      <c r="I11" s="114">
        <v>0</v>
      </c>
      <c r="J11" s="114">
        <v>0</v>
      </c>
      <c r="K11" s="100">
        <f t="shared" si="2"/>
        <v>0</v>
      </c>
      <c r="L11" s="100">
        <f t="shared" si="2"/>
        <v>0</v>
      </c>
    </row>
    <row r="12" spans="1:12">
      <c r="A12" s="214" t="s">
        <v>354</v>
      </c>
      <c r="B12" s="215"/>
      <c r="C12" s="215"/>
      <c r="D12" s="216"/>
      <c r="E12" s="114">
        <v>31702200</v>
      </c>
      <c r="F12" s="114">
        <v>4058400</v>
      </c>
      <c r="G12" s="114">
        <f t="shared" si="0"/>
        <v>35760600</v>
      </c>
      <c r="H12" s="140">
        <f t="shared" si="1"/>
        <v>88.65119712756497</v>
      </c>
      <c r="I12" s="114">
        <v>0</v>
      </c>
      <c r="J12" s="114">
        <v>0</v>
      </c>
      <c r="K12" s="100">
        <f t="shared" si="2"/>
        <v>0</v>
      </c>
      <c r="L12" s="100">
        <f t="shared" si="2"/>
        <v>0</v>
      </c>
    </row>
    <row r="13" spans="1:12">
      <c r="A13" s="214" t="s">
        <v>355</v>
      </c>
      <c r="B13" s="215"/>
      <c r="C13" s="215"/>
      <c r="D13" s="216"/>
      <c r="E13" s="114">
        <f>22540000+5000000</f>
        <v>27540000</v>
      </c>
      <c r="F13" s="114">
        <v>0</v>
      </c>
      <c r="G13" s="114">
        <f t="shared" si="0"/>
        <v>27540000</v>
      </c>
      <c r="H13" s="140">
        <f t="shared" si="1"/>
        <v>100</v>
      </c>
      <c r="I13" s="114">
        <v>0</v>
      </c>
      <c r="J13" s="114">
        <v>0</v>
      </c>
      <c r="K13" s="100">
        <f t="shared" si="2"/>
        <v>0</v>
      </c>
      <c r="L13" s="100">
        <f t="shared" si="2"/>
        <v>0</v>
      </c>
    </row>
    <row r="14" spans="1:12">
      <c r="A14" s="214" t="s">
        <v>29</v>
      </c>
      <c r="B14" s="215"/>
      <c r="C14" s="215"/>
      <c r="D14" s="216"/>
      <c r="E14" s="126">
        <f>SUM(E7:E13)</f>
        <v>600298500</v>
      </c>
      <c r="F14" s="126">
        <f>SUM(F7:F13)</f>
        <v>140039760</v>
      </c>
      <c r="G14" s="126">
        <f t="shared" si="0"/>
        <v>740338260</v>
      </c>
      <c r="H14" s="141">
        <f>E14*100/G14</f>
        <v>81.08435460298918</v>
      </c>
      <c r="I14" s="126">
        <f t="shared" ref="I14:J14" si="3">SUM(I7:I13)</f>
        <v>0</v>
      </c>
      <c r="J14" s="126">
        <f t="shared" si="3"/>
        <v>0</v>
      </c>
      <c r="K14" s="135">
        <f>I14+J14</f>
        <v>0</v>
      </c>
      <c r="L14" s="135">
        <f>J14+K14</f>
        <v>0</v>
      </c>
    </row>
    <row r="15" spans="1:12">
      <c r="A15" s="14"/>
      <c r="B15" s="14"/>
      <c r="C15" s="14"/>
      <c r="D15" s="14"/>
      <c r="E15" s="14"/>
      <c r="F15" s="13"/>
      <c r="G15" s="13"/>
      <c r="H15" s="13"/>
      <c r="I15" s="13"/>
      <c r="J15" s="13"/>
    </row>
    <row r="16" spans="1:12" ht="22.15" customHeight="1">
      <c r="A16" s="113"/>
      <c r="B16" s="113"/>
      <c r="C16" s="113"/>
      <c r="D16" s="113"/>
      <c r="E16" s="113"/>
    </row>
  </sheetData>
  <mergeCells count="18">
    <mergeCell ref="A13:D13"/>
    <mergeCell ref="A14:D14"/>
    <mergeCell ref="A7:D7"/>
    <mergeCell ref="A8:D8"/>
    <mergeCell ref="A9:D9"/>
    <mergeCell ref="A10:D10"/>
    <mergeCell ref="A11:D11"/>
    <mergeCell ref="A12:D12"/>
    <mergeCell ref="B1:L1"/>
    <mergeCell ref="A4:D6"/>
    <mergeCell ref="E4:H4"/>
    <mergeCell ref="I4:L4"/>
    <mergeCell ref="E5:F5"/>
    <mergeCell ref="G5:G6"/>
    <mergeCell ref="H5:H6"/>
    <mergeCell ref="I5:J5"/>
    <mergeCell ref="K5:K6"/>
    <mergeCell ref="L5:L6"/>
  </mergeCells>
  <pageMargins left="0.23622047244094499" right="0.23622047244094499" top="0.35433070866141703" bottom="0.15748031496063" header="0.31496062992126" footer="0.31496062992126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7E6BB-D535-473A-8CF7-255F18A418CF}">
  <sheetPr>
    <tabColor theme="2"/>
  </sheetPr>
  <dimension ref="A1:V61"/>
  <sheetViews>
    <sheetView view="pageBreakPreview" zoomScaleNormal="12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92" sqref="F92"/>
    </sheetView>
  </sheetViews>
  <sheetFormatPr defaultColWidth="9.125" defaultRowHeight="18.75"/>
  <cols>
    <col min="1" max="1" width="13.375" style="107" customWidth="1"/>
    <col min="2" max="2" width="33.625" style="6" customWidth="1"/>
    <col min="3" max="18" width="5.375" style="6" customWidth="1"/>
    <col min="19" max="19" width="10.5" style="6" customWidth="1"/>
    <col min="20" max="20" width="4.125" style="1" hidden="1" customWidth="1"/>
    <col min="21" max="21" width="0" style="1" hidden="1" customWidth="1"/>
    <col min="22" max="16384" width="9.125" style="1"/>
  </cols>
  <sheetData>
    <row r="1" spans="1:21" s="6" customFormat="1" ht="21">
      <c r="A1" s="81" t="s">
        <v>138</v>
      </c>
      <c r="B1" s="198" t="s">
        <v>239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91"/>
      <c r="N1" s="91"/>
      <c r="O1" s="91"/>
      <c r="P1" s="91"/>
      <c r="Q1" s="91"/>
      <c r="R1" s="91"/>
      <c r="S1" s="50"/>
    </row>
    <row r="2" spans="1:21">
      <c r="A2" s="106" t="s">
        <v>206</v>
      </c>
      <c r="B2" s="8"/>
    </row>
    <row r="3" spans="1:21">
      <c r="A3" s="107" t="s">
        <v>69</v>
      </c>
      <c r="R3" s="220" t="s">
        <v>72</v>
      </c>
      <c r="S3" s="220"/>
    </row>
    <row r="4" spans="1:21" ht="24" customHeight="1">
      <c r="A4" s="195" t="s">
        <v>36</v>
      </c>
      <c r="B4" s="213" t="s">
        <v>84</v>
      </c>
      <c r="C4" s="195" t="s">
        <v>37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213" t="s">
        <v>85</v>
      </c>
    </row>
    <row r="5" spans="1:21" ht="26.25" customHeight="1">
      <c r="A5" s="195"/>
      <c r="B5" s="213"/>
      <c r="C5" s="195" t="s">
        <v>38</v>
      </c>
      <c r="D5" s="195"/>
      <c r="E5" s="195"/>
      <c r="F5" s="195"/>
      <c r="G5" s="195" t="s">
        <v>39</v>
      </c>
      <c r="H5" s="195"/>
      <c r="I5" s="195"/>
      <c r="J5" s="195"/>
      <c r="K5" s="195" t="s">
        <v>40</v>
      </c>
      <c r="L5" s="195"/>
      <c r="M5" s="195"/>
      <c r="N5" s="195"/>
      <c r="O5" s="195" t="s">
        <v>29</v>
      </c>
      <c r="P5" s="195"/>
      <c r="Q5" s="195"/>
      <c r="R5" s="195"/>
      <c r="S5" s="213"/>
    </row>
    <row r="6" spans="1:21">
      <c r="A6" s="195"/>
      <c r="B6" s="213"/>
      <c r="C6" s="108" t="s">
        <v>41</v>
      </c>
      <c r="D6" s="108" t="s">
        <v>42</v>
      </c>
      <c r="E6" s="108" t="s">
        <v>43</v>
      </c>
      <c r="F6" s="108" t="s">
        <v>44</v>
      </c>
      <c r="G6" s="108" t="s">
        <v>41</v>
      </c>
      <c r="H6" s="108" t="s">
        <v>42</v>
      </c>
      <c r="I6" s="108" t="s">
        <v>43</v>
      </c>
      <c r="J6" s="108" t="s">
        <v>44</v>
      </c>
      <c r="K6" s="108" t="s">
        <v>41</v>
      </c>
      <c r="L6" s="108" t="s">
        <v>42</v>
      </c>
      <c r="M6" s="108" t="s">
        <v>43</v>
      </c>
      <c r="N6" s="108" t="s">
        <v>44</v>
      </c>
      <c r="O6" s="108" t="s">
        <v>41</v>
      </c>
      <c r="P6" s="108" t="s">
        <v>42</v>
      </c>
      <c r="Q6" s="108" t="s">
        <v>43</v>
      </c>
      <c r="R6" s="108" t="s">
        <v>44</v>
      </c>
      <c r="S6" s="213"/>
    </row>
    <row r="7" spans="1:21" s="116" customFormat="1">
      <c r="A7" s="223" t="s">
        <v>289</v>
      </c>
      <c r="B7" s="112" t="s">
        <v>290</v>
      </c>
      <c r="C7" s="115"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3</v>
      </c>
      <c r="L7" s="115">
        <v>1</v>
      </c>
      <c r="M7" s="115">
        <v>2</v>
      </c>
      <c r="N7" s="115">
        <v>0</v>
      </c>
      <c r="O7" s="115">
        <f>C7+G7+K7</f>
        <v>3</v>
      </c>
      <c r="P7" s="115">
        <f>D7+H7+L7</f>
        <v>1</v>
      </c>
      <c r="Q7" s="115">
        <f>E7+I7+M7</f>
        <v>2</v>
      </c>
      <c r="R7" s="115">
        <f>F7+J7+N7</f>
        <v>0</v>
      </c>
      <c r="S7" s="115">
        <f>77+40</f>
        <v>117</v>
      </c>
      <c r="T7" s="116">
        <v>77</v>
      </c>
      <c r="U7" s="116">
        <v>40</v>
      </c>
    </row>
    <row r="8" spans="1:21" s="116" customFormat="1">
      <c r="A8" s="222"/>
      <c r="B8" s="110" t="s">
        <v>291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1</v>
      </c>
      <c r="L8" s="117">
        <v>1</v>
      </c>
      <c r="M8" s="117">
        <v>2</v>
      </c>
      <c r="N8" s="117">
        <v>0</v>
      </c>
      <c r="O8" s="117">
        <f t="shared" ref="O8:R57" si="0">C8+G8+K8</f>
        <v>1</v>
      </c>
      <c r="P8" s="117">
        <f t="shared" si="0"/>
        <v>1</v>
      </c>
      <c r="Q8" s="117">
        <f t="shared" si="0"/>
        <v>2</v>
      </c>
      <c r="R8" s="117">
        <f t="shared" si="0"/>
        <v>0</v>
      </c>
      <c r="S8" s="117">
        <v>46</v>
      </c>
      <c r="T8" s="116">
        <v>46</v>
      </c>
    </row>
    <row r="9" spans="1:21" s="116" customFormat="1">
      <c r="A9" s="118"/>
      <c r="B9" s="110" t="s">
        <v>292</v>
      </c>
      <c r="C9" s="117">
        <v>0</v>
      </c>
      <c r="D9" s="117">
        <v>0</v>
      </c>
      <c r="E9" s="117">
        <v>0</v>
      </c>
      <c r="F9" s="117">
        <v>0</v>
      </c>
      <c r="G9" s="117">
        <v>3</v>
      </c>
      <c r="H9" s="117">
        <v>1</v>
      </c>
      <c r="I9" s="117">
        <v>1</v>
      </c>
      <c r="J9" s="117">
        <v>0</v>
      </c>
      <c r="K9" s="117">
        <v>3</v>
      </c>
      <c r="L9" s="117">
        <v>2</v>
      </c>
      <c r="M9" s="117">
        <v>1</v>
      </c>
      <c r="N9" s="117">
        <v>0</v>
      </c>
      <c r="O9" s="117">
        <f t="shared" si="0"/>
        <v>6</v>
      </c>
      <c r="P9" s="117">
        <f t="shared" si="0"/>
        <v>3</v>
      </c>
      <c r="Q9" s="117">
        <f t="shared" si="0"/>
        <v>2</v>
      </c>
      <c r="R9" s="117">
        <f t="shared" si="0"/>
        <v>0</v>
      </c>
      <c r="S9" s="117">
        <f>637+86+26</f>
        <v>749</v>
      </c>
      <c r="T9" s="116">
        <f>19+67</f>
        <v>86</v>
      </c>
      <c r="U9" s="116">
        <v>26</v>
      </c>
    </row>
    <row r="10" spans="1:21">
      <c r="A10" s="118"/>
      <c r="B10" s="110" t="s">
        <v>293</v>
      </c>
      <c r="C10" s="117">
        <v>0</v>
      </c>
      <c r="D10" s="117">
        <v>0</v>
      </c>
      <c r="E10" s="117">
        <v>0</v>
      </c>
      <c r="F10" s="117">
        <v>0</v>
      </c>
      <c r="G10" s="117">
        <v>2</v>
      </c>
      <c r="H10" s="117">
        <v>0</v>
      </c>
      <c r="I10" s="117">
        <v>0</v>
      </c>
      <c r="J10" s="117">
        <v>0</v>
      </c>
      <c r="K10" s="117">
        <v>2</v>
      </c>
      <c r="L10" s="117">
        <v>2</v>
      </c>
      <c r="M10" s="117">
        <v>0</v>
      </c>
      <c r="N10" s="117">
        <v>0</v>
      </c>
      <c r="O10" s="117">
        <f t="shared" si="0"/>
        <v>4</v>
      </c>
      <c r="P10" s="117">
        <f t="shared" si="0"/>
        <v>2</v>
      </c>
      <c r="Q10" s="117">
        <f t="shared" si="0"/>
        <v>0</v>
      </c>
      <c r="R10" s="117">
        <f t="shared" si="0"/>
        <v>0</v>
      </c>
      <c r="S10" s="117">
        <v>165</v>
      </c>
    </row>
    <row r="11" spans="1:21">
      <c r="A11" s="118"/>
      <c r="B11" s="110" t="s">
        <v>294</v>
      </c>
      <c r="C11" s="117">
        <v>0</v>
      </c>
      <c r="D11" s="117">
        <v>0</v>
      </c>
      <c r="E11" s="117">
        <v>0</v>
      </c>
      <c r="F11" s="117">
        <v>0</v>
      </c>
      <c r="G11" s="117">
        <v>3</v>
      </c>
      <c r="H11" s="117">
        <v>0</v>
      </c>
      <c r="I11" s="117">
        <v>0</v>
      </c>
      <c r="J11" s="117">
        <v>0</v>
      </c>
      <c r="K11" s="117">
        <v>0</v>
      </c>
      <c r="L11" s="117">
        <v>1</v>
      </c>
      <c r="M11" s="117">
        <v>0</v>
      </c>
      <c r="N11" s="117">
        <v>0</v>
      </c>
      <c r="O11" s="117">
        <f t="shared" si="0"/>
        <v>3</v>
      </c>
      <c r="P11" s="117">
        <f t="shared" si="0"/>
        <v>1</v>
      </c>
      <c r="Q11" s="117">
        <f t="shared" si="0"/>
        <v>0</v>
      </c>
      <c r="R11" s="117">
        <f t="shared" si="0"/>
        <v>0</v>
      </c>
      <c r="S11" s="117">
        <v>84</v>
      </c>
    </row>
    <row r="12" spans="1:21">
      <c r="A12" s="118"/>
      <c r="B12" s="110" t="s">
        <v>295</v>
      </c>
      <c r="C12" s="117">
        <v>0</v>
      </c>
      <c r="D12" s="117">
        <v>0</v>
      </c>
      <c r="E12" s="117">
        <v>0</v>
      </c>
      <c r="F12" s="117">
        <v>0</v>
      </c>
      <c r="G12" s="117">
        <v>3</v>
      </c>
      <c r="H12" s="117">
        <v>1</v>
      </c>
      <c r="I12" s="117">
        <v>0</v>
      </c>
      <c r="J12" s="117">
        <v>0</v>
      </c>
      <c r="K12" s="117">
        <v>2</v>
      </c>
      <c r="L12" s="117">
        <v>0</v>
      </c>
      <c r="M12" s="117">
        <v>0</v>
      </c>
      <c r="N12" s="117">
        <v>0</v>
      </c>
      <c r="O12" s="117">
        <f t="shared" si="0"/>
        <v>5</v>
      </c>
      <c r="P12" s="117">
        <f t="shared" si="0"/>
        <v>1</v>
      </c>
      <c r="Q12" s="117">
        <f t="shared" si="0"/>
        <v>0</v>
      </c>
      <c r="R12" s="117">
        <f t="shared" si="0"/>
        <v>0</v>
      </c>
      <c r="S12" s="117">
        <v>173</v>
      </c>
    </row>
    <row r="13" spans="1:21" s="116" customFormat="1">
      <c r="A13" s="118"/>
      <c r="B13" s="110" t="s">
        <v>296</v>
      </c>
      <c r="C13" s="117">
        <v>0</v>
      </c>
      <c r="D13" s="117">
        <v>0</v>
      </c>
      <c r="E13" s="117">
        <v>0</v>
      </c>
      <c r="F13" s="117">
        <v>0</v>
      </c>
      <c r="G13" s="117">
        <v>3</v>
      </c>
      <c r="H13" s="117">
        <v>1</v>
      </c>
      <c r="I13" s="117">
        <v>0</v>
      </c>
      <c r="J13" s="117">
        <v>0</v>
      </c>
      <c r="K13" s="117">
        <v>0</v>
      </c>
      <c r="L13" s="117">
        <v>2</v>
      </c>
      <c r="M13" s="117">
        <v>0</v>
      </c>
      <c r="N13" s="117">
        <v>0</v>
      </c>
      <c r="O13" s="117">
        <f t="shared" si="0"/>
        <v>3</v>
      </c>
      <c r="P13" s="117">
        <f t="shared" si="0"/>
        <v>3</v>
      </c>
      <c r="Q13" s="117">
        <f t="shared" si="0"/>
        <v>0</v>
      </c>
      <c r="R13" s="117">
        <f t="shared" si="0"/>
        <v>0</v>
      </c>
      <c r="S13" s="117">
        <f>169+15</f>
        <v>184</v>
      </c>
      <c r="T13" s="116">
        <v>15</v>
      </c>
    </row>
    <row r="14" spans="1:21">
      <c r="A14" s="118"/>
      <c r="B14" s="110" t="s">
        <v>297</v>
      </c>
      <c r="C14" s="117">
        <v>0</v>
      </c>
      <c r="D14" s="117">
        <v>0</v>
      </c>
      <c r="E14" s="117">
        <v>0</v>
      </c>
      <c r="F14" s="117">
        <v>0</v>
      </c>
      <c r="G14" s="117">
        <v>2</v>
      </c>
      <c r="H14" s="117">
        <v>0</v>
      </c>
      <c r="I14" s="117">
        <v>0</v>
      </c>
      <c r="J14" s="117">
        <v>0</v>
      </c>
      <c r="K14" s="117">
        <v>2</v>
      </c>
      <c r="L14" s="117">
        <v>1</v>
      </c>
      <c r="M14" s="117">
        <v>0</v>
      </c>
      <c r="N14" s="117">
        <v>0</v>
      </c>
      <c r="O14" s="117">
        <f t="shared" si="0"/>
        <v>4</v>
      </c>
      <c r="P14" s="117">
        <f t="shared" si="0"/>
        <v>1</v>
      </c>
      <c r="Q14" s="117">
        <f t="shared" si="0"/>
        <v>0</v>
      </c>
      <c r="R14" s="117">
        <f t="shared" si="0"/>
        <v>0</v>
      </c>
      <c r="S14" s="117">
        <v>0</v>
      </c>
    </row>
    <row r="15" spans="1:21">
      <c r="A15" s="118"/>
      <c r="B15" s="110" t="s">
        <v>298</v>
      </c>
      <c r="C15" s="117">
        <v>0</v>
      </c>
      <c r="D15" s="117">
        <v>0</v>
      </c>
      <c r="E15" s="117">
        <v>0</v>
      </c>
      <c r="F15" s="117">
        <v>0</v>
      </c>
      <c r="G15" s="117">
        <v>6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f t="shared" si="0"/>
        <v>6</v>
      </c>
      <c r="P15" s="117">
        <f t="shared" si="0"/>
        <v>0</v>
      </c>
      <c r="Q15" s="117">
        <f t="shared" si="0"/>
        <v>0</v>
      </c>
      <c r="R15" s="117">
        <f t="shared" si="0"/>
        <v>0</v>
      </c>
      <c r="S15" s="117">
        <v>203</v>
      </c>
    </row>
    <row r="16" spans="1:21">
      <c r="A16" s="118"/>
      <c r="B16" s="110" t="s">
        <v>299</v>
      </c>
      <c r="C16" s="117">
        <v>1</v>
      </c>
      <c r="D16" s="117">
        <v>0</v>
      </c>
      <c r="E16" s="117">
        <v>0</v>
      </c>
      <c r="F16" s="117">
        <v>0</v>
      </c>
      <c r="G16" s="117">
        <v>7</v>
      </c>
      <c r="H16" s="117">
        <v>1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f t="shared" si="0"/>
        <v>8</v>
      </c>
      <c r="P16" s="117">
        <f t="shared" si="0"/>
        <v>1</v>
      </c>
      <c r="Q16" s="117">
        <f t="shared" si="0"/>
        <v>0</v>
      </c>
      <c r="R16" s="117">
        <f t="shared" si="0"/>
        <v>0</v>
      </c>
      <c r="S16" s="117">
        <v>187</v>
      </c>
    </row>
    <row r="17" spans="1:21">
      <c r="A17" s="118"/>
      <c r="B17" s="110" t="s">
        <v>300</v>
      </c>
      <c r="C17" s="117">
        <v>0</v>
      </c>
      <c r="D17" s="117">
        <v>0</v>
      </c>
      <c r="E17" s="117">
        <v>0</v>
      </c>
      <c r="F17" s="117">
        <v>0</v>
      </c>
      <c r="G17" s="117">
        <v>2</v>
      </c>
      <c r="H17" s="117">
        <v>1</v>
      </c>
      <c r="I17" s="117">
        <v>0</v>
      </c>
      <c r="J17" s="117">
        <v>0</v>
      </c>
      <c r="K17" s="117">
        <v>1</v>
      </c>
      <c r="L17" s="117">
        <v>0</v>
      </c>
      <c r="M17" s="117">
        <v>0</v>
      </c>
      <c r="N17" s="117">
        <v>0</v>
      </c>
      <c r="O17" s="117">
        <f t="shared" si="0"/>
        <v>3</v>
      </c>
      <c r="P17" s="117">
        <f t="shared" si="0"/>
        <v>1</v>
      </c>
      <c r="Q17" s="117">
        <f t="shared" si="0"/>
        <v>0</v>
      </c>
      <c r="R17" s="117">
        <f t="shared" si="0"/>
        <v>0</v>
      </c>
      <c r="S17" s="117">
        <v>210</v>
      </c>
    </row>
    <row r="18" spans="1:21" s="116" customFormat="1">
      <c r="A18" s="118"/>
      <c r="B18" s="110" t="s">
        <v>301</v>
      </c>
      <c r="C18" s="117">
        <v>0</v>
      </c>
      <c r="D18" s="117">
        <v>0</v>
      </c>
      <c r="E18" s="117">
        <v>0</v>
      </c>
      <c r="F18" s="117">
        <v>0</v>
      </c>
      <c r="G18" s="117">
        <v>5</v>
      </c>
      <c r="H18" s="117">
        <v>0</v>
      </c>
      <c r="I18" s="117">
        <v>0</v>
      </c>
      <c r="J18" s="117">
        <v>0</v>
      </c>
      <c r="K18" s="117">
        <v>4</v>
      </c>
      <c r="L18" s="117">
        <v>0</v>
      </c>
      <c r="M18" s="117">
        <v>0</v>
      </c>
      <c r="N18" s="117">
        <v>0</v>
      </c>
      <c r="O18" s="117">
        <f t="shared" si="0"/>
        <v>9</v>
      </c>
      <c r="P18" s="117">
        <f t="shared" si="0"/>
        <v>0</v>
      </c>
      <c r="Q18" s="117">
        <f t="shared" si="0"/>
        <v>0</v>
      </c>
      <c r="R18" s="117">
        <f t="shared" si="0"/>
        <v>0</v>
      </c>
      <c r="S18" s="117">
        <f>181+22</f>
        <v>203</v>
      </c>
      <c r="T18" s="116">
        <v>22</v>
      </c>
    </row>
    <row r="19" spans="1:21">
      <c r="A19" s="118"/>
      <c r="B19" s="110" t="s">
        <v>302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1</v>
      </c>
      <c r="M19" s="117">
        <v>1</v>
      </c>
      <c r="N19" s="117">
        <v>0</v>
      </c>
      <c r="O19" s="117">
        <f t="shared" si="0"/>
        <v>0</v>
      </c>
      <c r="P19" s="117">
        <f t="shared" si="0"/>
        <v>1</v>
      </c>
      <c r="Q19" s="117">
        <f t="shared" si="0"/>
        <v>1</v>
      </c>
      <c r="R19" s="117">
        <f t="shared" si="0"/>
        <v>0</v>
      </c>
      <c r="S19" s="117">
        <v>187</v>
      </c>
    </row>
    <row r="20" spans="1:21" s="116" customFormat="1">
      <c r="A20" s="118"/>
      <c r="B20" s="110" t="s">
        <v>303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1</v>
      </c>
      <c r="M20" s="117">
        <v>0</v>
      </c>
      <c r="N20" s="117">
        <v>0</v>
      </c>
      <c r="O20" s="117">
        <f t="shared" si="0"/>
        <v>0</v>
      </c>
      <c r="P20" s="117">
        <f t="shared" si="0"/>
        <v>1</v>
      </c>
      <c r="Q20" s="117">
        <f t="shared" si="0"/>
        <v>0</v>
      </c>
      <c r="R20" s="117">
        <f t="shared" si="0"/>
        <v>0</v>
      </c>
      <c r="S20" s="117">
        <v>86</v>
      </c>
      <c r="T20" s="116">
        <v>86</v>
      </c>
    </row>
    <row r="21" spans="1:21" s="116" customFormat="1">
      <c r="A21" s="118"/>
      <c r="B21" s="110" t="s">
        <v>304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1</v>
      </c>
      <c r="L21" s="117">
        <v>1</v>
      </c>
      <c r="M21" s="117">
        <v>1</v>
      </c>
      <c r="N21" s="117">
        <v>0</v>
      </c>
      <c r="O21" s="117">
        <f t="shared" si="0"/>
        <v>1</v>
      </c>
      <c r="P21" s="117">
        <f t="shared" si="0"/>
        <v>1</v>
      </c>
      <c r="Q21" s="117">
        <f t="shared" si="0"/>
        <v>1</v>
      </c>
      <c r="R21" s="117">
        <f t="shared" si="0"/>
        <v>0</v>
      </c>
      <c r="S21" s="117">
        <v>32</v>
      </c>
      <c r="U21" s="116">
        <f>25+7</f>
        <v>32</v>
      </c>
    </row>
    <row r="22" spans="1:21">
      <c r="A22" s="118"/>
      <c r="B22" s="111" t="s">
        <v>305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1</v>
      </c>
      <c r="L22" s="119">
        <v>1</v>
      </c>
      <c r="M22" s="119"/>
      <c r="N22" s="119"/>
      <c r="O22" s="119">
        <f t="shared" si="0"/>
        <v>1</v>
      </c>
      <c r="P22" s="119">
        <f t="shared" si="0"/>
        <v>1</v>
      </c>
      <c r="Q22" s="119">
        <f t="shared" si="0"/>
        <v>0</v>
      </c>
      <c r="R22" s="119">
        <f t="shared" si="0"/>
        <v>0</v>
      </c>
      <c r="S22" s="119">
        <v>32</v>
      </c>
      <c r="T22" s="120"/>
      <c r="U22" s="116">
        <f>27+5</f>
        <v>32</v>
      </c>
    </row>
    <row r="23" spans="1:21">
      <c r="A23" s="224" t="s">
        <v>306</v>
      </c>
      <c r="B23" s="112" t="s">
        <v>307</v>
      </c>
      <c r="C23" s="115">
        <v>0</v>
      </c>
      <c r="D23" s="115">
        <v>0</v>
      </c>
      <c r="E23" s="115">
        <v>0</v>
      </c>
      <c r="F23" s="115">
        <v>0</v>
      </c>
      <c r="G23" s="115">
        <v>1</v>
      </c>
      <c r="H23" s="115">
        <v>3</v>
      </c>
      <c r="I23" s="115">
        <v>0</v>
      </c>
      <c r="J23" s="115">
        <v>0</v>
      </c>
      <c r="K23" s="115">
        <v>2</v>
      </c>
      <c r="L23" s="115">
        <v>0</v>
      </c>
      <c r="M23" s="115">
        <v>1</v>
      </c>
      <c r="N23" s="115">
        <v>0</v>
      </c>
      <c r="O23" s="115">
        <f t="shared" si="0"/>
        <v>3</v>
      </c>
      <c r="P23" s="115">
        <f t="shared" si="0"/>
        <v>3</v>
      </c>
      <c r="Q23" s="115">
        <f t="shared" si="0"/>
        <v>1</v>
      </c>
      <c r="R23" s="115">
        <f t="shared" si="0"/>
        <v>0</v>
      </c>
      <c r="S23" s="115">
        <v>80</v>
      </c>
    </row>
    <row r="24" spans="1:21">
      <c r="A24" s="225"/>
      <c r="B24" s="110" t="s">
        <v>308</v>
      </c>
      <c r="C24" s="117">
        <v>1</v>
      </c>
      <c r="D24" s="117">
        <v>0</v>
      </c>
      <c r="E24" s="117">
        <v>0</v>
      </c>
      <c r="F24" s="117">
        <v>0</v>
      </c>
      <c r="G24" s="117">
        <v>9</v>
      </c>
      <c r="H24" s="117">
        <v>3</v>
      </c>
      <c r="I24" s="117">
        <v>0</v>
      </c>
      <c r="J24" s="117">
        <v>0</v>
      </c>
      <c r="K24" s="117">
        <v>1</v>
      </c>
      <c r="L24" s="117">
        <v>1</v>
      </c>
      <c r="M24" s="117">
        <v>0</v>
      </c>
      <c r="N24" s="117">
        <v>0</v>
      </c>
      <c r="O24" s="117">
        <f t="shared" si="0"/>
        <v>11</v>
      </c>
      <c r="P24" s="117">
        <f t="shared" si="0"/>
        <v>4</v>
      </c>
      <c r="Q24" s="117">
        <f t="shared" si="0"/>
        <v>0</v>
      </c>
      <c r="R24" s="117">
        <f t="shared" si="0"/>
        <v>0</v>
      </c>
      <c r="S24" s="117">
        <v>154</v>
      </c>
    </row>
    <row r="25" spans="1:21">
      <c r="A25" s="121"/>
      <c r="B25" s="110" t="s">
        <v>309</v>
      </c>
      <c r="C25" s="117">
        <v>0</v>
      </c>
      <c r="D25" s="117">
        <v>0</v>
      </c>
      <c r="E25" s="117">
        <v>0</v>
      </c>
      <c r="F25" s="117">
        <v>0</v>
      </c>
      <c r="G25" s="117">
        <v>3</v>
      </c>
      <c r="H25" s="117">
        <v>3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f t="shared" si="0"/>
        <v>3</v>
      </c>
      <c r="P25" s="117">
        <f t="shared" si="0"/>
        <v>3</v>
      </c>
      <c r="Q25" s="117">
        <f t="shared" si="0"/>
        <v>0</v>
      </c>
      <c r="R25" s="117">
        <f t="shared" si="0"/>
        <v>0</v>
      </c>
      <c r="S25" s="117">
        <v>43</v>
      </c>
    </row>
    <row r="26" spans="1:21">
      <c r="A26" s="121"/>
      <c r="B26" s="110" t="s">
        <v>310</v>
      </c>
      <c r="C26" s="117">
        <v>0</v>
      </c>
      <c r="D26" s="117">
        <v>0</v>
      </c>
      <c r="E26" s="117">
        <v>0</v>
      </c>
      <c r="F26" s="117">
        <v>0</v>
      </c>
      <c r="G26" s="117">
        <v>5</v>
      </c>
      <c r="H26" s="117">
        <v>2</v>
      </c>
      <c r="I26" s="117">
        <v>0</v>
      </c>
      <c r="J26" s="117">
        <v>0</v>
      </c>
      <c r="K26" s="117">
        <v>1</v>
      </c>
      <c r="L26" s="117">
        <v>2</v>
      </c>
      <c r="M26" s="117">
        <v>0</v>
      </c>
      <c r="N26" s="117">
        <v>0</v>
      </c>
      <c r="O26" s="117">
        <f t="shared" si="0"/>
        <v>6</v>
      </c>
      <c r="P26" s="117">
        <f t="shared" si="0"/>
        <v>4</v>
      </c>
      <c r="Q26" s="117">
        <f t="shared" si="0"/>
        <v>0</v>
      </c>
      <c r="R26" s="117">
        <f t="shared" si="0"/>
        <v>0</v>
      </c>
      <c r="S26" s="117">
        <v>41</v>
      </c>
    </row>
    <row r="27" spans="1:21">
      <c r="A27" s="121"/>
      <c r="B27" s="110" t="s">
        <v>311</v>
      </c>
      <c r="C27" s="117">
        <v>0</v>
      </c>
      <c r="D27" s="117">
        <v>0</v>
      </c>
      <c r="E27" s="117">
        <v>0</v>
      </c>
      <c r="F27" s="117">
        <v>0</v>
      </c>
      <c r="G27" s="117">
        <v>1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f t="shared" si="0"/>
        <v>1</v>
      </c>
      <c r="P27" s="117">
        <f t="shared" si="0"/>
        <v>0</v>
      </c>
      <c r="Q27" s="117">
        <f t="shared" si="0"/>
        <v>0</v>
      </c>
      <c r="R27" s="117">
        <f t="shared" si="0"/>
        <v>0</v>
      </c>
      <c r="S27" s="117">
        <v>0</v>
      </c>
    </row>
    <row r="28" spans="1:21">
      <c r="A28" s="109"/>
      <c r="B28" s="111" t="s">
        <v>312</v>
      </c>
      <c r="C28" s="119">
        <v>0</v>
      </c>
      <c r="D28" s="119">
        <v>0</v>
      </c>
      <c r="E28" s="119">
        <v>0</v>
      </c>
      <c r="F28" s="119">
        <v>0</v>
      </c>
      <c r="G28" s="119">
        <v>1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f t="shared" si="0"/>
        <v>1</v>
      </c>
      <c r="P28" s="119">
        <f t="shared" si="0"/>
        <v>0</v>
      </c>
      <c r="Q28" s="119">
        <f t="shared" si="0"/>
        <v>0</v>
      </c>
      <c r="R28" s="119">
        <f t="shared" si="0"/>
        <v>0</v>
      </c>
      <c r="S28" s="119">
        <v>118</v>
      </c>
    </row>
    <row r="29" spans="1:21">
      <c r="A29" s="175" t="s">
        <v>313</v>
      </c>
      <c r="B29" s="112" t="s">
        <v>314</v>
      </c>
      <c r="C29" s="115">
        <v>0</v>
      </c>
      <c r="D29" s="115">
        <v>0</v>
      </c>
      <c r="E29" s="115">
        <v>0</v>
      </c>
      <c r="F29" s="115">
        <v>0</v>
      </c>
      <c r="G29" s="115">
        <v>11</v>
      </c>
      <c r="H29" s="115">
        <v>3</v>
      </c>
      <c r="I29" s="115">
        <v>0</v>
      </c>
      <c r="J29" s="115">
        <v>0</v>
      </c>
      <c r="K29" s="115">
        <v>1</v>
      </c>
      <c r="L29" s="115">
        <v>1</v>
      </c>
      <c r="M29" s="115">
        <v>0</v>
      </c>
      <c r="N29" s="115">
        <v>0</v>
      </c>
      <c r="O29" s="115">
        <f t="shared" si="0"/>
        <v>12</v>
      </c>
      <c r="P29" s="115">
        <f t="shared" si="0"/>
        <v>4</v>
      </c>
      <c r="Q29" s="115">
        <f t="shared" si="0"/>
        <v>0</v>
      </c>
      <c r="R29" s="115">
        <f t="shared" si="0"/>
        <v>0</v>
      </c>
      <c r="S29" s="115">
        <v>166</v>
      </c>
    </row>
    <row r="30" spans="1:21">
      <c r="A30" s="223"/>
      <c r="B30" s="110" t="s">
        <v>315</v>
      </c>
      <c r="C30" s="117">
        <v>0</v>
      </c>
      <c r="D30" s="117">
        <v>0</v>
      </c>
      <c r="E30" s="117">
        <v>0</v>
      </c>
      <c r="F30" s="117">
        <v>0</v>
      </c>
      <c r="G30" s="117">
        <v>9</v>
      </c>
      <c r="H30" s="117">
        <v>6</v>
      </c>
      <c r="I30" s="117">
        <v>0</v>
      </c>
      <c r="J30" s="117">
        <v>0</v>
      </c>
      <c r="K30" s="117">
        <v>0</v>
      </c>
      <c r="L30" s="117">
        <v>2</v>
      </c>
      <c r="M30" s="117">
        <v>0</v>
      </c>
      <c r="N30" s="117">
        <v>0</v>
      </c>
      <c r="O30" s="117">
        <f t="shared" si="0"/>
        <v>9</v>
      </c>
      <c r="P30" s="117">
        <f t="shared" si="0"/>
        <v>8</v>
      </c>
      <c r="Q30" s="117">
        <f t="shared" si="0"/>
        <v>0</v>
      </c>
      <c r="R30" s="117">
        <f t="shared" si="0"/>
        <v>0</v>
      </c>
      <c r="S30" s="117">
        <v>266</v>
      </c>
    </row>
    <row r="31" spans="1:21">
      <c r="A31" s="118"/>
      <c r="B31" s="111" t="s">
        <v>316</v>
      </c>
      <c r="C31" s="119">
        <v>0</v>
      </c>
      <c r="D31" s="119">
        <v>0</v>
      </c>
      <c r="E31" s="119">
        <v>0</v>
      </c>
      <c r="F31" s="119">
        <v>0</v>
      </c>
      <c r="G31" s="119">
        <v>8</v>
      </c>
      <c r="H31" s="119">
        <v>1</v>
      </c>
      <c r="I31" s="119">
        <v>1</v>
      </c>
      <c r="J31" s="119">
        <v>0</v>
      </c>
      <c r="K31" s="119">
        <v>0</v>
      </c>
      <c r="L31" s="119">
        <v>3</v>
      </c>
      <c r="M31" s="119">
        <v>1</v>
      </c>
      <c r="N31" s="119">
        <v>0</v>
      </c>
      <c r="O31" s="119">
        <f t="shared" si="0"/>
        <v>8</v>
      </c>
      <c r="P31" s="119">
        <f t="shared" si="0"/>
        <v>4</v>
      </c>
      <c r="Q31" s="119">
        <f t="shared" si="0"/>
        <v>2</v>
      </c>
      <c r="R31" s="119">
        <f t="shared" si="0"/>
        <v>0</v>
      </c>
      <c r="S31" s="119">
        <v>170</v>
      </c>
    </row>
    <row r="32" spans="1:21" ht="18.75" customHeight="1">
      <c r="A32" s="122" t="s">
        <v>317</v>
      </c>
      <c r="B32" s="112" t="s">
        <v>318</v>
      </c>
      <c r="C32" s="115">
        <v>9</v>
      </c>
      <c r="D32" s="115">
        <v>0</v>
      </c>
      <c r="E32" s="115">
        <v>0</v>
      </c>
      <c r="F32" s="115">
        <v>0</v>
      </c>
      <c r="G32" s="115">
        <v>19</v>
      </c>
      <c r="H32" s="115">
        <v>2</v>
      </c>
      <c r="I32" s="115">
        <v>0</v>
      </c>
      <c r="J32" s="115">
        <v>0</v>
      </c>
      <c r="K32" s="115">
        <v>1</v>
      </c>
      <c r="L32" s="115">
        <v>3</v>
      </c>
      <c r="M32" s="115">
        <v>0</v>
      </c>
      <c r="N32" s="115">
        <v>0</v>
      </c>
      <c r="O32" s="115">
        <f t="shared" si="0"/>
        <v>29</v>
      </c>
      <c r="P32" s="115">
        <f t="shared" si="0"/>
        <v>5</v>
      </c>
      <c r="Q32" s="115">
        <f t="shared" si="0"/>
        <v>0</v>
      </c>
      <c r="R32" s="115">
        <f t="shared" si="0"/>
        <v>0</v>
      </c>
      <c r="S32" s="115">
        <v>444</v>
      </c>
    </row>
    <row r="33" spans="1:19">
      <c r="A33" s="123" t="s">
        <v>319</v>
      </c>
      <c r="B33" s="110" t="s">
        <v>320</v>
      </c>
      <c r="C33" s="117">
        <v>0</v>
      </c>
      <c r="D33" s="117">
        <v>0</v>
      </c>
      <c r="E33" s="117">
        <v>0</v>
      </c>
      <c r="F33" s="117">
        <v>0</v>
      </c>
      <c r="G33" s="117">
        <v>5</v>
      </c>
      <c r="H33" s="117">
        <v>1</v>
      </c>
      <c r="I33" s="117">
        <v>0</v>
      </c>
      <c r="J33" s="117">
        <v>0</v>
      </c>
      <c r="K33" s="117">
        <v>1</v>
      </c>
      <c r="L33" s="117">
        <v>1</v>
      </c>
      <c r="M33" s="117">
        <v>0</v>
      </c>
      <c r="N33" s="117">
        <v>0</v>
      </c>
      <c r="O33" s="117">
        <f t="shared" si="0"/>
        <v>6</v>
      </c>
      <c r="P33" s="117">
        <f t="shared" si="0"/>
        <v>2</v>
      </c>
      <c r="Q33" s="117">
        <f t="shared" si="0"/>
        <v>0</v>
      </c>
      <c r="R33" s="117">
        <f t="shared" si="0"/>
        <v>0</v>
      </c>
      <c r="S33" s="117">
        <v>264</v>
      </c>
    </row>
    <row r="34" spans="1:19">
      <c r="A34" s="124"/>
      <c r="B34" s="110" t="s">
        <v>321</v>
      </c>
      <c r="C34" s="117">
        <v>0</v>
      </c>
      <c r="D34" s="117">
        <v>0</v>
      </c>
      <c r="E34" s="117">
        <v>0</v>
      </c>
      <c r="F34" s="117">
        <v>0</v>
      </c>
      <c r="G34" s="117">
        <v>3</v>
      </c>
      <c r="H34" s="117">
        <v>1</v>
      </c>
      <c r="I34" s="117">
        <v>0</v>
      </c>
      <c r="J34" s="117">
        <v>0</v>
      </c>
      <c r="K34" s="117">
        <v>0</v>
      </c>
      <c r="L34" s="117">
        <v>1</v>
      </c>
      <c r="M34" s="117">
        <v>1</v>
      </c>
      <c r="N34" s="117">
        <v>0</v>
      </c>
      <c r="O34" s="117">
        <f t="shared" si="0"/>
        <v>3</v>
      </c>
      <c r="P34" s="117">
        <f t="shared" si="0"/>
        <v>2</v>
      </c>
      <c r="Q34" s="117">
        <f t="shared" si="0"/>
        <v>1</v>
      </c>
      <c r="R34" s="117">
        <f t="shared" si="0"/>
        <v>0</v>
      </c>
      <c r="S34" s="117">
        <v>46</v>
      </c>
    </row>
    <row r="35" spans="1:19">
      <c r="A35" s="124"/>
      <c r="B35" s="110" t="s">
        <v>322</v>
      </c>
      <c r="C35" s="117">
        <v>0</v>
      </c>
      <c r="D35" s="117">
        <v>0</v>
      </c>
      <c r="E35" s="117">
        <v>0</v>
      </c>
      <c r="F35" s="117">
        <v>0</v>
      </c>
      <c r="G35" s="117">
        <v>5</v>
      </c>
      <c r="H35" s="117">
        <v>0</v>
      </c>
      <c r="I35" s="117">
        <v>0</v>
      </c>
      <c r="J35" s="117">
        <v>0</v>
      </c>
      <c r="K35" s="117">
        <v>1</v>
      </c>
      <c r="L35" s="117">
        <v>1</v>
      </c>
      <c r="M35" s="117">
        <v>0</v>
      </c>
      <c r="N35" s="117">
        <v>0</v>
      </c>
      <c r="O35" s="117">
        <f t="shared" si="0"/>
        <v>6</v>
      </c>
      <c r="P35" s="117">
        <f t="shared" si="0"/>
        <v>1</v>
      </c>
      <c r="Q35" s="117">
        <f t="shared" si="0"/>
        <v>0</v>
      </c>
      <c r="R35" s="117">
        <f t="shared" si="0"/>
        <v>0</v>
      </c>
      <c r="S35" s="117">
        <v>123</v>
      </c>
    </row>
    <row r="36" spans="1:19">
      <c r="A36" s="124"/>
      <c r="B36" s="110" t="s">
        <v>323</v>
      </c>
      <c r="C36" s="117">
        <v>1</v>
      </c>
      <c r="D36" s="117">
        <v>0</v>
      </c>
      <c r="E36" s="117">
        <v>0</v>
      </c>
      <c r="F36" s="117">
        <v>0</v>
      </c>
      <c r="G36" s="117">
        <v>5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1</v>
      </c>
      <c r="N36" s="117">
        <v>0</v>
      </c>
      <c r="O36" s="117">
        <f t="shared" si="0"/>
        <v>6</v>
      </c>
      <c r="P36" s="117">
        <f t="shared" si="0"/>
        <v>0</v>
      </c>
      <c r="Q36" s="117">
        <f t="shared" si="0"/>
        <v>1</v>
      </c>
      <c r="R36" s="117">
        <f t="shared" si="0"/>
        <v>0</v>
      </c>
      <c r="S36" s="117">
        <v>66</v>
      </c>
    </row>
    <row r="37" spans="1:19">
      <c r="A37" s="124"/>
      <c r="B37" s="110" t="s">
        <v>324</v>
      </c>
      <c r="C37" s="117">
        <v>0</v>
      </c>
      <c r="D37" s="117">
        <v>0</v>
      </c>
      <c r="E37" s="117">
        <v>0</v>
      </c>
      <c r="F37" s="117">
        <v>0</v>
      </c>
      <c r="G37" s="117">
        <v>10</v>
      </c>
      <c r="H37" s="117">
        <v>0</v>
      </c>
      <c r="I37" s="117">
        <v>0</v>
      </c>
      <c r="J37" s="117">
        <v>0</v>
      </c>
      <c r="K37" s="117">
        <v>1</v>
      </c>
      <c r="L37" s="117">
        <v>1</v>
      </c>
      <c r="M37" s="117">
        <v>0</v>
      </c>
      <c r="N37" s="117">
        <v>0</v>
      </c>
      <c r="O37" s="117">
        <f t="shared" si="0"/>
        <v>11</v>
      </c>
      <c r="P37" s="117">
        <f t="shared" si="0"/>
        <v>1</v>
      </c>
      <c r="Q37" s="117">
        <f t="shared" si="0"/>
        <v>0</v>
      </c>
      <c r="R37" s="117">
        <f t="shared" si="0"/>
        <v>0</v>
      </c>
      <c r="S37" s="117">
        <v>78</v>
      </c>
    </row>
    <row r="38" spans="1:19">
      <c r="A38" s="124"/>
      <c r="B38" s="110" t="s">
        <v>325</v>
      </c>
      <c r="C38" s="117">
        <v>0</v>
      </c>
      <c r="D38" s="117">
        <v>0</v>
      </c>
      <c r="E38" s="117">
        <v>0</v>
      </c>
      <c r="F38" s="117">
        <v>0</v>
      </c>
      <c r="G38" s="117">
        <v>6</v>
      </c>
      <c r="H38" s="117">
        <v>2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f t="shared" si="0"/>
        <v>6</v>
      </c>
      <c r="P38" s="117">
        <f t="shared" si="0"/>
        <v>2</v>
      </c>
      <c r="Q38" s="117">
        <f t="shared" si="0"/>
        <v>0</v>
      </c>
      <c r="R38" s="117">
        <f t="shared" si="0"/>
        <v>0</v>
      </c>
      <c r="S38" s="117">
        <v>467</v>
      </c>
    </row>
    <row r="39" spans="1:19">
      <c r="A39" s="124"/>
      <c r="B39" s="110" t="s">
        <v>326</v>
      </c>
      <c r="C39" s="117">
        <v>1</v>
      </c>
      <c r="D39" s="117">
        <v>0</v>
      </c>
      <c r="E39" s="117">
        <v>0</v>
      </c>
      <c r="F39" s="117">
        <v>0</v>
      </c>
      <c r="G39" s="117">
        <v>6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f t="shared" si="0"/>
        <v>7</v>
      </c>
      <c r="P39" s="117">
        <f t="shared" si="0"/>
        <v>0</v>
      </c>
      <c r="Q39" s="117">
        <f t="shared" si="0"/>
        <v>0</v>
      </c>
      <c r="R39" s="117">
        <f t="shared" si="0"/>
        <v>0</v>
      </c>
      <c r="S39" s="117">
        <v>58</v>
      </c>
    </row>
    <row r="40" spans="1:19">
      <c r="A40" s="124"/>
      <c r="B40" s="110" t="s">
        <v>327</v>
      </c>
      <c r="C40" s="117">
        <v>0</v>
      </c>
      <c r="D40" s="117">
        <v>0</v>
      </c>
      <c r="E40" s="117">
        <v>0</v>
      </c>
      <c r="F40" s="117">
        <v>0</v>
      </c>
      <c r="G40" s="117">
        <v>2</v>
      </c>
      <c r="H40" s="117">
        <v>1</v>
      </c>
      <c r="I40" s="117">
        <v>0</v>
      </c>
      <c r="J40" s="117">
        <v>0</v>
      </c>
      <c r="K40" s="117">
        <v>1</v>
      </c>
      <c r="L40" s="117">
        <v>0</v>
      </c>
      <c r="M40" s="117">
        <v>0</v>
      </c>
      <c r="N40" s="117">
        <v>0</v>
      </c>
      <c r="O40" s="117">
        <f t="shared" si="0"/>
        <v>3</v>
      </c>
      <c r="P40" s="117">
        <f t="shared" si="0"/>
        <v>1</v>
      </c>
      <c r="Q40" s="117">
        <f t="shared" si="0"/>
        <v>0</v>
      </c>
      <c r="R40" s="117">
        <f t="shared" si="0"/>
        <v>0</v>
      </c>
      <c r="S40" s="117">
        <v>193</v>
      </c>
    </row>
    <row r="41" spans="1:19">
      <c r="A41" s="124"/>
      <c r="B41" s="111" t="s">
        <v>328</v>
      </c>
      <c r="C41" s="119">
        <v>0</v>
      </c>
      <c r="D41" s="119">
        <v>0</v>
      </c>
      <c r="E41" s="119">
        <v>0</v>
      </c>
      <c r="F41" s="119">
        <v>0</v>
      </c>
      <c r="G41" s="119">
        <v>3</v>
      </c>
      <c r="H41" s="119">
        <v>1</v>
      </c>
      <c r="I41" s="119">
        <v>0</v>
      </c>
      <c r="J41" s="119">
        <v>0</v>
      </c>
      <c r="K41" s="119">
        <v>0</v>
      </c>
      <c r="L41" s="119">
        <v>1</v>
      </c>
      <c r="M41" s="119">
        <v>0</v>
      </c>
      <c r="N41" s="119">
        <v>0</v>
      </c>
      <c r="O41" s="119">
        <f t="shared" si="0"/>
        <v>3</v>
      </c>
      <c r="P41" s="119">
        <f t="shared" si="0"/>
        <v>2</v>
      </c>
      <c r="Q41" s="119">
        <f t="shared" si="0"/>
        <v>0</v>
      </c>
      <c r="R41" s="119">
        <f t="shared" si="0"/>
        <v>0</v>
      </c>
      <c r="S41" s="119">
        <v>453</v>
      </c>
    </row>
    <row r="42" spans="1:19">
      <c r="A42" s="223" t="s">
        <v>329</v>
      </c>
      <c r="B42" s="112" t="s">
        <v>330</v>
      </c>
      <c r="C42" s="115">
        <v>0</v>
      </c>
      <c r="D42" s="115">
        <v>0</v>
      </c>
      <c r="E42" s="115">
        <v>0</v>
      </c>
      <c r="F42" s="115">
        <v>0</v>
      </c>
      <c r="G42" s="115">
        <v>5</v>
      </c>
      <c r="H42" s="115">
        <v>3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f t="shared" si="0"/>
        <v>5</v>
      </c>
      <c r="P42" s="115">
        <f t="shared" si="0"/>
        <v>3</v>
      </c>
      <c r="Q42" s="115">
        <f t="shared" si="0"/>
        <v>0</v>
      </c>
      <c r="R42" s="115">
        <f t="shared" si="0"/>
        <v>0</v>
      </c>
      <c r="S42" s="115">
        <v>470</v>
      </c>
    </row>
    <row r="43" spans="1:19">
      <c r="A43" s="222"/>
      <c r="B43" s="110" t="s">
        <v>331</v>
      </c>
      <c r="C43" s="117">
        <v>0</v>
      </c>
      <c r="D43" s="117">
        <v>0</v>
      </c>
      <c r="E43" s="117">
        <v>0</v>
      </c>
      <c r="F43" s="117">
        <v>0</v>
      </c>
      <c r="G43" s="117">
        <v>4</v>
      </c>
      <c r="H43" s="117">
        <v>1</v>
      </c>
      <c r="I43" s="117">
        <v>0</v>
      </c>
      <c r="J43" s="117">
        <v>0</v>
      </c>
      <c r="K43" s="117">
        <v>0</v>
      </c>
      <c r="L43" s="117">
        <v>0</v>
      </c>
      <c r="M43" s="117">
        <v>2</v>
      </c>
      <c r="N43" s="117">
        <v>0</v>
      </c>
      <c r="O43" s="117">
        <f t="shared" si="0"/>
        <v>4</v>
      </c>
      <c r="P43" s="117">
        <f t="shared" si="0"/>
        <v>1</v>
      </c>
      <c r="Q43" s="117">
        <f t="shared" si="0"/>
        <v>2</v>
      </c>
      <c r="R43" s="117">
        <f t="shared" si="0"/>
        <v>0</v>
      </c>
      <c r="S43" s="117">
        <v>36</v>
      </c>
    </row>
    <row r="44" spans="1:19">
      <c r="A44" s="222"/>
      <c r="B44" s="110" t="s">
        <v>332</v>
      </c>
      <c r="C44" s="117">
        <v>0</v>
      </c>
      <c r="D44" s="117">
        <v>0</v>
      </c>
      <c r="E44" s="117">
        <v>0</v>
      </c>
      <c r="F44" s="117">
        <v>0</v>
      </c>
      <c r="G44" s="117">
        <v>3</v>
      </c>
      <c r="H44" s="117">
        <v>0</v>
      </c>
      <c r="I44" s="117">
        <v>0</v>
      </c>
      <c r="J44" s="117">
        <v>0</v>
      </c>
      <c r="K44" s="117">
        <v>0</v>
      </c>
      <c r="L44" s="117">
        <v>2</v>
      </c>
      <c r="M44" s="117">
        <v>0</v>
      </c>
      <c r="N44" s="117">
        <v>0</v>
      </c>
      <c r="O44" s="117">
        <f t="shared" si="0"/>
        <v>3</v>
      </c>
      <c r="P44" s="117">
        <f t="shared" si="0"/>
        <v>2</v>
      </c>
      <c r="Q44" s="117">
        <f t="shared" si="0"/>
        <v>0</v>
      </c>
      <c r="R44" s="117">
        <f t="shared" si="0"/>
        <v>0</v>
      </c>
      <c r="S44" s="117">
        <f>724+81</f>
        <v>805</v>
      </c>
    </row>
    <row r="45" spans="1:19">
      <c r="A45" s="222"/>
      <c r="B45" s="110" t="s">
        <v>333</v>
      </c>
      <c r="C45" s="117">
        <v>0</v>
      </c>
      <c r="D45" s="117">
        <v>0</v>
      </c>
      <c r="E45" s="117">
        <v>0</v>
      </c>
      <c r="F45" s="117">
        <v>0</v>
      </c>
      <c r="G45" s="117">
        <v>7</v>
      </c>
      <c r="H45" s="117">
        <v>0</v>
      </c>
      <c r="I45" s="117">
        <v>0</v>
      </c>
      <c r="J45" s="117">
        <v>0</v>
      </c>
      <c r="K45" s="117">
        <v>1</v>
      </c>
      <c r="L45" s="117">
        <v>1</v>
      </c>
      <c r="M45" s="117">
        <v>0</v>
      </c>
      <c r="N45" s="117">
        <v>0</v>
      </c>
      <c r="O45" s="117">
        <f t="shared" si="0"/>
        <v>8</v>
      </c>
      <c r="P45" s="117">
        <f t="shared" si="0"/>
        <v>1</v>
      </c>
      <c r="Q45" s="117">
        <f t="shared" si="0"/>
        <v>0</v>
      </c>
      <c r="R45" s="117">
        <f t="shared" si="0"/>
        <v>0</v>
      </c>
      <c r="S45" s="117">
        <v>267</v>
      </c>
    </row>
    <row r="46" spans="1:19">
      <c r="A46" s="222"/>
      <c r="B46" s="110" t="s">
        <v>334</v>
      </c>
      <c r="C46" s="117">
        <v>1</v>
      </c>
      <c r="D46" s="117">
        <v>0</v>
      </c>
      <c r="E46" s="117">
        <v>0</v>
      </c>
      <c r="F46" s="117">
        <v>0</v>
      </c>
      <c r="G46" s="117">
        <v>3</v>
      </c>
      <c r="H46" s="117">
        <v>5</v>
      </c>
      <c r="I46" s="117">
        <v>0</v>
      </c>
      <c r="J46" s="117">
        <v>0</v>
      </c>
      <c r="K46" s="117">
        <v>1</v>
      </c>
      <c r="L46" s="117">
        <v>1</v>
      </c>
      <c r="M46" s="117">
        <v>0</v>
      </c>
      <c r="N46" s="117">
        <v>0</v>
      </c>
      <c r="O46" s="117">
        <f t="shared" si="0"/>
        <v>5</v>
      </c>
      <c r="P46" s="117">
        <f t="shared" si="0"/>
        <v>6</v>
      </c>
      <c r="Q46" s="117">
        <f t="shared" si="0"/>
        <v>0</v>
      </c>
      <c r="R46" s="117">
        <f t="shared" si="0"/>
        <v>0</v>
      </c>
      <c r="S46" s="117">
        <v>380</v>
      </c>
    </row>
    <row r="47" spans="1:19">
      <c r="A47" s="222"/>
      <c r="B47" s="110" t="s">
        <v>335</v>
      </c>
      <c r="C47" s="117">
        <v>0</v>
      </c>
      <c r="D47" s="117">
        <v>0</v>
      </c>
      <c r="E47" s="117">
        <v>0</v>
      </c>
      <c r="F47" s="117">
        <v>0</v>
      </c>
      <c r="G47" s="117">
        <v>3</v>
      </c>
      <c r="H47" s="117">
        <v>1</v>
      </c>
      <c r="I47" s="117">
        <v>0</v>
      </c>
      <c r="J47" s="117">
        <v>0</v>
      </c>
      <c r="K47" s="117">
        <v>0</v>
      </c>
      <c r="L47" s="117">
        <v>1</v>
      </c>
      <c r="M47" s="117">
        <v>0</v>
      </c>
      <c r="N47" s="117">
        <v>0</v>
      </c>
      <c r="O47" s="117">
        <f t="shared" si="0"/>
        <v>3</v>
      </c>
      <c r="P47" s="117">
        <f t="shared" si="0"/>
        <v>2</v>
      </c>
      <c r="Q47" s="117">
        <f t="shared" si="0"/>
        <v>0</v>
      </c>
      <c r="R47" s="117">
        <f t="shared" si="0"/>
        <v>0</v>
      </c>
      <c r="S47" s="117">
        <v>158</v>
      </c>
    </row>
    <row r="48" spans="1:19">
      <c r="A48" s="118"/>
      <c r="B48" s="110" t="s">
        <v>336</v>
      </c>
      <c r="C48" s="117">
        <v>0</v>
      </c>
      <c r="D48" s="117">
        <v>0</v>
      </c>
      <c r="E48" s="117">
        <v>0</v>
      </c>
      <c r="F48" s="117">
        <v>0</v>
      </c>
      <c r="G48" s="117">
        <v>5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f t="shared" si="0"/>
        <v>5</v>
      </c>
      <c r="P48" s="117">
        <f t="shared" si="0"/>
        <v>0</v>
      </c>
      <c r="Q48" s="117">
        <f t="shared" si="0"/>
        <v>0</v>
      </c>
      <c r="R48" s="117">
        <f t="shared" si="0"/>
        <v>0</v>
      </c>
      <c r="S48" s="117">
        <v>112</v>
      </c>
    </row>
    <row r="49" spans="1:22">
      <c r="A49" s="118"/>
      <c r="B49" s="110" t="s">
        <v>337</v>
      </c>
      <c r="C49" s="117">
        <v>0</v>
      </c>
      <c r="D49" s="117">
        <v>0</v>
      </c>
      <c r="E49" s="117">
        <v>0</v>
      </c>
      <c r="F49" s="117">
        <v>0</v>
      </c>
      <c r="G49" s="117">
        <v>4</v>
      </c>
      <c r="H49" s="117">
        <v>2</v>
      </c>
      <c r="I49" s="117">
        <v>0</v>
      </c>
      <c r="J49" s="117">
        <v>0</v>
      </c>
      <c r="K49" s="117">
        <v>3</v>
      </c>
      <c r="L49" s="117">
        <v>1</v>
      </c>
      <c r="M49" s="117">
        <v>0</v>
      </c>
      <c r="N49" s="117">
        <v>0</v>
      </c>
      <c r="O49" s="117">
        <f t="shared" si="0"/>
        <v>7</v>
      </c>
      <c r="P49" s="117">
        <f t="shared" si="0"/>
        <v>3</v>
      </c>
      <c r="Q49" s="117">
        <f t="shared" si="0"/>
        <v>0</v>
      </c>
      <c r="R49" s="117">
        <f t="shared" si="0"/>
        <v>0</v>
      </c>
      <c r="S49" s="117">
        <v>406</v>
      </c>
    </row>
    <row r="50" spans="1:22">
      <c r="A50" s="125"/>
      <c r="B50" s="111" t="s">
        <v>338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1</v>
      </c>
      <c r="L50" s="119">
        <v>0</v>
      </c>
      <c r="M50" s="119">
        <v>0</v>
      </c>
      <c r="N50" s="119">
        <v>0</v>
      </c>
      <c r="O50" s="119">
        <f t="shared" si="0"/>
        <v>1</v>
      </c>
      <c r="P50" s="119">
        <f t="shared" si="0"/>
        <v>0</v>
      </c>
      <c r="Q50" s="119">
        <f t="shared" si="0"/>
        <v>0</v>
      </c>
      <c r="R50" s="119">
        <f t="shared" si="0"/>
        <v>0</v>
      </c>
      <c r="S50" s="119">
        <v>20</v>
      </c>
    </row>
    <row r="51" spans="1:22">
      <c r="A51" s="221" t="s">
        <v>339</v>
      </c>
      <c r="B51" s="112" t="s">
        <v>340</v>
      </c>
      <c r="C51" s="115">
        <v>0</v>
      </c>
      <c r="D51" s="115">
        <v>0</v>
      </c>
      <c r="E51" s="115">
        <v>0</v>
      </c>
      <c r="F51" s="115">
        <v>0</v>
      </c>
      <c r="G51" s="115">
        <v>1</v>
      </c>
      <c r="H51" s="115">
        <v>1</v>
      </c>
      <c r="I51" s="115">
        <v>0</v>
      </c>
      <c r="J51" s="115">
        <v>0</v>
      </c>
      <c r="K51" s="115">
        <v>5</v>
      </c>
      <c r="L51" s="115">
        <v>3</v>
      </c>
      <c r="M51" s="115">
        <v>1</v>
      </c>
      <c r="N51" s="115">
        <v>1</v>
      </c>
      <c r="O51" s="115">
        <f t="shared" si="0"/>
        <v>6</v>
      </c>
      <c r="P51" s="115">
        <f t="shared" si="0"/>
        <v>4</v>
      </c>
      <c r="Q51" s="115">
        <f t="shared" si="0"/>
        <v>1</v>
      </c>
      <c r="R51" s="115">
        <f t="shared" si="0"/>
        <v>1</v>
      </c>
      <c r="S51" s="115">
        <f>61+9+3+10</f>
        <v>83</v>
      </c>
    </row>
    <row r="52" spans="1:22">
      <c r="A52" s="222"/>
      <c r="B52" s="110" t="s">
        <v>341</v>
      </c>
      <c r="C52" s="117">
        <v>0</v>
      </c>
      <c r="D52" s="117">
        <v>0</v>
      </c>
      <c r="E52" s="117">
        <v>0</v>
      </c>
      <c r="F52" s="117">
        <v>0</v>
      </c>
      <c r="G52" s="117">
        <v>2</v>
      </c>
      <c r="H52" s="117">
        <v>2</v>
      </c>
      <c r="I52" s="117">
        <v>0</v>
      </c>
      <c r="J52" s="117">
        <v>0</v>
      </c>
      <c r="K52" s="117">
        <v>5</v>
      </c>
      <c r="L52" s="117">
        <v>2</v>
      </c>
      <c r="M52" s="117">
        <v>0</v>
      </c>
      <c r="N52" s="117">
        <v>0</v>
      </c>
      <c r="O52" s="117">
        <f t="shared" si="0"/>
        <v>7</v>
      </c>
      <c r="P52" s="117">
        <f t="shared" si="0"/>
        <v>4</v>
      </c>
      <c r="Q52" s="117">
        <f t="shared" si="0"/>
        <v>0</v>
      </c>
      <c r="R52" s="117">
        <f t="shared" si="0"/>
        <v>0</v>
      </c>
      <c r="S52" s="117">
        <v>76</v>
      </c>
    </row>
    <row r="53" spans="1:22">
      <c r="A53" s="118"/>
      <c r="B53" s="110" t="s">
        <v>342</v>
      </c>
      <c r="C53" s="117">
        <v>1</v>
      </c>
      <c r="D53" s="117">
        <v>0</v>
      </c>
      <c r="E53" s="117">
        <v>0</v>
      </c>
      <c r="F53" s="117">
        <v>0</v>
      </c>
      <c r="G53" s="117">
        <v>4</v>
      </c>
      <c r="H53" s="117">
        <v>2</v>
      </c>
      <c r="I53" s="117">
        <v>0</v>
      </c>
      <c r="J53" s="117">
        <v>0</v>
      </c>
      <c r="K53" s="117">
        <v>3</v>
      </c>
      <c r="L53" s="117">
        <v>0</v>
      </c>
      <c r="M53" s="117">
        <v>0</v>
      </c>
      <c r="N53" s="117">
        <v>0</v>
      </c>
      <c r="O53" s="117">
        <f t="shared" si="0"/>
        <v>8</v>
      </c>
      <c r="P53" s="117">
        <f t="shared" si="0"/>
        <v>2</v>
      </c>
      <c r="Q53" s="117">
        <f t="shared" si="0"/>
        <v>0</v>
      </c>
      <c r="R53" s="117">
        <f t="shared" si="0"/>
        <v>0</v>
      </c>
      <c r="S53" s="117">
        <v>177</v>
      </c>
    </row>
    <row r="54" spans="1:22">
      <c r="A54" s="118"/>
      <c r="B54" s="110" t="s">
        <v>343</v>
      </c>
      <c r="C54" s="117">
        <v>0</v>
      </c>
      <c r="D54" s="117">
        <v>0</v>
      </c>
      <c r="E54" s="117">
        <v>0</v>
      </c>
      <c r="F54" s="117">
        <v>0</v>
      </c>
      <c r="G54" s="117">
        <v>6</v>
      </c>
      <c r="H54" s="117">
        <v>1</v>
      </c>
      <c r="I54" s="117">
        <v>0</v>
      </c>
      <c r="J54" s="117">
        <v>0</v>
      </c>
      <c r="K54" s="117">
        <v>1</v>
      </c>
      <c r="L54" s="117">
        <v>1</v>
      </c>
      <c r="M54" s="117">
        <v>0</v>
      </c>
      <c r="N54" s="117">
        <v>0</v>
      </c>
      <c r="O54" s="117">
        <f t="shared" si="0"/>
        <v>7</v>
      </c>
      <c r="P54" s="117">
        <f t="shared" si="0"/>
        <v>2</v>
      </c>
      <c r="Q54" s="117">
        <f t="shared" si="0"/>
        <v>0</v>
      </c>
      <c r="R54" s="117">
        <f t="shared" si="0"/>
        <v>0</v>
      </c>
      <c r="S54" s="117">
        <v>268</v>
      </c>
    </row>
    <row r="55" spans="1:22">
      <c r="A55" s="118"/>
      <c r="B55" s="110" t="s">
        <v>344</v>
      </c>
      <c r="C55" s="117">
        <v>0</v>
      </c>
      <c r="D55" s="117">
        <v>0</v>
      </c>
      <c r="E55" s="117">
        <v>0</v>
      </c>
      <c r="F55" s="117">
        <v>0</v>
      </c>
      <c r="G55" s="117">
        <v>5</v>
      </c>
      <c r="H55" s="117">
        <v>2</v>
      </c>
      <c r="I55" s="117">
        <v>0</v>
      </c>
      <c r="J55" s="117">
        <v>0</v>
      </c>
      <c r="K55" s="117">
        <v>3</v>
      </c>
      <c r="L55" s="117">
        <v>3</v>
      </c>
      <c r="M55" s="117">
        <v>0</v>
      </c>
      <c r="N55" s="117">
        <v>0</v>
      </c>
      <c r="O55" s="117">
        <f t="shared" si="0"/>
        <v>8</v>
      </c>
      <c r="P55" s="117">
        <f t="shared" si="0"/>
        <v>5</v>
      </c>
      <c r="Q55" s="117">
        <f t="shared" si="0"/>
        <v>0</v>
      </c>
      <c r="R55" s="117">
        <f t="shared" si="0"/>
        <v>0</v>
      </c>
      <c r="S55" s="117">
        <v>159</v>
      </c>
    </row>
    <row r="56" spans="1:22">
      <c r="A56" s="118"/>
      <c r="B56" s="110" t="s">
        <v>345</v>
      </c>
      <c r="C56" s="117">
        <v>0</v>
      </c>
      <c r="D56" s="117">
        <v>1</v>
      </c>
      <c r="E56" s="117">
        <v>0</v>
      </c>
      <c r="F56" s="117">
        <v>0</v>
      </c>
      <c r="G56" s="117">
        <v>11</v>
      </c>
      <c r="H56" s="117">
        <v>3</v>
      </c>
      <c r="I56" s="117">
        <v>0</v>
      </c>
      <c r="J56" s="117">
        <v>0</v>
      </c>
      <c r="K56" s="117">
        <v>6</v>
      </c>
      <c r="L56" s="117">
        <v>0</v>
      </c>
      <c r="M56" s="117">
        <v>0</v>
      </c>
      <c r="N56" s="117">
        <v>0</v>
      </c>
      <c r="O56" s="117">
        <f t="shared" si="0"/>
        <v>17</v>
      </c>
      <c r="P56" s="117">
        <f t="shared" si="0"/>
        <v>4</v>
      </c>
      <c r="Q56" s="117">
        <f t="shared" si="0"/>
        <v>0</v>
      </c>
      <c r="R56" s="117">
        <f t="shared" si="0"/>
        <v>0</v>
      </c>
      <c r="S56" s="117">
        <f>398+23</f>
        <v>421</v>
      </c>
    </row>
    <row r="57" spans="1:22">
      <c r="A57" s="118"/>
      <c r="B57" s="111" t="s">
        <v>346</v>
      </c>
      <c r="C57" s="119">
        <v>0</v>
      </c>
      <c r="D57" s="119">
        <v>0</v>
      </c>
      <c r="E57" s="119">
        <v>0</v>
      </c>
      <c r="F57" s="119">
        <v>0</v>
      </c>
      <c r="G57" s="119">
        <v>1</v>
      </c>
      <c r="H57" s="119">
        <v>0</v>
      </c>
      <c r="I57" s="119">
        <v>0</v>
      </c>
      <c r="J57" s="119">
        <v>0</v>
      </c>
      <c r="K57" s="119">
        <v>2</v>
      </c>
      <c r="L57" s="119">
        <v>3</v>
      </c>
      <c r="M57" s="119">
        <v>0</v>
      </c>
      <c r="N57" s="119">
        <v>0</v>
      </c>
      <c r="O57" s="119">
        <f t="shared" si="0"/>
        <v>3</v>
      </c>
      <c r="P57" s="119">
        <f t="shared" si="0"/>
        <v>3</v>
      </c>
      <c r="Q57" s="119">
        <f t="shared" si="0"/>
        <v>0</v>
      </c>
      <c r="R57" s="119">
        <f t="shared" si="0"/>
        <v>0</v>
      </c>
      <c r="S57" s="119">
        <v>112</v>
      </c>
    </row>
    <row r="58" spans="1:22">
      <c r="A58" s="165" t="s">
        <v>29</v>
      </c>
      <c r="B58" s="165"/>
      <c r="C58" s="126">
        <f>SUM(C7:C57)</f>
        <v>15</v>
      </c>
      <c r="D58" s="126">
        <f t="shared" ref="D58:R58" si="1">SUM(D7:D57)</f>
        <v>1</v>
      </c>
      <c r="E58" s="126">
        <f t="shared" si="1"/>
        <v>0</v>
      </c>
      <c r="F58" s="126">
        <f t="shared" si="1"/>
        <v>0</v>
      </c>
      <c r="G58" s="126">
        <f t="shared" si="1"/>
        <v>212</v>
      </c>
      <c r="H58" s="126">
        <f t="shared" si="1"/>
        <v>57</v>
      </c>
      <c r="I58" s="126">
        <f t="shared" si="1"/>
        <v>2</v>
      </c>
      <c r="J58" s="126">
        <f t="shared" si="1"/>
        <v>0</v>
      </c>
      <c r="K58" s="126">
        <f t="shared" si="1"/>
        <v>61</v>
      </c>
      <c r="L58" s="126">
        <f t="shared" si="1"/>
        <v>49</v>
      </c>
      <c r="M58" s="126">
        <f t="shared" si="1"/>
        <v>14</v>
      </c>
      <c r="N58" s="126">
        <f t="shared" si="1"/>
        <v>1</v>
      </c>
      <c r="O58" s="126">
        <f t="shared" si="1"/>
        <v>288</v>
      </c>
      <c r="P58" s="126">
        <f t="shared" si="1"/>
        <v>107</v>
      </c>
      <c r="Q58" s="126">
        <f t="shared" si="1"/>
        <v>16</v>
      </c>
      <c r="R58" s="126">
        <f t="shared" si="1"/>
        <v>1</v>
      </c>
      <c r="S58" s="126">
        <f>SUM(S7:S57)</f>
        <v>9838</v>
      </c>
    </row>
    <row r="59" spans="1:22">
      <c r="A59" s="107" t="s">
        <v>350</v>
      </c>
    </row>
    <row r="60" spans="1:22">
      <c r="R60" s="138"/>
      <c r="S60" s="138">
        <f>764+12+19</f>
        <v>795</v>
      </c>
    </row>
    <row r="61" spans="1:22">
      <c r="R61" s="138"/>
      <c r="S61" s="139">
        <f>9782+56</f>
        <v>9838</v>
      </c>
      <c r="T61" s="127"/>
      <c r="U61" s="127"/>
      <c r="V61" s="127" t="s">
        <v>347</v>
      </c>
    </row>
  </sheetData>
  <mergeCells count="18">
    <mergeCell ref="A51:A52"/>
    <mergeCell ref="A58:B58"/>
    <mergeCell ref="A7:A8"/>
    <mergeCell ref="A23:A24"/>
    <mergeCell ref="A29:A30"/>
    <mergeCell ref="A42:A43"/>
    <mergeCell ref="A44:A45"/>
    <mergeCell ref="A46:A47"/>
    <mergeCell ref="B1:L1"/>
    <mergeCell ref="R3:S3"/>
    <mergeCell ref="A4:A6"/>
    <mergeCell ref="B4:B6"/>
    <mergeCell ref="C4:R4"/>
    <mergeCell ref="S4:S6"/>
    <mergeCell ref="C5:F5"/>
    <mergeCell ref="G5:J5"/>
    <mergeCell ref="K5:N5"/>
    <mergeCell ref="O5:R5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89" orientation="landscape" r:id="rId1"/>
  <rowBreaks count="2" manualBreakCount="2">
    <brk id="28" max="16383" man="1"/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0"/>
  <sheetViews>
    <sheetView view="pageBreakPreview" zoomScaleNormal="89" zoomScaleSheetLayoutView="100" workbookViewId="0">
      <selection activeCell="L31" sqref="L31"/>
    </sheetView>
  </sheetViews>
  <sheetFormatPr defaultColWidth="9.125" defaultRowHeight="18.75"/>
  <cols>
    <col min="1" max="1" width="10.375" style="6" customWidth="1"/>
    <col min="2" max="2" width="3.875" style="6" customWidth="1"/>
    <col min="3" max="3" width="3.375" style="6" customWidth="1"/>
    <col min="4" max="29" width="6.75" style="6" customWidth="1"/>
    <col min="30" max="16384" width="9.125" style="6"/>
  </cols>
  <sheetData>
    <row r="1" spans="1:25" ht="21">
      <c r="A1" s="81" t="s">
        <v>138</v>
      </c>
      <c r="B1" s="198" t="s">
        <v>239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50"/>
    </row>
    <row r="2" spans="1:25">
      <c r="A2" s="7" t="s">
        <v>161</v>
      </c>
      <c r="B2" s="7" t="s">
        <v>182</v>
      </c>
      <c r="C2" s="7"/>
      <c r="D2" s="7"/>
      <c r="E2" s="7"/>
      <c r="F2" s="7"/>
      <c r="G2" s="7"/>
      <c r="H2" s="7"/>
      <c r="I2" s="7"/>
      <c r="J2" s="7"/>
    </row>
    <row r="3" spans="1:25" ht="19.149999999999999" customHeight="1">
      <c r="A3" s="7"/>
      <c r="B3" s="89" t="s">
        <v>162</v>
      </c>
      <c r="C3" s="88" t="s">
        <v>172</v>
      </c>
      <c r="D3" s="88"/>
      <c r="E3" s="88"/>
      <c r="F3" s="7"/>
      <c r="G3" s="7"/>
      <c r="H3" s="7"/>
      <c r="I3" s="7"/>
      <c r="J3" s="7"/>
      <c r="Q3" s="7"/>
    </row>
    <row r="4" spans="1:25" ht="19.149999999999999" customHeight="1">
      <c r="A4" s="7"/>
      <c r="B4" s="89" t="s">
        <v>163</v>
      </c>
      <c r="C4" s="88" t="s">
        <v>173</v>
      </c>
      <c r="D4" s="88"/>
      <c r="E4" s="8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5" ht="19.149999999999999" customHeight="1">
      <c r="A5" s="7"/>
      <c r="B5" s="89" t="s">
        <v>164</v>
      </c>
      <c r="C5" s="88" t="s">
        <v>174</v>
      </c>
      <c r="D5" s="88"/>
      <c r="E5" s="88"/>
      <c r="F5" s="7"/>
      <c r="G5" s="7"/>
      <c r="H5" s="7"/>
      <c r="I5" s="7"/>
      <c r="J5" s="7"/>
      <c r="O5" s="7"/>
      <c r="P5" s="7"/>
    </row>
    <row r="6" spans="1:25" ht="19.149999999999999" customHeight="1">
      <c r="A6" s="7"/>
      <c r="B6" s="89" t="s">
        <v>165</v>
      </c>
      <c r="C6" s="88" t="s">
        <v>175</v>
      </c>
      <c r="D6" s="88"/>
      <c r="E6" s="88"/>
      <c r="F6" s="7"/>
      <c r="G6" s="7"/>
      <c r="H6" s="7"/>
      <c r="I6" s="7"/>
      <c r="J6" s="7"/>
    </row>
    <row r="7" spans="1:25" ht="19.149999999999999" customHeight="1">
      <c r="A7" s="7"/>
      <c r="B7" s="89" t="s">
        <v>166</v>
      </c>
      <c r="C7" s="88" t="s">
        <v>176</v>
      </c>
      <c r="D7" s="88"/>
      <c r="E7" s="88"/>
      <c r="F7" s="7"/>
      <c r="G7" s="7"/>
      <c r="H7" s="7"/>
      <c r="I7" s="7"/>
      <c r="J7" s="7"/>
    </row>
    <row r="8" spans="1:25" ht="19.149999999999999" customHeight="1">
      <c r="A8" s="7"/>
      <c r="B8" s="89" t="s">
        <v>167</v>
      </c>
      <c r="C8" s="88" t="s">
        <v>177</v>
      </c>
      <c r="D8" s="88"/>
      <c r="E8" s="88"/>
      <c r="F8" s="7"/>
      <c r="G8" s="7"/>
      <c r="H8" s="7"/>
      <c r="I8" s="7"/>
      <c r="J8" s="7"/>
    </row>
    <row r="9" spans="1:25" ht="19.149999999999999" customHeight="1">
      <c r="A9" s="7"/>
      <c r="B9" s="89" t="s">
        <v>168</v>
      </c>
      <c r="C9" s="88" t="s">
        <v>178</v>
      </c>
      <c r="D9" s="88"/>
      <c r="E9" s="88"/>
      <c r="F9" s="7"/>
      <c r="G9" s="7"/>
      <c r="H9" s="7"/>
      <c r="I9" s="7"/>
      <c r="J9" s="7"/>
    </row>
    <row r="10" spans="1:25" ht="19.149999999999999" customHeight="1">
      <c r="A10" s="7"/>
      <c r="B10" s="89" t="s">
        <v>169</v>
      </c>
      <c r="C10" s="88" t="s">
        <v>179</v>
      </c>
      <c r="D10" s="88"/>
      <c r="E10" s="88"/>
      <c r="F10" s="7"/>
      <c r="G10" s="7"/>
      <c r="H10" s="7"/>
      <c r="I10" s="7"/>
      <c r="J10" s="7"/>
    </row>
    <row r="11" spans="1:25" ht="19.149999999999999" customHeight="1">
      <c r="A11" s="7"/>
      <c r="B11" s="89" t="s">
        <v>170</v>
      </c>
      <c r="C11" s="88" t="s">
        <v>180</v>
      </c>
      <c r="D11" s="88"/>
      <c r="E11" s="88"/>
      <c r="F11" s="7"/>
      <c r="G11" s="7"/>
      <c r="H11" s="7"/>
      <c r="I11" s="7"/>
      <c r="J11" s="7"/>
      <c r="K11" s="7"/>
      <c r="L11" s="7"/>
      <c r="M11" s="7"/>
    </row>
    <row r="12" spans="1:25" ht="19.149999999999999" customHeight="1">
      <c r="A12" s="7"/>
      <c r="B12" s="89" t="s">
        <v>171</v>
      </c>
      <c r="C12" s="88" t="s">
        <v>181</v>
      </c>
      <c r="D12" s="88"/>
      <c r="E12" s="88"/>
      <c r="F12" s="7"/>
      <c r="G12" s="7"/>
      <c r="H12" s="7"/>
      <c r="I12" s="7"/>
      <c r="J12" s="7"/>
      <c r="K12" s="7"/>
      <c r="L12" s="7"/>
      <c r="M12" s="7"/>
    </row>
    <row r="13" spans="1:25" ht="22.15" customHeight="1">
      <c r="A13" s="51"/>
      <c r="B13" s="52"/>
      <c r="C13" s="52"/>
      <c r="D13" s="52"/>
      <c r="E13" s="52"/>
      <c r="F13" s="52"/>
      <c r="G13" s="52"/>
      <c r="H13" s="52"/>
      <c r="I13" s="52"/>
      <c r="K13" s="52"/>
      <c r="L13" s="52"/>
      <c r="M13" s="53"/>
      <c r="N13" s="53"/>
    </row>
    <row r="14" spans="1:25">
      <c r="A14" s="164" t="s">
        <v>151</v>
      </c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25" ht="10.1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25" ht="24.6" customHeight="1">
      <c r="A16" s="195" t="s">
        <v>52</v>
      </c>
      <c r="B16" s="195"/>
      <c r="C16" s="226"/>
      <c r="D16" s="166" t="s">
        <v>200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8"/>
      <c r="O16" s="165" t="s">
        <v>205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1:25" ht="24.6" customHeight="1">
      <c r="A17" s="195"/>
      <c r="B17" s="195"/>
      <c r="C17" s="226"/>
      <c r="D17" s="67" t="s">
        <v>184</v>
      </c>
      <c r="E17" s="67" t="s">
        <v>185</v>
      </c>
      <c r="F17" s="67" t="s">
        <v>186</v>
      </c>
      <c r="G17" s="67" t="s">
        <v>187</v>
      </c>
      <c r="H17" s="67" t="s">
        <v>188</v>
      </c>
      <c r="I17" s="67" t="s">
        <v>189</v>
      </c>
      <c r="J17" s="67" t="s">
        <v>190</v>
      </c>
      <c r="K17" s="67" t="s">
        <v>191</v>
      </c>
      <c r="L17" s="67" t="s">
        <v>192</v>
      </c>
      <c r="M17" s="67" t="s">
        <v>193</v>
      </c>
      <c r="N17" s="92" t="s">
        <v>29</v>
      </c>
      <c r="O17" s="67" t="s">
        <v>184</v>
      </c>
      <c r="P17" s="67" t="s">
        <v>185</v>
      </c>
      <c r="Q17" s="67" t="s">
        <v>186</v>
      </c>
      <c r="R17" s="67" t="s">
        <v>187</v>
      </c>
      <c r="S17" s="67" t="s">
        <v>188</v>
      </c>
      <c r="T17" s="67" t="s">
        <v>189</v>
      </c>
      <c r="U17" s="67" t="s">
        <v>190</v>
      </c>
      <c r="V17" s="67" t="s">
        <v>191</v>
      </c>
      <c r="W17" s="67" t="s">
        <v>192</v>
      </c>
      <c r="X17" s="67" t="s">
        <v>193</v>
      </c>
      <c r="Y17" s="94" t="s">
        <v>29</v>
      </c>
    </row>
    <row r="18" spans="1:25" ht="24.6" customHeight="1">
      <c r="A18" s="95" t="s">
        <v>53</v>
      </c>
      <c r="B18" s="96"/>
      <c r="C18" s="96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93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3"/>
    </row>
    <row r="19" spans="1:25" ht="24.6" customHeight="1">
      <c r="A19" s="227" t="s">
        <v>54</v>
      </c>
      <c r="B19" s="228"/>
      <c r="C19" s="228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3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3"/>
    </row>
    <row r="20" spans="1:25" ht="24.6" customHeight="1">
      <c r="A20" s="227" t="s">
        <v>55</v>
      </c>
      <c r="B20" s="228"/>
      <c r="C20" s="22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3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3"/>
    </row>
    <row r="21" spans="1:25" ht="24.6" customHeight="1">
      <c r="A21" s="95" t="s">
        <v>56</v>
      </c>
      <c r="B21" s="96"/>
      <c r="C21" s="96"/>
      <c r="D21" s="9"/>
      <c r="E21" s="9"/>
      <c r="F21" s="9"/>
      <c r="G21" s="9"/>
      <c r="H21" s="9"/>
      <c r="I21" s="9"/>
      <c r="J21" s="9"/>
      <c r="K21" s="10"/>
      <c r="L21" s="10"/>
      <c r="M21" s="10"/>
      <c r="N21" s="93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3"/>
    </row>
    <row r="22" spans="1:25" ht="24.6" customHeight="1">
      <c r="A22" s="227" t="s">
        <v>54</v>
      </c>
      <c r="B22" s="228"/>
      <c r="C22" s="22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93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3"/>
    </row>
    <row r="23" spans="1:25" ht="24.6" customHeight="1">
      <c r="A23" s="227" t="s">
        <v>55</v>
      </c>
      <c r="B23" s="228"/>
      <c r="C23" s="22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3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3"/>
    </row>
    <row r="24" spans="1:25" ht="24.6" customHeight="1">
      <c r="A24" s="95" t="s">
        <v>57</v>
      </c>
      <c r="B24" s="96"/>
      <c r="C24" s="96"/>
      <c r="D24" s="9"/>
      <c r="E24" s="9"/>
      <c r="F24" s="9"/>
      <c r="G24" s="9"/>
      <c r="H24" s="9"/>
      <c r="I24" s="9"/>
      <c r="J24" s="9"/>
      <c r="K24" s="10"/>
      <c r="L24" s="10"/>
      <c r="M24" s="10"/>
      <c r="N24" s="93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3"/>
    </row>
    <row r="25" spans="1:25" ht="24.6" customHeight="1">
      <c r="A25" s="227" t="s">
        <v>54</v>
      </c>
      <c r="B25" s="228"/>
      <c r="C25" s="22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93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3"/>
    </row>
    <row r="26" spans="1:25" ht="24.6" customHeight="1">
      <c r="A26" s="227" t="s">
        <v>55</v>
      </c>
      <c r="B26" s="228"/>
      <c r="C26" s="22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3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3"/>
    </row>
    <row r="27" spans="1:25" ht="24.6" customHeight="1">
      <c r="A27" s="165" t="s">
        <v>29</v>
      </c>
      <c r="B27" s="165"/>
      <c r="C27" s="166"/>
      <c r="D27" s="66"/>
      <c r="E27" s="66"/>
      <c r="F27" s="10"/>
      <c r="G27" s="10"/>
      <c r="H27" s="10"/>
      <c r="I27" s="10"/>
      <c r="J27" s="10"/>
      <c r="K27" s="10"/>
      <c r="L27" s="10"/>
      <c r="M27" s="10"/>
      <c r="N27" s="93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3"/>
    </row>
    <row r="28" spans="1:25" ht="24.6" customHeight="1">
      <c r="A28" s="227" t="s">
        <v>54</v>
      </c>
      <c r="B28" s="228"/>
      <c r="C28" s="22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93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3"/>
    </row>
    <row r="29" spans="1:25" ht="24.6" customHeight="1">
      <c r="A29" s="227" t="s">
        <v>55</v>
      </c>
      <c r="B29" s="228"/>
      <c r="C29" s="22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3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3"/>
    </row>
    <row r="30" spans="1:25">
      <c r="A30" s="6" t="s">
        <v>58</v>
      </c>
    </row>
  </sheetData>
  <mergeCells count="14">
    <mergeCell ref="O16:Y16"/>
    <mergeCell ref="A19:C19"/>
    <mergeCell ref="A20:C20"/>
    <mergeCell ref="A22:C22"/>
    <mergeCell ref="A23:C23"/>
    <mergeCell ref="D16:N16"/>
    <mergeCell ref="A14:J14"/>
    <mergeCell ref="A16:C17"/>
    <mergeCell ref="A28:C28"/>
    <mergeCell ref="A29:C29"/>
    <mergeCell ref="B1:L1"/>
    <mergeCell ref="A27:C27"/>
    <mergeCell ref="A25:C25"/>
    <mergeCell ref="A26:C26"/>
  </mergeCells>
  <pageMargins left="0.23622047244094499" right="0.23622047244094499" top="0.35433070866141703" bottom="0.15748031496063" header="0.31496062992126" footer="0.31496062992126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3"/>
  <sheetViews>
    <sheetView view="pageBreakPreview" zoomScale="60" zoomScaleNormal="85" workbookViewId="0">
      <selection activeCell="G16" sqref="G16"/>
    </sheetView>
  </sheetViews>
  <sheetFormatPr defaultColWidth="9.125" defaultRowHeight="15"/>
  <cols>
    <col min="1" max="2" width="11.25" style="41" customWidth="1"/>
    <col min="3" max="16" width="11.125" style="41" customWidth="1"/>
    <col min="17" max="16384" width="9.125" style="41"/>
  </cols>
  <sheetData>
    <row r="1" spans="1:16" ht="25.9" customHeight="1">
      <c r="A1" s="62" t="s">
        <v>153</v>
      </c>
      <c r="B1" s="63" t="s">
        <v>129</v>
      </c>
      <c r="C1" s="64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25.9" customHeight="1">
      <c r="A2" s="229" t="s">
        <v>129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17.4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2" customFormat="1" ht="28.15" customHeight="1">
      <c r="A4" s="230" t="s">
        <v>135</v>
      </c>
      <c r="B4" s="231"/>
      <c r="C4" s="239" t="s">
        <v>120</v>
      </c>
      <c r="D4" s="239"/>
      <c r="E4" s="239"/>
      <c r="F4" s="239"/>
      <c r="G4" s="239"/>
      <c r="H4" s="239"/>
      <c r="I4" s="239" t="s">
        <v>122</v>
      </c>
      <c r="J4" s="239"/>
      <c r="K4" s="239"/>
      <c r="L4" s="239"/>
      <c r="M4" s="239"/>
      <c r="N4" s="239"/>
      <c r="O4" s="239"/>
      <c r="P4" s="239"/>
    </row>
    <row r="5" spans="1:16" s="43" customFormat="1" ht="21" customHeight="1">
      <c r="A5" s="232"/>
      <c r="B5" s="233"/>
      <c r="C5" s="239" t="s">
        <v>119</v>
      </c>
      <c r="D5" s="239"/>
      <c r="E5" s="239" t="s">
        <v>123</v>
      </c>
      <c r="F5" s="239"/>
      <c r="G5" s="239" t="s">
        <v>124</v>
      </c>
      <c r="H5" s="239"/>
      <c r="I5" s="239" t="s">
        <v>125</v>
      </c>
      <c r="J5" s="239"/>
      <c r="K5" s="239" t="s">
        <v>126</v>
      </c>
      <c r="L5" s="239"/>
      <c r="M5" s="239" t="s">
        <v>127</v>
      </c>
      <c r="N5" s="239"/>
      <c r="O5" s="239" t="s">
        <v>128</v>
      </c>
      <c r="P5" s="239"/>
    </row>
    <row r="6" spans="1:16" s="43" customFormat="1" ht="36" customHeight="1">
      <c r="A6" s="234"/>
      <c r="B6" s="235"/>
      <c r="C6" s="45" t="s">
        <v>98</v>
      </c>
      <c r="D6" s="45" t="s">
        <v>97</v>
      </c>
      <c r="E6" s="45" t="s">
        <v>98</v>
      </c>
      <c r="F6" s="45" t="s">
        <v>97</v>
      </c>
      <c r="G6" s="45" t="s">
        <v>98</v>
      </c>
      <c r="H6" s="45" t="s">
        <v>97</v>
      </c>
      <c r="I6" s="45" t="s">
        <v>98</v>
      </c>
      <c r="J6" s="45" t="s">
        <v>97</v>
      </c>
      <c r="K6" s="45" t="s">
        <v>98</v>
      </c>
      <c r="L6" s="45" t="s">
        <v>97</v>
      </c>
      <c r="M6" s="45" t="s">
        <v>98</v>
      </c>
      <c r="N6" s="45" t="s">
        <v>97</v>
      </c>
      <c r="O6" s="45" t="s">
        <v>98</v>
      </c>
      <c r="P6" s="45" t="s">
        <v>97</v>
      </c>
    </row>
    <row r="7" spans="1:16" s="43" customFormat="1" ht="36" customHeight="1">
      <c r="A7" s="44" t="s">
        <v>121</v>
      </c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43" customFormat="1" ht="62.45" customHeight="1">
      <c r="A8" s="236" t="s">
        <v>130</v>
      </c>
      <c r="B8" s="237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s="43" customFormat="1" ht="62.45" customHeight="1">
      <c r="A9" s="236" t="s">
        <v>131</v>
      </c>
      <c r="B9" s="237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s="43" customFormat="1" ht="62.45" customHeight="1">
      <c r="A10" s="236" t="s">
        <v>132</v>
      </c>
      <c r="B10" s="237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s="43" customFormat="1" ht="62.45" customHeight="1">
      <c r="A11" s="236" t="s">
        <v>133</v>
      </c>
      <c r="B11" s="237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s="43" customFormat="1" ht="62.45" customHeight="1">
      <c r="A12" s="236" t="s">
        <v>134</v>
      </c>
      <c r="B12" s="23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18.600000000000001" customHeight="1"/>
    <row r="14" spans="1:16" ht="21">
      <c r="J14" s="85" t="s">
        <v>77</v>
      </c>
      <c r="K14" s="85"/>
      <c r="L14" s="85"/>
      <c r="M14" s="85"/>
      <c r="N14" s="85"/>
      <c r="O14" s="85"/>
      <c r="P14" s="85"/>
    </row>
    <row r="15" spans="1:16" ht="21">
      <c r="J15" s="85"/>
      <c r="K15" s="143" t="s">
        <v>78</v>
      </c>
      <c r="L15" s="143"/>
      <c r="M15" s="143"/>
      <c r="N15" s="143"/>
      <c r="O15" s="143"/>
      <c r="P15" s="86"/>
    </row>
    <row r="16" spans="1:16" ht="21">
      <c r="J16" s="85"/>
      <c r="K16" s="238" t="s">
        <v>79</v>
      </c>
      <c r="L16" s="238"/>
      <c r="M16" s="238"/>
      <c r="N16" s="238"/>
      <c r="O16" s="238"/>
      <c r="P16" s="238"/>
    </row>
    <row r="17" spans="10:16" ht="21">
      <c r="J17" s="85"/>
      <c r="K17" s="238" t="s">
        <v>80</v>
      </c>
      <c r="L17" s="238"/>
      <c r="M17" s="238"/>
      <c r="N17" s="238"/>
      <c r="O17" s="238"/>
      <c r="P17" s="238"/>
    </row>
    <row r="18" spans="10:16" ht="21">
      <c r="J18" s="85"/>
      <c r="K18" s="238" t="s">
        <v>81</v>
      </c>
      <c r="L18" s="238"/>
      <c r="M18" s="238"/>
      <c r="N18" s="238"/>
      <c r="O18" s="238"/>
      <c r="P18" s="238"/>
    </row>
    <row r="19" spans="10:16" ht="21">
      <c r="J19" s="85"/>
      <c r="K19" s="87"/>
      <c r="L19" s="87"/>
      <c r="M19" s="87"/>
      <c r="N19" s="87"/>
      <c r="O19" s="87"/>
      <c r="P19" s="87"/>
    </row>
    <row r="20" spans="10:16" ht="21">
      <c r="J20" s="85"/>
      <c r="K20" s="238" t="s">
        <v>82</v>
      </c>
      <c r="L20" s="238"/>
      <c r="M20" s="238"/>
      <c r="N20" s="238"/>
      <c r="O20" s="238"/>
      <c r="P20" s="87"/>
    </row>
    <row r="21" spans="10:16" ht="21">
      <c r="J21" s="85"/>
      <c r="K21" s="143" t="s">
        <v>78</v>
      </c>
      <c r="L21" s="143"/>
      <c r="M21" s="143"/>
      <c r="N21" s="143"/>
      <c r="O21" s="143"/>
      <c r="P21" s="85"/>
    </row>
    <row r="22" spans="10:16" ht="21">
      <c r="J22" s="85"/>
      <c r="K22" s="143" t="s">
        <v>83</v>
      </c>
      <c r="L22" s="143"/>
      <c r="M22" s="143"/>
      <c r="N22" s="143"/>
      <c r="O22" s="143"/>
      <c r="P22" s="85"/>
    </row>
    <row r="23" spans="10:16" ht="21">
      <c r="J23" s="46"/>
      <c r="K23" s="46"/>
      <c r="L23" s="46"/>
      <c r="M23" s="46"/>
      <c r="N23" s="46"/>
      <c r="O23" s="46"/>
      <c r="P23" s="46"/>
    </row>
  </sheetData>
  <mergeCells count="23">
    <mergeCell ref="M5:N5"/>
    <mergeCell ref="O5:P5"/>
    <mergeCell ref="C4:H4"/>
    <mergeCell ref="C5:D5"/>
    <mergeCell ref="E5:F5"/>
    <mergeCell ref="G5:H5"/>
    <mergeCell ref="I5:J5"/>
    <mergeCell ref="K21:O21"/>
    <mergeCell ref="K22:O22"/>
    <mergeCell ref="A2:P2"/>
    <mergeCell ref="A4:B6"/>
    <mergeCell ref="A8:B8"/>
    <mergeCell ref="A9:B9"/>
    <mergeCell ref="A10:B10"/>
    <mergeCell ref="A11:B11"/>
    <mergeCell ref="A12:B12"/>
    <mergeCell ref="K15:O15"/>
    <mergeCell ref="K16:P16"/>
    <mergeCell ref="K17:P17"/>
    <mergeCell ref="K18:P18"/>
    <mergeCell ref="K20:O20"/>
    <mergeCell ref="I4:P4"/>
    <mergeCell ref="K5:L5"/>
  </mergeCells>
  <printOptions horizontalCentered="1"/>
  <pageMargins left="0.35433070866141703" right="0.35433070866141703" top="0.35433070866141703" bottom="0.35433070866141703" header="0.31496062992126" footer="0.118110236220472"/>
  <pageSetup paperSize="9"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M36"/>
  <sheetViews>
    <sheetView view="pageBreakPreview" topLeftCell="A4" zoomScale="75" zoomScaleNormal="75" zoomScaleSheetLayoutView="75" zoomScalePageLayoutView="72" workbookViewId="0">
      <selection activeCell="E24" sqref="E24"/>
    </sheetView>
  </sheetViews>
  <sheetFormatPr defaultColWidth="7.25" defaultRowHeight="21"/>
  <cols>
    <col min="1" max="1" width="36.375" style="17" customWidth="1"/>
    <col min="2" max="2" width="10.375" style="17" customWidth="1"/>
    <col min="3" max="3" width="10" style="17" customWidth="1"/>
    <col min="4" max="4" width="11.375" style="17" customWidth="1"/>
    <col min="5" max="5" width="10" style="17" customWidth="1"/>
    <col min="6" max="6" width="12.75" style="17" customWidth="1"/>
    <col min="7" max="7" width="9.625" style="17" customWidth="1"/>
    <col min="8" max="8" width="12.75" style="17" customWidth="1"/>
    <col min="9" max="9" width="10.25" style="17" customWidth="1"/>
    <col min="10" max="10" width="12.125" style="17" customWidth="1"/>
    <col min="11" max="11" width="9.375" style="17" customWidth="1"/>
    <col min="12" max="12" width="12.125" style="17" customWidth="1"/>
    <col min="13" max="13" width="21.125" style="17" customWidth="1"/>
    <col min="14" max="16384" width="7.25" style="17"/>
  </cols>
  <sheetData>
    <row r="1" spans="1:13" ht="23.25">
      <c r="A1" s="240" t="s">
        <v>108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3" s="39" customFormat="1" ht="23.25">
      <c r="A2" s="242" t="s">
        <v>117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3" s="28" customFormat="1" ht="12" customHeight="1">
      <c r="A3" s="38"/>
    </row>
    <row r="4" spans="1:13" s="28" customFormat="1" ht="24.95" customHeight="1">
      <c r="A4" s="38" t="s">
        <v>118</v>
      </c>
    </row>
    <row r="5" spans="1:13" s="28" customFormat="1" ht="24.95" customHeight="1">
      <c r="A5" s="38" t="s">
        <v>109</v>
      </c>
    </row>
    <row r="6" spans="1:13" ht="24.95" customHeight="1">
      <c r="A6" s="37"/>
      <c r="K6" s="78"/>
      <c r="L6" s="78" t="s">
        <v>107</v>
      </c>
      <c r="M6" s="78"/>
    </row>
    <row r="7" spans="1:13" s="28" customFormat="1" ht="24.95" customHeight="1">
      <c r="A7" s="36" t="s">
        <v>106</v>
      </c>
      <c r="B7" s="36" t="s">
        <v>105</v>
      </c>
      <c r="C7" s="35" t="s">
        <v>104</v>
      </c>
      <c r="D7" s="33"/>
      <c r="E7" s="34" t="s">
        <v>103</v>
      </c>
      <c r="F7" s="33"/>
      <c r="G7" s="34" t="s">
        <v>102</v>
      </c>
      <c r="H7" s="33"/>
      <c r="I7" s="34" t="s">
        <v>101</v>
      </c>
      <c r="J7" s="33"/>
      <c r="K7" s="34" t="s">
        <v>100</v>
      </c>
      <c r="L7" s="33"/>
      <c r="M7" s="36" t="s">
        <v>157</v>
      </c>
    </row>
    <row r="8" spans="1:13" s="28" customFormat="1" ht="24.95" customHeight="1">
      <c r="A8" s="31" t="s">
        <v>99</v>
      </c>
      <c r="B8" s="32"/>
      <c r="C8" s="31" t="s">
        <v>98</v>
      </c>
      <c r="D8" s="31" t="s">
        <v>97</v>
      </c>
      <c r="E8" s="31" t="s">
        <v>98</v>
      </c>
      <c r="F8" s="31" t="s">
        <v>97</v>
      </c>
      <c r="G8" s="31" t="s">
        <v>98</v>
      </c>
      <c r="H8" s="31" t="s">
        <v>97</v>
      </c>
      <c r="I8" s="31" t="s">
        <v>98</v>
      </c>
      <c r="J8" s="31" t="s">
        <v>97</v>
      </c>
      <c r="K8" s="31" t="s">
        <v>98</v>
      </c>
      <c r="L8" s="31" t="s">
        <v>97</v>
      </c>
      <c r="M8" s="71" t="s">
        <v>158</v>
      </c>
    </row>
    <row r="9" spans="1:13" s="28" customFormat="1" ht="24.95" customHeight="1" thickBot="1">
      <c r="A9" s="29" t="s">
        <v>96</v>
      </c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  <c r="M9" s="80" t="s">
        <v>159</v>
      </c>
    </row>
    <row r="10" spans="1:13" ht="24.95" customHeight="1" thickTop="1">
      <c r="A10" s="27" t="s">
        <v>117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79"/>
    </row>
    <row r="11" spans="1:13" ht="24.95" customHeight="1">
      <c r="A11" s="26" t="s">
        <v>113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22" customFormat="1" ht="38.450000000000003" customHeight="1">
      <c r="A12" s="65" t="s">
        <v>155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77"/>
    </row>
    <row r="13" spans="1:13" ht="24.95" customHeight="1">
      <c r="A13" s="26" t="s">
        <v>95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72"/>
    </row>
    <row r="14" spans="1:13" s="22" customFormat="1" ht="24.95" customHeight="1">
      <c r="A14" s="24" t="s">
        <v>93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4.95" customHeight="1">
      <c r="A15" s="21" t="s">
        <v>92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24.95" customHeight="1">
      <c r="A16" s="21" t="s">
        <v>110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24.95" customHeight="1">
      <c r="A17" s="21" t="s">
        <v>111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24.95" customHeight="1">
      <c r="A18" s="21" t="s">
        <v>112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24.95" customHeight="1">
      <c r="A19" s="21" t="s">
        <v>91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24.95" customHeight="1">
      <c r="A20" s="21" t="s">
        <v>114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24.95" customHeight="1">
      <c r="A21" s="21" t="s">
        <v>115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24.95" customHeight="1">
      <c r="A22" s="74" t="s">
        <v>116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24.95" customHeight="1">
      <c r="A23" s="26" t="s">
        <v>94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73"/>
    </row>
    <row r="24" spans="1:13" s="22" customFormat="1" ht="24.95" customHeight="1">
      <c r="A24" s="24" t="s">
        <v>93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24.95" customHeight="1">
      <c r="A25" s="21" t="s">
        <v>92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24.95" customHeight="1">
      <c r="A26" s="21" t="s">
        <v>110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24.95" customHeight="1">
      <c r="A27" s="21" t="s">
        <v>111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24.95" customHeight="1">
      <c r="A28" s="21" t="s">
        <v>112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24.95" customHeight="1">
      <c r="A29" s="21" t="s">
        <v>91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24.95" customHeight="1">
      <c r="A30" s="21" t="s">
        <v>114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24.95" customHeight="1">
      <c r="A31" s="21" t="s">
        <v>115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24.95" customHeight="1">
      <c r="A32" s="74" t="s">
        <v>116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1:12" ht="18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>
      <c r="A34" s="241" t="s">
        <v>90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</row>
    <row r="35" spans="1:12">
      <c r="A35" s="18" t="s">
        <v>89</v>
      </c>
    </row>
    <row r="36" spans="1:12">
      <c r="A36" s="18" t="s">
        <v>88</v>
      </c>
    </row>
  </sheetData>
  <mergeCells count="3">
    <mergeCell ref="A1:L1"/>
    <mergeCell ref="A34:L34"/>
    <mergeCell ref="A2:L2"/>
  </mergeCells>
  <pageMargins left="0.27559055118110198" right="7.8740157480315001E-2" top="0.35433070866141703" bottom="0.31496062992126" header="0.15748031496063" footer="0.31496062992126"/>
  <pageSetup paperSize="9" scale="75" orientation="landscape" r:id="rId1"/>
  <headerFooter alignWithMargins="0"/>
  <rowBreaks count="1" manualBreakCount="1"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12</vt:i4>
      </vt:variant>
    </vt:vector>
  </HeadingPairs>
  <TitlesOfParts>
    <vt:vector size="23" baseType="lpstr">
      <vt:lpstr>ส่วนที่1</vt:lpstr>
      <vt:lpstr>ส่วนที่ 2</vt:lpstr>
      <vt:lpstr>3.2 หลักสูตร</vt:lpstr>
      <vt:lpstr>3.3 นศ.</vt:lpstr>
      <vt:lpstr>3.4 งบ</vt:lpstr>
      <vt:lpstr>3.6 อาจารย์</vt:lpstr>
      <vt:lpstr>3.5 งานวิจัย</vt:lpstr>
      <vt:lpstr>แผนปี 64 - 70</vt:lpstr>
      <vt:lpstr>ปี 64</vt:lpstr>
      <vt:lpstr>ปี 65</vt:lpstr>
      <vt:lpstr>ปี 66</vt:lpstr>
      <vt:lpstr>'3.2 หลักสูตร'!Print_Area</vt:lpstr>
      <vt:lpstr>'3.3 นศ.'!Print_Area</vt:lpstr>
      <vt:lpstr>'3.6 อาจารย์'!Print_Area</vt:lpstr>
      <vt:lpstr>'ปี 64'!Print_Area</vt:lpstr>
      <vt:lpstr>'ปี 65'!Print_Area</vt:lpstr>
      <vt:lpstr>'ปี 66'!Print_Area</vt:lpstr>
      <vt:lpstr>ส่วนที่1!Print_Area</vt:lpstr>
      <vt:lpstr>'3.6 อาจารย์'!Print_Titles</vt:lpstr>
      <vt:lpstr>'ปี 64'!Print_Titles</vt:lpstr>
      <vt:lpstr>'ปี 65'!Print_Titles</vt:lpstr>
      <vt:lpstr>'ปี 66'!Print_Titles</vt:lpstr>
      <vt:lpstr>'แผนปี 64 - 70'!Print_Titles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2019-11-22T07:43:36Z</dcterms:modified>
</cp:coreProperties>
</file>