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20" tabRatio="902" firstSheet="9" activeTab="25"/>
  </bookViews>
  <sheets>
    <sheet name="สรุป" sheetId="32" r:id="rId1"/>
    <sheet name="1.ปรองดอง" sheetId="4" r:id="rId2"/>
    <sheet name="2.ภาคใต้" sheetId="5" r:id="rId3"/>
    <sheet name="3. แรงงานต่างด้าว" sheetId="16" r:id="rId4"/>
    <sheet name="4.ยาเสพติด" sheetId="6" r:id="rId5"/>
    <sheet name="5. อุตสาหกรรม" sheetId="28" r:id="rId6"/>
    <sheet name="6. sme" sheetId="29" r:id="rId7"/>
    <sheet name="7. เขตเศรษฐกิจ" sheetId="30" r:id="rId8"/>
    <sheet name="8. โลจิสติกส์" sheetId="21" r:id="rId9"/>
    <sheet name="9. ดิจิทัล" sheetId="8" r:id="rId10"/>
    <sheet name="10. วิจัย" sheetId="14" r:id="rId11"/>
    <sheet name="11. ท่องเที่ยว" sheetId="18" r:id="rId12"/>
    <sheet name="12. ช่วงวัย" sheetId="24" r:id="rId13"/>
    <sheet name="13. เรียนรู้ตลอดชีวิต" sheetId="7" r:id="rId14"/>
    <sheet name="14. ฐานราก" sheetId="17" r:id="rId15"/>
    <sheet name="15. ที่ดินทำกิน" sheetId="10" r:id="rId16"/>
    <sheet name="16. ประกันสุขภาพ" sheetId="19" r:id="rId17"/>
    <sheet name="17. สูงอายุ" sheetId="12" r:id="rId18"/>
    <sheet name="18. ขยะ" sheetId="22" r:id="rId19"/>
    <sheet name="19. พลังงาน" sheetId="20" r:id="rId20"/>
    <sheet name="20. น้ำ" sheetId="3" r:id="rId21"/>
    <sheet name="21. ปราบรามทุจริต" sheetId="23" r:id="rId22"/>
    <sheet name="22. ปฏิรูปกฎหมาย" sheetId="11" r:id="rId23"/>
    <sheet name="23. อำนวยธุรกิจ" sheetId="15" r:id="rId24"/>
    <sheet name="24. ท้องถิ่น" sheetId="9" r:id="rId25"/>
    <sheet name="25. จังหวัด" sheetId="13" r:id="rId26"/>
    <sheet name="Sheet1" sheetId="31" r:id="rId27"/>
  </sheets>
  <definedNames>
    <definedName name="_xlnm.Print_Area" localSheetId="12">'12. ช่วงวัย'!$A$1:$E$105</definedName>
    <definedName name="_xlnm.Print_Area" localSheetId="20">'20. น้ำ'!$A$1:$E$137</definedName>
    <definedName name="_xlnm.Print_Area" localSheetId="21">'21. ปราบรามทุจริต'!$A$1:$E$54</definedName>
    <definedName name="_xlnm.Print_Area" localSheetId="3">'3. แรงงานต่างด้าว'!$A$1:$E$52</definedName>
    <definedName name="_xlnm.Print_Area" localSheetId="6">'6. sme'!$A$1:$E$50</definedName>
    <definedName name="_xlnm.Print_Area" localSheetId="7">'7. เขตเศรษฐกิจ'!$A$1:$E$36</definedName>
    <definedName name="_xlnm.Print_Area" localSheetId="9">'9. ดิจิทัล'!$A$1:$E$58</definedName>
    <definedName name="_xlnm.Print_Titles" localSheetId="1">'1.ปรองดอง'!$4:$5</definedName>
    <definedName name="_xlnm.Print_Titles" localSheetId="10">'10. วิจัย'!$4:$5</definedName>
    <definedName name="_xlnm.Print_Titles" localSheetId="11">'11. ท่องเที่ยว'!$4:$5</definedName>
    <definedName name="_xlnm.Print_Titles" localSheetId="12">'12. ช่วงวัย'!$4:$5</definedName>
    <definedName name="_xlnm.Print_Titles" localSheetId="13">'13. เรียนรู้ตลอดชีวิต'!$4:$5</definedName>
    <definedName name="_xlnm.Print_Titles" localSheetId="14">'14. ฐานราก'!$4:$5</definedName>
    <definedName name="_xlnm.Print_Titles" localSheetId="15">'15. ที่ดินทำกิน'!$4:$5</definedName>
    <definedName name="_xlnm.Print_Titles" localSheetId="16">'16. ประกันสุขภาพ'!$4:$5</definedName>
    <definedName name="_xlnm.Print_Titles" localSheetId="17">'17. สูงอายุ'!$4:$5</definedName>
    <definedName name="_xlnm.Print_Titles" localSheetId="18">'18. ขยะ'!$4:$5</definedName>
    <definedName name="_xlnm.Print_Titles" localSheetId="19">'19. พลังงาน'!$4:$5</definedName>
    <definedName name="_xlnm.Print_Titles" localSheetId="2">'2.ภาคใต้'!$4:$5</definedName>
    <definedName name="_xlnm.Print_Titles" localSheetId="20">'20. น้ำ'!$4:$5</definedName>
    <definedName name="_xlnm.Print_Titles" localSheetId="21">'21. ปราบรามทุจริต'!$4:$5</definedName>
    <definedName name="_xlnm.Print_Titles" localSheetId="22">'22. ปฏิรูปกฎหมาย'!$4:$5</definedName>
    <definedName name="_xlnm.Print_Titles" localSheetId="23">'23. อำนวยธุรกิจ'!$4:$5</definedName>
    <definedName name="_xlnm.Print_Titles" localSheetId="24">'24. ท้องถิ่น'!$4:$5</definedName>
    <definedName name="_xlnm.Print_Titles" localSheetId="25">'25. จังหวัด'!$4:$5</definedName>
    <definedName name="_xlnm.Print_Titles" localSheetId="3">'3. แรงงานต่างด้าว'!$4:$5</definedName>
    <definedName name="_xlnm.Print_Titles" localSheetId="4">'4.ยาเสพติด'!$4:$5</definedName>
    <definedName name="_xlnm.Print_Titles" localSheetId="5">'5. อุตสาหกรรม'!$4:$5</definedName>
    <definedName name="_xlnm.Print_Titles" localSheetId="6">'6. sme'!$4:$5</definedName>
    <definedName name="_xlnm.Print_Titles" localSheetId="7">'7. เขตเศรษฐกิจ'!$4:$5</definedName>
    <definedName name="_xlnm.Print_Titles" localSheetId="8">'8. โลจิสติกส์'!$4:$5</definedName>
    <definedName name="_xlnm.Print_Titles" localSheetId="9">'9. ดิจิทัล'!$4:$5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32" l="1"/>
  <c r="C112" i="32"/>
  <c r="D108" i="32"/>
  <c r="C108" i="32"/>
  <c r="D104" i="32"/>
  <c r="C104" i="32"/>
  <c r="D100" i="32"/>
  <c r="C100" i="32"/>
  <c r="D96" i="32"/>
  <c r="C96" i="32"/>
  <c r="D92" i="32"/>
  <c r="C92" i="32"/>
  <c r="D88" i="32"/>
  <c r="C88" i="32"/>
  <c r="D84" i="32"/>
  <c r="C84" i="32"/>
  <c r="D80" i="32"/>
  <c r="C80" i="32"/>
  <c r="D76" i="32"/>
  <c r="C76" i="32"/>
  <c r="D72" i="32"/>
  <c r="C72" i="32"/>
  <c r="D68" i="32"/>
  <c r="C68" i="32"/>
  <c r="D64" i="32"/>
  <c r="C64" i="32"/>
  <c r="D60" i="32"/>
  <c r="C60" i="32"/>
  <c r="D56" i="32"/>
  <c r="C56" i="32"/>
  <c r="D52" i="32"/>
  <c r="C52" i="32"/>
  <c r="D48" i="32"/>
  <c r="C48" i="32"/>
  <c r="D43" i="32"/>
  <c r="C43" i="32"/>
  <c r="D39" i="32"/>
  <c r="C39" i="32"/>
  <c r="D35" i="32"/>
  <c r="C35" i="32"/>
  <c r="D31" i="32"/>
  <c r="C31" i="32"/>
  <c r="D27" i="32"/>
  <c r="C27" i="32"/>
  <c r="D23" i="32"/>
  <c r="C23" i="32"/>
  <c r="D19" i="32"/>
  <c r="C19" i="32"/>
  <c r="D15" i="32"/>
  <c r="C15" i="32"/>
  <c r="D11" i="32"/>
  <c r="C11" i="32"/>
  <c r="D7" i="32"/>
  <c r="C7" i="32"/>
  <c r="D6" i="32"/>
  <c r="C6" i="32"/>
  <c r="E6" i="30" l="1"/>
  <c r="E6" i="29"/>
  <c r="E6" i="28" l="1"/>
  <c r="B6" i="28"/>
  <c r="B100" i="24" l="1"/>
  <c r="B96" i="24"/>
  <c r="B79" i="24"/>
  <c r="B75" i="24"/>
  <c r="B71" i="24"/>
  <c r="B67" i="24"/>
  <c r="B43" i="24"/>
  <c r="B40" i="24"/>
  <c r="B30" i="24"/>
  <c r="B26" i="24"/>
  <c r="B16" i="24"/>
  <c r="B13" i="24"/>
  <c r="E6" i="24"/>
  <c r="B6" i="24" l="1"/>
  <c r="E6" i="23"/>
  <c r="B6" i="23"/>
  <c r="B60" i="22"/>
  <c r="B58" i="22" s="1"/>
  <c r="B51" i="22"/>
  <c r="B43" i="22"/>
  <c r="B39" i="22"/>
  <c r="B32" i="22"/>
  <c r="B20" i="22"/>
  <c r="B18" i="22" s="1"/>
  <c r="E6" i="22"/>
  <c r="B49" i="22" l="1"/>
  <c r="B48" i="22" s="1"/>
  <c r="B29" i="22"/>
  <c r="B17" i="22" s="1"/>
  <c r="B120" i="21"/>
  <c r="B116" i="21"/>
  <c r="B107" i="21"/>
  <c r="B99" i="21"/>
  <c r="B90" i="21"/>
  <c r="B80" i="21"/>
  <c r="B77" i="21" s="1"/>
  <c r="B76" i="21" s="1"/>
  <c r="B73" i="21"/>
  <c r="B51" i="21"/>
  <c r="E6" i="21"/>
  <c r="B45" i="21" l="1"/>
  <c r="B42" i="21" s="1"/>
  <c r="B6" i="22"/>
  <c r="B88" i="21"/>
  <c r="B86" i="21" s="1"/>
  <c r="E6" i="20"/>
  <c r="E12" i="19"/>
  <c r="E6" i="19" s="1"/>
  <c r="B6" i="21" l="1"/>
  <c r="E6" i="18"/>
  <c r="B6" i="18"/>
  <c r="E6" i="17"/>
  <c r="E6" i="16" l="1"/>
  <c r="B6" i="16"/>
  <c r="B23" i="15"/>
  <c r="B20" i="15"/>
  <c r="E6" i="15"/>
  <c r="B17" i="15" l="1"/>
  <c r="E9" i="14"/>
  <c r="E6" i="14" s="1"/>
  <c r="B6" i="14"/>
  <c r="B64" i="13" l="1"/>
  <c r="B61" i="13"/>
  <c r="B57" i="13"/>
  <c r="B54" i="13"/>
  <c r="B51" i="13"/>
  <c r="E6" i="13"/>
  <c r="B15" i="13" l="1"/>
  <c r="B13" i="13" s="1"/>
  <c r="B6" i="13" s="1"/>
  <c r="B45" i="11"/>
  <c r="B41" i="11"/>
  <c r="B37" i="11"/>
  <c r="B33" i="11"/>
  <c r="B29" i="11"/>
  <c r="B25" i="11"/>
  <c r="B20" i="11"/>
  <c r="B16" i="11"/>
  <c r="B12" i="11"/>
  <c r="E6" i="11"/>
  <c r="B6" i="11" l="1"/>
  <c r="E13" i="10"/>
  <c r="E6" i="10" s="1"/>
  <c r="B6" i="10"/>
  <c r="B51" i="8" l="1"/>
  <c r="B45" i="8"/>
  <c r="B33" i="8"/>
  <c r="B25" i="8"/>
  <c r="E15" i="8"/>
  <c r="E9" i="8"/>
  <c r="E7" i="8"/>
  <c r="B6" i="8"/>
  <c r="E6" i="8" l="1"/>
  <c r="E6" i="7"/>
  <c r="B46" i="6" l="1"/>
  <c r="B42" i="6"/>
  <c r="B34" i="6"/>
  <c r="B31" i="6"/>
  <c r="B23" i="6"/>
  <c r="B19" i="6"/>
  <c r="E6" i="6"/>
  <c r="E75" i="5"/>
  <c r="E73" i="5"/>
  <c r="E68" i="5"/>
  <c r="E66" i="5"/>
  <c r="E55" i="5"/>
  <c r="E50" i="5"/>
  <c r="E46" i="5"/>
  <c r="E39" i="5"/>
  <c r="E37" i="5"/>
  <c r="E27" i="5"/>
  <c r="E22" i="5"/>
  <c r="E20" i="5"/>
  <c r="E18" i="5"/>
  <c r="E13" i="5"/>
  <c r="E7" i="5"/>
  <c r="B6" i="5"/>
  <c r="B6" i="4"/>
  <c r="E6" i="4"/>
  <c r="B17" i="6" l="1"/>
  <c r="B14" i="6" s="1"/>
  <c r="B40" i="6"/>
  <c r="B38" i="6" s="1"/>
  <c r="B29" i="6"/>
  <c r="B27" i="6" s="1"/>
  <c r="E6" i="5"/>
  <c r="B6" i="3"/>
  <c r="E6" i="3"/>
  <c r="B6" i="6" l="1"/>
</calcChain>
</file>

<file path=xl/sharedStrings.xml><?xml version="1.0" encoding="utf-8"?>
<sst xmlns="http://schemas.openxmlformats.org/spreadsheetml/2006/main" count="3108" uniqueCount="1858">
  <si>
    <t>บาท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</si>
  <si>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4.4 จำนวนคดีที่เกี่ยวข้องกับยาเสพติดลดลง
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</si>
  <si>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 ปราบปรามการค้ายาเสพติด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</si>
  <si>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2.1.2 ความร่วมมือระหว่างประเทศด้านปราบปราม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</si>
  <si>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 บำบัดรักษาผู้เสพ/ผู้ติดยาเสพติด</t>
    </r>
  </si>
  <si>
    <t xml:space="preserve">กระทรวง-หน่วยงาน  </t>
  </si>
  <si>
    <t>สำนักนายกรัฐมนตรี</t>
  </si>
  <si>
    <t>กองอำนวยการรักษาความมั่นคงภายในราชอาณาจักร</t>
  </si>
  <si>
    <t>กระทรวงกลาโหม</t>
  </si>
  <si>
    <t>สำนักงานปลัดกระทรวงกลาโหม</t>
  </si>
  <si>
    <t>กองบัญชาการกองทัพไทย</t>
  </si>
  <si>
    <t>กองทัพบก</t>
  </si>
  <si>
    <t>กองทัพเรือ</t>
  </si>
  <si>
    <t>กองทัพอากาศ</t>
  </si>
  <si>
    <t>กระทรวงการพัฒนาสังคมและความมั่นคงของมนุษย์</t>
  </si>
  <si>
    <t>กรมกิจการเด็กและเยาวชน</t>
  </si>
  <si>
    <t>กระทรวงมหาดไทย</t>
  </si>
  <si>
    <t>สำนักงานปลัดกระทรวงมหาดไทย</t>
  </si>
  <si>
    <t>กรมการปกครอง</t>
  </si>
  <si>
    <t>กระทรวงยุติธรรม</t>
  </si>
  <si>
    <t>กรมคุมประพฤติ</t>
  </si>
  <si>
    <t>กรมพินิจและคุ้มครองเด็กและเยาวชน</t>
  </si>
  <si>
    <t>กรมราชทัณฑ์</t>
  </si>
  <si>
    <t>กระทรวงแรงงาน</t>
  </si>
  <si>
    <t>สำนักงานปลัดกระทรวงแรงงาน</t>
  </si>
  <si>
    <t>กรมสวัสดิการและคุ้มครองแรงงาน</t>
  </si>
  <si>
    <t>กระทรวงศึกษาธิการ</t>
  </si>
  <si>
    <t>สํานักงานปลัดกระทรวงศึกษาธิการ</t>
  </si>
  <si>
    <t>สำนักงานคณะกรรมการการศึกษาขั้นพื้นฐาน</t>
  </si>
  <si>
    <t>สำนักงานคณะกรรมการการอาชีวศึกษา</t>
  </si>
  <si>
    <t>สำนักงานคณะกรรมการการอุดมศึกษา</t>
  </si>
  <si>
    <t>กระทรวงสาธารณสุข</t>
  </si>
  <si>
    <t>สำนักงานปลัดกระทรวงสาธารณสุข</t>
  </si>
  <si>
    <t>กรมการแพทย์</t>
  </si>
  <si>
    <t>กรมวิทยาศาสตร์การแพทย์</t>
  </si>
  <si>
    <t>กรมสุขภาพจิต</t>
  </si>
  <si>
    <t>สำนักงานคณะกรรมการอาหารและยา</t>
  </si>
  <si>
    <t>ส่วนราชการไม่สังกัดสำนักนายกรัฐมนตรี กระทรวง หรือทบวง</t>
  </si>
  <si>
    <t>สำนักงานตำรวจแห่งชาติ</t>
  </si>
  <si>
    <t>สำนักงานป้องกันและปราบปรามการฟอกเงิน</t>
  </si>
  <si>
    <t>แผน ฯ 12 - เป้าหมายแผน ฯ 12 -ตัวชี้วัด / เป้าหมายแผนบูรณาการ แนวทาง ตัวชี้วัด</t>
  </si>
  <si>
    <t>รวมทั้งสิ้น</t>
  </si>
  <si>
    <t>งบประมาณ (ล้านบาท)</t>
  </si>
  <si>
    <t>พระราชบัญญัติงบประมาณรายจ่ายประจำปีงบประมาณ พ.ศ. 2560</t>
  </si>
  <si>
    <t>กระทรวงเกษตรและสหกรณ์</t>
  </si>
  <si>
    <t>กรมชลประทาน</t>
  </si>
  <si>
    <t>กรมพัฒนาที่ดิน</t>
  </si>
  <si>
    <t>สำนักงานการปฏิรูปที่ดินเพื่อเกษตรกรรม</t>
  </si>
  <si>
    <t>กระทรวงคมนาคม</t>
  </si>
  <si>
    <t>กรมเจ้าท่า</t>
  </si>
  <si>
    <t>กระทรวงทรัพยากรธรรมชาติและสิ่งแวดล้อม</t>
  </si>
  <si>
    <t>สำนักงานปลัดกระทรวงทรัพยากรธรรมชาติและสิ่งแวดล้อม</t>
  </si>
  <si>
    <t>กรมควบคุมมลพิษ</t>
  </si>
  <si>
    <t>กรมทรัพยากรธรณี</t>
  </si>
  <si>
    <t>กรมทรัพยากรน้ำ</t>
  </si>
  <si>
    <t>กรมทรัพยากรน้ำบาดาล</t>
  </si>
  <si>
    <t>กรมป่าไม้</t>
  </si>
  <si>
    <t>กรมอุทยานแห่งชาติ สัตว์ป่า และพันธุ์พืช</t>
  </si>
  <si>
    <t>กระทรวงดิจิทัลเพื่อเศรษฐกิจและสังคม</t>
  </si>
  <si>
    <t>กรมอุตุนิยมวิทยา</t>
  </si>
  <si>
    <t>กรมป้องกันและบรรเทาสาธารณภัย</t>
  </si>
  <si>
    <t>กรมโยธาธิการและผังเมือง</t>
  </si>
  <si>
    <t>รัฐวิสาหกิจ</t>
  </si>
  <si>
    <t>องค์การจัดการน้ำเสีย</t>
  </si>
  <si>
    <t>การประปาส่วนภูมิภาค</t>
  </si>
  <si>
    <t>กองทุนและเงินทุนหมุนเวียน</t>
  </si>
  <si>
    <t>เป้าหมายแผนบูรณาการ: 3. การจัดการน้ำท่วมและอุทกภัย</t>
  </si>
  <si>
    <t>เป้าหมายแผนบูรณาการ: 6. การบริหารจัดการ</t>
  </si>
  <si>
    <t>เป้าหมายแผนบูรณาการ: 4. การจัดการคุณภาพน้ำ</t>
  </si>
  <si>
    <t>เป้าหมายแผนบูรณาการ: 1. การจัดการน้ำอุปโภคบริโภค</t>
  </si>
  <si>
    <t>แผนฯ 12: ยุทธศาสตร์ที่ 4 การเติบโตที่เป็นมิตรกับสิ่งแวดล้อม</t>
  </si>
  <si>
    <t>เพื่อพัฒนาอย่างยั่งยืน</t>
  </si>
  <si>
    <t>และบริหารทรัพยากรน้ำทั้งน้ำผิวดินและน้ำใต้ดิน</t>
  </si>
  <si>
    <t>ชลประทานเพิ่มขึ้น</t>
  </si>
  <si>
    <t xml:space="preserve">กักเก็บน้ำเพิ่มขึ้น 419.88 ล้านลูกบาศก์เมตร </t>
  </si>
  <si>
    <t>และเพิ่มพื้นที่ชลประทาน 382,137 ไร่</t>
  </si>
  <si>
    <t>1,700 แห่ง มีพื้นที่รับประโยชน์ 56,300 ไร่</t>
  </si>
  <si>
    <t>มีปริมาณน้ำ 55 ล้านลูกบาศก์เมตร</t>
  </si>
  <si>
    <t>/อนุรักษ์แหล่งน้ำ 282 แห่ง</t>
  </si>
  <si>
    <t>และพื้นที่ชลประทานเดิมลง 95 ล้านลูกบาศก์เมตร</t>
  </si>
  <si>
    <t>และป้องกันน้ำท่วม 595,323 ไร่</t>
  </si>
  <si>
    <t>ประเทศได้รับการป้องกันความเสียหาย 76,729 เมตร</t>
  </si>
  <si>
    <t xml:space="preserve">ประชาชนได้รับการพัฒนาบริหารจัดการทรัพยากรน้ำ </t>
  </si>
  <si>
    <t>จำนวนไม่น้อยกว่า 15,000 คน</t>
  </si>
  <si>
    <t xml:space="preserve">แนวทางบริหารจัดการทรัพยากรน้ำ </t>
  </si>
  <si>
    <t>และเตือนภัยธรรมชาติมีความถูกต้องไม่น้อยกว่าร้อยละ 80</t>
  </si>
  <si>
    <t>ทุกแห่งทั่วประเทศอยู่ในเกณฑ์พอใช้ขึ้นไปไม่น้อยกว่าร้อยละ 80</t>
  </si>
  <si>
    <t>ประปาชนบท 1,500 แห่ง</t>
  </si>
  <si>
    <t>ทุกหมู่บ้าน</t>
  </si>
  <si>
    <t>ทั้งภาคการผลิตและการบริโภคเพิ่มขึ้น</t>
  </si>
  <si>
    <t>ปีละ 350,000 ไร่</t>
  </si>
  <si>
    <t>เป้าหมายแผนบูรณาการ: 2. การสร้างความมั่นคงของน้ำ</t>
  </si>
  <si>
    <t>ภาคการผลิต</t>
  </si>
  <si>
    <t xml:space="preserve"> 1,044 แห่ง</t>
  </si>
  <si>
    <t xml:space="preserve">พัฒนาน้ำบาดาลเพื่อการเกษตร 1,700 แห่ง มีพื้นที่รับประโยชน์ </t>
  </si>
  <si>
    <t>56,300 ไร่</t>
  </si>
  <si>
    <t xml:space="preserve">ขุดสระน้ำในไร่นา 44,000 บ่อ ได้มีปริมาณน้ำ </t>
  </si>
  <si>
    <t xml:space="preserve">55 ล้านลูกบาศก์เมตร </t>
  </si>
  <si>
    <t xml:space="preserve">ลดการใช้น้ำภาคอุตสาหกรรมและพื้นที่ชลประทานเดิมลง </t>
  </si>
  <si>
    <t xml:space="preserve">95 ล้านลูกบาศก์เมตร </t>
  </si>
  <si>
    <t xml:space="preserve">เพิ่มปริมาณน้ำต้นทุนในอ่างได้ 160 ล้านลูกบาศก์เมตร </t>
  </si>
  <si>
    <t xml:space="preserve">(เมื่อจบโครงการ) </t>
  </si>
  <si>
    <t xml:space="preserve">ขยายและเพิ่มประสิทธิภาพระบบชลประทาน </t>
  </si>
  <si>
    <t>และเชื่อมโยงโครงข่ายลุ่มน้ำ</t>
  </si>
  <si>
    <t>762 แห่ง</t>
  </si>
  <si>
    <t xml:space="preserve">เพื่อการเกษตร </t>
  </si>
  <si>
    <t>และเพิ่มปริมาณน้ำต้นทุนในอ่างได้ 160 ล้านลูกบาศก์เมตร</t>
  </si>
  <si>
    <t xml:space="preserve">จากการก่อสร้าง/ปรับปรุงระบบชลประทาน </t>
  </si>
  <si>
    <t xml:space="preserve">419.88 ล้านลูกบาศก์เมตร และพื้นที่ชลประทานเพิ่มขึ้น </t>
  </si>
  <si>
    <t xml:space="preserve">382,137 ไร่ </t>
  </si>
  <si>
    <t xml:space="preserve">การระบายน้ำ 4 ร่องน้ำ/เนื้อดินประมาณ 3.1 ล้านลูกบาศก์เมตร </t>
  </si>
  <si>
    <t>และเพิ่มประสิทธิภาพระบบชลประทาน และเชื่อมโยงโครงข่าย</t>
  </si>
  <si>
    <t>ลุ่มน้ำ</t>
  </si>
  <si>
    <t>การระบายน้ำ 4 ร่องน้ำ/เนื้อดินประมาณ 3.1 ล้านลูกบาศก์เมตร</t>
  </si>
  <si>
    <t>การป้องกันน้ำท่วม 595,323 ไร่</t>
  </si>
  <si>
    <t>เครือข่ายเฝ้าระวังแจ้งเตือนภัยที่เพิ่มขึ้นไม่น้อยกว่า 2,750 ราย</t>
  </si>
  <si>
    <t>ทรัพยากรน้ำทั้ง 25 ลุ่มน้ำ</t>
  </si>
  <si>
    <t>สนับสนุนองค์กรลุ่มน้ำ ระบบฐานข้อมูล และติดตามประเมินผล</t>
  </si>
  <si>
    <t>คุณภาพน้ำและเตือนภัยวิกฤตคุณภาพน้ำลุ่มน้ำบางปะกง</t>
  </si>
  <si>
    <t>และปราจีนบุรี</t>
  </si>
  <si>
    <t>และระบบนิเวศ (ฟื้นฟูคุณภาพแหล่งน้ำสำคัญของประเทศ)</t>
  </si>
  <si>
    <t>ที่อยู่ในเกณฑ์ดีเพิ่มขึ้น</t>
  </si>
  <si>
    <t>33 แห่ง และแหล่งน้ำวิกฤตทั่วประเทศมีคุณภาพพอใช้ขึ้นไป</t>
  </si>
  <si>
    <t>ไม่น้อยกว่าร้อยละ 80 และควบคุมระดับความเค็มให้อยู่</t>
  </si>
  <si>
    <t>ในเกณฑ์มาตรฐาน</t>
  </si>
  <si>
    <t>ระบบบำบัดน้ำเสีย ควบคุมระดับความเค็มและลดน้ำเสีย</t>
  </si>
  <si>
    <t>จากแหล่งกำเนิด</t>
  </si>
  <si>
    <t>ตามมาตรฐานคุณภาพน้ำ 33 แห่ง</t>
  </si>
  <si>
    <t xml:space="preserve">ในลุ่มน้ำวิกฤตให้อยู่ในเกณฑ์มาตรฐานในลุ่มน้ำภาคใต้ </t>
  </si>
  <si>
    <t>ลุ่มน้ำชายฝั่งทะเลตะวันออกและลุ่มน้ำชายฝั่งทะเลตะวันตก</t>
  </si>
  <si>
    <t>เป้าหมายแผนบูรณาการ: 5. การอนุรักษ์ฟื้นฟูพื้นที่ป่าต้นน้ำ</t>
  </si>
  <si>
    <t>ที่เสื่อมโทรม</t>
  </si>
  <si>
    <t>การปลูกฟื้นฟูระบบนิเวศ เนื้อที่ 20,000 ไร่</t>
  </si>
  <si>
    <t>แผนฯ 12: ยุทธศาสตร์ที่ 7 การพัฒนาโครงสร้างพื้นฐาน</t>
  </si>
  <si>
    <t>และระบบโลจิสติกส์</t>
  </si>
  <si>
    <t>(น้ำประปา)</t>
  </si>
  <si>
    <t>น้ำประปาร้อยละ 100 ภายในปี 2561 และครัวเรือนเขตภูมิภาค</t>
  </si>
  <si>
    <t>เทศบาลเข้าถึงน้ำประปามากกว่าร้อยละ 80 ในปี 2564</t>
  </si>
  <si>
    <t>บริการน้ำสะอาดร้อยละร้อยในปี 2564</t>
  </si>
  <si>
    <t xml:space="preserve">และจำหน่ายน้ำในเขตนครหลวงน้อยกว่าร้อยละ ๒๐ </t>
  </si>
  <si>
    <t>และในเขตภูมิภาค/เทศบาลน้อยกว่าร้อยละ ๒๕ ในปี ๒๕๖๔</t>
  </si>
  <si>
    <t xml:space="preserve">1,500 แห่ง </t>
  </si>
  <si>
    <t xml:space="preserve">ประปาโรงเรียนและชุมชน 688 แห่ง และขยายเขตประปาเมือง </t>
  </si>
  <si>
    <t>78 แห่ง</t>
  </si>
  <si>
    <t>และก่อสร้าง ปรับปรุง เพิ่มประสิทธิภาพน้ำเพื่ออุปโภค บริโภค</t>
  </si>
  <si>
    <t>สะอาด 688 แห่ง</t>
  </si>
  <si>
    <t>ลดมลพิษและลดผลกระทบต่อสุขภาพของประชาชน</t>
  </si>
  <si>
    <t>ปลูกฟื้นฟูระบบนิเวศ เนื้อที่ 20,000 ไร่</t>
  </si>
  <si>
    <r>
      <t xml:space="preserve">เป้าหมายแผนฯ 12: </t>
    </r>
    <r>
      <rPr>
        <sz val="18"/>
        <rFont val="TH SarabunPSK"/>
        <family val="2"/>
      </rPr>
      <t>เป้าหมายที่ 2 การสร้างความมั่นคงด้านน้ำ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</si>
  <si>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2.1 : อนุรักษ์ฟื้นฟูแหล่งน้ำ</t>
    </r>
  </si>
  <si>
    <r>
      <rPr>
        <b/>
        <sz val="18"/>
        <rFont val="TH SarabunPSK"/>
        <family val="2"/>
      </rPr>
      <t>แนวทางแผนบูรณาการ</t>
    </r>
    <r>
      <rPr>
        <sz val="18"/>
        <rFont val="TH SarabunPSK"/>
        <family val="2"/>
      </rPr>
      <t>: 2.1.1 พัฒนาแหล่งกักเก็บน้ำต้นทุน</t>
    </r>
  </si>
  <si>
    <r>
      <rPr>
        <b/>
        <sz val="18"/>
        <rFont val="TH SarabunPSK"/>
        <family val="2"/>
      </rPr>
      <t>ตัวชี้วัดเป้าหมายแผนฯ 12</t>
    </r>
    <r>
      <rPr>
        <sz val="18"/>
        <rFont val="TH SarabunPSK"/>
        <family val="2"/>
      </rPr>
      <t>: 2.1 มีระบบประปาหมู่บ้านครบ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</si>
  <si>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2.3 ประสิทธิภาพการใช้น้ำในพื้นที่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</si>
  <si>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2.4 ประสิทธิภาพการใช้น้ำ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</si>
  <si>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2.6 พื้นที่ชลประทานเพิ่มขึ้น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</si>
  <si>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2.1.1.1 แหล่งน้ำได้รับการฟื้นฟู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</si>
  <si>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2.1.1.2 พัฒนาน้ำบาดาล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</si>
  <si>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2.1.1.3 สระน้ำในไร่นา 44,000 บ่อ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</si>
  <si>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2.1.1.4 สนับสนุนแหล่งน้ำชุมชน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</si>
  <si>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2.1.1.6 เชื่อมโยง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</si>
  <si>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2.1.1.7 ปริมาณเก็บกักน้ำเพิ่มขึ้น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</si>
  <si>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3.1 เพิ่มประสิทธิภาพ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</si>
  <si>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3.1.1 พัฒนาแหล่งกักเก็บน้ำต้นทุนขยาย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</si>
  <si>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3.1.1.1 เพิ่มประสิทธิภาพ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</si>
  <si>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3.1.1.2 พื้นที่ชุมชนได้รับ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</si>
  <si>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3.1.1.3 พื้นที่ตลิ่งริมแม่น้ำภายใน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</si>
  <si>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3.1.1.4 ปรับปรุง ทางน้ำ 18 แห่ง</t>
    </r>
  </si>
  <si>
    <r>
      <rPr>
        <b/>
        <sz val="18"/>
        <rFont val="TH SarabunPSK"/>
        <family val="2"/>
      </rPr>
      <t>ตัวชี้วัดแนวทางแผนบูรณาการ</t>
    </r>
    <r>
      <rPr>
        <sz val="18"/>
        <rFont val="TH SarabunPSK"/>
        <family val="2"/>
      </rPr>
      <t>:  3.1.1.5 จำนวนอาสาสมัคร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</si>
  <si>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6.1 มีการบริหารจัดการ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</si>
  <si>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6.1.1 เพิ่มประสิทธิภาพการบริหารจัดการ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</si>
  <si>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6.1.1.1 องค์กรลุ่มน้ำ เครือข่าย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</si>
  <si>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6.1.1.2 มีงานศึกษา วิจัย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</si>
  <si>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6.1.1.3 ข่าวพยากรณ์อากาศ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</si>
  <si>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6.1.1.4 พัฒนาระบบคาดการณ์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</si>
  <si>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3.2 คุณภาพน้ำของแม่น้ำสายหลัก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</si>
  <si>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4.1 พัฒนาระบบบำบัดน้ำเสีย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</si>
  <si>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4.1.1.1 น้ำเสียได้รับการบำบัด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</si>
  <si>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4.1.1.2 คุณภาพน้ำแหล่งน้ำวิกฤต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</si>
  <si>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4.1.1.3 ควบคุมความเค็ม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</si>
  <si>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4.1.1 พัฒนาเพิ่มประสิทธิภาพ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</si>
  <si>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5.1 จำนวนพื้นที่ป่าที่ได้รับการ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</si>
  <si>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5.1.1 อนุรักษ์ ฟื้นฟูพื้นที่ป่าต้นน้ำ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</si>
  <si>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5.1.1.1 จำนวนพื้นที่ป่าที่ได้รับ</t>
    </r>
  </si>
  <si>
    <r>
      <rPr>
        <b/>
        <sz val="18"/>
        <rFont val="TH SarabunPSK"/>
        <family val="2"/>
      </rPr>
      <t>เป้าหมายแผนฯ 12:</t>
    </r>
    <r>
      <rPr>
        <sz val="18"/>
        <rFont val="TH SarabunPSK"/>
        <family val="2"/>
      </rPr>
      <t xml:space="preserve"> เป้าหมายที่ 6 การพัฒนาสาธารณูปการ 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</si>
  <si>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6.1 ครัวเรือนเขตนครหลวงเข้าถึง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</si>
  <si>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6.2.จำนวนหมู่บ้านทั่วประเทศได้รับ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</si>
  <si>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6.3. อัตราน้ำสูญเสียในระบบส่ง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</si>
  <si>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1.1 ปรับปรุงประปาชนบท </t>
    </r>
  </si>
  <si>
    <r>
      <rPr>
        <b/>
        <sz val="18"/>
        <rFont val="TH SarabunPSK"/>
        <family val="2"/>
      </rPr>
      <t>แนวทางแผนบูรณาการ</t>
    </r>
    <r>
      <rPr>
        <sz val="18"/>
        <rFont val="TH SarabunPSK"/>
        <family val="2"/>
      </rPr>
      <t xml:space="preserve">: 1.1.1 จัดหาพัฒนาแหล่งน้ำต้นทุน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</si>
  <si>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1.1.1.1 ปรับปรุงประสิทธิภาพ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</si>
  <si>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1.1.1.2 โรงเรียนและชุมชนมีน้ำดื่ม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</si>
  <si>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1.1.1.3 ปรับปรุงประสิทธิภาพ</t>
    </r>
  </si>
  <si>
    <r>
      <t xml:space="preserve">เป้าหมายแผนฯ 12: </t>
    </r>
    <r>
      <rPr>
        <sz val="18"/>
        <rFont val="TH SarabunPSK"/>
        <family val="2"/>
      </rPr>
      <t>เป้าหมายที่ 3 สร้างคุณภาพสิ่งแวดล้อมที่ดี</t>
    </r>
  </si>
  <si>
    <t>20. แผนงานบูรณาการบริหารจัดการทรัพยากรน้ำ</t>
  </si>
  <si>
    <t>ทบทวนใหม่ ปีงบประมาณ พ.ศ. 2561</t>
  </si>
  <si>
    <t>แบบฟอร์มการทบทวนเป้าหมายแผนงานบูรณาการ แนวทาง และตัวชี้วัด ประจำปีงบประมาณ พ.ศ. 2561</t>
  </si>
  <si>
    <t>การปรองดองและสมานฉันท์ตามแผนการดำเนินงาน</t>
  </si>
  <si>
    <t>มหาวิทยาลัยนเรศวร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</si>
  <si>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1.1.2.1ความสำเร็จในการขับเคลื่อน</t>
    </r>
  </si>
  <si>
    <t>การปรองดองและสมานฉันท์ในสังคมไทย</t>
  </si>
  <si>
    <r>
      <t>แนวทางแผนบูรณาการ: 2</t>
    </r>
    <r>
      <rPr>
        <sz val="16"/>
        <rFont val="TH SarabunPSK"/>
        <family val="2"/>
      </rPr>
      <t xml:space="preserve"> การเพิ่มประสิทธิภาพในการขับเคลื่อน</t>
    </r>
  </si>
  <si>
    <t>มีความพึงพอใจในกระบวนการเยียวยา ไม่น้อยกว่าร้อยละ 80</t>
  </si>
  <si>
    <t>กรมการจัดหางาน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</si>
  <si>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 ผู้ได้รับผลกระทบ</t>
    </r>
  </si>
  <si>
    <t>ไม่น้อยกว่าร้อยละ 80</t>
  </si>
  <si>
    <t xml:space="preserve">ต่อการดำเนินการสร้างความปรองดองและสมานฉันท์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</si>
  <si>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 ความเชื่อมั่นของประชาชน</t>
    </r>
  </si>
  <si>
    <t>การมีส่วนร่วมของประชาชน</t>
  </si>
  <si>
    <r>
      <rPr>
        <b/>
        <sz val="16"/>
        <rFont val="TH SarabunPSK"/>
        <family val="2"/>
      </rPr>
      <t xml:space="preserve">แนวทางแผนบูรณาการ: 1 </t>
    </r>
    <r>
      <rPr>
        <sz val="16"/>
        <rFont val="TH SarabunPSK"/>
        <family val="2"/>
      </rPr>
      <t>การรับรู้ปัญหาและการเสริมสร้าง</t>
    </r>
  </si>
  <si>
    <t>กรมพัฒนาสังคมและสวัสดิการ</t>
  </si>
  <si>
    <t xml:space="preserve"> ไม่น้อยกว่าร้อยละ 80</t>
  </si>
  <si>
    <t xml:space="preserve">การดำเนินการสร้างความปรองดองและสมานฉันท์ </t>
  </si>
  <si>
    <t>ตัวชี้วัดเป้าหมายแผนบูรณาการ: 1.1 ความเชื่อมั่นของประชาชนต่อ</t>
  </si>
  <si>
    <t>ของประชาชน</t>
  </si>
  <si>
    <t>โดยลดและยุติปัญหาข้อขัดแย้ง สร้างความมั่นคงเพื่อประโยชน์สุข</t>
  </si>
  <si>
    <r>
      <t xml:space="preserve">เป้าหมายแผนบูรณาการ: </t>
    </r>
    <r>
      <rPr>
        <sz val="16"/>
        <rFont val="TH SarabunPSK"/>
        <family val="2"/>
      </rPr>
      <t>1.เสริมสร้างความปรองดองและสมานฉันท์</t>
    </r>
  </si>
  <si>
    <t>ประชาชนมีส่วนร่วมป้องกันแก้ไขปัญหาความมั่นคง</t>
  </si>
  <si>
    <t xml:space="preserve">ทางความคิดของคนในชาติสามารถอยู่ร่วมกันได้อย่างสันติ </t>
  </si>
  <si>
    <t>ภายในราชอาณาจักร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</si>
  <si>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2 สังคมมีความสมานฉันท์ ผู้เห็นต่าง</t>
    </r>
  </si>
  <si>
    <t>กองอำนวยการรักษาความมั่นคง</t>
  </si>
  <si>
    <t>เพื่อการพัฒนาประเทศสู่ความมั่งคั่งและยั่งยืน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</si>
  <si>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 5  การเสริมสร้างความมั่นคงแห่งชาติ</t>
    </r>
  </si>
  <si>
    <t>1. แผนงานบูรณาการสร้างความปรองดองและสมานฉันท์</t>
  </si>
  <si>
    <t>2. แผนงานบูรณาการขับเคลื่อนการแก้ไขปัญหาจังหวัดชายแดนภาคใต้</t>
  </si>
  <si>
    <r>
      <rPr>
        <b/>
        <sz val="18"/>
        <rFont val="TH SarabunPSK"/>
        <family val="2"/>
      </rPr>
      <t>แผนฯ 12: ยุทธศาสตร์ที่  5</t>
    </r>
    <r>
      <rPr>
        <sz val="18"/>
        <rFont val="TH SarabunPSK"/>
        <family val="2"/>
      </rPr>
      <t xml:space="preserve">  การเสริมสร้างความมั่นคงแห่งชาติ</t>
    </r>
  </si>
  <si>
    <t>กรมประชาสัมพันธ์</t>
  </si>
  <si>
    <r>
      <rPr>
        <b/>
        <sz val="18"/>
        <rFont val="TH SarabunPSK"/>
        <family val="2"/>
      </rPr>
      <t>เป้าหมายแผนฯ 12: เป้าหมายที่ 3</t>
    </r>
    <r>
      <rPr>
        <sz val="18"/>
        <rFont val="TH SarabunPSK"/>
        <family val="2"/>
      </rPr>
      <t xml:space="preserve"> ประชาชนในจังหวัด</t>
    </r>
  </si>
  <si>
    <t>สำนักงานสภาความมั่นคงแห่งชาติ</t>
  </si>
  <si>
    <t xml:space="preserve">ชายแดนภาคใต้มีความปลอดภัยในชีวิตและทรัพย์สิน </t>
  </si>
  <si>
    <t>สำนักงานคณะกรรมการข้าราชการพลเรือน</t>
  </si>
  <si>
    <t xml:space="preserve">มีโอกาสในการศึกษาและการประกอบอาชีพที่สร้างรายได้เพิ่มขึ้น </t>
  </si>
  <si>
    <t>3.1 มูลค่าความเสียหายและจำนวนการก่อเหตุร้ายที่มีมูลเหตุ</t>
  </si>
  <si>
    <t>จากความไม่สงบลดลง</t>
  </si>
  <si>
    <t>3.2 รายได้ครัวเรือนเฉลี่ยต่อคนและจำนวนปีการศึกษาเฉลี่ยใน</t>
  </si>
  <si>
    <t>พื้นที่ 3 จังหวัดชายแดนภาคใต้เพิ่มขึ้น</t>
  </si>
  <si>
    <t>3.3 จำนวนกิจกรรมสาธารณประโยชน์ที่ประชาชนทุกศาสนา</t>
  </si>
  <si>
    <t>ร่วมดำเนินการเพิ่มขึ้น</t>
  </si>
  <si>
    <t xml:space="preserve"> เป้าหมายที่ 1 พื้นที่มีระบบเฝ้าระวังดูแลความปลอดภัย </t>
  </si>
  <si>
    <t>กระทรวงการต่างประเทศ</t>
  </si>
  <si>
    <t>ทั้งในเขตเมือง ชุมชน และหมู่บ้านเป้าหมาย</t>
  </si>
  <si>
    <t>สำนักงานปลัดกระทรวงการต่างประเทศ</t>
  </si>
  <si>
    <t>กระทรวงการท่องเที่ยวและกีฬา</t>
  </si>
  <si>
    <t>กรมพลศึกษา</t>
  </si>
  <si>
    <t>การรักษาความปลอดภัยในชีวิตและทรัพย์สิน</t>
  </si>
  <si>
    <t>สำนักงานปลัดกระทรวงการพัฒนาสังคม</t>
  </si>
  <si>
    <t>และความมั่นคงของมนุษย์</t>
  </si>
  <si>
    <t>ย้อนหลัง</t>
  </si>
  <si>
    <t>สำนักงานปลัดกระทรวงเกษตรและสหกรณ์</t>
  </si>
  <si>
    <t>กรมการข้าว</t>
  </si>
  <si>
    <t>กรมตรวจบัญชีสหกรณ์</t>
  </si>
  <si>
    <t>ความยุติธรรมและเยียวยาผู้ที่ได้รับผลกระทบ</t>
  </si>
  <si>
    <t>กรมประมง</t>
  </si>
  <si>
    <t>ตัวชี้วัดที่ 1 จำนวนคดีความมั่นคงที่เข้าสู่การพิจารณาใน</t>
  </si>
  <si>
    <t>กรมปศุสัตว์</t>
  </si>
  <si>
    <t xml:space="preserve">ขั้นอัยการ เพิ่มขึ้นไม่น้อยกว่า ร้อยละ 10 ของจำนวนคดี </t>
  </si>
  <si>
    <t>ตัวชี้วัดที่ 2 ระดับความพึงพอใจของประชาชนในพื้นที่ต่อการ</t>
  </si>
  <si>
    <t>กรมวิชาการเกษตร</t>
  </si>
  <si>
    <t xml:space="preserve">อำนวยความยุติธรรมและเยียวยาผู้ได้รับผลกระทบ </t>
  </si>
  <si>
    <t>กรมส่งเสริมการเกษตร</t>
  </si>
  <si>
    <t>ไม่น้อยกว่าร้อยละ 70</t>
  </si>
  <si>
    <t>กรมส่งเสริมสหกรณ์</t>
  </si>
  <si>
    <t xml:space="preserve"> เป้าหมายที่ 2 เศรษฐกิจขยายตัวต่อเนื่อง ประชาชน</t>
  </si>
  <si>
    <t>กรมหม่อนไหม</t>
  </si>
  <si>
    <t>มีรายได้เพิ่มขึ้น และมีคุณภาพชีวิตที่ดีขึ้น</t>
  </si>
  <si>
    <t>ตัวชี้วัดที่ 1 ร้อยละของครัวเรือนยากจนในพื้นที่ จชต.</t>
  </si>
  <si>
    <t>กรมทางหลวงชนบท</t>
  </si>
  <si>
    <t xml:space="preserve">ที่ตกเกณฑ์ความจำเป็นพื้นฐาน (จปฐ.) ในปีงบประมาณ </t>
  </si>
  <si>
    <t>กระทรวงพาณิชย์</t>
  </si>
  <si>
    <t>พ.ศ. 2559 ได้รับการแก้ไขให้มีรายได้เพิ่มขึ้น ผ่านเกณฑ์</t>
  </si>
  <si>
    <t>สำนักงานปลัดกระทรวงพาณิชย์</t>
  </si>
  <si>
    <t>ความจำเป็นพื้นฐานไม่น้อยกว่าร้อยละ 50 ของจำนวน</t>
  </si>
  <si>
    <t>กรมการค้าภายใน</t>
  </si>
  <si>
    <t>ครัวเรือนยากจนฯ ทั้งหมด</t>
  </si>
  <si>
    <t>แนวทางการดำเนินงานที่ 1 พัฒนาตามศักยภาพของ</t>
  </si>
  <si>
    <t xml:space="preserve">พื้นที่และคุณภาพชีวิตประชาชนใน จชต. </t>
  </si>
  <si>
    <t>กรมที่ดิน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</si>
  <si>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ครัวเรือนยากจนในพื้นที่ จชต. ที่เข้าร่วมโครงการฯ </t>
    </r>
  </si>
  <si>
    <t xml:space="preserve">ของหน่วยงานภาครัฐ มีรายได้เพิ่มขึ้น 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</si>
  <si>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ประชาชนกลุ่มเป้าหมาย ได้รับการสำรวจ</t>
    </r>
  </si>
  <si>
    <t>สำนักงานปลัดกระทรวงยุติธรรม</t>
  </si>
  <si>
    <t>ออกโฉนดที่ดินตามแผนปฏิบัติการฯ ไม่น้อยกว่าร้อยละ 100</t>
  </si>
  <si>
    <r>
      <rPr>
        <b/>
        <sz val="18"/>
        <rFont val="TH SarabunPSK"/>
        <family val="2"/>
      </rPr>
      <t>ตัวชี้วัดที่ 3</t>
    </r>
    <r>
      <rPr>
        <sz val="18"/>
        <rFont val="TH SarabunPSK"/>
        <family val="2"/>
      </rPr>
      <t xml:space="preserve"> ความพึงพอใจของประชาชนในพื้นที่ต่องานพัฒนา</t>
    </r>
  </si>
  <si>
    <t>กรมพัฒนาฝีมือแรงงาน</t>
  </si>
  <si>
    <t>ตามศักยภาพของพื้นที่ ไม่น้อยกว่าร้อยละ 80</t>
  </si>
  <si>
    <t>กระทรวงวัฒนธรรม</t>
  </si>
  <si>
    <t>สำนักงานปลัดกระทรวงวัฒนธรรม</t>
  </si>
  <si>
    <t>และการขับเคลื่อนนโยบาย</t>
  </si>
  <si>
    <t>กรมการศาสนา</t>
  </si>
  <si>
    <t>กรมศิลปากร</t>
  </si>
  <si>
    <t xml:space="preserve">แผนปฏิบัติการฯปีงบประมาณ 2560 </t>
  </si>
  <si>
    <t>กรมส่งเสริมวัฒนธรรม</t>
  </si>
  <si>
    <t>เป้าหมายที่ 3 ประชาชนและชุมชนได้รับบริการการศึกษา</t>
  </si>
  <si>
    <t>ที่มีคุณภาพจากภาครัฐ รวมทั้งมีความเข้าใจหลักศาสนา</t>
  </si>
  <si>
    <t>ที่ถูกต้องสามารถดำเนินชีวิตร่วมกันได้อย่างปกติสุขในสังคม</t>
  </si>
  <si>
    <t>ที่มีความหลากหลายทางวัฒนธรรม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</si>
  <si>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จำนวนนักเรียนและเยาวชนในจังหวัด</t>
    </r>
  </si>
  <si>
    <t>ชายแดนภาคใต้ ที่ศึกษาต่อในสถาบันของรัฐ ในทุกระดับชั้น</t>
  </si>
  <si>
    <t>สถาบันวิทยาลัยชุมชน</t>
  </si>
  <si>
    <t>เพิ่มขึ้นร้อยละ 20</t>
  </si>
  <si>
    <t>มหาวิทยาลัยนราธิวาสราชนครินทร์</t>
  </si>
  <si>
    <t>มหาวิทยาลัยราชภัฏยะลา</t>
  </si>
  <si>
    <t>แบบสังคมพหุวัฒนธรรมไม่น้อยกว่าร้อยละ 50</t>
  </si>
  <si>
    <t>มหาวิทยาลัยราชภัฏสงขลา</t>
  </si>
  <si>
    <t>แนวทางการดำเนินงานที่ 1 พัฒนาการศึกษา</t>
  </si>
  <si>
    <t>จุฬาลงกรณ์มหาวิทยาลัย</t>
  </si>
  <si>
    <t>มหาวิทยาลัยสงขลานครินทร์</t>
  </si>
  <si>
    <t xml:space="preserve">จากปีที่ผ่านมา ไม่น้อยกว่าร้อยละ 3 </t>
  </si>
  <si>
    <t xml:space="preserve">ส่วนราชการไม่สังกัดสำนักนายกรัฐมนตรี </t>
  </si>
  <si>
    <t>กระทรวง หรือทบวง</t>
  </si>
  <si>
    <t>วิถีชีวิตอัตลักษณ์ศาสนาและสังคมพหุวัฒนธรรม</t>
  </si>
  <si>
    <t>สำนักงานพระพุทธศาสนาแห่งชาติ</t>
  </si>
  <si>
    <t xml:space="preserve">ของ จชต. เพิ่มขึ้น </t>
  </si>
  <si>
    <t>เป้าหมายที่ 4 ภาคส่วนต่าง ๆ มีความเข้าใจ</t>
  </si>
  <si>
    <t>ศูนย์อำนวยการบริหารจังหวัดชายแดนภาคใต้</t>
  </si>
  <si>
    <t xml:space="preserve">และสนับสนุนภาครัฐแก้ไขความขัดแย้งโดยสันติวิธี </t>
  </si>
  <si>
    <t>หน่วยงานของศาล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</si>
  <si>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ประเด็นปัญหาเรื่องสถานการณ์ในพื้นที่</t>
    </r>
  </si>
  <si>
    <t>สำนักงานศาลยุติธรรม</t>
  </si>
  <si>
    <t>จังหวัดชายแดนภาคใต้ไม่ถูกหยิบยกเข้าสู่เวที</t>
  </si>
  <si>
    <t>หน่วยงานอิสระของรัฐ</t>
  </si>
  <si>
    <t>ขององค์การระหว่างประเทศ</t>
  </si>
  <si>
    <t>สำนักงานคณะกรรมการสิทธิมนุษยชนแห่งชาติ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</si>
  <si>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จำนวนโครงการ/กิจกรรมที่เพิ่มขึ้น </t>
    </r>
  </si>
  <si>
    <t>จากนอกภาครัฐที่สนับสนุนการแก้ไขปัญหาจังหวัด</t>
  </si>
  <si>
    <t>ชายแดนภาคใต้</t>
  </si>
  <si>
    <t xml:space="preserve">การแก้ไขปัญหาจังหวัดชายแดนภาคใต้ 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</si>
  <si>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ข้อร้องเรียนเรื่องการละเมิดสิทธิมนุษยชนของ</t>
    </r>
  </si>
  <si>
    <t>เจ้าหน้าที่รัฐต่อประชาชนลดจำนวนลง</t>
  </si>
  <si>
    <t xml:space="preserve">เปรียบเทียบกับปีที่ผ่านมา 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</si>
  <si>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ระดับความเข้าใจของประชาชนในพื้นที่</t>
    </r>
  </si>
  <si>
    <t>ต่อนโยบายการแก้ไขปัญหาจังหวัดชายแดนภาคใต้</t>
  </si>
  <si>
    <t>แนวทางการดำเนินงานที่ 2 เพิ่มประสิทธิภาพ</t>
  </si>
  <si>
    <t>การแก้ไขปัญหาความขัดแย้งโดยสันติวิธี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</si>
  <si>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จำนวนกลุ่ม องค์การ/เครือข่ายนอกภาครัฐ</t>
    </r>
  </si>
  <si>
    <t>ที่เข้าร่วมเวทีแลกเปลี่ยนเพื่อแสดงความคิดเห็นและการพูดคุย</t>
  </si>
  <si>
    <t>ไม่น้อยกว่าร้อยละ 50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</si>
  <si>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กระบวนการพูดคุยสันติสุขดำเนิน</t>
    </r>
  </si>
  <si>
    <t>ไปตามแผนที่กำหนด</t>
  </si>
  <si>
    <t>4. แผนงานบูรณาการป้องกัน ปราบปราม และบำบัดรักษาผู้ติดยาเสพติด</t>
  </si>
  <si>
    <t>การพัฒนาประเทศสู่ความมั่งคั่งและยั่งยืน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</si>
  <si>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4 ประเทศไทยมีความสัมพันธ์และ
</t>
    </r>
  </si>
  <si>
    <t xml:space="preserve">ความร่วมมือด้านความมั่นคงในกลุ่มประเทศสมาชิกอาเซียน มิตรประเทศ </t>
  </si>
  <si>
    <t>และนานาประเทศในการป้องกันภัยคุกคามในรูปแบบต่างๆ ควบคู่ไปกับการ</t>
  </si>
  <si>
    <t xml:space="preserve">รักษาผลประโยชน์ของชาติ </t>
  </si>
  <si>
    <t>ด้รับการสร้างภูมิคุ้มกันและป้องกันยาเสพติด หมู่บ้าน/ชุมชน พื้นที่เป้าหมาย</t>
  </si>
  <si>
    <t>มีการป้องกันและแก้ไขปัญหายาเสพติด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</si>
  <si>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1.1 จำนวนผู้เสพรายใหม่ ไม่เกินร้อยละ 7 </t>
    </r>
  </si>
  <si>
    <t>ของผู้เข้ารับการบำบัดรักษาทั้ง 3 ระบบ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</si>
  <si>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แนวทางการดำเนินงานที่ 1 สร้างภูมิคุ้มกัน</t>
    </r>
  </si>
  <si>
    <t>และป้องกันยาเสพติด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</si>
  <si>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กลุ่มเป้าหมายที่ได้รับการสร้าง</t>
    </r>
  </si>
  <si>
    <t>ภูมิคุ้มกันยาเสพติด จำนวน 8,165,300 คน</t>
  </si>
  <si>
    <r>
      <t xml:space="preserve">แนวทางแผนบูรณาการ: </t>
    </r>
    <r>
      <rPr>
        <sz val="16"/>
        <rFont val="TH SarabunPSK"/>
        <family val="2"/>
      </rPr>
      <t>1.1.2 สร้างสภาพแวดล้อมและการมีส่วนร่วม</t>
    </r>
  </si>
  <si>
    <t>ป้องกันยาเสพติดให้กับชุมชน</t>
  </si>
  <si>
    <t>สำนักงานคณะกรรมการป้องกันและ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</si>
  <si>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การแพร่ระบาดของยาเสพติด</t>
    </r>
  </si>
  <si>
    <t>ปราบปรามยาเสพติด</t>
  </si>
  <si>
    <t>ในหมู่บ้าน/ชุมชนลดระดับลง จำนวน 6,190 แห่ง</t>
  </si>
  <si>
    <t>ดำเนินการตามกระบวนการยุติธรรม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</si>
  <si>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สัดส่วนผู้กระทำผิดคดียาเสพติด</t>
    </r>
  </si>
  <si>
    <t xml:space="preserve">รายสำคัญ ไม่เกิน 120 คนต่อประชากร 100,000 คน 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</si>
  <si>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2.1.1.1 จับกุมคดียาเสพติดรายสำคัญได้ </t>
    </r>
  </si>
  <si>
    <t xml:space="preserve"> ไม่น้อยกว่า 62,000 คดี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</si>
  <si>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จำนวนโครงการ/กิจกรรม</t>
    </r>
  </si>
  <si>
    <t xml:space="preserve"> ตามแผนปฏิบัติการความร่วมมือระหว่างประเทศประจำปี 
</t>
  </si>
  <si>
    <t xml:space="preserve">
ที่ได้รับการดำเนินการ 6 โครงการ/กิจกรรม</t>
  </si>
  <si>
    <r>
      <t xml:space="preserve">เป้าหมายแผนบูรณาการ: </t>
    </r>
    <r>
      <rPr>
        <sz val="16"/>
        <rFont val="TH SarabunPSK"/>
        <family val="2"/>
      </rPr>
      <t xml:space="preserve">3 ผู้เสพ ผู้ติดยาเสพติดได้รับการบำบัดรักษา </t>
    </r>
  </si>
  <si>
    <t xml:space="preserve"> ติดตาม ช่วยเหลือตามกำหนด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</si>
  <si>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การกลับไปเสพซ้ำ</t>
    </r>
  </si>
  <si>
    <t xml:space="preserve">ส่วนราชการไม่สังกัดสำนักนายกรัฐมนตรี กระทรวง </t>
  </si>
  <si>
    <t>ของผู้เสพ/ผู้ติดยาเสพติดไม่เกินร้อยละ 25</t>
  </si>
  <si>
    <t>หรือทบวง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</si>
  <si>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ผู้เข้ารับการบำบัดรักษา</t>
    </r>
  </si>
  <si>
    <t xml:space="preserve">ทั้ง 3 ระบบ (ระบบสมัครใจ ระบบบังคับบำบัด และระบบต้องโทษ) </t>
  </si>
  <si>
    <t xml:space="preserve"> จำนวน 237,620คน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</si>
  <si>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 xml:space="preserve">: 3.1.1.2 ติดตาม ดูแล ช่วยเหลือ </t>
    </r>
  </si>
  <si>
    <t>ผู้ผ่านการบำบัดรักษายาเสพติด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</si>
  <si>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3.1.1.3 ผู้ผ่านการบำบัดรักษา ทั้ง 3 ระบบ </t>
    </r>
  </si>
  <si>
    <t xml:space="preserve"> ได้รับการติดตามจำนวน 237,620 คน </t>
  </si>
  <si>
    <t>13. แผนงานบูรณาการยกระดับคุณภาพการศึกษาและการเรียนรู้ตลอดชีวิต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</si>
  <si>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3 คนไทยมีการศึกษาที่มีคุณภาพตามมาตรฐานสากลและ
</t>
    </r>
  </si>
  <si>
    <t>สำนักงานบริหารและพัฒนาองค์ความรู้ (องค์การมหาชน)</t>
  </si>
  <si>
    <t>มีความสามารถเรียนรู้ด้วยตนเองอย่างต่อเนื่อง</t>
  </si>
  <si>
    <t>สถาบันคุณวุฒิวิชาชีพ (องค์การมหาชน)</t>
  </si>
  <si>
    <t xml:space="preserve">ตัวชี้วัดเป้าหมายแผนฯ 12: </t>
  </si>
  <si>
    <t>3.2   การใช้อินเทอร์เน็ตเพื่อการอ่านหาความรู้เพิ่มขึ้น</t>
  </si>
  <si>
    <t>กรมส่งเสริมการปกครองท้องถิ่น</t>
  </si>
  <si>
    <t>3.3   การอ่านของคนไทยเพิ่มขึ้นเป็นร้อยละ 85</t>
  </si>
  <si>
    <t>กระทรวงวิทยาศาสตร์และเทคโนโลยี</t>
  </si>
  <si>
    <t>3.4   จำนวนแรงงานที่ขอเทียบโอนประสบการณ์และความรู้เพิ่อขอรับวุฒิ ปวช.</t>
  </si>
  <si>
    <t>สำนักงานคณะกรรมการนโยบายวิทยาศาสตร์ เทคโนโลยีและนวัตกรรมแห่งชาติ</t>
  </si>
  <si>
    <t>และ ปวส. เพิ่มขึ้นเฉลี่ยร้อยละ 20 ต่อปี</t>
  </si>
  <si>
    <t>เป้าหมายแผนบูรณาการ: 1. ผู้เรียนได้รับการศึกษาที่มีคุณภาพ มาตรฐาน มี</t>
  </si>
  <si>
    <t>ผลสัมฤทธิ์ทางการเรียนสูงขึ้น มีทักษะในการคิดวิเคราะห์ และการเรียนรู้ตลอด</t>
  </si>
  <si>
    <t>สำนักงานเลขาธิการสภาการศึกษา</t>
  </si>
  <si>
    <t>ชีวิตอย่างมีคุณภาพทั่วถึงและมีศักยภาพที่สอดคล้องกับทิศทางการพัฒนาของ</t>
  </si>
  <si>
    <t xml:space="preserve">ประเทศ
 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</si>
  <si>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>1.1 อันดับความสามารถในการแข่งขันของ</t>
    </r>
  </si>
  <si>
    <t xml:space="preserve">ประเทศด้านการศึกษาของ IMD ดีขึ้นจากปี 2559 ไม่น้อยกว่า 2 อันดับ  </t>
  </si>
  <si>
    <t>มหาวิทยาลัยแม่โจ้</t>
  </si>
  <si>
    <r>
      <t>แนวทางแผนบูรณาการ:</t>
    </r>
    <r>
      <rPr>
        <sz val="16"/>
        <rFont val="TH SarabunPSK"/>
        <family val="2"/>
      </rPr>
      <t xml:space="preserve"> 1.1.1  ปรับปรุงระบบการเรียนรู้
</t>
    </r>
  </si>
  <si>
    <t>มหาวิทยาลัยสุโขทัยธรรมาธิราช</t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</si>
  <si>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1.1.1.1 ค่าเฉลี่ยผลสัมฤทธิ์ทางการเรียน</t>
    </r>
  </si>
  <si>
    <t>มหาวิทยาลัยอุบลราชธานี</t>
  </si>
  <si>
    <t xml:space="preserve">ระดับชาติ (O-NET, V-NET, N-NET, I-NET) เพิ่มขึ้นร้อยละ 3 จากปี </t>
  </si>
  <si>
    <t>มหาวิทยาลัยราชภัฏนครปฐม</t>
  </si>
  <si>
    <t>2559 ยกเว้นวิชาภาษาอังกฤษ เพิ่มขึ้นร้อยละ 2 จากปี 2559</t>
  </si>
  <si>
    <t>มหาวิทยาลัยราชภัฏบ้านสมเด็จเจ้าพระยา</t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</si>
  <si>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1.1.1.2 อัตราการเข้าเรียนของเด็กปฐมวัย</t>
    </r>
  </si>
  <si>
    <t>มหาวิทยาลัยราชภัฏพระนครศรีอยุธยา</t>
  </si>
  <si>
    <t xml:space="preserve"> (3 - 5 ปี) เพิ่มขึ้นเป็นร้อยละ 80
</t>
  </si>
  <si>
    <t>มหาวิทยาลัยราชภัฏวไลยอลงกรณ์ ในพระบรมราชูปถัมภ์จังหวัดปทุมธานี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</si>
  <si>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1.1.2 ผลิตและพัฒนาคุณภาพครูและบุคลากร</t>
    </r>
  </si>
  <si>
    <t>มหาวิทยาลัยราชภัฏเพชรบูรณ์</t>
  </si>
  <si>
    <t xml:space="preserve">ทางการศึกษา
</t>
  </si>
  <si>
    <t>มหาวิทยาลัยราชภัฏภูเก็ต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</si>
  <si>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ครูและบุคลากรทางการศึกษาที่เข้า</t>
    </r>
  </si>
  <si>
    <t>มหาวิทยาลัยราชภัฏลำปาง</t>
  </si>
  <si>
    <t>รับการพัฒนาให้เป็นผู้สนับสนุนการเรียนรู้ ผู้กระตุ้นแรงจูงใจ ผู้สร้างแรงบันดาล</t>
  </si>
  <si>
    <t xml:space="preserve">ใจ ผู้ให้คำปรึกษาและชี้แนะ ผ่านเกณฑ์ที่กำหนด ร้อยละ 80
</t>
  </si>
  <si>
    <t>มหาวิทยาลัยวลัยลักษณ์</t>
  </si>
  <si>
    <r>
      <t xml:space="preserve">แนวทางแผนบูรณาการ: </t>
    </r>
    <r>
      <rPr>
        <sz val="16"/>
        <rFont val="TH SarabunPSK"/>
        <family val="2"/>
      </rPr>
      <t>1.1.3 พัฒนาระบบการประเมินคุณภาพการศึกษา</t>
    </r>
  </si>
  <si>
    <t>มหาวิทยาลัยบูรพา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</si>
  <si>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1.1.3.1 หน่วยงานทางการศึกษามีระบบ</t>
    </r>
  </si>
  <si>
    <t>มหาวิทยาลัยเกษตรศาสตร์</t>
  </si>
  <si>
    <t>ประเมินคุณภาพการศึกษาซึ่งมีการบูรณาการทั้งการประกันคุณภาพภายในและ</t>
  </si>
  <si>
    <t>มหาวิทยาลัยสวนดุสิต</t>
  </si>
  <si>
    <t>ประเมินคุณภาพภายนอก โดยเชื่อมโยงกับผลสัมฤทธิ์ของผู้เรียน และนักเรียน</t>
  </si>
  <si>
    <t>มหาวิทยาลัยศรีนครินทรวิโรฒ</t>
  </si>
  <si>
    <t>มีส่วนร่วมในการประเมิน</t>
  </si>
  <si>
    <t>สถาบันส่งเสริมการสอนวิทยาศาสตร์และเทคโนโลยี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</si>
  <si>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1.1.3.2 นักเรียนชั้นประถมศึกษาปีที่ 3 </t>
    </r>
  </si>
  <si>
    <t>สถาบันทดสอบทางการศึกษาแห่งชาติ (องค์การมหาชน)</t>
  </si>
  <si>
    <t>ได้รับการประเมินความสามารถพื้นฐานตามแนว PISA – Likeและนักเรียนชั้น</t>
  </si>
  <si>
    <t>ประถมศึกษาปีที่ 6 ได้รับการทดสอบทางการศึกษาระดับชาติขั้นพื้นฐาน</t>
  </si>
  <si>
    <t xml:space="preserve">เปรียบเทียบกับเป้าหมาย ร้อยละ 80
</t>
  </si>
  <si>
    <t>9. แผนงานบูรณาการพัฒนาเศรษฐกิจดิจิทัล</t>
  </si>
  <si>
    <t>แผนฯ 12: ยุทธศาสตร์ที่ 7 การพัฒนาโครงสร้างพื้นฐานและระบบโลจิสติกส์</t>
  </si>
  <si>
    <t>โครงข่ายอินเทอร์เน็ตความเร็วสูงให้ครอบคลุมทั่วประเทศ และสร้าง</t>
  </si>
  <si>
    <t>ผู้ประกอบการธุรกิจดิจิทัลรายใหม่เพิ่มขึ้น พัฒนาระบบความมั่นคง</t>
  </si>
  <si>
    <t xml:space="preserve"> กรมประมง</t>
  </si>
  <si>
    <t>ปลอดภัยทางไซเบอร์ให้มีประสิทธิภาพ มาตรฐานสากล รับมือ</t>
  </si>
  <si>
    <t xml:space="preserve"> กรมปศุสัตว์</t>
  </si>
  <si>
    <t>คุกคามทางออนไลน์</t>
  </si>
  <si>
    <t xml:space="preserve"> กรมส่งเสริมการเกษตร</t>
  </si>
  <si>
    <t xml:space="preserve"> กรมส่งเสริมสหกรณ์</t>
  </si>
  <si>
    <t>สารสนเทศและการสื่อสาร (NRI) ดีขึ้น</t>
  </si>
  <si>
    <t xml:space="preserve">5.2 จำนวนหมู่บ้านที่มีอินเทอร์เน็ตความเร็วสูงเข้าถึง เพิ่มขึ้นจากร้อยละ 30 </t>
  </si>
  <si>
    <t>กระทรวงเทคโนโลยีสารสนเทศและการสื่อสาร</t>
  </si>
  <si>
    <t>เป็นมากกว่า ร้อยละ 85</t>
  </si>
  <si>
    <t xml:space="preserve">5.3 จำนวนผู้ประกอบการธุรกิจดิจิทัลเพิ่มขึ้นไม่น้อยกว่า 1,000 ราย </t>
  </si>
  <si>
    <t>5.4 จำนวนหน่วยงานภาครัฐมีระบบความมั่นคงปลอดภัยทางไซเบอร์</t>
  </si>
  <si>
    <t xml:space="preserve">เพิ่มขึ้นจากร้อยละ 47 เป็นมากกว่าร้อยละ 80 </t>
  </si>
  <si>
    <t>เป้าหมายแผนบูรณาการ: 1. เพิ่มขีดความสามารถทางเศรษฐกิจและ</t>
  </si>
  <si>
    <t>สร้างความเท่าเทียมทางสังคมด้วยเทคโนโลยีดิจิทัล</t>
  </si>
  <si>
    <t>ในการแข่งขันของประเทศด้านโครงสร้างพื้นฐานและด้านสังคมดีขึ้น</t>
  </si>
  <si>
    <t>ไม่น้อยกว่า 2 อันดับ (ตามการจัดอันดับ Network Readiness Index : NRI)</t>
  </si>
  <si>
    <t xml:space="preserve"> กรมการปกครอง</t>
  </si>
  <si>
    <t>แนวทางแผนบูรณาการ: 1.1.1 พัฒนาโครงสร้างพื้นฐานเพื่อเพิ่ม</t>
  </si>
  <si>
    <t xml:space="preserve"> กรมที่ดิน</t>
  </si>
  <si>
    <t>โอกาสในการเข้าถึงและใช้ประโยชน์จากเทคโนโลยีและบริการดิจิทัลเพื่อ</t>
  </si>
  <si>
    <t>ยกระดับคุณภาพชีวิต</t>
  </si>
  <si>
    <t>บริการอินเทอร์เน็ตเข้าถึงด้วยความเร็วเฉลี่ยไม่ต่ำกว่า 10 Mbps</t>
  </si>
  <si>
    <t>ฐานข้อมูล/สื่อในรูปแบบดิจิทัลเพื่อให้บริการประชาชน</t>
  </si>
  <si>
    <t>และภาคธุรกิจไม่น้อยกว่า 17 หน่วยงาน</t>
  </si>
  <si>
    <t>แนวทางแผนบูรณาการ: 1.1.2 ปรับเปลี่ยนคุณภาพกระบวนการ</t>
  </si>
  <si>
    <t>ทำงาน/บริการภาครัฐสู่ระบบดิจิทัลอย่างมีประสิทธิภาพและมั่นคง</t>
  </si>
  <si>
    <t>ปลอดภัย</t>
  </si>
  <si>
    <t>อิเล็กทรอนิกส์ภาครัฐที่มีการเชื่อมโยงและบูรณาการข้อมูล</t>
  </si>
  <si>
    <t xml:space="preserve">ข้ามหน่วยงานไม่น้อยกว่า 12 ระบบบริการและมีการเปิดเผยชุดข้อมูล </t>
  </si>
  <si>
    <t xml:space="preserve"> (open data) เพิ่มขึ้น</t>
  </si>
  <si>
    <t>อิเล็กทรอนิกส์ผ่านช่องทางศูนย์กลางบริการภาครัฐอย่างน้อย 17 บริการ</t>
  </si>
  <si>
    <t>ระดับกรมที่มีการรักษาความมั่นคงปลอดภัยและรับมือจากภัยคุกคาม</t>
  </si>
  <si>
    <t>ทางไซเบอร์ไม่น้อยกว่า 80 หน่วยงาน</t>
  </si>
  <si>
    <t>แนวทางแผนบูรณาการ: 1.1.3   ให้ความรู้และเพิ่มทักษะด้าน</t>
  </si>
  <si>
    <t>เทคโนโลยีดิจิทัลให้แก่ประชาชนและผู้ทำงานทุกสาขาอาชีพเพื่อ</t>
  </si>
  <si>
    <t>ขับเคลื่อนเศรษฐกิจด้วยเทคโนโลยีดิจิทัล</t>
  </si>
  <si>
    <t>บุคลากรด้านดิจิทัลทั้งประเทศไม่น้อยกว่า 25,000 คน</t>
  </si>
  <si>
    <t xml:space="preserve">ได้รับความรู้และใช้ประโยชน์จากเทคโนโลยีดิจิทัล </t>
  </si>
  <si>
    <t>แนวทางแผนบูรณาการ: 1.1.4 เพิ่มขีดความสามารถในการแข่งขัน</t>
  </si>
  <si>
    <t>ในเชิงดิจิทัลและสร้างความเชื่อมั่นในการใช้เทคโนโลยีในการดำเนินธุรกิจ</t>
  </si>
  <si>
    <t>ทั้งในประเทศและต่างประเทศ</t>
  </si>
  <si>
    <t>วิสาหกิจชุมชน รวมทั้ง Social Business ที่มีการนำเทคโนโลยีดิจิทัล</t>
  </si>
  <si>
    <t xml:space="preserve">มาใช้ในการประกอบการทำธุรกิจเพิ่มขึ้นไม่น้อยกว่า 15,000 คน </t>
  </si>
  <si>
    <t>ขายผ่านอิเล็กทรอนิกส์ (e-Commerce) เพิ่มขึ้นไม่น้อยกว่าร้อยละ 2</t>
  </si>
  <si>
    <t>24. แผนงานบูรณาการส่งเสริมการกระจายอำนาจให้แก่องค์กรปกครองส่วนท้องถิ่น</t>
  </si>
  <si>
    <t>การป้องกันการทุจริต ประพฤติมิชอบ และธรรมาภิบาลในสังคมไทย</t>
  </si>
  <si>
    <t>สำนักงานปลัดสำนักนายกรัฐมนตรี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</si>
  <si>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2 เพิ่มประสิทธิภาพการบริหารจัดการที่ดี
</t>
    </r>
  </si>
  <si>
    <t>ขององค์กรปกครองส่วนท้องถิ่น</t>
  </si>
  <si>
    <t>สำนักงานนโยบายและแผนทรัพยากรธรรมชาติและสิ่งแวดล้อม</t>
  </si>
  <si>
    <r>
      <rPr>
        <b/>
        <sz val="16"/>
        <color theme="1"/>
        <rFont val="TH SarabunPSK"/>
        <family val="2"/>
      </rPr>
      <t>ตัวชี้วัดเป้าหมายแผนฯ 12</t>
    </r>
    <r>
      <rPr>
        <sz val="16"/>
        <color theme="1"/>
        <rFont val="TH SarabunPSK"/>
        <family val="2"/>
      </rPr>
      <t xml:space="preserve">: 2.1 สัดส่วนองค์กรปกครองส่วนท้องถิ่น ในแต่ละ
</t>
    </r>
  </si>
  <si>
    <t>ประเภท ที่ได้รับรางวัลการบริหารจัดการที่ดีต่อองค์กรปกครองส่วนท้องถิ่น</t>
  </si>
  <si>
    <t>ทั้งหมด</t>
  </si>
  <si>
    <t>กรุงเทพมหานคร</t>
  </si>
  <si>
    <t>เมืองพัทยา</t>
  </si>
  <si>
    <t>หลักในการจัดบริการสาธารณะในระดับพื้นที่ (Area)</t>
  </si>
  <si>
    <r>
      <rPr>
        <b/>
        <sz val="16"/>
        <color theme="1"/>
        <rFont val="TH SarabunPSK"/>
        <family val="2"/>
      </rPr>
      <t>ตัวชี้วัดเป้าหมายแผนบูรณาการ</t>
    </r>
    <r>
      <rPr>
        <sz val="16"/>
        <color theme="1"/>
        <rFont val="TH SarabunPSK"/>
        <family val="2"/>
      </rPr>
      <t>: 1.1 ร้อยละ 75 ขององค์กรปกครอง</t>
    </r>
  </si>
  <si>
    <t>ส่วนท้องถิ่นผ่านเกณฑ์ การประเมินประสิทธิภาพการจัดบริการสาธารณะ</t>
  </si>
  <si>
    <t xml:space="preserve">(Local Performance Assessment : LPA) </t>
  </si>
  <si>
    <r>
      <rPr>
        <b/>
        <sz val="16"/>
        <color theme="1"/>
        <rFont val="TH SarabunPSK"/>
        <family val="2"/>
      </rPr>
      <t>แนวทางแผนบูรณาการ</t>
    </r>
    <r>
      <rPr>
        <sz val="16"/>
        <color theme="1"/>
        <rFont val="TH SarabunPSK"/>
        <family val="2"/>
      </rPr>
      <t>: 1.1.1 การจัดบริการสาธารณะ</t>
    </r>
  </si>
  <si>
    <t>ด้านการศึกษา</t>
  </si>
  <si>
    <r>
      <rPr>
        <b/>
        <sz val="16"/>
        <color theme="1"/>
        <rFont val="TH SarabunPSK"/>
        <family val="2"/>
      </rPr>
      <t>ตัวชี้วัดแนวทางแผนบูรณาการ</t>
    </r>
    <r>
      <rPr>
        <sz val="16"/>
        <color theme="1"/>
        <rFont val="TH SarabunPSK"/>
        <family val="2"/>
      </rPr>
      <t>: 1.1.1.1 ร้อยละ 80 ของกลุ่มเป้าหมาย</t>
    </r>
  </si>
  <si>
    <t>มีความพึงพอใจต่อการบริการ</t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</si>
  <si>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1.1.2 การจัดบริการสาธารณะ</t>
    </r>
  </si>
  <si>
    <t>ด้านโครงสร้างพื้นฐาน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</si>
  <si>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1.1.2.1 ร้อยละ 80 ของกลุ่มเป้าหมาย</t>
    </r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</si>
  <si>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1.1.3 การจัดบริการสาธารณะ</t>
    </r>
  </si>
  <si>
    <t>ด้านสังคม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</si>
  <si>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1.1.3.1 ร้อยละ 80 ของกลุ่มเป้าหมาย</t>
    </r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</si>
  <si>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1.1.4 การจัดบริการสาธารณะ</t>
    </r>
  </si>
  <si>
    <t>ด้านสิ่งแวดล้อม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</si>
  <si>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1.1.4.1 ร้อยละ 80 ของกลุ่มเป้าหมาย</t>
    </r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</si>
  <si>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1.1.5 การจัดบริการสาธารณะ</t>
    </r>
  </si>
  <si>
    <t>ด้านบริหารจัดการ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</si>
  <si>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1.1.5.1 ร้อยละ 80 ของกลุ่มเป้าหมาย</t>
    </r>
  </si>
  <si>
    <t>15. แผนงานบูรณาการการจัดการปัญหาที่ดินทำกิน</t>
  </si>
  <si>
    <t>เพื่อการพัฒนาอย่างยั่งยืน</t>
  </si>
  <si>
    <t xml:space="preserve"> สำนักงานคณะกรรมการพัฒนาการเศรษฐกิจและสังคมแห่งชาติ</t>
  </si>
  <si>
    <t>กระทรวงการคลัง</t>
  </si>
  <si>
    <t>ธรรมชาติเพิ่มพื้นที่ป่าไม้เพื่อการอนุรักษ์ ป่าเศรษฐกิจ และป่าชายเลน</t>
  </si>
  <si>
    <t xml:space="preserve"> กรมธนารักษ์</t>
  </si>
  <si>
    <t>ลดการสูญเสียความหลากหลายทางชีวภาพ แก้ไขปัญหาการบุกรุกที่ดิน</t>
  </si>
  <si>
    <t>ของรัฐ และจัดที่ดินทำกินให้ผู้ยากไร้โดยให้สิทธิร่วม</t>
  </si>
  <si>
    <t xml:space="preserve"> กรมพัฒนาสังคมและสวัสดิการ</t>
  </si>
  <si>
    <t>One Map) ที่แล้วเสร็จมีการประกาศใช้ และจำนวนพื้นที่จัดที่ดินทำกิน</t>
  </si>
  <si>
    <t>ให้ชุมชน</t>
  </si>
  <si>
    <t xml:space="preserve"> กรมพัฒนาที่ดิน</t>
  </si>
  <si>
    <t>แข่งขันได้อย่างยั่งยืน</t>
  </si>
  <si>
    <t>2. การสร้างความเข้มแข็งให้เศรษฐกิจรายสาขา</t>
  </si>
  <si>
    <t xml:space="preserve"> กรมหม่อนไหม</t>
  </si>
  <si>
    <t>ทางการเกษตรเพิ่มขึ้น พื้นที่เกษตรกรรมยั่งยืนเพิ่มขึ้นต่อเนื่อง</t>
  </si>
  <si>
    <t xml:space="preserve"> สำนักงานการปฏิรูปที่ดินเพื่อเกษตรกรรม</t>
  </si>
  <si>
    <t>เพิ่มขึ้นเป็น 59,460 บาทต่อครัวเรือน ใน ปี 2564</t>
  </si>
  <si>
    <t xml:space="preserve"> กรมทรัพยากรทางทะเลและชายฝั่ง</t>
  </si>
  <si>
    <t>2.2.2 (2) พื้นที่การทำเกษตรกรรมยั่งยืนเพิ่มขึ้นเป็น 5,000,000 ไร่ ในปี 2564</t>
  </si>
  <si>
    <t xml:space="preserve"> กรมป่าไม้</t>
  </si>
  <si>
    <t>เป้าหมายแผนบูรณาการ: 1. การจัดหาที่ดิน</t>
  </si>
  <si>
    <t xml:space="preserve"> สำนักงานนโยบายและแผนทรัพยากรธรรมชาติและสิ่งแวดล้อม</t>
  </si>
  <si>
    <t xml:space="preserve">ยากไร้ 104 พื้นที่ 50 จังหวัด 314,801 ไร่ </t>
  </si>
  <si>
    <t>และแผนที่ขอบเขตที่ดินที่จะจัดให้แก่ผู้ยากไร้ที่ไม่มีที่ดินทำกินและ</t>
  </si>
  <si>
    <t>ที่อยู่อาศัย พร้อมด้วยรายชื่อผู้ครอบครอง</t>
  </si>
  <si>
    <t>ให้ผู้ยากไร้ 104 พื้นที่ 50 จังหวัด 314,801 ไร่</t>
  </si>
  <si>
    <t>เป้าหมายแผนบูรณาการ: 2. การจัดที่ดิน</t>
  </si>
  <si>
    <t xml:space="preserve">ที่ดิน 11,310 ราย 35 พื้นที่ 30 จังหวัด 102,427ไร่ </t>
  </si>
  <si>
    <t>ข้อมูลผู้ยากไร้ที่ไม่มีที่ดินทำกินและที่อยู่อาศัย และกำหนด</t>
  </si>
  <si>
    <t>หลักเกณฑ์การจัดที่ดินและจัดที่ดินให้แก่ผู้ยากไร้ที่ไม่มีที่ดินทำกิน</t>
  </si>
  <si>
    <t>และที่อยู่อาศัย</t>
  </si>
  <si>
    <t xml:space="preserve">การจัดที่กิน 11,310 ราย 35 พื้นที่ 30 จังหวัด 102,427ไร่ </t>
  </si>
  <si>
    <t>เป้าหมายแผนบูรณาการ: 3. การส่งเสริมและพัฒนาอาชีพ</t>
  </si>
  <si>
    <t>ส่งเสริมและพัฒนาอาชีพ 11,310 ราย 35 พื้นที่ 30 จังหวัด 102,427 ไร่</t>
  </si>
  <si>
    <t>พัฒนาระบบสาธารณูปโภค พัฒนาคุณภาพชีวิตและสร้างรายได้ใน</t>
  </si>
  <si>
    <t>รูปแบบสหกรณ์หรือรูปแบบอื่นที่เหมาะสม</t>
  </si>
  <si>
    <t xml:space="preserve">การส่งเสริมและพัฒนาอาชีพ 11,310 ราย 35 พื้นที่ 30 จังหวัด </t>
  </si>
  <si>
    <t>102,427 ไร่</t>
  </si>
  <si>
    <t>เป้าหมายแผนบูรณาการ: 4. งานอำนวยการ</t>
  </si>
  <si>
    <t>การจัดหาที่ดิน การจัดที่ดิน และการส่งเสริมและพัฒนาอาชีพเป็นไป</t>
  </si>
  <si>
    <t>อย่างมีประสิทธิภาพ</t>
  </si>
  <si>
    <t>จัดหาที่ดิน การจัดที่ดิน และการส่งเสริมและพัฒนาอาชีพเป็นไป</t>
  </si>
  <si>
    <t>ในการจัดหาที่ดิน การจัดที่ดิน และการส่งเสริมและพัฒนาอาชีพ</t>
  </si>
  <si>
    <t>เป็นไปอย่างมีประสิทธิภาพ</t>
  </si>
  <si>
    <t>22. แผนงานบูรณาการปฏิรูปกฎหมายและพัฒนากระบวนการยุติธรรม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</si>
  <si>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6 การบริหารจัดการภาครัฐ การป้องกัน
</t>
    </r>
  </si>
  <si>
    <t>การทุจริตประพฤติมิชอบ และธรรมาภิบาลในสังคมไทย</t>
  </si>
  <si>
    <t>สำนักงานคณะกรรมการกฤษฎีกา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</si>
  <si>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ลดจำนวนการดำเนินคดีกับผู้มิได้กระทำความผิด
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</si>
  <si>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4.1 จำนวนคดีที่รัฐดำเนินคดีกับผู้
</t>
    </r>
  </si>
  <si>
    <t>มิได้กระทำความผิดซึ่งต้องชดเชยความเสียหายลดลง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</si>
  <si>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การให้บริการประชาชน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</si>
  <si>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ประชาชนมีความพึงพอใจ</t>
    </r>
  </si>
  <si>
    <t>ในการให้บริการของหน่วยงานในกระบวนการยุติธรรม ร้อยละ 80</t>
  </si>
  <si>
    <t>กรมคุ้มครองสิทธิและเสรีภาพ</t>
  </si>
  <si>
    <t>ของหน่วยงานภาครัฐ</t>
  </si>
  <si>
    <t>กรมบังคับคดี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</si>
  <si>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ประกันคุณภาพการให้บริการ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</si>
  <si>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ระดับความสำเร็จ</t>
    </r>
  </si>
  <si>
    <t>ของการพัฒนาประสิทธิภาพระบบการให้บริการของหน่วยงานภาครัฐ</t>
  </si>
  <si>
    <t>สำนักงานกิจการยุติธรรม</t>
  </si>
  <si>
    <r>
      <t xml:space="preserve">แนวทางแผนบูรณาการ: </t>
    </r>
    <r>
      <rPr>
        <sz val="16"/>
        <rFont val="TH SarabunPSK"/>
        <family val="2"/>
      </rPr>
      <t>1.1.2 พัฒนาระบบแก้ไขฟื้นฟูผู้กระทำผิด</t>
    </r>
  </si>
  <si>
    <t>สถาบันนิติวิทยาศาสตร์</t>
  </si>
  <si>
    <t>และการช่วยเหลือดูแลผู้พ้นโทษ</t>
  </si>
  <si>
    <t>สถาบันอนุญาโตตุลาการ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</si>
  <si>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ระดับความสำเร็จของ</t>
    </r>
  </si>
  <si>
    <t>สถาบันเพื่อการยุติธรรมแห่งประเทศไทย (องค์การมหาชน)</t>
  </si>
  <si>
    <t>การพัฒนาประสิทธิภาพระบบแก้ไขฟื้นฟูผู้กระทำผิดและการ</t>
  </si>
  <si>
    <t>ส่วนราชการไม่สังกัดสำนักนายกรัฐมนตรี กระทรวง 
หรือทบวง</t>
  </si>
  <si>
    <t>ช่วยเหลือดูแลผู้พ้นโทษ</t>
  </si>
  <si>
    <r>
      <t xml:space="preserve">แนวทางแผนบูรณาการ: </t>
    </r>
    <r>
      <rPr>
        <sz val="16"/>
        <rFont val="TH SarabunPSK"/>
        <family val="2"/>
      </rPr>
      <t>1.1.3 พัฒนาระบบการป้องกัน</t>
    </r>
  </si>
  <si>
    <t>อาชญากรรมให้มีประสิทธิภาพ</t>
  </si>
  <si>
    <t>สำนักงานศาลปกครอง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</si>
  <si>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1.1.3.1 ระดับความสำเร็จของ</t>
    </r>
  </si>
  <si>
    <t>การพัฒนาประสิทธิภาพระบบการป้องกันอาชญากรรม</t>
  </si>
  <si>
    <t>สำนักงานอัยการสูงสุด</t>
  </si>
  <si>
    <r>
      <t xml:space="preserve">เป้าหมายแผนบูรณาการ: </t>
    </r>
    <r>
      <rPr>
        <sz val="16"/>
        <rFont val="TH SarabunPSK"/>
        <family val="2"/>
      </rPr>
      <t>2 การพัฒนา ปรับปรุง และบังคับใช้</t>
    </r>
  </si>
  <si>
    <t>กฎหมายอย่างเสมอภาคและเป็นธรรม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</si>
  <si>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ประชาชนมีความรู้ ความ</t>
    </r>
  </si>
  <si>
    <t>เข้าใจ เชื่อมั่นในการทำงานของเจ้าหน้าที่รัฐ ร้อยละ 80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</si>
  <si>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 เผยแพร่ความรู้ ความเข้าใจ</t>
    </r>
  </si>
  <si>
    <t>กฎหมาย และกระบวนการยุติธรรมให้แก่ประชาชน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</si>
  <si>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จำนวนกลุ่มเป้าหมายที่ได้รับ</t>
    </r>
  </si>
  <si>
    <t>การเสริมสร้างความรู้ ความเข้าใจด้านกฎหมารย 2,300 คน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</si>
  <si>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2.1.2 พัฒนา ปรับปรุง และบังคับใช้</t>
    </r>
  </si>
  <si>
    <t>กฎหมายให้มีประสิทธิภาพ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</si>
  <si>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จำนวนกลุ่มเป้าหมาย</t>
    </r>
  </si>
  <si>
    <t>ที่เข้าร่วมกิจกรรมโครงการที่เกี่ยวกับการบังคับใช้กฎหมาย 450 คน</t>
  </si>
  <si>
    <r>
      <t xml:space="preserve">เป้าหมายแผนบูรณาการ: </t>
    </r>
    <r>
      <rPr>
        <sz val="16"/>
        <rFont val="TH SarabunPSK"/>
        <family val="2"/>
      </rPr>
      <t>3 การส่งเสริมกระบวนการยุติธรรม</t>
    </r>
  </si>
  <si>
    <t>ทางเลือก ร้อยละ 80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</si>
  <si>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ประชาชน</t>
    </r>
  </si>
  <si>
    <t>มีความเข้าใจในกระบวนการยุติธรรมทางเลือกร้อยละ 80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</si>
  <si>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3.1.1พัฒนาระบบกระบวนการยุติธรรม</t>
    </r>
  </si>
  <si>
    <t>ทางเลือกให้มีประสิทธิภาพ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</si>
  <si>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จำนวนผู้เข้าร่วม</t>
    </r>
  </si>
  <si>
    <t>กิจกรรมพัฒนาองค์ความรู้ด้านกระบวนการยุติธรรมทางเลือก</t>
  </si>
  <si>
    <t>11,530 คน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</si>
  <si>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3.1.1.2 จำนวนข้อเสนอเพื่อพัฒนา</t>
    </r>
  </si>
  <si>
    <t>กระบวนการยุติธรรมทางเลือกอย่างน้อย 1 ข้อเสนอ</t>
  </si>
  <si>
    <t xml:space="preserve">17. แผนงานบูรณาการสร้างความเสมอภาคเพื่อรองรับสังคมผู้สูงอายุ </t>
  </si>
  <si>
    <t>กรมกิจการผู้สูงอายุ</t>
  </si>
  <si>
    <t>กรมส่งเสริมและพัฒนาคุณภาพชีวิตคนพิการ</t>
  </si>
  <si>
    <t>เพิ่มมากขึ้น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</si>
  <si>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การสร้างความมั่นคงและการลดความ</t>
    </r>
  </si>
  <si>
    <t>สำนักงานปลัดกระทรวงคมนาคม</t>
  </si>
  <si>
    <t>เหลื่อมล้ำทางเศรษฐกิจและสังคม</t>
  </si>
  <si>
    <t>สำนักงานนโยบายและแผนการขนส่งและจราจร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</si>
  <si>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ผู้สูงอายุเข้าถึงระบบบริการทาง</t>
    </r>
  </si>
  <si>
    <t>สังคมในชุมชนจำนวน 90,000 คน และมีจำนวนประชากรที่อยู่ในกลุ่ม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</si>
  <si>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สร้างความตระหนักและพัฒนาระบบ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</si>
  <si>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จำนวนประชาชนที่ตระหนักและ</t>
    </r>
  </si>
  <si>
    <t>สำนักงานพัฒนาวิทยาศาสตร์และเทคโนโลยีแห่งชาติ</t>
  </si>
  <si>
    <t>เตรียมการเพื่อรองรับสังคมผู้สูงอายุ จำนวน 200,000 คน</t>
  </si>
  <si>
    <t>ศูนย์ความเป็นเลิศด้านชีววิทยาศาสตร์ (องค์การมหาชน)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</si>
  <si>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1.1.1.2 มีฐานข้อมูลผู้สูงอายุที่สามารถ</t>
    </r>
  </si>
  <si>
    <t>เชื่อมโยงบูรณาการระหว่างหน่วยงานภายนอก</t>
  </si>
  <si>
    <r>
      <t xml:space="preserve">แนวทางแผนบูรณาการ: </t>
    </r>
    <r>
      <rPr>
        <sz val="16"/>
        <rFont val="TH SarabunPSK"/>
        <family val="2"/>
      </rPr>
      <t>1.1.2 การส่งเสริมการมีงานทำในผู้สูงอายุ</t>
    </r>
  </si>
  <si>
    <t>กรมอนามัย</t>
  </si>
  <si>
    <t>และส่งเสริมการออม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</si>
  <si>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ผู้สูงอายุมีโอกาสมีงานทำ</t>
    </r>
  </si>
  <si>
    <t xml:space="preserve"> กองทุนและเงินทุนหมุนเวียน</t>
  </si>
  <si>
    <t>จำนวน 7,880 คน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</si>
  <si>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1.1.2.2 มีจำนวนสมาชิกกองทุน</t>
    </r>
  </si>
  <si>
    <t xml:space="preserve">จำนวน 1,500,000 คน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</si>
  <si>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มีนวัตกรรมและเทคโนโลยีทางการแพทย์</t>
    </r>
  </si>
  <si>
    <t>ที่ช่วยลดค่าใช้จ่ายในการนำเข้าเครื่องมือแพทย์และจำนวนผู้สูงอายุได้รับ</t>
  </si>
  <si>
    <t>การดูแลไม่น้อยกว่า 139,200 คน และคุ้มครองไม่น้อยกว่า 19,040 คน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</si>
  <si>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พัฒนานวัตกรรมและเทคโนโลยีการดูแล</t>
    </r>
  </si>
  <si>
    <t>ผู้สูงอายุระยะยาว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</si>
  <si>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จำนวนนวัตกรรมและเทคโนโลยี</t>
    </r>
  </si>
  <si>
    <t>ทางการแพทย์ในการดูแลผู้สูงอายุที่สามารถพัฒนาเป็นต้นแบบในการให้</t>
  </si>
  <si>
    <t>บริการ 9 เรื่อง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</si>
  <si>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2.1.2 พัฒนาระบบการดูแลผู้สูงอายุระยะยาว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</si>
  <si>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จำนวนผู้ดูแลที่ได้รับพัฒนาและ</t>
    </r>
  </si>
  <si>
    <t>ดูแลผู้สูงอายุ 17,400 คน (5,000 ตำบล)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</si>
  <si>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2.1.3.1 จำนวนพื้นที่ที่มีการจัดทำระบบ </t>
    </r>
  </si>
  <si>
    <t>การคุ้มครองทางสังคม 952 แห่ง (3,808 คน)</t>
  </si>
  <si>
    <r>
      <t xml:space="preserve">เป้าหมายแผนบูรณาการ: </t>
    </r>
    <r>
      <rPr>
        <sz val="16"/>
        <rFont val="TH SarabunPSK"/>
        <family val="2"/>
      </rPr>
      <t>3 การสร้างสภาพแวดล้อมที่เอื้อต่อการดำรงชีวิต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</si>
  <si>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3.1 มีพื้นที่ที่มีการจัดสภาพแวดล้อมและ </t>
    </r>
  </si>
  <si>
    <t>สิ่งอำนวยความสะดวกที่เอื้อต่อการดำรงชีวิตเพื่อคนทุกวัยไม่น้อยกว่า</t>
  </si>
  <si>
    <t>2,654 แห่ง และมีมาตรฐานโครงสร้างพื้นฐานและสิ่งอำนวยความสะดวก</t>
  </si>
  <si>
    <t>สำหรับการให้บริการขนส่ง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</si>
  <si>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 การปรับสภาพแวดล้อมที่เอื้อต่อการดำรง</t>
    </r>
  </si>
  <si>
    <t>ชีวิตในสังคมสูงวัย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</si>
  <si>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จำนวนพื้นที่ที่มีส่วนร่วมในการ</t>
    </r>
  </si>
  <si>
    <t xml:space="preserve">จัดสภาพแวดล้อมและจัดสิ่งอำนวยความสะดวกที่เอื้อต่อคนทุกวัย </t>
  </si>
  <si>
    <t>จำนวน 2,645 แห่ง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</si>
  <si>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3.1.1.2 มีมาตรฐานในโครงการพื้นฐาน </t>
    </r>
  </si>
  <si>
    <t>และผู้สูงอายุ 2 เรื่อง</t>
  </si>
  <si>
    <t>25. แผนงานบูรณาการส่งเสริมการพัฒนาจังหวัดและกลุ่มแบบบูรณาการ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</si>
  <si>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 9  การพัฒนาภาค เมือง และพื้นที่
</t>
    </r>
  </si>
  <si>
    <t>จังหวัดและกลุ่มจังหวัด</t>
  </si>
  <si>
    <t>เศรษฐกิจ</t>
  </si>
  <si>
    <t>จังหวัดนนทบุรี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</si>
  <si>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เพิ่มจำนวนเมืองศูนย์กลางของจังหวัดเป็น</t>
    </r>
  </si>
  <si>
    <t>จังหวัดปทุมธานี</t>
  </si>
  <si>
    <t>เมืองน่าอยู่สำหรับคนทุกกลุ่มในสังคม</t>
  </si>
  <si>
    <t>จังหวัดพระนครศรีอยุธยา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</si>
  <si>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2.1 เมืองศูนย์กลางของจังหวัดที่ได้รับ
</t>
    </r>
  </si>
  <si>
    <t>จังหวัดสระบุรี</t>
  </si>
  <si>
    <t>พัฒนาเป็นเมืองน่าอยู่เพิ่มขึ้น</t>
  </si>
  <si>
    <t>จังหวัดชัยนาท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</si>
  <si>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พื้นที่ภูมิภาคและพื้นที่เศรษฐกิจ</t>
    </r>
  </si>
  <si>
    <t>จังหวัดลพบุรี</t>
  </si>
  <si>
    <t>มีขีดความสามารถในการแข่งขัน</t>
  </si>
  <si>
    <t>จังหวัดสิงห์บุรี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</si>
  <si>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ขนาดเศรษฐกิจกลุ่มจังหวัด</t>
    </r>
  </si>
  <si>
    <t>จังหวัดอ่างทอง</t>
  </si>
  <si>
    <t xml:space="preserve">เพิ่มขึ้น (%) </t>
  </si>
  <si>
    <t>จังหวัดฉะเชิงเทรา</t>
  </si>
  <si>
    <t xml:space="preserve">1.2 ขนาดเศรษฐกิจภาคเกษตรเพิ่มขึ้น (%) </t>
  </si>
  <si>
    <t>จังหวัดปราจีนบุรี</t>
  </si>
  <si>
    <t xml:space="preserve">1.3 ขนาดเศรษฐกิจสาขาอุตสาหกรรมและเหมืองแร่เพิ่มขึ้น (%) </t>
  </si>
  <si>
    <t>จังหวัดสระแก้ว</t>
  </si>
  <si>
    <t xml:space="preserve">1.4 อัตราขยายตัวมูลค่าผลิตภัณฑ์กลุ่มจังหวัดเพิ่มขึ้น (%) </t>
  </si>
  <si>
    <t>จังหวัดนครนายก</t>
  </si>
  <si>
    <t xml:space="preserve">1.5 อัตราขยายตัวภาคเกษตรเพิ่มขึ้น (%) </t>
  </si>
  <si>
    <t>จังหวัดสมุทรปราการ</t>
  </si>
  <si>
    <t xml:space="preserve">1.6 อัตราขยายตัวสาขาอุตสาหกรรมและเหมืองแร่เพิ่มขึ้น (%) </t>
  </si>
  <si>
    <t>จังหวัดกาญจนบุรี</t>
  </si>
  <si>
    <t xml:space="preserve">1.7 มูลค่าผลิตภัณฑ์กลุ่มจังหวัดเฉลี่ยต่อตัวเพิ่มขึ้น (%) </t>
  </si>
  <si>
    <t>จังหวัดนครปฐม</t>
  </si>
  <si>
    <t>1.8 ผลิตภาพแรงงานเพิ่มขึ้น (%)</t>
  </si>
  <si>
    <t>จังหวัดราชบุรี</t>
  </si>
  <si>
    <t>1.9 อัตราการขยายตัวของผลิตภาพแรงงานเพิ่มขึ้น (%)</t>
  </si>
  <si>
    <t>จังหวัดสุพรรณบุรี</t>
  </si>
  <si>
    <t>1.10 อัตราการว่างงานลดลงไม่น้อยกว่า (%)</t>
  </si>
  <si>
    <t>จังหวัดประจวบคีรีขันธ์</t>
  </si>
  <si>
    <t>1.11 รายได้การท่องเที่ยวเพิ่มขึ้น (%)</t>
  </si>
  <si>
    <t>จังหวัดเพชรบุรี</t>
  </si>
  <si>
    <t>1.12 อัตราการขยายตัวรายได้ท่องเที่ยวเพิ่มขึ้น (%)</t>
  </si>
  <si>
    <t>จังหวัดสมุทรสาคร</t>
  </si>
  <si>
    <t>1.13 อัตราการเปลี่ยนแปลง Per Cap. ในจังหวัดเพิ่มขึ้น (%)</t>
  </si>
  <si>
    <t>จังหวัดสมุทรสงคราม</t>
  </si>
  <si>
    <t>1.14 สัดส่วนหนี้เฉลี่ยต่อ Per Cap. (เท่า)</t>
  </si>
  <si>
    <t>จังหวัดชุมพร</t>
  </si>
  <si>
    <t xml:space="preserve">1.15 สัดส่วนการออมเฉลี่ยต่อ Per Cap. (%) </t>
  </si>
  <si>
    <t>จังหวัดสุราษฎร์ธานี</t>
  </si>
  <si>
    <t>1.16 อัตราการขยายตัวของมูลค่าการค้าชายแดนเพิ่มขึ้น (%)</t>
  </si>
  <si>
    <t>จังหวัดนครศรีธรรมราช</t>
  </si>
  <si>
    <t>1.17 สัดส่วนมูลค่าการค้าชายแดนต่อ GPP (%)</t>
  </si>
  <si>
    <t>จังหวัดพัทลุง</t>
  </si>
  <si>
    <t>1.18 ร้อยละของประชากรที่อยู่ใต้เส้นความยากจนลดลงไม่น้อยกว่า (%)</t>
  </si>
  <si>
    <t>จังหวัดระนอง</t>
  </si>
  <si>
    <t>1.19 Gini Coefficient (การกระจายรายได้เพิ่มขึ้น (%))</t>
  </si>
  <si>
    <t>จังหวัดพังงา</t>
  </si>
  <si>
    <t>1.20 ร้อยละผู้อยู่ในระบบประกันสังคมต่อกำลังแรงงานไม่น้อยกว่า (%)</t>
  </si>
  <si>
    <t>จังหวัดภูเก็ต</t>
  </si>
  <si>
    <t>1.21 สัดส่วนประชากรต่อจำนวนแพทย์ลดลง</t>
  </si>
  <si>
    <t>จังหวัดกระบี่</t>
  </si>
  <si>
    <t xml:space="preserve">1.22 จำนวนปีการศึกษาเฉลี่ยประชากรไทยอายุ 15 – 59 ปี  </t>
  </si>
  <si>
    <t>จังหวัดตรัง</t>
  </si>
  <si>
    <t>1.23 ค่าเฉลี่ยคะแนน O – net ม.3 เพิ่มขึ้น (%)</t>
  </si>
  <si>
    <t>จังหวัดสงขลา</t>
  </si>
  <si>
    <t>1.24 อัตราการเปลี่ยนแปลง GPP จังหวัดเพิ่มขึ้น (%)</t>
  </si>
  <si>
    <t>จังหวัดสตูล</t>
  </si>
  <si>
    <t xml:space="preserve">1.25 ร้อยละของสถานพยาบาลได้รับการรับรอง HA ไม่น้อยกว่า (%) </t>
  </si>
  <si>
    <t>จังหวัดปัตตานี</t>
  </si>
  <si>
    <t>1.26 อัตราการเปลี่ยนแปลงของพื้นที่ป่าไม้เพิ่มขึ้น (%)</t>
  </si>
  <si>
    <t>จังหวัดยะลา</t>
  </si>
  <si>
    <t>1.27 ปริมาณขยะในจังหวัดลดลง (ตัน)</t>
  </si>
  <si>
    <t>จังหวัดนราธิวาส</t>
  </si>
  <si>
    <t>1.28 จำนวนวันที่ดัชนีคุณภาพอากาศ (Air Quality Index เกินมาตรฐาน</t>
  </si>
  <si>
    <t>จังหวัดจันทบุรี</t>
  </si>
  <si>
    <t>(วัน/ปี))</t>
  </si>
  <si>
    <t>จังหวัดชลบุรี</t>
  </si>
  <si>
    <t xml:space="preserve">1.29 จำนวนวันที่ PM10 เกินมาตรฐาน (วัน/ปี) </t>
  </si>
  <si>
    <t>จังหวัดระยอง</t>
  </si>
  <si>
    <t>1.30 ร้อยละของครัวเรือนที่เข้าถึงน้ำประปา (%)</t>
  </si>
  <si>
    <t>จังหวัดตราด</t>
  </si>
  <si>
    <t xml:space="preserve">1.31 ร้อยละครัวเรือนที่เข้าถึงไฟฟ้า (%) </t>
  </si>
  <si>
    <t>จังหวัดหนองคาย</t>
  </si>
  <si>
    <t>1.32 ร้อยละภาษีที่ อปท. จัดเก็บได้ต่อรายได้รวมที่ไม่รวมเงิน</t>
  </si>
  <si>
    <t>จังหวัดเลย</t>
  </si>
  <si>
    <t>อุดหนุน และเงินอุดหนุนเฉพาะกิจเพิ่มขึ้น (%)</t>
  </si>
  <si>
    <t>จังหวัดอุดรธานี</t>
  </si>
  <si>
    <t xml:space="preserve">1.33 ความสามารถในการเบิกจ่ายงบจังหวัด (%) </t>
  </si>
  <si>
    <t>จังหวัดหนองบัวลำภู</t>
  </si>
  <si>
    <r>
      <t xml:space="preserve">แนวทางแผนบูรณาการ: </t>
    </r>
    <r>
      <rPr>
        <sz val="16"/>
        <rFont val="TH SarabunPSK"/>
        <family val="2"/>
      </rPr>
      <t>1.1.1 การพัฒนาด้านเศรษฐกิจ</t>
    </r>
  </si>
  <si>
    <t>จังหวัดบึงกาฬ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</si>
  <si>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ร้อยละความสำเร็จ</t>
    </r>
  </si>
  <si>
    <t>จังหวัดนครพนม</t>
  </si>
  <si>
    <t>ของเป้าหมายกลุ่มโครงการพัฒนาด้านเศรษฐกิจ</t>
  </si>
  <si>
    <t>จังหวัดมุกดาหาร</t>
  </si>
  <si>
    <r>
      <t xml:space="preserve">แนวทางแผนบูรณาการ: </t>
    </r>
    <r>
      <rPr>
        <sz val="16"/>
        <rFont val="TH SarabunPSK"/>
        <family val="2"/>
      </rPr>
      <t>1.1.2 การพัฒนาด้านสังคม</t>
    </r>
  </si>
  <si>
    <t>จังหวัดสกลนคร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</si>
  <si>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ร้อยละความสำเร็จ</t>
    </r>
  </si>
  <si>
    <t>จังหวัดร้อยเอ็ด</t>
  </si>
  <si>
    <t>ของเป้าหมายกลุ่มโครงการพัฒนาด้านสังคม</t>
  </si>
  <si>
    <t>จังหวัดขอนแก่น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</si>
  <si>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1.1.3  การบริหารจัดการด้านทรัพยากรธรรมชาติ</t>
    </r>
  </si>
  <si>
    <t>จังหวัดมหาสารคาม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</si>
  <si>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1.1.3.1 ร้อยละความสำเร็จ</t>
    </r>
  </si>
  <si>
    <t>จังหวัดกาฬสินธุ์</t>
  </si>
  <si>
    <t>จังหวัดสุรินทร์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</si>
  <si>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1.1.4  การรักษาความมั่นคงและความสงบ</t>
    </r>
  </si>
  <si>
    <t>จังหวัดนครราชสีมา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</si>
  <si>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1.1.4.1 ร้อยละความสำเร็จของเป้าหมาย</t>
    </r>
  </si>
  <si>
    <t>จังหวัดบุรีรัมย์</t>
  </si>
  <si>
    <t>กลุ่มโครงการรักษาความมั่นคงและความสงบ</t>
  </si>
  <si>
    <t>จังหวัดชัยภูมิ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</si>
  <si>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1.1.5 การบริหารจัดการงบประมาณ</t>
    </r>
  </si>
  <si>
    <t>จังหวัดอำนาจเจริญ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</si>
  <si>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1.1.5.1 ร้อยละความสำเร็จ</t>
    </r>
  </si>
  <si>
    <t>จังหวัดศรีสะเกษ</t>
  </si>
  <si>
    <t>ของเป้าหมายกลุ่มโครงการบริหารจัดการ</t>
  </si>
  <si>
    <t>จังหวัดยโสธร</t>
  </si>
  <si>
    <t>จังหวัดอุบลราชธานี</t>
  </si>
  <si>
    <t>จังหวัดเชียงใหม่</t>
  </si>
  <si>
    <t>จังหวัดแม่ฮ่องสอน</t>
  </si>
  <si>
    <t>จังหวัดลำปาง</t>
  </si>
  <si>
    <t>จังหวัดลำพูน</t>
  </si>
  <si>
    <t>จังหวัดน่าน</t>
  </si>
  <si>
    <t>จังหวัดพะเยา</t>
  </si>
  <si>
    <t>จังหวัดเชียงราย</t>
  </si>
  <si>
    <t>จังหวัดแพร่</t>
  </si>
  <si>
    <t>จังหวัดตาก</t>
  </si>
  <si>
    <t>จังหวัดพิษณุโลก</t>
  </si>
  <si>
    <t>จังหวัดสุโขทัย</t>
  </si>
  <si>
    <t>จังหวัดเพชรบูรณ์</t>
  </si>
  <si>
    <t>จังหวัดอุตรดิตถ์</t>
  </si>
  <si>
    <t>จังหวัดกำแพงเพชร</t>
  </si>
  <si>
    <t>จังหวัดพิจิตร</t>
  </si>
  <si>
    <t>จังหวัดนครสวรรค์</t>
  </si>
  <si>
    <t>จังหวัดอุทัยธานี</t>
  </si>
  <si>
    <t>กลุ่มจังหวัดภาคกลางตอนบน 1</t>
  </si>
  <si>
    <t>กลุ่มจังหวัดภาคกลางตอนบน 2</t>
  </si>
  <si>
    <t>กลุ่มจังหวัดภาคกลางตอนกลาง</t>
  </si>
  <si>
    <t>กลุ่มจังหวัดภาคกลางตอนล่าง 1</t>
  </si>
  <si>
    <t>กลุ่มจังหวัดภาคกลางตอนล่าง 2</t>
  </si>
  <si>
    <t>กลุ่มจังหวัดภาคใต้ฝั่งอ่าวไทย</t>
  </si>
  <si>
    <t>กลุ่มจังหวัดภาคใต้ฝั่งอันดามัน</t>
  </si>
  <si>
    <t>กลุ่มจังหวัดภาคใต้ชายแดน</t>
  </si>
  <si>
    <t>กลุ่มจังหวัดภาคตะวันออก</t>
  </si>
  <si>
    <t>กลุ่มจังหวัดภาคตะวันออกเฉียงเหนือตอนบน 1</t>
  </si>
  <si>
    <t>กลุ่มจังหวัดภาคตะวันออกเฉียงเหนือตอนบน 2</t>
  </si>
  <si>
    <t>กลุ่มจังหวัดภาคตะวันออกเฉียงเหนือตอนกลาง</t>
  </si>
  <si>
    <t>กลุ่มจังหวัดภาคตะวันออกเฉียงเหนือตอนล่าง 1</t>
  </si>
  <si>
    <t>กลุ่มจังหวัดภาคตะวันออกเฉียงเหนือตอนล่าง 2</t>
  </si>
  <si>
    <t>กลุ่มจังหวัดภาคเหนือตอนบน 1</t>
  </si>
  <si>
    <t>กลุ่มจังหวัดภาคเหนือตอนบน 2</t>
  </si>
  <si>
    <t>กลุ่มจังหวัดภาคเหนือตอนล่าง 1</t>
  </si>
  <si>
    <t>กลุ่มจังหวัดภาคเหนือตอนล่าง 2</t>
  </si>
  <si>
    <t>10. แผนงานบูรณาการส่งเสริมการวิจัยและพัฒนา</t>
  </si>
  <si>
    <t>แผนฯ 12: ยุทธศาสตร์ที่ 8 การพัฒนาวิทยาศาสตร์ เทคโนโลยี วิจัยและ</t>
  </si>
  <si>
    <t>นวัตกรรม</t>
  </si>
  <si>
    <t xml:space="preserve">ประเทศ </t>
  </si>
  <si>
    <t>พัฒนาเพิ่มสู่ร้อยละ 1.5 ของผลิตภัณฑ์มวลรวมในประเทศ  1.2 สัดส่วนการ</t>
  </si>
  <si>
    <t>ลงทุนวิจัยและพัฒนาของภาคเอกชนต่อภาครัฐ เพิ่มเป็น 70:30  1.3 สัดส่วน</t>
  </si>
  <si>
    <t>การลงทุนวิจัยและพัฒนาในอุตสาหกรรมยุทธศาสตร์และเป้าหมายของ</t>
  </si>
  <si>
    <t>ประเทศ : งานวิจัยพื้นฐานเพื่อสร้าง/สะสมองค์ความรู้ : ระบบโครงสร้าง</t>
  </si>
  <si>
    <t>พื้นฐาน บุคลากร และระบบมาตรฐาน เพิ่มเป็น 55 : 25 : 20</t>
  </si>
  <si>
    <t>และ 1.4 จำนวนบุคลากรด้านการวิจัยและพัฒนาเพิ่มเป็น 25 คนต่อ</t>
  </si>
  <si>
    <t>ประชากร 10,000 คน</t>
  </si>
  <si>
    <t>เป้าหมายแผนบูรณาการ: 1. วิจัยและพัฒนามุ่งตอบสนองภาคการ</t>
  </si>
  <si>
    <t>ผลิตสาขายุทธศาสตร์และแก้ไขปัญหาสำคัญของประเทศ</t>
  </si>
  <si>
    <t>เชิงพาณิชย์ไม่น้อยกว่าร้อยละ 30 ของโครงการวิจัยที่แล้วเสร็จ</t>
  </si>
  <si>
    <t>Cluster / 10 กลุ่มเป้าหมาย</t>
  </si>
  <si>
    <t>ภาคเอกชนไม่น้อยกว่าร้อยละ 30</t>
  </si>
  <si>
    <t>โครงการบรรลุเป้าหมายตามแผนร้อยละ 80</t>
  </si>
  <si>
    <t>และบัญชีสิ่งประดิษฐ์ไทย</t>
  </si>
  <si>
    <t>และอื่นๆ</t>
  </si>
  <si>
    <t xml:space="preserve"> สถาบันวิจัยและพัฒนาอัญมณีและเครื่องประดับแห่งชาติ (องค์การมหาชน)</t>
  </si>
  <si>
    <t>เป้าหมายแผนบูรณาการ: 2. วิจัยเพื่อสร้าง/สะสมองค์ความรู้ที่มีศักยภาพ</t>
  </si>
  <si>
    <t xml:space="preserve"> กรมป้องกันและบรรเทาสาธารณภัย</t>
  </si>
  <si>
    <t xml:space="preserve">สอดคล้องกับความต้องการของ หน่วยงานต่าง ๆ ไม่น้อยกว่าร้อยละ 90 </t>
  </si>
  <si>
    <r>
      <t>แนวทางแผนบูรณาการ:</t>
    </r>
    <r>
      <rPr>
        <sz val="16"/>
        <rFont val="TH SarabunPSK"/>
        <family val="2"/>
      </rPr>
      <t xml:space="preserve"> 2.1.1 การวิจัยพื้นฐาน</t>
    </r>
  </si>
  <si>
    <t xml:space="preserve"> สถาบันเพื่อการยุติธรรมแห่งประเทศไทย (องค์การมหาชน)</t>
  </si>
  <si>
    <t>ตัวชี้วัดแนวทางแผนบูรณาการ: 2.1.1.1  ความสำเร็จของการ</t>
  </si>
  <si>
    <t>ดำเนินโครงการบรรลุเป้าหมายตามแผนรายปี ไม่น้อยกว่าร้อยละ 90</t>
  </si>
  <si>
    <t xml:space="preserve"> สำนักงานปลัดกระทรวงแรงงาน</t>
  </si>
  <si>
    <r>
      <t>แนวทางแผนบูรณาการ:</t>
    </r>
    <r>
      <rPr>
        <sz val="16"/>
        <rFont val="TH SarabunPSK"/>
        <family val="2"/>
      </rPr>
      <t xml:space="preserve"> 2.1.2 การวิจัยประยุกต์</t>
    </r>
  </si>
  <si>
    <r>
      <t>แนวทางแผนบูรณาการ:</t>
    </r>
    <r>
      <rPr>
        <sz val="16"/>
        <rFont val="TH SarabunPSK"/>
        <family val="2"/>
      </rPr>
      <t xml:space="preserve"> 2.1.3 การวิจัยพัฒนา</t>
    </r>
  </si>
  <si>
    <t xml:space="preserve">เป้าหมายแผนบูรณาการ: 3. พัฒนาโครงสร้างพื้นฐานด้านการวิจัย </t>
  </si>
  <si>
    <t>บุคลากรด้านการวิจัยและระบบมาตรฐานการวิจัย ทั้งในเชิงปริมาณและคุณภาพ</t>
  </si>
  <si>
    <t>มาตรฐานการวิจัยที่ได้รับการพัฒนาไปใช้เพิ่มเติม 2.หน่วยงานที่ใช้</t>
  </si>
  <si>
    <t>บริการโครงสร้างพื้นฐานทางการวิจัยเพิ่มมากขึ้น 3.สัดส่วนบุคลากร</t>
  </si>
  <si>
    <t>ด้านการวิจัยต่อประชากรเพิ่มขึ้น</t>
  </si>
  <si>
    <r>
      <t>แนวทางแผนบูรณาการ:</t>
    </r>
    <r>
      <rPr>
        <sz val="16"/>
        <rFont val="TH SarabunPSK"/>
        <family val="2"/>
      </rPr>
      <t xml:space="preserve"> 3.1.1 พัฒนาระบบ/มาตรฐานการวิจัย</t>
    </r>
  </si>
  <si>
    <t>การวิจัยที่ได้รับการปรับปรุงและพัฒนา (10ระบบ/มาตรฐาน)</t>
  </si>
  <si>
    <t xml:space="preserve">บูรณาการและการใช้ประโยชน์โครงสร้างพื้นฐานด้านการวิจัยร่วมกัน </t>
  </si>
  <si>
    <r>
      <t>แนวทางแผนบูรณาการ:</t>
    </r>
    <r>
      <rPr>
        <sz val="16"/>
        <rFont val="TH SarabunPSK"/>
        <family val="2"/>
      </rPr>
      <t xml:space="preserve"> 3.1.3 พัฒนาบุคลากรด้านการวิจัย</t>
    </r>
  </si>
  <si>
    <t xml:space="preserve">วิจัยในสาขาสำคัญต่อากรพัฒนาของประเทศเพิ่มขึ้นร้อยละ 5 </t>
  </si>
  <si>
    <t>หน่วยงานของรัฐสภา</t>
  </si>
  <si>
    <t>23. แผนงานบูรณาการอำนวยความสะดวกทางธุรกิจ</t>
  </si>
  <si>
    <t>ทุจริตประพฤติมิชอบ และธรรมาภิบาลในสังคมไทย</t>
  </si>
  <si>
    <t>สำนักงานคณะกรรมการพัฒนาระบบราชการ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</si>
  <si>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1 ลดสัดส่วนค่าใช้จ่ายด้านบุคลากร 
</t>
    </r>
  </si>
  <si>
    <t>สำนักงานคณะกรรมการส่งเสริมการลงทุน</t>
  </si>
  <si>
    <t>และเพิ่มประสิทธิภาพการบริหารจัดการและการให้บริการของภาครัฐ</t>
  </si>
  <si>
    <t>และประสิทธิภาพการประกอบธุรกิจของประเทศ</t>
  </si>
  <si>
    <t>กรมทรัพย์สินทางปัญญา</t>
  </si>
  <si>
    <r>
      <rPr>
        <b/>
        <sz val="16"/>
        <rFont val="TH SarabunPSK"/>
        <family val="2"/>
      </rPr>
      <t xml:space="preserve">ตัวชี้วัดเป้าหมายแผนฯ 12: </t>
    </r>
    <r>
      <rPr>
        <sz val="16"/>
        <rFont val="TH SarabunPSK"/>
        <family val="2"/>
      </rPr>
      <t xml:space="preserve">1.2 อันดับความยากง่ายในการประกอบธุรกิจ </t>
    </r>
  </si>
  <si>
    <t>กรมพัฒนาธุรกิจการค้า</t>
  </si>
  <si>
    <t xml:space="preserve">จัดทำโดยธนาคารโลกอยู่ในอันดับสองของอาเซียน เมื่อสิ้นสุดแผนพัฒนาฯ </t>
  </si>
  <si>
    <t>ฉบับที่ 12</t>
  </si>
  <si>
    <t xml:space="preserve">เพื่ออำนวยความสะดวกแก่ผู้รับบริการ (ภาคธุรกิจ และภาคประชาชน) 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</si>
  <si>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 xml:space="preserve">1.1 อันดับความยาก-ง่าย </t>
    </r>
  </si>
  <si>
    <t xml:space="preserve">ในการประกอบธุรกิจ ( Ease of Doing Business) ปี 2018 </t>
  </si>
  <si>
    <t>ไม่ต่ำกว่าอันดับที่ 45</t>
  </si>
  <si>
    <r>
      <rPr>
        <b/>
        <sz val="16"/>
        <rFont val="TH SarabunPSK"/>
        <family val="2"/>
      </rPr>
      <t>ตัวชี้วัดแนวทางแผนบูรณาการ: 1.1.1.1</t>
    </r>
    <r>
      <rPr>
        <sz val="16"/>
        <rFont val="TH SarabunPSK"/>
        <family val="2"/>
      </rPr>
      <t xml:space="preserve"> ระยะเวลาในการให้บริการลดลง</t>
    </r>
  </si>
  <si>
    <t>ร้อยละ 20</t>
  </si>
  <si>
    <r>
      <t xml:space="preserve">แนวทางแผนบูรณาการ: 1.1.2 </t>
    </r>
    <r>
      <rPr>
        <sz val="16"/>
        <rFont val="TH SarabunPSK"/>
        <family val="2"/>
      </rPr>
      <t>ยกระดับการให้บริการ</t>
    </r>
  </si>
  <si>
    <r>
      <t xml:space="preserve">ตัวชี้วัดแนวทางแผนบูรณาการ: 1.1.2.1 </t>
    </r>
    <r>
      <rPr>
        <sz val="16"/>
        <rFont val="TH SarabunPSK"/>
        <family val="2"/>
      </rPr>
      <t>จำนวนการให้บริการใน</t>
    </r>
  </si>
  <si>
    <t>รูปแบบอิเล็กทรอนิกส์หรือจุดให้บริการแบบเบ็ดเสร็จ ณ จุดเดียวเพิ่มขึ้น</t>
  </si>
  <si>
    <t>ไม่น้อยกว่า 1 ระบบ/จุดให้บริการ</t>
  </si>
  <si>
    <t>3. แผนงานบูรณาการจัดการปัญหาแรงงานต่างด้าวและการค้ามนุษย์</t>
  </si>
  <si>
    <t>แผน ฯ 12 - เป้าหมายแผน ฯ 12 -ตัวชี้วัด / เป้าหมาย  แผนบูรณาการ แนวทาง ตัวชี้วัด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</si>
  <si>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5 การเสริมสร้างความมั่นคงแห่งชาติเพื่อการพัฒนา</t>
    </r>
  </si>
  <si>
    <t>ประเทศสู่ความมั่งคั่งและยั่งยืน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</si>
  <si>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ประเทศไทยมีความสัมพันธ์และความร่วมมือด้านความ</t>
    </r>
  </si>
  <si>
    <t xml:space="preserve">มั่นคงในกลุ่มประเทศสมาชิกอาเซียนมิตรประเทศและนานาประเทศ
</t>
  </si>
  <si>
    <t>ของชาติ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</si>
  <si>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1. จำนวนคดีที่เกี่ยวข้องกับภัยคุกคามข้ามชาติ</t>
    </r>
  </si>
  <si>
    <t>กรมการท่องเที่ยว</t>
  </si>
  <si>
    <t>ลดลง</t>
  </si>
  <si>
    <r>
      <rPr>
        <b/>
        <sz val="16"/>
        <rFont val="TH SarabunPSK"/>
        <family val="2"/>
      </rPr>
      <t>ตัวชี้วัดเป้าหมายแผนฯ 12:</t>
    </r>
    <r>
      <rPr>
        <sz val="16"/>
        <rFont val="TH SarabunPSK"/>
        <family val="2"/>
      </rPr>
      <t xml:space="preserve"> 2. จำนวนเหตุการณ์การกระทำผิดกฎหมายทาง</t>
    </r>
  </si>
  <si>
    <t>สำนักงานปลัดกระทรวงการพัฒนาสังคมและความมั่นคงของมนุษย์</t>
  </si>
  <si>
    <t>ทะเลลดลง</t>
  </si>
  <si>
    <t>กรมกิจการสตรีและสถาบันครอบครัว</t>
  </si>
  <si>
    <r>
      <t xml:space="preserve">เป้าหมายแผนบูรณาการ: </t>
    </r>
    <r>
      <rPr>
        <sz val="16"/>
        <rFont val="TH SarabunPSK"/>
        <family val="2"/>
      </rPr>
      <t>1. แรงงานต่างด้าวทำงานโดยถูกต้องตาม</t>
    </r>
    <r>
      <rPr>
        <b/>
        <sz val="16"/>
        <rFont val="TH SarabunPSK"/>
        <family val="2"/>
      </rPr>
      <t xml:space="preserve"> </t>
    </r>
  </si>
  <si>
    <t>กฏหมายเพื่อให้ได้รับการคุ้มครอง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</si>
  <si>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1.1แรงงานต่างด้าวทำงานถูกต้องตาม</t>
    </r>
  </si>
  <si>
    <t>กฏหมาย</t>
  </si>
  <si>
    <r>
      <t>แนวทางแผนบูรณาการ:</t>
    </r>
    <r>
      <rPr>
        <sz val="16"/>
        <rFont val="TH SarabunPSK"/>
        <family val="2"/>
      </rPr>
      <t xml:space="preserve"> 1.1.1 การบริหารจัดการแรงงานต่างด้าวอย่าง</t>
    </r>
  </si>
  <si>
    <t>มีประสิทธิภาพ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</si>
  <si>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แรงงานต่างด้าวเข้ามาสู่ระบบ</t>
    </r>
  </si>
  <si>
    <t xml:space="preserve">ที่ถูกต้องตามกฎหมายไม่น้อยกว่า 1,380,200 คน </t>
  </si>
  <si>
    <t>กรมสอบสวนคดีพิเศษ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</si>
  <si>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จัดทำทะเบียนประวัติและ</t>
    </r>
  </si>
  <si>
    <t>บัตรประจำตัวบุคคลซึ่งไม่มีสัญชาติไทย 200,000 คน</t>
  </si>
  <si>
    <r>
      <t xml:space="preserve">เป้าหมายแผนบูรณาการ: </t>
    </r>
    <r>
      <rPr>
        <sz val="16"/>
        <rFont val="TH SarabunPSK"/>
        <family val="2"/>
      </rPr>
      <t>2. ประชาชนกลุ่มเป้าหมายปลอดภัยจาก</t>
    </r>
  </si>
  <si>
    <t>การค้ามนุษย์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</si>
  <si>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ประชาชนกลุ่มเป้าหมายได้รับการ</t>
    </r>
  </si>
  <si>
    <t xml:space="preserve">ปกป้องและคุ้มครองจากขนวนการค้ามนุษย์ (กลุ่มเป้าหมาย คือ สตรี เด็ก </t>
  </si>
  <si>
    <t>แรงงานไทย และแรงงานต่างด้าว)</t>
  </si>
  <si>
    <r>
      <t>แนวทางแผนบูรณาการ:</t>
    </r>
    <r>
      <rPr>
        <sz val="16"/>
        <rFont val="TH SarabunPSK"/>
        <family val="2"/>
      </rPr>
      <t xml:space="preserve"> 2.1.1 การพัฒนา และบริการข้อมูล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</si>
  <si>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2.1.1.1 พัฒนาระบบฐานข้อมูลด้าน</t>
    </r>
  </si>
  <si>
    <t xml:space="preserve">การป้องกันและปราบปรามการค้ามนุษย์ 2 ระบบ </t>
  </si>
  <si>
    <r>
      <t>แนวทางแผนบูรณาการ:</t>
    </r>
    <r>
      <rPr>
        <sz val="16"/>
        <rFont val="TH SarabunPSK"/>
        <family val="2"/>
      </rPr>
      <t xml:space="preserve"> 2.1.2 การพัฒนากลไกเชิงนโยบายและการ</t>
    </r>
  </si>
  <si>
    <t xml:space="preserve">ขับเคลื่อน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</si>
  <si>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2.1.2.1 จำนวนข้อเสนอแนะเชิง</t>
    </r>
  </si>
  <si>
    <t xml:space="preserve">นโยบาย  3 เรื่อง  </t>
  </si>
  <si>
    <r>
      <t>แนวทางแผนบูรณาการ:</t>
    </r>
    <r>
      <rPr>
        <sz val="16"/>
        <rFont val="TH SarabunPSK"/>
        <family val="2"/>
      </rPr>
      <t xml:space="preserve"> 2.1.3 การป้องกัน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</si>
  <si>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2.1.3.1 ประชาชนกลุ่มเป้าหมายได้รับ</t>
    </r>
  </si>
  <si>
    <t>การป้องกันไม่ให้ตกเป็นเหยื่อของขบวนการค้ามนุษย์ 1,471,200 คน</t>
  </si>
  <si>
    <r>
      <t>แนวทางแผนบูรณาการ:</t>
    </r>
    <r>
      <rPr>
        <sz val="16"/>
        <rFont val="TH SarabunPSK"/>
        <family val="2"/>
      </rPr>
      <t xml:space="preserve"> 2.1.4 การคุ้มครองช่วยเหลือ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</si>
  <si>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2.1.4.1 ผู้เสียหายจากขบวนการค้า</t>
    </r>
  </si>
  <si>
    <t xml:space="preserve">มนุษย์ได้รับการช่วยเหลือคุ้มครองและกลับคืนสู่สังคมอย่างปลอดภัย </t>
  </si>
  <si>
    <t xml:space="preserve">2,500 คน </t>
  </si>
  <si>
    <r>
      <t>แนวทางแผนบูรณาการ:</t>
    </r>
    <r>
      <rPr>
        <sz val="16"/>
        <rFont val="TH SarabunPSK"/>
        <family val="2"/>
      </rPr>
      <t xml:space="preserve"> 2.1.5 การดำเนินคดี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</si>
  <si>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2.1.5.1 ดำเนินคดีเกี่ยวกับการค้า</t>
    </r>
  </si>
  <si>
    <t>มนุษย์ 268 เรื่อง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</si>
  <si>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2.1.5.2 ปฏิบัติการตรวจตราเพื่อเฝ้าระวังและ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</si>
  <si>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2.1.5.2 ปฏิบัติการตรวจตราเพื่อเฝ้าระวังและปราบปราม 410 พื้นที่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</si>
  <si>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2.1.5.3 บูรณาการตรวจเรือและการใช้</t>
    </r>
  </si>
  <si>
    <t>แรงงานประมง 244 ครั้ง</t>
  </si>
  <si>
    <t>14. แผนงานบูรณาการพัฒนาเศรษฐกิจฐานรากและชุมชนเข้มแข็ง</t>
  </si>
  <si>
    <t>แผนฯ 12: ยุทธศาสตร์ที่ 2 การสร้างความเป็นธรรมลดความเลื่อม</t>
  </si>
  <si>
    <t>ล้ำในสังคม</t>
  </si>
  <si>
    <t>สถาบันพัฒนาองค์กรชุมชน (องค์การมหาชน)</t>
  </si>
  <si>
    <r>
      <rPr>
        <b/>
        <sz val="18"/>
        <rFont val="TH SarabunPSK"/>
        <family val="2"/>
      </rPr>
      <t>เป้าหมายแผนฯ 12</t>
    </r>
    <r>
      <rPr>
        <sz val="18"/>
        <rFont val="TH SarabunPSK"/>
        <family val="2"/>
      </rPr>
      <t>: ลดปัญหาความเหลื่อมล้ำด้านรายได้</t>
    </r>
  </si>
  <si>
    <t xml:space="preserve">ของกลุ่มคนที่มีฐานะทางเศรษฐกิจสังคมที่แตกต่างกัน </t>
  </si>
  <si>
    <t>และแก้ไขปัญหาความยากจน</t>
  </si>
  <si>
    <r>
      <rPr>
        <b/>
        <sz val="18"/>
        <rFont val="TH SarabunPSK"/>
        <family val="2"/>
      </rPr>
      <t>ตัวชี้วัดเป้าหมายแผนฯ 12</t>
    </r>
    <r>
      <rPr>
        <sz val="18"/>
        <rFont val="TH SarabunPSK"/>
        <family val="2"/>
      </rPr>
      <t>:  1.3 การถือครองสินทรัพย์ทางการเงิน</t>
    </r>
  </si>
  <si>
    <t>ของกลุ่มประชากรร้อยละ 40 ที่มีรายได้ต่ำสุดเพิ่มขึ้น</t>
  </si>
  <si>
    <t>1.5 สัดส่วนหนี้สินต่อรายได้ทั้งหมดของครัวเรือนของกลุ่มครัวเรือน</t>
  </si>
  <si>
    <t>ที่ยากจนที่สุดลดลง</t>
  </si>
  <si>
    <t>เป้าหมายแผนบูรณาการ: 1. เศรษฐกิจชุมชนเข้มแข็ง ประชาชนมี</t>
  </si>
  <si>
    <t>ความสุขและมีรายได้เพิ่มขึ้น</t>
  </si>
  <si>
    <r>
      <t xml:space="preserve">ตัวชี้วัดเป้าหมายแผนบูรณาการ: </t>
    </r>
    <r>
      <rPr>
        <sz val="18"/>
        <rFont val="TH SarabunPSK"/>
        <family val="2"/>
      </rPr>
      <t>1.1 ประชาชนในหมู่บ้าน</t>
    </r>
  </si>
  <si>
    <t>กรมการพัฒนาชุมชน</t>
  </si>
  <si>
    <t>เป้าหมายมีรายได้เฉลี่ยเพิ่มขึ้นร้อยละ 3 (หมู่บ้านเป้าหมายตาม</t>
  </si>
  <si>
    <t xml:space="preserve">แผนการพัฒนาเศรษฐกิจฐานรากและชุมชนเข้มแข็ง 23,589 </t>
  </si>
  <si>
    <t>สำนักงานปลัดกระทรวงวิทยาศาสตร์และเทคโนโลยี</t>
  </si>
  <si>
    <t>หมู่บ้าน)</t>
  </si>
  <si>
    <t>กรมวิทยาศาสตร์บริการ</t>
  </si>
  <si>
    <r>
      <rPr>
        <b/>
        <sz val="18"/>
        <rFont val="TH SarabunPSK"/>
        <family val="2"/>
      </rPr>
      <t>แนวทางแผนบูรณาการ</t>
    </r>
    <r>
      <rPr>
        <sz val="18"/>
        <rFont val="TH SarabunPSK"/>
        <family val="2"/>
      </rPr>
      <t>: 1.1.1 สร้างสัมมาชีพชุมชน โดยยึดหลัก</t>
    </r>
  </si>
  <si>
    <t>ปรัชญาของเศรษฐกิจพอเพียง</t>
  </si>
  <si>
    <r>
      <rPr>
        <b/>
        <sz val="18"/>
        <rFont val="TH SarabunPSK"/>
        <family val="2"/>
      </rPr>
      <t>ตัวชี้วัดแนวทางแผนบูรณาการ</t>
    </r>
    <r>
      <rPr>
        <sz val="18"/>
        <rFont val="TH SarabunPSK"/>
        <family val="2"/>
      </rPr>
      <t>: 1.1.1.1 จำนวนแผนชุมชน</t>
    </r>
  </si>
  <si>
    <t>ระดับตำบล 6,095 ตำบล มีการนำไปใช้ในการพัฒนาอาชีพ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</si>
  <si>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1.1.1.2 จำนวนประชาชน</t>
    </r>
  </si>
  <si>
    <t>ที่ได้รับการส่งเสริมอาชีพ 471,780 ราย/ครัวเรือน</t>
  </si>
  <si>
    <t>มหาวิทยาลัยราชภัฏเทพสตรี</t>
  </si>
  <si>
    <t>ตัวชี้วัดแนวทางแผนบูรณาการ: 1.1.1.3 จำนวนกลุ่มอาชีพ/วิสาหกิจ</t>
  </si>
  <si>
    <t>มหาวิทยาลัยราชภัฏพิบูลสงคราม</t>
  </si>
  <si>
    <t>ชุมชนที่ได้รับการพัฒนา 2,514 กลุ่ม</t>
  </si>
  <si>
    <t>มหาวิทยาลัยราชภัฏศรีสะเกษ</t>
  </si>
  <si>
    <r>
      <t xml:space="preserve">ตัวชี้วัดเป้าหมายแผนบูรณาการ: </t>
    </r>
    <r>
      <rPr>
        <sz val="18"/>
        <rFont val="TH SarabunPSK"/>
        <family val="2"/>
      </rPr>
      <t>1.2 ร้อยละของกลุ่มเป้าหมายที่</t>
    </r>
  </si>
  <si>
    <t>มหาวิทยาลัยราชภัฏอุดรธานี</t>
  </si>
  <si>
    <t xml:space="preserve">เข้าถึงแหล่งทุนเพื่อประกอบอาชีพหรือแก้ปัญหาหนี้สิน </t>
  </si>
  <si>
    <t>(ร้อยละ 100 : 2,131,363 ราย/แห่ง/องค์กร)</t>
  </si>
  <si>
    <r>
      <t>แนวทางแผนบูรณาการ:</t>
    </r>
    <r>
      <rPr>
        <sz val="18"/>
        <rFont val="TH SarabunPSK"/>
        <family val="2"/>
      </rPr>
      <t xml:space="preserve"> 1.2.1 สร้างโอกาสประชาชนให้เข้าถึง</t>
    </r>
  </si>
  <si>
    <t>มหาวิทยาลัยทักษิณ</t>
  </si>
  <si>
    <t>แหล่งทุนและสร้างธรรมาภิบาล</t>
  </si>
  <si>
    <t>มหาวิทยาลัยธรรมศาสตร์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</si>
  <si>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1.2.1.1 จำนวนประชาชน </t>
    </r>
  </si>
  <si>
    <t>กระทรวงอุตสาหกรรม</t>
  </si>
  <si>
    <t>ผู้ประกอบการ กลุ่มอาชีพ องค์กรเกษตร สหกรณ์ สามารถเข้าถึง</t>
  </si>
  <si>
    <t>กรมส่งเสริมอุตสาหกรรม</t>
  </si>
  <si>
    <t>แหล่งทุนดอกเบี้ยต่ำ (2,115,513 ราย/แห่ง/องค์กร)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</si>
  <si>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1.2.1.2 จำนวนประชาชน </t>
    </r>
  </si>
  <si>
    <t>ธนาคารเพื่อการเกษตรและสหกรณ์การเกษตร</t>
  </si>
  <si>
    <t>เกษตรกรและผู้ยากจนที่สามารถแก้ปัญหาหนี้สิน 15,850 ราย</t>
  </si>
  <si>
    <t>ธนาคารออมสิน</t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</si>
  <si>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1.3 รายได้จากการจำหน่าย</t>
    </r>
  </si>
  <si>
    <t>สถาบันวิจัยวิทยาศาสตร์และเทคโนโลยีแห่งประเทศไทย</t>
  </si>
  <si>
    <t>ผลิตภัณฑ์ชุมชนเพิ่มขึ้นเฉลี่ยร้อยละ 10 ของปีที่ผ่านมา</t>
  </si>
  <si>
    <r>
      <t>แนวทางแผนบูรณาการ:</t>
    </r>
    <r>
      <rPr>
        <sz val="18"/>
        <rFont val="TH SarabunPSK"/>
        <family val="2"/>
      </rPr>
      <t xml:space="preserve"> 1.3.1 พัฒนาคุณภาพผลิตภัณฑ์ชุมชนให้</t>
    </r>
  </si>
  <si>
    <t>กองทุนหมู่บ้านและชุมชนเมืองแห่งชาติ</t>
  </si>
  <si>
    <t>เป็นที่ต้องการของตลาด</t>
  </si>
  <si>
    <t>กองทุนหมุนเวียนเพื่อการกู้ยืมแก่เกษตรกรและผู้ยากจน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</si>
  <si>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1.3.1.1 จำนวนผลิตภัณฑ์ที่ได้รับ</t>
    </r>
  </si>
  <si>
    <t>กองทุนพัฒนาสหกรณ์</t>
  </si>
  <si>
    <t>การพัฒนา</t>
  </si>
  <si>
    <t>กองทุนฟื้นฟูและพัฒนาเกษตรกร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</si>
  <si>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1.3.1.2 จำนวนผู้ประกอบการ</t>
    </r>
  </si>
  <si>
    <t>ชุมชนที่ได้รับการพัฒนาศักยภาพการผลิต ผลิตภัณฑ์</t>
  </si>
  <si>
    <t>ให้ตรงตามความต้องการของตลาดจำนวน 15,195 ราย/กลุ่ม</t>
  </si>
  <si>
    <r>
      <t>แนวทางแผนบูรณาการ:</t>
    </r>
    <r>
      <rPr>
        <sz val="18"/>
        <rFont val="TH SarabunPSK"/>
        <family val="2"/>
      </rPr>
      <t xml:space="preserve"> 1.3.2 ส่งเสริมช่องทางการตลาด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</si>
  <si>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1.3.2.1 จำนวนช่องทางการตลาด </t>
    </r>
  </si>
  <si>
    <t>77,968 ครั้ง</t>
  </si>
  <si>
    <t>11. แผนงานบูรณาการสร้างรายได้จากการท่องเที่ยวและบริการ</t>
  </si>
  <si>
    <t>แผนฯ 12: ยุทธศาสตร์ที่ 3 การสร้างความเข้มแข็งทางเศรษฐกิจ</t>
  </si>
  <si>
    <t>และแข่งขันได้อย่างยั่งยืน</t>
  </si>
  <si>
    <t>สำนักงานส่งเสริมการจัดประชุมและนิทรรศการ (องค์การ</t>
  </si>
  <si>
    <r>
      <t xml:space="preserve">เป้าหมายแผนฯ 12:  </t>
    </r>
    <r>
      <rPr>
        <sz val="16"/>
        <rFont val="TH SarabunPSK"/>
        <family val="2"/>
      </rPr>
      <t>2. การสร้างความเข้มแข็งให้เศรษฐกิจรายสาขา</t>
    </r>
  </si>
  <si>
    <t>มหาชน)</t>
  </si>
  <si>
    <t>เป้าหมายที่ 4 ประเทศไทยมีรายได้จากการท่องเที่ยวเพิ่มขึ้นและมีขีด</t>
  </si>
  <si>
    <t>องค์การบริหารการพัฒนาพื้นที่พิเศษเพื่อการท่องเที่ยวอย่าง</t>
  </si>
  <si>
    <t>ความสามารถในการแข่งขันด้านการท่องเที่ยวสูงขึ้น</t>
  </si>
  <si>
    <t>ยั่งยืน (องค์การมหาชน)</t>
  </si>
  <si>
    <r>
      <rPr>
        <b/>
        <sz val="16"/>
        <rFont val="TH SarabunPSK"/>
        <family val="2"/>
      </rPr>
      <t>ตัวชี้วัดเป้าหมายแผนฯ 12:</t>
    </r>
    <r>
      <rPr>
        <sz val="16"/>
        <rFont val="TH SarabunPSK"/>
        <family val="2"/>
      </rPr>
      <t xml:space="preserve"> 1.1 รายได้จากการท่องเที่ยวไม่ต่ำกว่า 3 ล้าน</t>
    </r>
  </si>
  <si>
    <t xml:space="preserve">ล้านบาท 1.2 อันดับความสามารถในการแข่งขันด้านการท่องเที่ยว (The </t>
  </si>
  <si>
    <t>สำนักงานปลัดกระทรวงการท่องเที่ยวและกีฬา</t>
  </si>
  <si>
    <t>Tourism Competitiveness Index : TTCI ) ไม่ต่ำกว่าอันดับ 30</t>
  </si>
  <si>
    <r>
      <t xml:space="preserve">เป้าหมายแผนบูรณาการ: 1. </t>
    </r>
    <r>
      <rPr>
        <sz val="16"/>
        <rFont val="TH SarabunPSK"/>
        <family val="2"/>
      </rPr>
      <t xml:space="preserve">รายได้จากการท่องเที่ยวเพิ่มขึ้น 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</si>
  <si>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รายได้จากการท่องเที่ยวไม่ต่ำกว่า</t>
    </r>
  </si>
  <si>
    <t xml:space="preserve"> 2.5 ล้านล้านบาท ภายในปี 2560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</si>
  <si>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ส่งเสริมการตลาด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</si>
  <si>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รายได้ที่เกิดจากการท่องเที่ยว</t>
    </r>
  </si>
  <si>
    <t>เพิ่มมากขึ้นไม่น้อยกว่าร้อยละ 8.5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</si>
  <si>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1.1.2 แนวทางการดำเนินงานที่ 2 พัฒนาสินค้า</t>
    </r>
  </si>
  <si>
    <t xml:space="preserve">และบริการ </t>
  </si>
  <si>
    <t>ตัวชี้วัดแนวทางแผนบูรณาการ:  1.1.2.1 นักท่องเที่ยวมีความเชื่อมั่นใน</t>
  </si>
  <si>
    <t>สินค้าและบริการด้านการ ท่องเที่ยว ร้อยละ 80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</si>
  <si>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2. ประเทศไทยมีขีดความสามารถในการแข่งขัน</t>
    </r>
  </si>
  <si>
    <t xml:space="preserve">ด้านการท่องเที่ยวระดับสูงขึ้น 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</si>
  <si>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>2.1 อันดับขีดความสามารถในการ</t>
    </r>
  </si>
  <si>
    <t>แข่งขันด้านการท่องเที่ยว (TTCI) อยู่ไม่ต่ำกว่าอันดับ 7 ของเอเชียแปซิฟิก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</si>
  <si>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บริหารจัดการการท่องเที่ยว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</si>
  <si>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นักท่องเที่ยวมีความสะดวกใน</t>
    </r>
  </si>
  <si>
    <t>การท่องเที่ยว ร้อยละ 80</t>
  </si>
  <si>
    <t>มหาวิทยาลัยนครพนม</t>
  </si>
  <si>
    <t>มหาวิทยาลัยกาฬสินธุ์</t>
  </si>
  <si>
    <t>มหาวิทยาลัยราชภัฏเชียงราย</t>
  </si>
  <si>
    <t>มหาวิทยาลัยราชภัฏนครราชสีมา</t>
  </si>
  <si>
    <t>มหาวิทยาลัยราชภัฏบุรีรัมย์</t>
  </si>
  <si>
    <t>มหาวิทยาลัยราชภัฏเพชรบุรี</t>
  </si>
  <si>
    <t>มหาวิทยาลัยราชภัฏมหาสารคาม</t>
  </si>
  <si>
    <t>มหาวิทยาลัยราชภัฏราชนครินทร์</t>
  </si>
  <si>
    <t>มหาวิทยาลัยราชภัฏร้อยเอ็ด</t>
  </si>
  <si>
    <t>มหาวิทยาลัยราชภัฏเลย</t>
  </si>
  <si>
    <t>มหาวิทยาลัยราชภัฏสกลนคร</t>
  </si>
  <si>
    <t>มหาวิทยาลัยราชภัฏสุราษฎร์ธานี</t>
  </si>
  <si>
    <t>มหาวิทยาลัยราชภัฏอุบลราชธานี</t>
  </si>
  <si>
    <t>มหาวิทยาลัยเทคโนโลยีราชมงคลกรุงเทพ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</si>
  <si>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</si>
  <si>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</si>
  <si>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</si>
  <si>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</si>
  <si>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มหาวิทยาลัยเทคโนโลยีสุรนารี</t>
  </si>
  <si>
    <t>มหาวิทยาลัยแม่ฟ้าหลวง</t>
  </si>
  <si>
    <t>มหาวิทยาลัยมหิดล</t>
  </si>
  <si>
    <t>มหาวิทยาลัยเชียงใหม่</t>
  </si>
  <si>
    <t>มหาวิทยาลัยพะเยา</t>
  </si>
  <si>
    <t>กรมสนับสนุนบริการสุขภาพ</t>
  </si>
  <si>
    <t>การท่องเที่ยวแห่งประเทศไทย</t>
  </si>
  <si>
    <t>16. แผนงานบูรณาการพัฒนาระบบประกันสุขภาพ</t>
  </si>
  <si>
    <t xml:space="preserve">      แผน ฯ 12 - เป้าหมายแผน ฯ 12 -ตัวชี้วัด / เป้าหมาย       แผนบูรณาการ แนวทาง ตัวชี้วัด</t>
  </si>
  <si>
    <t>งบกลาง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</si>
  <si>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เพิ่มโอกาสเข้าถึงบริการพื้นฐานทางสังคมของภาครัฐ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</si>
  <si>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2.3 สัดส่วนแรงงานนอกระบบที่อยู่ภายใต้</t>
    </r>
  </si>
  <si>
    <t>กรมบัญชีกลาง</t>
  </si>
  <si>
    <t>ประกันสังคม (ผู้ประกันตนตามมาตรา 40) และที่เข้าร่วมกองทุนการออมแห่งชาติ</t>
  </si>
  <si>
    <t xml:space="preserve">ต่อกำลังแรงงานเพิ่มขึ้น </t>
  </si>
  <si>
    <t>สำนักงานประกันสังคม</t>
  </si>
  <si>
    <t>ในทุกภาคส่วนอย่างมีคุณภาพ ลดความเหลื่อมล้ำของคุณภาพบริการในแต่ละระบบ</t>
  </si>
  <si>
    <t xml:space="preserve">และบูรณาการการบริหารจัดการในแต่ละระบบอย่างมีประสิทธิภาพ </t>
  </si>
  <si>
    <t>สำนักงานหลักประกันสุขภาพแห่งชาติ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</si>
  <si>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ร้อยละของประชากรเข้าถึงบริการสุขภาพ</t>
    </r>
  </si>
  <si>
    <t>สถาบันการแพทย์ฉุกเฉินแห่งชาติ</t>
  </si>
  <si>
    <t>(ไม่ต่ำกว่าร้อยละ 64.5)</t>
  </si>
  <si>
    <r>
      <t>แนวทางแผนบูรณาการ:</t>
    </r>
    <r>
      <rPr>
        <sz val="16"/>
        <rFont val="TH SarabunPSK"/>
        <family val="2"/>
      </rPr>
      <t xml:space="preserve"> 1.1.1 ด้านการบริการสาธารณสุขสำหรับระบบ</t>
    </r>
  </si>
  <si>
    <t>กองทุนหลักประกันสุขภาพแห่งชาติ</t>
  </si>
  <si>
    <t>ประกันสุขภาพครอบคลุมประชากรในทุกภาคส่วน</t>
  </si>
  <si>
    <t>กองทุนการแพทย์ฉุกเฉิน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</si>
  <si>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ร้อยละของประชากรในทุกภาคส่วน</t>
    </r>
  </si>
  <si>
    <t>ที่มีสิทธิหลักประกันสุขภาพ (ไม่ต่ำกว่าร้อยละ 99.92)</t>
  </si>
  <si>
    <r>
      <t xml:space="preserve">แนวทางแผนบูรณาการ: </t>
    </r>
    <r>
      <rPr>
        <sz val="16"/>
        <rFont val="TH SarabunPSK"/>
        <family val="2"/>
      </rPr>
      <t>1.1.2 ด้านการพัฒนาระบบบริหารจัดการเพื่อเพิ่ม</t>
    </r>
  </si>
  <si>
    <t>ประสิทธิภาพและลดความเหลื่อมล้ำของคุณภาพบริการในระบบประกันสุขภาพ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</si>
  <si>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ร้อยละของความสำเร็จในการพัฒนา</t>
    </r>
  </si>
  <si>
    <t>ประเภทและขอบเขตบริการไม่ให้เหลื่อมล้ำระหว่างระบบประกันสุขภาพ</t>
  </si>
  <si>
    <t>(ไม่น้อยกว่าร้อยละ 95)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</si>
  <si>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ร้อยละของความสำเร็จของการบูรณาการ</t>
    </r>
  </si>
  <si>
    <t>ระบบการบริหารจัดการให้เป็นระบบเดียวระหว่างระบบประกันสุขภาพ</t>
  </si>
  <si>
    <t>19. แผนงานบูรณาการพัฒนาและเพิ่มประสิทธิภาพการใช้พลังงานที่เป็นมิตรกับสิ่งแวดล้อม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</si>
  <si>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7 การพัฒนาโครงสร้างพื้นฐานและระบบโลจิสติกส์ 
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</si>
  <si>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4 การพัฒนาด้านพลังงาน เพื่อเพิ่มสัดส่วน </t>
    </r>
  </si>
  <si>
    <t xml:space="preserve">การใช้พลังงานทดแทนต่อปริมาณการใช้พลังงานขั้นสุดท้ายเป็นร้อยละ 17.34 </t>
  </si>
  <si>
    <t>ในปี 2564 และลดการพึ่งพาก๊าซธรรมชาติในการผลิตไฟฟ้าให้เหลือร้อยละ</t>
  </si>
  <si>
    <t>กระทรวงพลังงาน</t>
  </si>
  <si>
    <t xml:space="preserve"> 47 ในปี 2564</t>
  </si>
  <si>
    <t>สำนักงานปลัดกระทรวงพลังงาน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</si>
  <si>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 1. สัดส่วนการใช้พลังงานทดแทนต่อปริมาณ
</t>
    </r>
  </si>
  <si>
    <t>กรมเชื้อเพลิงธรรมชาติ</t>
  </si>
  <si>
    <t>การใช้พลังงานขั้นสุดท้าย 2. สัดส่วนการใช้ก๊าซธรรมชาติในการผลิตไฟฟ้า</t>
  </si>
  <si>
    <t>กรมธุรกิจพลังงาน</t>
  </si>
  <si>
    <t>เป้าหมายแผนบูรณาการ: 1. การจัดหาพลังงานเพียงพอต่อความต้องการ</t>
  </si>
  <si>
    <t>กรมพัฒนาพลังงานทดแทนและอนุรักษ์พลังงาน</t>
  </si>
  <si>
    <t>และเชื่อถือได้</t>
  </si>
  <si>
    <t>สำนักงานนโยบายและแผนพลังงาน</t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</si>
  <si>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มีระบบสำรองพลังงานเพียงพอทั้ง</t>
    </r>
  </si>
  <si>
    <t>สำรองไฟฟ้าของประเทศไม่น้อยกว่าร้อยละ 15 และก๊าซธรรมชาติ (2P) ไม่</t>
  </si>
  <si>
    <t>น้อยกว่า 8 ปี ภายใต้ระบบบริหารจัดการที่เป็นมาตรฐานสากลและสามารถ</t>
  </si>
  <si>
    <t>สนับสนุนการลงทุนของประเทศได้อย่างมีประสิทธิภาพ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</si>
  <si>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1.1.1 ส่งเสริมให้มีการจัดหาและพัฒนาโครงสร้าง</t>
    </r>
  </si>
  <si>
    <t xml:space="preserve">พื้นฐานด้านพลังงานตามแผนการจัดหาด้านพลังงาน ได้แก่PDP/Gas Plan / </t>
  </si>
  <si>
    <t>Oil Plan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</si>
  <si>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สามารถเปิดให้ยื่นสิทธิ์และสำรวจ</t>
    </r>
  </si>
  <si>
    <t>ปิโตรเลียมรอบใหม่ได้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</si>
  <si>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โรงไฟฟ้าตามแผน PDP สามารถ </t>
    </r>
  </si>
  <si>
    <t xml:space="preserve">COD ได้ตามกำหนด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</si>
  <si>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1.1.1.3 ได้ข้อเสนอแนะหรือแนวทางกำกับ </t>
    </r>
  </si>
  <si>
    <t>LNG 1 เรื่อง</t>
  </si>
  <si>
    <r>
      <t xml:space="preserve">แนวทางแผนบูรณาการ: </t>
    </r>
    <r>
      <rPr>
        <sz val="16"/>
        <rFont val="TH SarabunPSK"/>
        <family val="2"/>
      </rPr>
      <t>1.1.2 พัฒนาระบบสภาวะฉุกเฉินด้านพลังงาน</t>
    </r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</si>
  <si>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1.1.2.1  มีแผนและการฝึกซ้อมแผนเพื่อ</t>
    </r>
  </si>
  <si>
    <t>รองรับสภาวะฉุกเฉินด้านพลังงานอย่างน้อย 1 ครั้ง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</si>
  <si>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1.1.3 ส่งเสริมการลงทุนและอุตสาหกรรมพลังงานที่</t>
    </r>
  </si>
  <si>
    <t>สร้างมูลค่าเพิ่ม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</si>
  <si>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1.1.3.1 มีผลการศึกษากรอบนโยบายซื้อขาย</t>
    </r>
  </si>
  <si>
    <t>ไฟฟ้าสนับสนุนการลงทุนอุตสาหกรรมในเขตเศรษฐกิจพิเศษ จำนวน 1</t>
  </si>
  <si>
    <t>ประเด็น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</si>
  <si>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1.1.4. พัฒนาปัจจัยแวดล้อมเพื่อสนับสนุนการจัดหา</t>
    </r>
  </si>
  <si>
    <t>และการพัฒนาโครงสร้างพื้นฐานด้านพลังงาน</t>
  </si>
  <si>
    <r>
      <rPr>
        <b/>
        <sz val="16"/>
        <rFont val="TH SarabunPSK"/>
        <family val="2"/>
      </rPr>
      <t xml:space="preserve">ตัวชี้วัดแนวทางแผนบูรณาการ: </t>
    </r>
    <r>
      <rPr>
        <sz val="16"/>
        <rFont val="TH SarabunPSK"/>
        <family val="2"/>
      </rPr>
      <t>1.1.4.1 มีระบบสนับสนุนการกำหนด</t>
    </r>
  </si>
  <si>
    <t>นโยบายด้านความมั่นคงพลังงานทั้งส่วนกลางและภูมิภาค จำนวน 3 เรื่อง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</si>
  <si>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1.1.4.2 มีการบรรจุสาระสำคัญแผนบูรณา</t>
    </r>
  </si>
  <si>
    <t>การพลังงานระยะยาวในหลักสูตรระดับมัธยม</t>
  </si>
  <si>
    <t>เป้าหมายแผนบูรณาการ: 2. ประชาชนได้ใช้พลังงานที่มีคุณภาพและ</t>
  </si>
  <si>
    <t>-</t>
  </si>
  <si>
    <r>
      <t>ตัวชี้วัดเป้าหมายแผนบูรณาการ:</t>
    </r>
    <r>
      <rPr>
        <sz val="16"/>
        <rFont val="TH SarabunPSK"/>
        <family val="2"/>
      </rPr>
      <t xml:space="preserve"> 2.1 น้ำมันที่จำหน่ายได้คุณภาพตาม</t>
    </r>
  </si>
  <si>
    <t>มาตรฐานตามที่กรมธุรกิจพลังงานกำหนดมากกว่าร้อยละ 99 และ</t>
  </si>
  <si>
    <t>ผู้ประกอบการพลังงานที่ปฏิบัติตามมาตรฐานคุณภาพความปลอดภัยและตาม</t>
  </si>
  <si>
    <t>กฎหมาย ร้อยละ 100</t>
  </si>
  <si>
    <r>
      <t xml:space="preserve">แนวทางแผนบูรณาการ: </t>
    </r>
    <r>
      <rPr>
        <sz val="16"/>
        <rFont val="TH SarabunPSK"/>
        <family val="2"/>
      </rPr>
      <t>2.1.1 พัฒนาตามแผน Oil Plan และกำกับผู้</t>
    </r>
  </si>
  <si>
    <t>ประกอบกิจการพลังงานด้านการค้า การสำรอง ด้านคุณภาพน้ำมันเชื้อเพลิง</t>
  </si>
  <si>
    <t>และด้านความปลอดภัย</t>
  </si>
  <si>
    <r>
      <rPr>
        <b/>
        <sz val="16"/>
        <rFont val="TH SarabunPSK"/>
        <family val="2"/>
      </rPr>
      <t xml:space="preserve">ตัวชี้วัดแนวทางแผนบูรณาการ: </t>
    </r>
    <r>
      <rPr>
        <sz val="16"/>
        <rFont val="TH SarabunPSK"/>
        <family val="2"/>
      </rPr>
      <t xml:space="preserve">2.1.1.1 ส่งเสริมความรู้ความเข้าใจการใช้ </t>
    </r>
  </si>
  <si>
    <t>LPG ให้มีความปลอดภัยในกลุ่มเยาวชนไม่น้อยกว่า 4,000 ราย</t>
  </si>
  <si>
    <t>เป้าหมายแผนบูรณาการ: 3. ประชาชนเข้าถึงพลังงานในราคาที่เป็นธรรม</t>
  </si>
  <si>
    <t>และสะท้อนต้นทุน</t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</si>
  <si>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3.1 ราคาพลังงานทุกประเภทสะท้อนต้นทุน</t>
    </r>
  </si>
  <si>
    <t>โดยรวมอย่างน้อย ร้อยละ 90 และไม่มีการอุดหนุนข้ามกลุ่ม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</si>
  <si>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3.1.1 ปรับโครงสร้างราคาน้ำมันเชื้อเพลิงให้สะท้อน</t>
    </r>
  </si>
  <si>
    <t>ต้นทุน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</si>
  <si>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 มีการพิจารณาปรับโครงสร้างราคา</t>
    </r>
  </si>
  <si>
    <t xml:space="preserve">เชื้อเพลิงและอัตราที่เก็บเงินเข้ากองทุนน้ำมันเชื้อเพลิงอย่างน้อยไตรมาสละ 1 </t>
  </si>
  <si>
    <t>ครั้ง</t>
  </si>
  <si>
    <t>เป้าหมายแผนบูรณาการ: 4. การพัฒนาพลังงานทดแทนเพิ่มขึ้น</t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</si>
  <si>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4.1 สัดส่วนการใช้พลังงานทดแทนต่อการ</t>
    </r>
  </si>
  <si>
    <t>ใช้พลังงานขั้นสุดท้ายทั้งหมด ปี 2560 ไม่ต่ำกว่า ร้อยละ 14</t>
  </si>
  <si>
    <r>
      <rPr>
        <b/>
        <sz val="16"/>
        <color theme="1"/>
        <rFont val="TH SarabunPSK"/>
        <family val="2"/>
      </rPr>
      <t xml:space="preserve">แนวทางแผนบูรณาการ: </t>
    </r>
    <r>
      <rPr>
        <sz val="16"/>
        <color theme="1"/>
        <rFont val="TH SarabunPSK"/>
        <family val="2"/>
      </rPr>
      <t>4.1.1 ส่งเสริมพลังงานทดแทนทั้งผู้ผลิตและผู้ใช้ให้</t>
    </r>
  </si>
  <si>
    <t xml:space="preserve">เพิ่มสูงขึ้นตามแผน AEDP 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</si>
  <si>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4.1.1.1 มีข้อเสนอแนะเชิงนโยบาย หรือ</t>
    </r>
  </si>
  <si>
    <t>งานวิจัย หรือต้นแบบการพัฒนาพลังงานทดแทนที่สนับสนุนการพัฒนา</t>
  </si>
  <si>
    <t>พลังงานทดแทนตามแผน AEDP จำนวน 8 เรื่อง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</si>
  <si>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4.1.1.2 ส่งเสริมการผลิตหรือการใช้พลังงาน</t>
    </r>
  </si>
  <si>
    <t>แสงอาทิตย์ 15 แห่ง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</si>
  <si>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4.1.1.3 โครงการด้านไฟฟ้าพลังน้ำสามารถ</t>
    </r>
  </si>
  <si>
    <t>ก่อสร้างหรือดำเนินการเป็นไปตามแผนอย่างน้อย ร้อยละ 80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</si>
  <si>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4.1.1.4 ผู้แทนสหกรณ์และเจ้าหน้าที่ส่งเสริม</t>
    </r>
  </si>
  <si>
    <t>สหกรณ์ได้รับความรู้การบริหารจัดการธุรกิจผลิตไฟฟ้าไม่น้อยกว่า 800 ราย</t>
  </si>
  <si>
    <t>เป้าหมายแผนบูรณาการ: 5. การใช้พลังงานของประเทศเป็นไปอย่างมี</t>
  </si>
  <si>
    <t>ประสิทธิภาพเพิ่มขึ้น</t>
  </si>
  <si>
    <r>
      <t xml:space="preserve">ตัวชี้วัดเป้าหมายแผนบูรณาการ: </t>
    </r>
    <r>
      <rPr>
        <sz val="16"/>
        <color theme="1"/>
        <rFont val="TH SarabunPSK"/>
        <family val="2"/>
      </rPr>
      <t>5.1 ค่าความเข้มของการใช้พลังงาน</t>
    </r>
    <r>
      <rPr>
        <b/>
        <sz val="16"/>
        <color theme="1"/>
        <rFont val="TH SarabunPSK"/>
        <family val="2"/>
      </rPr>
      <t xml:space="preserve"> </t>
    </r>
  </si>
  <si>
    <t xml:space="preserve"> (Energy Intensity) ไม่เกินกว่า 14 KTOE /พันล้านบาท </t>
  </si>
  <si>
    <r>
      <t xml:space="preserve">แนวทางแผนบูรณาการ: </t>
    </r>
    <r>
      <rPr>
        <sz val="16"/>
        <color theme="1"/>
        <rFont val="TH SarabunPSK"/>
        <family val="2"/>
      </rPr>
      <t>5.1.1 สนับสนุนการเพิ่มประสิทธิภาพการใช้</t>
    </r>
  </si>
  <si>
    <t>พลังงานตามแผน EEP</t>
  </si>
  <si>
    <r>
      <t xml:space="preserve">ตัวชี้วัดแนวทางแผนบูรณาการ: </t>
    </r>
    <r>
      <rPr>
        <sz val="16"/>
        <color theme="1"/>
        <rFont val="TH SarabunPSK"/>
        <family val="2"/>
      </rPr>
      <t>5.1.1.1 ส่งเสริมการผลิตหรือการอนุรักษ์</t>
    </r>
  </si>
  <si>
    <t>พลังงานให้เพิ่มสูงขึ้นไม่น้อยกว่า 1.2 KTOE/ปี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</si>
  <si>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5.1.1.2 ความสำเร็จการนำกฎกระทรวงว่า</t>
    </r>
  </si>
  <si>
    <t>ด้วยการออกแบบอาคารเพื่ออนุรักษ์พลังงาน (Building Energy Code) ที่</t>
  </si>
  <si>
    <t>คาดว่าจะประกาศใช้หลังจากที่คณะกรรมการควบคุมอาคารให้ความเห็นชอบ</t>
  </si>
  <si>
    <t>นำไปปฏิบัติในปี พ.ศ. 2560</t>
  </si>
  <si>
    <t>8. แผนงานบูรณาการพัฒนาโครงสร้างพื้นฐานและระบบโลจิสติกส์</t>
  </si>
  <si>
    <t>แผน ฯ 12 - เป้าหมายแผน ฯ 12 -ตัวชี้วัด / เป้าหมาย
แผนบูรณาการ แนวทาง ตัวชี้วัด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</si>
  <si>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7 การพัฒนาโครงสร้างพื้นฐานและระบบโลจิสติกส์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</si>
  <si>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1 การพัฒนาโครงสร้างพื้นฐานและระบบ
</t>
    </r>
  </si>
  <si>
    <t>สำนักงานคณะกรรมการพัฒนาการเศรษฐกิจและสังคมแห่งชาติ</t>
  </si>
  <si>
    <t>โลจิสติกส์ในภาพรวม มีเป้าหมายเพื่อลดความเข้มการใช้พลังงาน (Energy Intensity: EI)</t>
  </si>
  <si>
    <t xml:space="preserve"> และลดต้นทุนโลจิสติกส์ของประเทศ</t>
  </si>
  <si>
    <t>สำนักงานเศรษฐกิจการเกษตร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</si>
  <si>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 1.1 สัดส่วนการใช้พลังงานขั้นสุดท้ายต่อผลิตภัณฑ์มวลรวม</t>
    </r>
  </si>
  <si>
    <t>ภายในประเทศลดลงจาก 8.22 เป็น 7.70 พันตันเทียบเท่าน้ำมันดิบ/พันล้านบาท</t>
  </si>
  <si>
    <t xml:space="preserve"> ในปี 2564 </t>
  </si>
  <si>
    <t xml:space="preserve">         1.2 สัดส่วนต้นทุนโลจิสติกส์ลดลงจากร้อยละ 14 เป็นร้อยละ 12 ของผลิตภัณฑ์ </t>
  </si>
  <si>
    <t>กรมการขนส่งทางบก</t>
  </si>
  <si>
    <t>มวลรวมในประเทศ โดยในส่วนของต้นทุนค่าขนส่งสินค้าต่ำกว่า ร้อยละ 7 ของผลิตภัณฑ์</t>
  </si>
  <si>
    <t>กรมท่าอากาศยาน</t>
  </si>
  <si>
    <t>มวลรวมในประเทศ ในปี 2564</t>
  </si>
  <si>
    <t>กรมทางหลวง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</si>
  <si>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2 การพัฒนาโครงสร้างพื้นฐานด้านระบบขนส่งเพื่อ
</t>
    </r>
  </si>
  <si>
    <t>เพิ่มปริมาณการขนส่งสินค้าทางรางและทางน้ำ  และเพิ่มปริมาณการเดินทางด้วยระบบ</t>
  </si>
  <si>
    <t>ขนส่งสาธารณะในเขตเมือง รวมทั้งขยายขีดความสามารถในการรองรับปริมาณผู้โดยสาร</t>
  </si>
  <si>
    <t>ของท่าอากาศยานในกรุงเทพฯและท่าอากาศ ยานในภูมิภาคให้เพียงพอกับความต้องการ</t>
  </si>
  <si>
    <t>กรมส่งเสริมการค้าระหว่างประเทศ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</si>
  <si>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 2.1 สัดส่วนปริมาณการขนส่งสินค้าทางรางต่อปริมาณการ</t>
    </r>
  </si>
  <si>
    <t>ขนส่งสินค้าทั้งหมดภายในประเทศเพิ่มขึ้นจากร้อยละ 1.4 เป็นร้อยละ 4 และสัดส่วน</t>
  </si>
  <si>
    <t xml:space="preserve">ปริมาณการขนส่งสินค้าทางน้ำต่อปริมาณการขนส่งสินค้าทั้งหมดภายในประเทศ </t>
  </si>
  <si>
    <t xml:space="preserve">เพิ่มขึ้นจากร้อยละ 12 เป็นร้อยละ 15 ในปี 2564 </t>
  </si>
  <si>
    <t xml:space="preserve">       2.2 สัดส่วนของผู้ใช้ระบบรถไฟฟ้าต่อปริมาณการเดินทางในเขตกทม.และปริมณฑล</t>
  </si>
  <si>
    <t>จากร้อยละ 6 เป็นร้อยละ 15 ในปี 2564 2.3 ความสามารถในการรองรับปริมาณ</t>
  </si>
  <si>
    <t>ผู้โดยสารโดยรวมของท่าอากาศยานใน กทม.และท่าอากาศยานในภูมิภาคเพิ่มขึ้นเป็น</t>
  </si>
  <si>
    <t xml:space="preserve"> 100และ 42 ล้านคน/ปี ในปี 2564</t>
  </si>
  <si>
    <t>มหาวิทยาลัยเทคโนโลยีพระจอมเกล้าพระนครเหนือ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</si>
  <si>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ป้าหมายที่ 3 การพัฒนาระบบโลจิสติกส์เพื่อประเทศไทยสามารถ
</t>
    </r>
  </si>
  <si>
    <t>แข่งขันด้านโลจิสติกส์และการอำนวยความสะดวกทางการค้ามีประสิทธิภาพเพิ่มขึ้น</t>
  </si>
  <si>
    <t>ระบบ National Single Window (NSW)เชื่อมโยงและแลกเปลี่ยนข้อมูลกระบวนการ</t>
  </si>
  <si>
    <t>กรมอุตสาหกรรมพื้นฐานและการเหมืองแร่</t>
  </si>
  <si>
    <t xml:space="preserve">นำเข้าส่งออกและโลจิสติกส์ด้วยระบบอิเล็กทรอนิกส์ได้อย่างสมบูรณ์ </t>
  </si>
  <si>
    <t>บุคลากรด้านโลจิสติกส์ได้รับการพัฒนาให้มี ผลิตภาพสูงขึ้น รวมทั้งการขนส่งสินค้า</t>
  </si>
  <si>
    <t>การทางพิเศษแห่งประเทศไทย</t>
  </si>
  <si>
    <t>ผ่านเข้า-ออก ณ ด่านการค้าชายแดน สำคัญที่เชื่อมต่อกับโครงข่ายทางหลัก</t>
  </si>
  <si>
    <t>การรถไฟแห่งประเทศไทย</t>
  </si>
  <si>
    <t>มีประสิทธิภาพมากขึ้น</t>
  </si>
  <si>
    <t>การรถไฟฟ้าขนส่งมวลชนแห่งประเทศไทย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</si>
  <si>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3.1 อันดับดัชนีความสามารถในการแข่งขัน</t>
    </r>
  </si>
  <si>
    <t xml:space="preserve">ด้านโลจิสติกส์ และประสิทธิภาพการอำนวยความสะดวกทางการค้าดีขึ้น
    </t>
  </si>
  <si>
    <t xml:space="preserve"> 3.2 จำนวนธุรกรรมการให้บริการนำเข้าและส่งออกด้วยระบบอิเล็กทรอนิกส์</t>
  </si>
  <si>
    <t xml:space="preserve">เป็นร้อยละ 100 ในปี 2564
</t>
  </si>
  <si>
    <t xml:space="preserve">     3.3 ปริมาณสินค้าที่ผ่านเข้าออก ณ ด่านการค้าชายแดนที่สำคัญเพิ่มขึ้น</t>
  </si>
  <si>
    <t>เฉลี่ยไม่น้อยกว่าร้อยละ 5 ต่อปี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</si>
  <si>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เพิ่มการขนส่งทางน้ำและทางราง (Modal Shift)</t>
    </r>
  </si>
  <si>
    <t xml:space="preserve"> / บริหารการจัดส่งหลากหลายรูปแบบ(Multimodal) / เพิ่มความคล่องตัว</t>
  </si>
  <si>
    <t xml:space="preserve">ในการขนส่งสินค้า ประหยัดเวลาผู้โดยสาร (Mobility) </t>
  </si>
  <si>
    <r>
      <t>ตัวชี้วัดเป้าหมายแผนบูรณาการ</t>
    </r>
    <r>
      <rPr>
        <sz val="16"/>
        <rFont val="TH SarabunPSK"/>
        <family val="2"/>
      </rPr>
      <t>: 1.1 สัดส่วนการขนส่งทางน้ำเพิ่มขึ้นร้อยละ</t>
    </r>
  </si>
  <si>
    <t xml:space="preserve"> 0.28 และสัดส่วนการขนส่งทางรางเพิ่มขึ้นร้อยละ1.14 ในปี 2563 / </t>
  </si>
  <si>
    <t xml:space="preserve">ความสามารถในการให้บริการของโครงข่ายคมนาคมของปี 2560 เพิ่มขึ้น
</t>
  </si>
  <si>
    <t xml:space="preserve">โดยลดระยะเวลาเดินทางบนเส้นทางสายหลักลง คิดเป็นร้อยละ 8.76 / </t>
  </si>
  <si>
    <t xml:space="preserve">ค่าเฉลี่ยจำนวนคนเดินทางต่อวันโดยระบบขนส่งสาธารณะทางรางเพิ่มขึ้น </t>
  </si>
  <si>
    <t>12,000 คน, จำนวนผู้โดยสารที่ใช้ระบบขนส่งทางอากาศเพิ่มขึ้น ณ ปี 2560 ร้อยละ 10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</si>
  <si>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วางแผนและพัฒนาโครงสร้างพื้นฐานเพื่อเพิ่ม</t>
    </r>
  </si>
  <si>
    <t>ประสิทธิภาพระบบคมนาคมขนส่ง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</si>
  <si>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โครงสร้างพื้นฐานทางน้ำที่ได้รับ</t>
    </r>
  </si>
  <si>
    <t>การพัฒนาเพิ่มประสิทธิภาพ 3 แห่ง / มีผลการศึกษาเพื่อยกระดับศักยภาพ</t>
  </si>
  <si>
    <t>กองเรือพาณิชยนาวี 1 เรื่อง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</si>
  <si>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1.1.1.2  ระยะทางรถไฟที่อยู่ระหว่างการ</t>
    </r>
  </si>
  <si>
    <t>ก่อสร้าง 1,971 กม. ที่เป็นไปตามมาตรฐานและข้อกำหนด /ปรับปรุงเพื่อเพิ่ม</t>
  </si>
  <si>
    <t>ประสิทธิภาพการขนส่งทางราง จำนวน 67 แห่ง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</si>
  <si>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1.1.1.3 ท่าอากาศยานที่ได้รับการก่อสร้าง</t>
    </r>
  </si>
  <si>
    <t>และปรับปรุงเพื่อเพิ่มประสิทธิภาพการคมนาคมขนส่งทางอากาศ 4 ท่า</t>
  </si>
  <si>
    <t>เป็นไปตามแผนที่กำหนด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</si>
  <si>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1.1.1.4 ระยะทางก่อสร้างถนน 3,469.088 </t>
    </r>
  </si>
  <si>
    <t>กม. และสะพาน 169 แห่ง เพื่อเพิ่มความสามารถในการให้บริการของ</t>
  </si>
  <si>
    <t>โครงข่ายคมนาคมขนส่ง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</si>
  <si>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1.1.1.5 ก่อสร้างอาคารชานชาลาขนถ่าย</t>
    </r>
  </si>
  <si>
    <t>สินค้า 1 แห่ง เป็นไปตามแผนที่กำหนด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</si>
  <si>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1.1.1.6 ก่อสร้างทางพิเศษ ระยะทาง 16.7 </t>
    </r>
  </si>
  <si>
    <t>กม. ได้ภายในระยะเวลาที่กำหนด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</si>
  <si>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1.1.1.7 ก่อสร้างรถไฟฟ้าและรถไฟฟ้า</t>
    </r>
  </si>
  <si>
    <t>ชานเมือง จำนวน 10 สาย เป็นไปตามแผนที่กำหนด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</si>
  <si>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1.1.1.8 มีผลการศึกษาและข้อเสนอแนะเชิง</t>
    </r>
  </si>
  <si>
    <t>นโยบายเพื่อการพัฒนาโครงสร้างพื้นฐานด้านคมนาคมขนส่ง 8 เรื่อง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</si>
  <si>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1.1.2 การร่วมทุนระหว่างภาครัฐและภาคเอกชน (PPP)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</si>
  <si>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1.1.2.1 ความสำเร็จของโครงการร่วมทุน</t>
    </r>
  </si>
  <si>
    <t>ระหว่างภาครัฐและภาคเอกชนตามแผน 7 รายการ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</si>
  <si>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 xml:space="preserve">: 2. เปิดประตูการค้าสู่ประเทศเพื่อนบ้าน (Connectivity) 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</si>
  <si>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2.1 จำนวนคนผ่านประตูหลักของประเทศ ณ </t>
    </r>
  </si>
  <si>
    <t>ปี 2563 เพิ่มขึ้นไม่น้อยกว่าร้อยละ 5 / ปริมาณสินค้าผ่านประตูการค้าหลักและ</t>
  </si>
  <si>
    <t>ประตูการค้าชายแดน ณ ปี 2563 เพิ่มขึ้นไม่น้อยกว่าร้อยละ 5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</si>
  <si>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พัฒนาโครงสร้างพื้นฐานด้านคมนาคมขนส่งที่ส่งเสริม</t>
    </r>
  </si>
  <si>
    <t>ธุรกิจการค้าและบริการเขตเศรษฐกิจพิเศษ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</si>
  <si>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2.1.1.1 โครงสร้างพื้นฐานด้านคมนาคม</t>
    </r>
  </si>
  <si>
    <t>ที่ส่งเสริมธุรกิจการค้าเขตเศรษฐกิจพิเศษ 41 รายการ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</si>
  <si>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2.1.1.2 ผลการศึกษา / ข้อเสนอแนะเชิง</t>
    </r>
  </si>
  <si>
    <t xml:space="preserve">นโยบายเพื่อการพัฒนาโครงสร้างพื้นฐานสำหรับเขตเศรษฐกิจพิเศษ 1 รายการ
</t>
  </si>
  <si>
    <r>
      <t xml:space="preserve">เป้าหมายแผนบูรณาการ: </t>
    </r>
    <r>
      <rPr>
        <sz val="16"/>
        <rFont val="TH SarabunPSK"/>
        <family val="2"/>
      </rPr>
      <t xml:space="preserve">3. เพิ่มประสิทธิภาพการจัดการโลจิสติกส์ในโซ่อุปทาน </t>
    </r>
  </si>
  <si>
    <t>(Supply Chain Enhancement)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</si>
  <si>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ต้นทุนโลจิสติกส์ต่อยอดขายของภาคอุตสาหกรรม</t>
    </r>
  </si>
  <si>
    <t>ลดลงไม่น้อยกว่าร้อยละ 0.1 ต่อปี</t>
  </si>
  <si>
    <r>
      <t>แนวทางแผนบูรณาการ:</t>
    </r>
    <r>
      <rPr>
        <sz val="16"/>
        <rFont val="TH SarabunPSK"/>
        <family val="2"/>
      </rPr>
      <t xml:space="preserve"> 3.1.1 เพิ่มขีดความสามารถในการบริหารจัดการโซ่อุปทาน 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</si>
  <si>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3.1.1.1 ยกระดับการจัดการโลจิสติกส์และโซ่</t>
    </r>
  </si>
  <si>
    <t>อุปทานสถานประกอบการ 317 ราย /ต้นทุนด้านโลจิสติกส์และโซ่อุปทานของ</t>
  </si>
  <si>
    <t>สถานประกอบการเป้าหมายในปี 2560 ลดลงไม่น้อยกว่าร้อยละ 15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</si>
  <si>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3.1.1.2 พัฒนาบุคลากรด้านโลจิสติกส์ อุตสาหกรรม</t>
    </r>
  </si>
  <si>
    <t xml:space="preserve"> 1,080 คน / บุคลากรด้านโลจิสติกส์ที่ได้รับการอบรมผ่านเกณฑ์</t>
  </si>
  <si>
    <t>การประเมินไม่น้อยกว่าร้อยละ 80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</si>
  <si>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3.1.1.3 แนวทางและมาตรการในการปรับปรุง</t>
    </r>
  </si>
  <si>
    <t>บริหารจัดการสินค้าเกษตร 1 เรื่อง</t>
  </si>
  <si>
    <r>
      <t>แนวทางแผนบูรณาการ:</t>
    </r>
    <r>
      <rPr>
        <sz val="16"/>
        <rFont val="TH SarabunPSK"/>
        <family val="2"/>
      </rPr>
      <t xml:space="preserve"> 3.1.2 ส่งเสริมการพัฒนาบริการและขยายเครือข่าย</t>
    </r>
  </si>
  <si>
    <t>ของผู้ให้บริการโลจิสติกส์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</si>
  <si>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3.1.2.1 จำนวนผู้ให้บริการโลจิสติกส์และผู้ประกอบ</t>
    </r>
  </si>
  <si>
    <t xml:space="preserve">การค้าระหว่างประเทศที่ได้รับการพัฒนาศักยภาพด้านการบริหาร จัดการโลจิสติกส์ </t>
  </si>
  <si>
    <t xml:space="preserve">500 ราย
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</si>
  <si>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3.1.2.2 จำนวนผู้ประกอบการขนส่งสินค้าทาง</t>
    </r>
  </si>
  <si>
    <t>ถนนด้วยรถบรรทุกของไทย ที่ได้รับการพัฒนาและส่งเสริมในด้านระบบการขนส่ง</t>
  </si>
  <si>
    <t xml:space="preserve">ต่อเนื่องหลายรูปแบบและการขนส่งสินค้าฮาลาลในภูมิภาคอาเซียน 200 ราย </t>
  </si>
  <si>
    <r>
      <t>แนวทางแผนบูรณาการ:</t>
    </r>
    <r>
      <rPr>
        <sz val="16"/>
        <rFont val="TH SarabunPSK"/>
        <family val="2"/>
      </rPr>
      <t xml:space="preserve"> 3.1.3 ปรับปรุงระบบการพัฒนาและจัดการกำลังคน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</si>
  <si>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3.1.3.1 ร้อยละของแรงงานที่สำเร็จการ</t>
    </r>
  </si>
  <si>
    <t>ฝึกอบรมด้านโลจิสติกส์และการก่อสร้างไม่ต่ำกว่าร้อยละ 70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</si>
  <si>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3.1.3.2 ร้อยละของบุคลากรกระทรวงคมนาคม</t>
    </r>
  </si>
  <si>
    <t xml:space="preserve">และผู้เกี่ยวข้อง ที่ผ่านการฝึกอบรมด้านโลจิสติกส์ ไม่น้อยกว่าร้อยละ 70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</si>
  <si>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3.1.3.3 ผู้เข้ารับการอบรมความรู้ด้านโครงสร้างพื้นฐาน</t>
    </r>
  </si>
  <si>
    <t xml:space="preserve">และโลจิสติกส์ผ่านเกณฑ์การประเมินที่กำหนด ร้อยละ 80 / มีสถานประกอบการ </t>
  </si>
  <si>
    <t>บุคลากรด้านโครงสร้างพื้นฐานและโลจิสติกส์ได้รับความรู้ และการพัฒนาศักยภาพ</t>
  </si>
  <si>
    <t xml:space="preserve"> ไม่น้อยกว่า 1,500 คน </t>
  </si>
  <si>
    <r>
      <t>แนวทางแผนบูรณาการ:</t>
    </r>
    <r>
      <rPr>
        <sz val="16"/>
        <rFont val="TH SarabunPSK"/>
        <family val="2"/>
      </rPr>
      <t xml:space="preserve"> 3.1.4 ขับเคลื่อนเชิงบูรณาการการพัฒนาระบบ</t>
    </r>
  </si>
  <si>
    <t>โลจิสติกส์ของประเทศ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</si>
  <si>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3.1.4.1 มีแผนยุทธศาสตร์การพัฒนาระบบ</t>
    </r>
  </si>
  <si>
    <t>โลจิสติกส์ของประเทศ ฉบับที่ 3</t>
  </si>
  <si>
    <r>
      <t>แนวทางแผนบูรณาการ:</t>
    </r>
    <r>
      <rPr>
        <sz val="16"/>
        <rFont val="TH SarabunPSK"/>
        <family val="2"/>
      </rPr>
      <t xml:space="preserve"> 3.1.5 การกำกับดูแลและพัฒนามาตรฐานการคมนาคม</t>
    </r>
  </si>
  <si>
    <t>ขนส่งและโดยสาร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</si>
  <si>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3.1.5.1 การจัดทำข้อมูลข่าวสารการบินมีความ</t>
    </r>
  </si>
  <si>
    <t>ถูกต้อง แม่นยำ และรวดเร็ว ร้อยละ 100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</si>
  <si>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3.1.5.2 ร้อยละความสำเร็จในการจัดหาอุปกรณ์</t>
    </r>
  </si>
  <si>
    <t>สอบสวนอากาศยานประสบอุบัติเหตุให้เป็นไปตามมาตรฐานระหว่างประเทศ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</si>
  <si>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3.1.5.3 ความสำเร็จของแผนในการดำเนินการ</t>
    </r>
  </si>
  <si>
    <t>พัฒนางานค้นหาและช่วยเหลือ งานนิรภัยการบินและสอบสวนด้านการบินพลเรือน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</si>
  <si>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3.1.5.4 จำนวนโครงการวิเคราะห์ทดสอบตาม</t>
    </r>
  </si>
  <si>
    <t>มาตรฐานความปลอดภัยระบบรางให้แก่ผู้ประกอบการภาคอุตสาหกรรม 20 รายการ</t>
  </si>
  <si>
    <t>18. แผนงานบูรณาการบริหารจัดการขยะและสิ่งแวดล้อม</t>
  </si>
  <si>
    <t>สิ่งแวดล้อมเพื่อการพัฒนาอย่างยั่งยืน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</si>
  <si>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 เป้าหมายที่ 3 สร้างคุณภาพสิ่งแวดล้อมที่ดี ลดมลพิษ </t>
    </r>
  </si>
  <si>
    <t>และลดผลกระทบต่อสุขภาพของประชาชนและระบบนิเวศ โดยให้ความสำคัญ</t>
  </si>
  <si>
    <t>เป็นลำดับแรกกับการจัดการขยะมูลฝอย และของเสียอันตราย ฟื้นฟูคุณภาพ</t>
  </si>
  <si>
    <t xml:space="preserve"> และแก้ไขปัญหาหมอกควัน</t>
  </si>
  <si>
    <t>กรมทรัพยากรทางทะเลและชายฝั่ง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</si>
  <si>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3.1 สัดส่วนของขยะมูลฝอยชุมชนได้รับการ</t>
    </r>
  </si>
  <si>
    <t>กรมส่งเสริมคุณภาพสิ่งแวดล้อม</t>
  </si>
  <si>
    <t>จัดการอย่างถูกต้องและนำไปใช้ประโยชน์ ไม่น้อยกว่า ร้อยละ 75 สัดส่วน</t>
  </si>
  <si>
    <t>ของเสียอันตรายชุมชนที่ได้รับการกำจัดอย่างถูกต้อง ไม่น้อยกว่า ร้อยละ 30</t>
  </si>
  <si>
    <t xml:space="preserve"> และกากอุตสาหกรรมอันตรายทั้งหมดเข้าสู่ระบบการจัดการที่ถูกต้อง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</si>
  <si>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1. การจัดการขยะ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</si>
  <si>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ลดขยะมูลฝอยเกิดใหม่ 2.6 ล้านตัน/ปี</t>
    </r>
  </si>
  <si>
    <t xml:space="preserve"> นำขยะไปใช้ประโยชน์ 5.7 ล้านตัน/ปี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</si>
  <si>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ส่งเสริมการลดการเกิดขยะมูลฝอยและของ</t>
    </r>
  </si>
  <si>
    <t>เสียอันตรายที่ต้นทางแหล่งกำเนิดและการนำขยะไปใช้ประโยชน์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</si>
  <si>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องค์กรปกครองส่วนท้องถิ่น ศูนย์</t>
    </r>
  </si>
  <si>
    <t>อนามัย ชุมชนต้นแบบไม่น้อยกว่า 100 แห่ง มีการลดและคัดแยก</t>
  </si>
  <si>
    <t>ขยะมูลฝอยและของเสียอันตรายชุมชนที่ต้นทาง</t>
  </si>
  <si>
    <t>ประกอบการ ลดและคัดแยกขยะไม่น้อยกว่า 37,400 แห่ง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</si>
  <si>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1.1.1.3 ความสามารถเผยแพร่ข้อมูล</t>
    </r>
  </si>
  <si>
    <t>กรมควบคุมโรค</t>
  </si>
  <si>
    <t>ข่าวสารครอบคลุมพื้นที่ไม่น้อยกว่าร้อยละ 80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</si>
  <si>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1.2 ขยะมูลฝอย ของเสียอันตรายชุมชน </t>
    </r>
  </si>
  <si>
    <t xml:space="preserve">มูลฝอยติดเชื้อ และการอุตสาหกรรมได้รับการจัดการอย่างถูกต้อง 36.5 </t>
  </si>
  <si>
    <t>กรมโรงงานอุตสาหกรรม</t>
  </si>
  <si>
    <t>ล้านตัน/ปี</t>
  </si>
  <si>
    <r>
      <t xml:space="preserve">แนวทางแผนบูรณาการ: </t>
    </r>
    <r>
      <rPr>
        <sz val="16"/>
        <rFont val="TH SarabunPSK"/>
        <family val="2"/>
      </rPr>
      <t>1.2.1 เพิ่มศักยภาพการจัดเก็บ ขนส่ง และกำจัด</t>
    </r>
  </si>
  <si>
    <t>ขยะมูลฝอยตกค้างและที่เกิดใหม่ ของเสียอันตราย และขยะติดเชื้อ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</si>
  <si>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1.2.1.1 จัดการขยะมูลฝอยได้ 14.4 ล้าน</t>
    </r>
  </si>
  <si>
    <t xml:space="preserve">ตัน/ปี ของเสียอันตรายชุมชน 0.058 ล้านตัน/ปี และขยะมูลฝอยติดเชื้อ </t>
  </si>
  <si>
    <t>0.043 ล้านตัน/ปี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</si>
  <si>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1.2.1.2 ขยะทะเลได้รับการจัดการตาม</t>
    </r>
  </si>
  <si>
    <t>หลักวิชาการในระบบนิเวศทางทะเลที่สำคัญ 24 จังหวัด</t>
  </si>
  <si>
    <r>
      <t xml:space="preserve">แนวทางแผนบูรณาการ: </t>
    </r>
    <r>
      <rPr>
        <sz val="16"/>
        <rFont val="TH SarabunPSK"/>
        <family val="2"/>
      </rPr>
      <t>1.2.2 เพิ่มศักยภาพการจัดการกากอุตสาหกรรม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</si>
  <si>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1.2.2.1 โรงงานอุตสาหกรรมเข้าสู่ระบบ</t>
    </r>
  </si>
  <si>
    <t>การจัดการกากอุตสาหกรรมไม่น้อยกว่า 9,000 โรงงาน และจัดการกาก</t>
  </si>
  <si>
    <t>อุตสาหกรรมได้ 22 ล้านตันต่อปี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</si>
  <si>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1.2.3 พัฒนากฎ ระเบียบ มาตรการ และแนวทาง</t>
    </r>
  </si>
  <si>
    <t>ปฏิบัติ และกำกับ ดูแลบังคับใช้กฎหมายอย่างเคร่งครัด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</si>
  <si>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1.2.3.1 พัฒนาและปรับปรุงกฎหมาย 3 เรื่อง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</si>
  <si>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1.2.3.2 กลุ่มเป้าหมายมีการเฝ้าระวัง </t>
    </r>
  </si>
  <si>
    <t>ป้องกันด้านสุขภาพของผู้ประกอบอาชีพและประชาชนที่สัมผัสขยะ 20 จังหวัด</t>
  </si>
  <si>
    <r>
      <t>เป้าหมายแผนบูรณาการ</t>
    </r>
    <r>
      <rPr>
        <sz val="16"/>
        <rFont val="TH SarabunPSK"/>
        <family val="2"/>
      </rPr>
      <t>: 2. การจัดการคุณภาพอากาศ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</si>
  <si>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2.1 ค่าเฉลี่ยสารอินทรีย์ระเหยง่ายลดลง </t>
    </r>
  </si>
  <si>
    <t>ร้อยละ 1 ฝุ่นละอองอยู่ในเกณฑ์มาตรฐานเพิ่มขึ้น ร้อยละ 1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</si>
  <si>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 2.1.1  ควบคุมมลพิษในพื้นที่เขตควบคุมมลพิษ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</si>
  <si>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2.1.1.1 พื้นที่มาบตาพุด จังหวัดระยอง </t>
    </r>
  </si>
  <si>
    <t xml:space="preserve">แหล่งกำเนิดมลพิษ/โรงงานอุตสาหกรรมถูกตรวจสอบไม่น้อยกว่าร้อยละ 70  </t>
  </si>
  <si>
    <t>จำนวนแหล่งกำเนิดปฏิบัติตามมาตรการที่กำหนด ร้อยละ 100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</si>
  <si>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2.1.1.2 พื้นที่มาบตาพุด จังหวัดระยอง </t>
    </r>
  </si>
  <si>
    <t>จำนวนแหล่งกำเนิดปฏิบัติตามมาตรการที่กำหนด ร้อยละ 101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</si>
  <si>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2.2 คุณภาพอากาศมีค่าเฉลี่ยอยู่ในเกณฑ์</t>
    </r>
  </si>
  <si>
    <t>มาตรฐานเพิ่มขึ้น ร้อยละ 1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</si>
  <si>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 xml:space="preserve">: 2.2.1  ควบคุมมลพิษในพื้นที่กรุงเทพมหานคร </t>
    </r>
  </si>
  <si>
    <t>และปริมณฑล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</si>
  <si>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2.2.1.1 มีเครื่่องมือ มาตรการ กลไกในการ</t>
    </r>
  </si>
  <si>
    <t>บริหารจัดการมลพิษและเสียง 6 จังหวัด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</si>
  <si>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6 การบริหารจัดการในภาครัฐ การป้องกัน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</si>
  <si>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3.1 ระดับคะแนนของดัชนีการรับรู้การ</t>
    </r>
  </si>
  <si>
    <t>ทุจริตสูงกว่าร้อยละ 50  เมื่อสิ้นสุดแผนัฒนาฯ ฉบับที่ 12</t>
  </si>
  <si>
    <t xml:space="preserve">เป้าหมายแผนบูรณาการ: 1. ลดปัญหาการทุจริตในสังคมไทย 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</si>
  <si>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 สร้างกลไกการป้องกันการทุจริตให้เข้มแข็ง</t>
    </r>
  </si>
  <si>
    <t>และมีประสิทธิภาพ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</si>
  <si>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ร้อยละของทุกส่วนราชการเข้ารับ</t>
    </r>
  </si>
  <si>
    <t xml:space="preserve">การประเมินคุณธรรมและความโปร่งใสในการดำเนินงานและผ่านเกณฑ์ 80 </t>
  </si>
  <si>
    <t>คะแนนขึ้นไป ร้อยละ 80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</si>
  <si>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1.1.1.2  ร้อยละของประชาชนมีความพึง</t>
    </r>
  </si>
  <si>
    <t xml:space="preserve">พอใจในคุณภาพการให้บริการและการดำเนินงานของหน่วยงานของรัฐ </t>
  </si>
  <si>
    <t>ร้อยละ 80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</si>
  <si>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1.1.1.3 ร้อยละของอาสาสมัครหรือ</t>
    </r>
  </si>
  <si>
    <t>เครือข่ายของส่วนราชการที่ผ่านการอบรม มีความรู้ความเข้าใจ</t>
  </si>
  <si>
    <t>และศักยภาพด้านการเฝ้าระวัง ร้อยละ 80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</si>
  <si>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1.1.2 สร้างความตระหนักรู้ในการป้องกันและ</t>
    </r>
  </si>
  <si>
    <t xml:space="preserve">ปราบปรามการทุจริต 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</si>
  <si>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1.1.2.1 ร้อยละของสถานศึกษาภาครัฐทุก</t>
    </r>
  </si>
  <si>
    <t>ระดับมีการบรรจุหลักสูตรการป้องกันและปราบปรามการทุจริตเพื่อ</t>
  </si>
  <si>
    <t>นำไปใช้</t>
  </si>
  <si>
    <t xml:space="preserve"> กรมพัฒนาฝีมือแรงงาน</t>
  </si>
  <si>
    <t>ในการเรียนการสอนครบทุกแห่งร้อยละ 100 สถานศึกษาเอกชน ร้อยละ 80</t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</si>
  <si>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1.1.2.2 ร้อยละของผู้เข้าร่วมโครงการ/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</si>
  <si>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1.1.3 เสริมสร้างความเข้มแข็งในการปราบปราม</t>
    </r>
  </si>
  <si>
    <t xml:space="preserve">การทุจริต 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</si>
  <si>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1.1.3.1 เรื่องกล่าวหาร้องเรียนแล้วเสร็จ</t>
    </r>
  </si>
  <si>
    <t>กรมพัฒนาการแพทย์แผนไทยและการแพทย์ทางเลือก</t>
  </si>
  <si>
    <t>สำนักงานคณะกรรมการป้องกันและปราบปรามการทุจริตในภาครัฐ</t>
  </si>
  <si>
    <t>สำนักงานผู้ตรวจการแผ่นดิน</t>
  </si>
  <si>
    <t>สำนักงานคณะกรรมการป้องกันและปราบปรามการทุจริตแห่งชาติ</t>
  </si>
  <si>
    <t>สำนักงานการตรวจเงินแผ่นดิน</t>
  </si>
  <si>
    <t>12. แผนงานบูรณาการพัฒนาศักยภาพคนตามช่วงวัย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</si>
  <si>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1.1  เด็กมีพัฒนาการสมวัยไม่น้อยกว่าร้อยละ 85
</t>
    </r>
  </si>
  <si>
    <t>1.2  คะแนน iQ เฉลี่ยไม่ต่ำกว่าเกณฑ์มาตรฐาน</t>
  </si>
  <si>
    <t>1.3  การมีงานทำของผู้สูงอายุ (อายุ 60 – 69 ปี) เพิ่มขึ้น</t>
  </si>
  <si>
    <r>
      <t xml:space="preserve">เป้าหมายแผนบูรณาการ: 2. </t>
    </r>
    <r>
      <rPr>
        <sz val="16"/>
        <rFont val="TH SarabunPSK"/>
        <family val="2"/>
      </rPr>
      <t>การสร้างความมั่นคงในชีวิต</t>
    </r>
    <r>
      <rPr>
        <b/>
        <sz val="16"/>
        <rFont val="TH SarabunPSK"/>
        <family val="2"/>
      </rPr>
      <t xml:space="preserve">
</t>
    </r>
  </si>
  <si>
    <t>8. สถาบันเทคโนโลยีพระจอมเกล้าเจ้าคุณทหารลาดกระบัง</t>
  </si>
  <si>
    <t>9. มหาวิทยาลัยเกษตรศาสตร์</t>
  </si>
  <si>
    <t>6. แผนงานบูรณาการส่งเสริมวิสาหกิจขนาดกลางและขนาดย่อม</t>
  </si>
  <si>
    <t>ความสามารถในการแข่งขัน</t>
  </si>
  <si>
    <t>รายใหม่ ได้รับการพัฒนาศักยภาพไม่น้อยกว่า 110 ศูนย์/แห่ง</t>
  </si>
  <si>
    <t>สถาบันเทคโนโลยีนิวเคลียร์แห่งชาติ (องค์การมหาชน)</t>
  </si>
  <si>
    <t>สำนักงานนวัตกรรมแห่งชาติ (องค์การมหาชน)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</si>
  <si>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1.1.3.1 SME ได้รับการถ่ายทอดเทคโนโลยีนวัตกรรมเพื่อยกระดับ</t>
    </r>
  </si>
  <si>
    <t>ขีดความสามารถในการแข่งขันไม่น้อยกว่า 3,000 กิจการ</t>
  </si>
  <si>
    <t>สำนักงานปลัดกระทรวงอุตสาหกรรม</t>
  </si>
  <si>
    <t>7. แผนงานบูรณาการพัฒนาพื้นที่เขตเศรษฐกิจพิเศษ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</si>
  <si>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เพิ่มมูลค่าการลงทุนในพื้นที่เศรษฐกิจใหม่บริเวณชายแดน </t>
    </r>
  </si>
  <si>
    <r>
      <rPr>
        <b/>
        <sz val="16"/>
        <rFont val="TH SarabunPSK"/>
        <family val="2"/>
      </rPr>
      <t xml:space="preserve">ตัวชี้วัดเป้าหมายแผนฯ 12: </t>
    </r>
    <r>
      <rPr>
        <sz val="16"/>
        <rFont val="TH SarabunPSK"/>
        <family val="2"/>
      </rPr>
      <t>4.1 มุลค่าการลงทุ่นในพื้นที่เศรษฐกิจใหม่บริเวน</t>
    </r>
  </si>
  <si>
    <t>ชายแดนเพิ่มขึ้น ร้อยละ 20</t>
  </si>
  <si>
    <r>
      <t xml:space="preserve">เป้าหมายแผนบูรณาการ: </t>
    </r>
    <r>
      <rPr>
        <sz val="16"/>
        <rFont val="TH SarabunPSK"/>
        <family val="2"/>
      </rPr>
      <t xml:space="preserve">1. การจัดระบบโครงกสร้างพื้นฐานด้านเศรษฐกิจ สังคม </t>
    </r>
  </si>
  <si>
    <t>สิ่งแวดล้อมและความมั่นคงที่ได้มาตรฐานเพื่อจูงใจให้ผู้ประกอบการมาลงทุนในเขต</t>
  </si>
  <si>
    <t>เศรษฐกิจพิเศษ จำนวน 10 พื้นที่</t>
  </si>
  <si>
    <r>
      <t xml:space="preserve">แนวทางแผนบูรณาการ: </t>
    </r>
    <r>
      <rPr>
        <sz val="16"/>
        <rFont val="TH SarabunPSK"/>
        <family val="2"/>
      </rPr>
      <t>1.1.3 การจัดระบบแรงงานและความมั่นคง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</si>
  <si>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1.1.3.3 จัดการด้านความมั่นคง 34 แห่ง
</t>
    </r>
  </si>
  <si>
    <t>4.2 สถานประกอบการที่จดทะเบียนในพื้นที่เศรษฐกิจใหม่เพิ่มขึ้น</t>
  </si>
  <si>
    <t>5. แผนงานบูรณาการพัฒนาอุตสาหกรรมศักยภาพ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</si>
  <si>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 เป้าหมายที่ 4. เพิ่มผลิตภาพการผลิตของประเทศ</t>
    </r>
  </si>
  <si>
    <t>เป้าหมายแผนบูรณาการ: 1. สถานประกอบการที่เข้าร่วมโครงการมีผลิตภาพ</t>
  </si>
  <si>
    <t>การผลิตรวม (TFP) และผลิตภาพแรงงานเพิ่มขึ้น ส่งเสริมการรวมกลุ่ม</t>
  </si>
  <si>
    <t xml:space="preserve">เครือข่ายและมีฐานข้อมูลสำหรับการวางยุทธศาสตร์การพัฒนาอุตสาหกรรม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</si>
  <si>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: ผลิตภาพการผลิตรวม(TFP)ของสถาน</t>
    </r>
  </si>
  <si>
    <t>ประกอบการที่เข้าร่วมโครงการเพิ่มขึ้นเฉลี่ยร้อยละ 10/ผลิตภาพแรงงานของ</t>
  </si>
  <si>
    <t>สถานประกอบการที่เข้าร่วมโครงการเพิ่มขึ้นเฉลี่ยร้อยละ 5/ระดับความสำเร็จ</t>
  </si>
  <si>
    <t>ของกลุ่มเครือข่ายเพิ่มขึ้นและมีฐานข้อมูลสำหรับการวางแผนยุทธศาสตร์การ</t>
  </si>
  <si>
    <t>พัฒนาอุตสาหกรรม</t>
  </si>
  <si>
    <t>ศูนย์ความเป็นเลิศด้านชีววิทยาศาสตร์ 
(องค์การมหาชน)</t>
  </si>
  <si>
    <r>
      <t>เป้าหมายแผนบูรณาการ: 2</t>
    </r>
    <r>
      <rPr>
        <sz val="16"/>
        <rFont val="TH SarabunPSK"/>
        <family val="2"/>
      </rPr>
      <t>. มีมูลค่าการลงทุนอุตสาหกรรมศักยภาพและ</t>
    </r>
  </si>
  <si>
    <t>ผู้ประกอบการที่เข้าร่วมโครงการได้รับการพัฒนาให้มีมูลค่าการผลิตและ</t>
  </si>
  <si>
    <t>จำนวนนวัตกรรมในสาขาอุตสาหกรรมศักยภาพเพิ่มขึ้น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</si>
  <si>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2.1: มูลค่าการลงทุนของโรงงานใน</t>
    </r>
  </si>
  <si>
    <t>สำนักงานมาตรฐานผลิตภัณฑ์อุตสาหกรรม</t>
  </si>
  <si>
    <t>สำนักงานเศรษฐกิจอุตสาหกรรม</t>
  </si>
  <si>
    <t>สถาบันวิจัยวิทยาศาสตร์และเทคโนโลยี
แห่งประเทศไทย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</si>
  <si>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2.1.3.1 จำนวนโครงการที่มีการถ่ายทอด</t>
    </r>
  </si>
  <si>
    <t xml:space="preserve">26.7700
</t>
  </si>
  <si>
    <t xml:space="preserve">เทคโนโลยีและนวัตกรรมในสาขาของอุตสาหกรรมศักยภาพเพิ่มขึ้นร้อยละ 5 </t>
  </si>
  <si>
    <t>จากโครงการที่เข้าร่วมทั้งหมด</t>
  </si>
  <si>
    <t>อุตสาหกรรมศักยภาพเพิ่มขึ้นไม่ต่ำกว่า 10 ผลิตภัณฑ์</t>
  </si>
  <si>
    <t xml:space="preserve">190.6432
</t>
  </si>
  <si>
    <t>ของเป้าหมายกลุ่มโครงการบริหารจัดการด้านทรัพยากรธรรมชาติ</t>
  </si>
  <si>
    <t>และสิ่งแวดล้อม</t>
  </si>
  <si>
    <t xml:space="preserve">1. เศรษฐกิจขยายตัวอย่างมีเสถียรภาพและยั่งยืน 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</si>
  <si>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3 การสร้างความเข้มแข็งทางเศรษฐกิจและแข่งขัน </t>
    </r>
  </si>
  <si>
    <t>ได้อย่างยั่งยืน</t>
  </si>
  <si>
    <r>
      <t>แนวทางแผนบูรณาการ:</t>
    </r>
    <r>
      <rPr>
        <sz val="16"/>
        <rFont val="TH SarabunPSK"/>
        <family val="2"/>
      </rPr>
      <t xml:space="preserve"> 1.1.1 ยกระดับผลิตภาพภาคอุตสาหกรรม</t>
    </r>
  </si>
  <si>
    <t>โดยใช้เทคโนโลยีและนวัตกรรม และระบบบริหารจัดการ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</si>
  <si>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 จำนวนสถานประกอบการสามารถ</t>
    </r>
  </si>
  <si>
    <t>เพิ่มประสิทธิภาพ มีต้นทุนการผลิตที่ลดลง</t>
  </si>
  <si>
    <r>
      <t xml:space="preserve">แนวทางแผนบูรณาการ: 1.1.2 </t>
    </r>
    <r>
      <rPr>
        <sz val="16"/>
        <rFont val="TH SarabunPSK"/>
        <family val="2"/>
      </rPr>
      <t>ยกระดับผลิตภาพแรงงานให้มีทักษะสามารถ</t>
    </r>
  </si>
  <si>
    <t>ตอบสนองต่อการเปลี่ยนแปลงของภาคอุตสาหกรรม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</si>
  <si>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จำนวนแรงงานมี Multi-Skill</t>
    </r>
  </si>
  <si>
    <t xml:space="preserve"> ไม่ต่ำกว่า 450 คน/ปี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</si>
  <si>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จำนวนผู้ผ่านการถ่ายทอดความรู้</t>
    </r>
  </si>
  <si>
    <t>ไม่ต่ำกว่า 1,000 ราย/ปี</t>
  </si>
  <si>
    <r>
      <t xml:space="preserve">แนวทางแผนบูรณาการ: 1.1.3 </t>
    </r>
    <r>
      <rPr>
        <sz val="16"/>
        <rFont val="TH SarabunPSK"/>
        <family val="2"/>
      </rPr>
      <t>พัฒนาปัจจัยแวดล้อมเพื่อสนับสนุนและ</t>
    </r>
  </si>
  <si>
    <t>ผลักดันการเพิ่มผลิตภาพ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</si>
  <si>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1.1.3.1 ผู้ประกอบการมีการรวมกลุ่ม</t>
    </r>
  </si>
  <si>
    <t>เครือข่ายของกลุ่มคลัสเตอร์ที่มีความเข้มแข็งอย่างน้อย 11 กลุ่ม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</si>
  <si>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1.1.3.2 จำนวนฐานข้อมูลสำหรับ</t>
    </r>
  </si>
  <si>
    <t>การวางยุทธศาสตร์การพัฒนาอุตสาหกรรม</t>
  </si>
  <si>
    <t>อุตสาหกรรมศักยภาพเพิ่มขึ้นเฉลี่ยร้อยละ 5/ผู้ประกอบการ</t>
  </si>
  <si>
    <t>ที่เข้าร่วมโครงการฯ ได้รับการพัฒนาเพื่อเตรียมความพร้อม</t>
  </si>
  <si>
    <t>ร้อยละ 10 จากจำนวนโครงการที่เข้าร่วมโครงการทั้งหมด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</si>
  <si>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2.1.1.1 จำนวนโครงการที่มีการลงทุนใน</t>
    </r>
  </si>
  <si>
    <t>อุตสาหกรรมศักยภาพเพิ่มขึ้น จำนวน 5 โครงการ</t>
  </si>
  <si>
    <t>ศูนย์ทดสอบสำหรับอุตสาหกรรมศักยภาพเพิ่มขึ้นไม่น้อยกว่า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</si>
  <si>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2.1.1.2 จำนวนห้องปฏิบัติการ/ </t>
    </r>
  </si>
  <si>
    <t>10 ห้องปฏิบัติการ/ศูนย์ทดสอบ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</si>
  <si>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2.1.2.1 จำนวนผู้ประกอบการใน</t>
    </r>
  </si>
  <si>
    <t>อุตสาหกรรมใหม่ที่มีความพร้อมในการพัฒนาไม่ต่ำกว่า 100ราย/ปี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</si>
  <si>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2.1.2.2 จำนวนแรงงานที่มีทักษะสอดคล้อง</t>
    </r>
  </si>
  <si>
    <t>กับความต้องการอุตสาหกรรมใหม่ไม่ต่ำกว่า 1,000 คน/ปี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</si>
  <si>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2.1.2.3 จำนวนผู้ประกอบการที่นำ</t>
    </r>
  </si>
  <si>
    <t>ผลงานวิจัยไปประยุกต์ใช้ในอุตสาหกรรมใหม่ไม่ต่ำกว่าร้อยละ 50</t>
  </si>
  <si>
    <r>
      <t>แนวทางแผนบูรณาการ:</t>
    </r>
    <r>
      <rPr>
        <sz val="16"/>
        <rFont val="TH SarabunPSK"/>
        <family val="2"/>
      </rPr>
      <t xml:space="preserve"> 2.1.3 การเพิ่มมูลค่าผลิตภัณฑ์ในอุตสาหกรรมใหม่</t>
    </r>
  </si>
  <si>
    <t>ที่สอดคล้องกับความต้องการของตลาด</t>
  </si>
  <si>
    <t>ร้อยละ 30/มูลค่าผลิตภัณฑ์และ/หรือจำนวนนวัตกรรมเพิ่มขึ้น</t>
  </si>
  <si>
    <t>ในการป้องกันภัยคุกคามในรูปแบบต่างๆ ควบคู่ไปกับการรักษาผลประโยชน์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</si>
  <si>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SME ได้รับการพัฒนา สามารถสร้างมูลค่าทางเศรษฐกิจ</t>
    </r>
  </si>
  <si>
    <t xml:space="preserve">ได้ ไม่น้อยกว่า 45,000 ล้านบาท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</si>
  <si>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สร้างและพัฒนา SME ใหม่ด้านเทคโนโลยี
                                      </t>
    </r>
  </si>
  <si>
    <t>และนวัตกรรม/มูลค่าเพิ่มสูงขึ้นไม่น้อยกว่า 7,000 กิจการ</t>
  </si>
  <si>
    <t>สู่การเป็น SME รุ่นใหม่ ไม่น้อยกว่า 34000 ราย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</si>
  <si>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1.1.1.4 จำนวนธุรกิจนวัตกรรมใหม่ที่พร้อมเติบโต </t>
    </r>
  </si>
  <si>
    <t>ไม่น้อยกว่า 100 กิจการ</t>
  </si>
  <si>
    <r>
      <t xml:space="preserve">แนวทางแผนบูรณาการ: </t>
    </r>
    <r>
      <rPr>
        <sz val="16"/>
        <rFont val="TH SarabunPSK"/>
        <family val="2"/>
      </rPr>
      <t>1.1.2 ส่งเสริมให้ SME กลุ่มทั่วไป (Regular) ให้มีศักยภาพมากขึ้น</t>
    </r>
  </si>
  <si>
    <t>และให้ความช่วยเหลือ SME ที่ประสบปัญหาทางธุรกิจ (Turn Around)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</si>
  <si>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SME ได้รับการพัฒนา/ปรับปรุงกระบวนการผลิต</t>
    </r>
  </si>
  <si>
    <t>และการดำเนินธุรกิจให้มีประสิทธิภาพ ไม่น้อยกว่า 10,000 กิจการ</t>
  </si>
  <si>
    <t>สำนักงานคณะกรรมการนโยบายวิทยาศาสตร์ เทคโนโลยี</t>
  </si>
  <si>
    <t>และนวัตกรรมแห่งชาติ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</si>
  <si>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SME เข้าถึงข้อมูล องค์ความรู้ที่สำคัญ</t>
    </r>
  </si>
  <si>
    <t>ในการประกอบธุรกิจ ไม่น้อยกว่า 13,000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</si>
  <si>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1.1.2.3 SME ได้รับการพัฒนา/เพิ่มมูลค่า/ยกระดับ</t>
    </r>
  </si>
  <si>
    <t>มาตรฐานสินค้าและบริการ ไม่น้อยกว่า 18,000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</si>
  <si>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1.1.2..4 SME ได้รับการพัฒนาการรวมกลุ่ม</t>
    </r>
  </si>
  <si>
    <t>และเชื่อมโยงอุตสาหกรรมในรูปแบบคลัสเตอร์ ไม่น้อยกว่า 58 กลุ่ม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</si>
  <si>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1.1.2.5 SME สามารถสร้างรายได้และขยายช่องทาง</t>
    </r>
  </si>
  <si>
    <t>การตลาดในประเทศ/e-commerce ไม่น้อยกว่า 50,000 ราย</t>
  </si>
  <si>
    <r>
      <t xml:space="preserve">แนวทางแผนบูรณาการ: </t>
    </r>
    <r>
      <rPr>
        <sz val="16"/>
        <rFont val="TH SarabunPSK"/>
        <family val="2"/>
      </rPr>
      <t>1.1.3 ส่งเสริมให้ SME ที่มีศักยภาพให้มีความสามารถ</t>
    </r>
  </si>
  <si>
    <t>ในการแข่งขันได้มากขึ้น (Strong)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</si>
  <si>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1.1.3.2 SME ได้รับการถ่ายทอดองค์ความรู้/สร้างเครือข่าย</t>
    </r>
  </si>
  <si>
    <t>สามารถสร้างและขยายโอกาสทางการตลาดทั้งในและต่างประเทศ ไม่น้อยกว่า 1,000 กิจการ</t>
  </si>
  <si>
    <r>
      <t xml:space="preserve">แนวทางแผนบูรณาการ: </t>
    </r>
    <r>
      <rPr>
        <sz val="16"/>
        <rFont val="TH SarabunPSK"/>
        <family val="2"/>
      </rPr>
      <t>1.1.4 พัฒนาระบบนิเวศที่เอื้อต่อการประกอบธุรกิจ</t>
    </r>
  </si>
  <si>
    <t>และส่งเสริม SME (Ecosystem)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</si>
  <si>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1.1.4.1 SME ที่ได้รับการชดเชยดอกเบี้ยอย่างต่อเนื่อง </t>
    </r>
  </si>
  <si>
    <t>ไม่น้อยกว่า 26,000 ราย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</si>
  <si>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1.1.4.2  การบริหารจัดการงานส่งเสริมSME 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</si>
  <si>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1.1 โครงสร้างพื้นฐานด้านเศรษฐกิจ สังคม </t>
    </r>
  </si>
  <si>
    <t>สิ่งแวดล้อมและความมั่นคงที่ได้มาตรฐานดีขึ้น</t>
  </si>
  <si>
    <r>
      <t>แนวทางแผนบูรณาการ:</t>
    </r>
    <r>
      <rPr>
        <sz val="16"/>
        <rFont val="TH SarabunPSK"/>
        <family val="2"/>
      </rPr>
      <t xml:space="preserve"> 1.1.1 การให้ข้อมูลแก่นักลงทุน พัฒนาผู้ประกอบการ</t>
    </r>
  </si>
  <si>
    <t>และการประชาสัมพันธ์ให้แก่ประชาชน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</si>
  <si>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นักลงทุนและผู้ประกอบการ </t>
    </r>
  </si>
  <si>
    <t>จำนวน 700 คน ได้รับข้อมูล ได้รับการชักชวนและได้รับการพัฒนา</t>
  </si>
  <si>
    <t>ตัวชี้วัดแนวทางแผนบูรณาการ: 1.1.1.2 ประชาชนในพื้นที่มีความเข้าใจ</t>
  </si>
  <si>
    <t>ในการขับเคลื่อนการดำเนินงานเขตพัฒนาเศรษฐกิจพิเศษ 10 แห่ง</t>
  </si>
  <si>
    <r>
      <t xml:space="preserve">แนวทางแผนบูรณาการ: </t>
    </r>
    <r>
      <rPr>
        <sz val="16"/>
        <rFont val="TH SarabunPSK"/>
        <family val="2"/>
      </rPr>
      <t xml:space="preserve">1.1.2 การพัฒนาโครงกสร้างพื้นฐาน เศรษฐกิจ สังคม </t>
    </r>
  </si>
  <si>
    <t>และสิ่งแวดล้อมที่มีคุณภาพ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</si>
  <si>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โครงสร้างพื้นฐานได้รับการพัฒนา </t>
    </r>
  </si>
  <si>
    <t>จำนวน 138 แห่ง</t>
  </si>
  <si>
    <t>ไป - กลับได้รับการพัฒนา 10 จังหวัด 54,500 คน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</si>
  <si>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1.1.3.2 แรงงานมีการพัฒนาฝีมือใ</t>
    </r>
  </si>
  <si>
    <t>น 10 จังหวัด 16,000 คน</t>
  </si>
  <si>
    <t>กรมศุลกากร</t>
  </si>
  <si>
    <t>สำนักงานมาตรฐานสินค้าเกษตรและอาหารแห่งชาติ</t>
  </si>
  <si>
    <t>กรมการค้าต่างประเทศ</t>
  </si>
  <si>
    <t>การนิคมอุตสาหกรรมแห่งประเทศไทย</t>
  </si>
  <si>
    <t>สำนักงานปลัดกระทรวงเทคโนโลยีสารสนเทศและการสื่อสาร</t>
  </si>
  <si>
    <t>สำนักงานสถิติแห่งชาติ</t>
  </si>
  <si>
    <t>สำนักงานส่งเสริมอุตสาหกรรมซอฟต์แวร์แห่งชาติ (องค์การมหาชน)</t>
  </si>
  <si>
    <t>สำนักงานพัฒนาธุรกรรมทางอิเล็กทรอนิกส์ (องค์การมหาชน)</t>
  </si>
  <si>
    <t>สำนักงานรัฐบาลอิเล็กทรอนิกส์ (องค์การมหาชน)</t>
  </si>
  <si>
    <t>สถาบันบัณฑิตพัฒนศิลป์</t>
  </si>
  <si>
    <t>สถาบันบัณฑิตพัฒนบริหารศาสตร์</t>
  </si>
  <si>
    <t>มหาวิทยาลัยเทคโนโลยีราชมงคลพระนคร</t>
  </si>
  <si>
    <t>มหาวิทยาลัยเทคโนโลยีพระจอมเกล้าธนบุรี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</si>
  <si>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 จำนวนระบบ/มาตรฐาน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</si>
  <si>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3.1.2.1 จำนวนความร่วมมือการ 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</si>
  <si>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3.1.2 พัฒนาโครงสร้างพื้นฐานด้านการวิจัย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</si>
  <si>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3.1.2.1 จำนวนบุคลากรด้านการ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</si>
  <si>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3.1 หน่วยงานที่นำระบบ/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</si>
  <si>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2.1.3.1 ความสำเร็จของการ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</si>
  <si>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 ความสำเร็จของการ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</si>
  <si>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2.1 องค์ความรู้ที่ได้จากการวิจัย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</si>
  <si>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 1.1.1.4 ความสำเร็จการดำเนิน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</si>
  <si>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1.1.4 กลุ่มเรื่องท้าทายไทย/วาระแห่งชาติ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</si>
  <si>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 1.1.1.3 ความสำเร็จการดำเนิน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</si>
  <si>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1.1.3 การขับเคลื่อนบัญชีนวัตกรรมไทย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</si>
  <si>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1.1.1.2 ความสำเร็จการดำเนิน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</si>
  <si>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โครงการวิจัยที่ร่วมกับ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</si>
  <si>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1.1.1 การวิจัยเพื่อตอบสนอง Super 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</si>
  <si>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ผลงานวิจัยสามารถนำไปใช้ประโยชน์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</si>
  <si>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1.1 สัดส่วนค่าใช้จ่ายการลงทุนเพื่อการวิจัยและ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</si>
  <si>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1.เพิ่มความเข้มแข็งด้านวิทยาศาสตร์และเทคโนโลยีของ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</si>
  <si>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1.1.2 การวิจัยมุ่งเป้า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</si>
  <si>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1.1.4.2 ร้อยละของมูลค่าการซื้อ-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</si>
  <si>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1.1.4.1 จำนวนผู้ประกอบการ SMEs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</si>
  <si>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1.1.3.1 ประชาชน นักศึกษา และ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</si>
  <si>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1.1.2.3 จำนวนหน่วยงานภาครัฐ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</si>
  <si>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มีการพัฒนาและให้บริการ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</si>
  <si>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 จำนวนระบบบริการ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</si>
  <si>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จำนวนหน่วยงานภาครัฐมี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</si>
  <si>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ร้อยละ 50 ของหมู่บ้านที่มี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</si>
  <si>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ผลการจัดอันดับขีดความสามารถ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</si>
  <si>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5.1 อันดับความพร้อมใช้ของเทคโนโลยี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</si>
  <si>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5 การพัฒนาเศรษฐกิจดิจิทัล ขยาย</t>
    </r>
  </si>
  <si>
    <t>ราชวิทยาลัยจุฬาภรณ์</t>
  </si>
  <si>
    <t>สถาบันเทคโนโลยีป้องกันประเทศ (องค์การมหาชน)</t>
  </si>
  <si>
    <t>สำนักงานบริหารหนี้สาธารณะ</t>
  </si>
  <si>
    <t>สำนักงานเศรษฐกิจการคลัง</t>
  </si>
  <si>
    <t>สถาบันการพลศึกษา</t>
  </si>
  <si>
    <t>สถาบันวิจัยและพัฒนาพื้นที่สูง (องค์การมหาชน)</t>
  </si>
  <si>
    <t>สำนักงานศิลปวัฒนธรรมร่วมสมัย</t>
  </si>
  <si>
    <t>สำนักงานปรมาณูเพื่อสันติ</t>
  </si>
  <si>
    <t>สำนักงานพัฒนาเทคโนโลยีอวกาศและภูมิสารสนเทศ (องค์การมหาชน)</t>
  </si>
  <si>
    <t>สถาบันวิจัยดาราศาสตร์แห่งชาติ (องค์การมหาชน)</t>
  </si>
  <si>
    <t>มหาวิทยาลัยมหาสารคาม</t>
  </si>
  <si>
    <t>มหาวิทยาลัยรามคำแหง</t>
  </si>
  <si>
    <t>สถาบันเทคโนโลยีปทุมวัน</t>
  </si>
  <si>
    <t>มหาวิทยาลัยราชภัฏกำแพงเพชร</t>
  </si>
  <si>
    <t>มหาวิทยาลัยราชภัฏธนบุรี</t>
  </si>
  <si>
    <t>มหาวิทยาลัยราชภัฏพระนคร</t>
  </si>
  <si>
    <t>มหาวิทยาลัยราชภัฏรำไพพรรณี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</si>
  <si>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</si>
  <si>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</si>
  <si>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มหาวิทยาลัยเทคโนโลยีราชมงคลตะวันออก</t>
  </si>
  <si>
    <t>มหาวิทยาลัยเทคโนโลยีราชมงคลศรีวิชัย</t>
  </si>
  <si>
    <t>มหาวิทยาลัยมหาจุฬาลงกรณราชวิทยาลัย</t>
  </si>
  <si>
    <t>มหาวิทยาลัยมหามกุฏราชวิทยาลัย</t>
  </si>
  <si>
    <t>สถาบันเทคโนโลยีพระจอมเกล้าเจ้าคุณทหารลาดกระบัง</t>
  </si>
  <si>
    <t>มหาวิทยาลัยขอนแก่น</t>
  </si>
  <si>
    <t>สถาบันระหว่างประเทศเพื่อการค้าและการพัฒนา (องค์การมหาชน)</t>
  </si>
  <si>
    <t>มหาวิทยาลัยศิลปากร</t>
  </si>
  <si>
    <t>สถาบันวิจัยระบบสาธารณสุข</t>
  </si>
  <si>
    <t>สำนักงานคณะกรรมการวิจัยแห่งชาติ</t>
  </si>
  <si>
    <t>สถาบันพระปกเกล้า</t>
  </si>
  <si>
    <t>สำนักงานศาลรัฐธรรมนูญ</t>
  </si>
  <si>
    <t>การเคหะแห่งชาติ</t>
  </si>
  <si>
    <t>องค์การสวนพฤกษศาสตร์</t>
  </si>
  <si>
    <t>องค์การสวนสัตว์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</si>
  <si>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9 การพัฒนาภาคเมือง และพื้นที่เศรษฐกิจ</t>
    </r>
  </si>
  <si>
    <t>ศูนย์คุณธรรม (องค์การมหาชน)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</si>
  <si>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2 คนในสังคมไทยทุกช่วงวัยมีทักษะ</t>
    </r>
  </si>
  <si>
    <t>ความรู้และความสามารถเพิ่มขึ้น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</si>
  <si>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1 การเสริมสร้างและพัฒนาศักยภาพทุนมนุษย์</t>
    </r>
  </si>
  <si>
    <r>
      <t xml:space="preserve">เป้าหมายแผนบูรณาการ: 1. </t>
    </r>
    <r>
      <rPr>
        <sz val="16"/>
        <rFont val="TH SarabunPSK"/>
        <family val="2"/>
      </rPr>
      <t>การพัฒนาศักยภาพคนไทย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</si>
  <si>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 ร้อยละ 75 ของประชากร</t>
    </r>
  </si>
  <si>
    <t>กลุ่มเป้าหมายได้รับการพัฒนาศักยภาพ</t>
  </si>
  <si>
    <r>
      <t>แนวทางแผนบูรณาการ:</t>
    </r>
    <r>
      <rPr>
        <sz val="16"/>
        <rFont val="TH SarabunPSK"/>
        <family val="2"/>
      </rPr>
      <t xml:space="preserve"> 1.1.1 การเกิดอย่างมีคุณภาพ</t>
    </r>
  </si>
  <si>
    <t>และการมีพัฒนาการสมวัย (เด็กปฐมวัย 0-5 ปี)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</si>
  <si>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เด็กที่มีพัฒนาการสมวัย</t>
    </r>
  </si>
  <si>
    <t>ไม่น้อยกว่าร้อยละ 85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</si>
  <si>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การตั้งครรภ์คุณภาพ </t>
    </r>
  </si>
  <si>
    <t>ร้อยละ 60</t>
  </si>
  <si>
    <r>
      <t xml:space="preserve">แนวทางแผนบูรณาการ: </t>
    </r>
    <r>
      <rPr>
        <sz val="16"/>
        <rFont val="TH SarabunPSK"/>
        <family val="2"/>
      </rPr>
      <t>1.1.2 การได้รับการศึกษาที่มีคุณภาพ</t>
    </r>
  </si>
  <si>
    <t>ได้รับการพัฒนาความรู้และทักษะชีวิต (เด็กวัยเรียน 5 – 14 ปี)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</si>
  <si>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เด็กไทยมี IQ เฉลี่ย</t>
    </r>
  </si>
  <si>
    <t>ไม่ต่ำกว่า 100 และมี EQ ไม่ต่ำกว่าเกณฑ์มาตรฐานร้อยละ 70</t>
  </si>
  <si>
    <r>
      <t xml:space="preserve">แนวทางแผนบูรณาการ: </t>
    </r>
    <r>
      <rPr>
        <sz val="16"/>
        <rFont val="TH SarabunPSK"/>
        <family val="2"/>
      </rPr>
      <t>1.1.3 การมีทักษะชีวิต</t>
    </r>
  </si>
  <si>
    <t>(เด็กวัยรุ่น/นักศึกษา 15 – 21 ปี)</t>
  </si>
  <si>
    <t>และทักษะการทำงาน (เด็กวัยรุ่น/นักศึกษา 15 – 21 ปี)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</si>
  <si>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1.1.3.1  กลุ่มเป้าหมายจำนวน </t>
    </r>
  </si>
  <si>
    <t>68,059 คน ได้รับการพัฒนาทักษะชีวิตหรือทักษะการทำงาน</t>
  </si>
  <si>
    <r>
      <t xml:space="preserve">แนวทางแผนบูรณาการ: </t>
    </r>
    <r>
      <rPr>
        <sz val="16"/>
        <rFont val="TH SarabunPSK"/>
        <family val="2"/>
      </rPr>
      <t>1.1.4 การพัฒนาทักษะ</t>
    </r>
  </si>
  <si>
    <t>และสมรรถนะอย่างต่อเนื่อง (วัยแรงงาน 15– 59 ปี)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</si>
  <si>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1.1.4.1 ร้อยละ 85 ของแรงงาน</t>
    </r>
  </si>
  <si>
    <t>ที่สำเร็จการฝึกอบรมได้ตามมาตรฐานการฝึก</t>
  </si>
  <si>
    <r>
      <t xml:space="preserve">แนวทางแผนบูรณาการ: </t>
    </r>
    <r>
      <rPr>
        <sz val="16"/>
        <rFont val="TH SarabunPSK"/>
        <family val="2"/>
      </rPr>
      <t>1.1.5 การพัฒนาทักษะความรู้ความสามารถ</t>
    </r>
  </si>
  <si>
    <t>ในการดำรงชีวิต (วัยผู้สูงอายุ 60 ปีขึ้นไป)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</si>
  <si>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1.1.5.1 ร้อยละ 80 ของการพัฒนา</t>
    </r>
  </si>
  <si>
    <t>ทักษะกายใจของผู้สูงอายุ</t>
  </si>
  <si>
    <r>
      <rPr>
        <b/>
        <sz val="16"/>
        <color rgb="FF000000"/>
        <rFont val="TH SarabunPSK"/>
        <family val="2"/>
      </rPr>
      <t>ตัวชี้วัดแนวทางแผนบูรณาการ</t>
    </r>
    <r>
      <rPr>
        <sz val="16"/>
        <color rgb="FF000000"/>
        <rFont val="TH SarabunPSK"/>
        <family val="2"/>
      </rPr>
      <t>: 1.1.5.2 ร้อยละ 40 ของพฤติกรรม</t>
    </r>
  </si>
  <si>
    <t xml:space="preserve"> สุขภาพที่พึงประสงค์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</si>
  <si>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ร้อยละ 75 ของประชากร</t>
    </r>
  </si>
  <si>
    <t>กลุ่มเป้าหมายมีความมั่นคงในชีวิต</t>
  </si>
  <si>
    <r>
      <rPr>
        <b/>
        <sz val="16"/>
        <color rgb="FF000000"/>
        <rFont val="TH SarabunPSK"/>
        <family val="2"/>
      </rPr>
      <t>แนวทางแผนบูรณาการ</t>
    </r>
    <r>
      <rPr>
        <sz val="16"/>
        <color rgb="FF000000"/>
        <rFont val="TH SarabunPSK"/>
        <family val="2"/>
      </rPr>
      <t>: 2.1.1 การเตรียมความพร้อมให้เด็กปฐมวัย</t>
    </r>
  </si>
  <si>
    <t xml:space="preserve">เป็นคนไทยที่มีความมั่นคงในชีวิต (เด็กปฐมวัย 0-5 ปี) </t>
  </si>
  <si>
    <r>
      <t xml:space="preserve">ตัวชี้วัดเป้าหมายแผนบูรณาการ: </t>
    </r>
    <r>
      <rPr>
        <sz val="16"/>
        <color rgb="FF000000"/>
        <rFont val="TH SarabunPSK"/>
        <family val="2"/>
      </rPr>
      <t>2.1.1.1 ร้อยละ 70 ศูนย์เด็กเล็ก</t>
    </r>
  </si>
  <si>
    <t>ที่ผ่านเกณฑ์มาตรฐาน</t>
  </si>
  <si>
    <r>
      <rPr>
        <b/>
        <sz val="16"/>
        <color rgb="FF000000"/>
        <rFont val="TH SarabunPSK"/>
        <family val="2"/>
      </rPr>
      <t>แนวทางแผนบูรณาการ:</t>
    </r>
    <r>
      <rPr>
        <sz val="16"/>
        <color rgb="FF000000"/>
        <rFont val="TH SarabunPSK"/>
        <family val="2"/>
      </rPr>
      <t xml:space="preserve"> 2.1.2 การสร้างโอกาสทางการศึกษา</t>
    </r>
  </si>
  <si>
    <t xml:space="preserve">ในระดับสูงเพื่อโอกาสการทำงานและการสร้างความมั่นคงในชีวิต </t>
  </si>
  <si>
    <t xml:space="preserve">(เด็กวัยเรียน 5-14 ปี) </t>
  </si>
  <si>
    <r>
      <rPr>
        <b/>
        <sz val="16"/>
        <color rgb="FF000000"/>
        <rFont val="TH SarabunPSK"/>
        <family val="2"/>
      </rPr>
      <t>ตัวชี้วัดเป้าหมายแผนบูรณาการ:</t>
    </r>
    <r>
      <rPr>
        <sz val="16"/>
        <color rgb="FF000000"/>
        <rFont val="TH SarabunPSK"/>
        <family val="2"/>
      </rPr>
      <t xml:space="preserve"> 2.1.2.1 ร้อยละ 80 ของเด็กป่วย</t>
    </r>
  </si>
  <si>
    <t>และด้อยโอกาสที่สามารถเข้ารับการศึกษาปกติ</t>
  </si>
  <si>
    <r>
      <rPr>
        <b/>
        <sz val="16"/>
        <color rgb="FF000000"/>
        <rFont val="TH SarabunPSK"/>
        <family val="2"/>
      </rPr>
      <t>ตัวชี้วัดเป้าหมายแผนบูรณาการ:</t>
    </r>
    <r>
      <rPr>
        <sz val="16"/>
        <color rgb="FF000000"/>
        <rFont val="TH SarabunPSK"/>
        <family val="2"/>
      </rPr>
      <t xml:space="preserve"> 2.1.2.2 ร้อยละ 80 ของเด็ก</t>
    </r>
  </si>
  <si>
    <t>ที่ผ่านการพัฒนาการเรียนการสอนตามหลักสูตร (เน้นเด็กนอกระบบ)</t>
  </si>
  <si>
    <r>
      <t>แนวทางแผนบูรณาการ:</t>
    </r>
    <r>
      <rPr>
        <sz val="16"/>
        <color rgb="FF000000"/>
        <rFont val="TH SarabunPSK"/>
        <family val="2"/>
      </rPr>
      <t xml:space="preserve"> 2.1.3 การสร้างโอกาสในการศึกษาระดับสูง</t>
    </r>
  </si>
  <si>
    <t>และประสบการณ์การทำงานจริงเพื่อวางรากฐานความมั่นคงในชีวิต</t>
  </si>
  <si>
    <t xml:space="preserve">(เด็กวัยรุ่น/นักศึกษา 15 -21 ปี) </t>
  </si>
  <si>
    <r>
      <rPr>
        <b/>
        <sz val="16"/>
        <color rgb="FF000000"/>
        <rFont val="TH SarabunPSK"/>
        <family val="2"/>
      </rPr>
      <t>ตัวชี้วัดเป้าหมายแผนบูรณาการ</t>
    </r>
    <r>
      <rPr>
        <sz val="16"/>
        <color rgb="FF000000"/>
        <rFont val="TH SarabunPSK"/>
        <family val="2"/>
      </rPr>
      <t>: 2.1.3.1 สัดส่วนของเยาวชน</t>
    </r>
  </si>
  <si>
    <t>ได้รับโอกาสทางการศึกษาที่สูงขึ้น (ร้อยละ 66)</t>
  </si>
  <si>
    <r>
      <t xml:space="preserve">แนวทางแผนบูรณาการ: </t>
    </r>
    <r>
      <rPr>
        <sz val="16"/>
        <color rgb="FF000000"/>
        <rFont val="TH SarabunPSK"/>
        <family val="2"/>
      </rPr>
      <t xml:space="preserve">2.1.4 การสร้างความมั่นคงในชีวิตให้แรงงาน </t>
    </r>
  </si>
  <si>
    <t xml:space="preserve">(วัยแรงงาน 15-59 ปี) </t>
  </si>
  <si>
    <r>
      <t>ตัวชี้วัดเป้าหมายแผนบูรณาการ</t>
    </r>
    <r>
      <rPr>
        <sz val="16"/>
        <color rgb="FF000000"/>
        <rFont val="TH SarabunPSK"/>
        <family val="2"/>
      </rPr>
      <t>: 2.1.4.1 ร้อยละ 80 ของประชากร</t>
    </r>
  </si>
  <si>
    <t xml:space="preserve">กลุ่มเป้าหมายเข้าถึงระบบสวัสดิการสังคม </t>
  </si>
  <si>
    <r>
      <t>ตัวชี้วัดเป้าหมายแผนบูรณาการ</t>
    </r>
    <r>
      <rPr>
        <sz val="16"/>
        <rFont val="TH SarabunPSK"/>
        <family val="2"/>
      </rPr>
      <t>: 2.1.4.2 สัดส่วน ผู้อยู่ในระบบประกัน</t>
    </r>
  </si>
  <si>
    <t>ทางสังคมต่อกำลังแรงงาน (ร้อยละ 4)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</si>
  <si>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>2.1.4.3 ร้อยละ 73 ของแรงงาน</t>
    </r>
  </si>
  <si>
    <t xml:space="preserve">ที่ได้รับการบรรจุงานในประเทศ </t>
  </si>
  <si>
    <r>
      <t xml:space="preserve">แนวทางแผนบูรณาการ: </t>
    </r>
    <r>
      <rPr>
        <sz val="16"/>
        <color rgb="FF000000"/>
        <rFont val="TH SarabunPSK"/>
        <family val="2"/>
      </rPr>
      <t>2.1.5 การสร้างความมั่นคงในชีวิต</t>
    </r>
  </si>
  <si>
    <t xml:space="preserve">ของผู้สูงอายุ (วัยผู้สูงอายุ 60 ปีขึ้นไป) </t>
  </si>
  <si>
    <r>
      <t xml:space="preserve">ตัวชี้วัดเป้าหมายแผนบูรณาการ: </t>
    </r>
    <r>
      <rPr>
        <sz val="16"/>
        <color rgb="FF000000"/>
        <rFont val="TH SarabunPSK"/>
        <family val="2"/>
      </rPr>
      <t>2.1.5.1 ร้อยละ 80 ของผู้สูงอายุ</t>
    </r>
  </si>
  <si>
    <t xml:space="preserve">เข้าถึงสิทธิบริการทางสังคมและสามารถช่วยเหลือตนเองได้ </t>
  </si>
  <si>
    <r>
      <rPr>
        <b/>
        <sz val="16"/>
        <rFont val="TH SarabunPSK"/>
        <family val="2"/>
      </rPr>
      <t>เป้าหมายแผนบูรณาการ: 3.</t>
    </r>
    <r>
      <rPr>
        <sz val="16"/>
        <rFont val="TH SarabunPSK"/>
        <family val="2"/>
      </rPr>
      <t xml:space="preserve"> การสร้างความเข้มแข็งและความอบอุ่น</t>
    </r>
  </si>
  <si>
    <t>ของครอบครัวไทย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</si>
  <si>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ร้อยละ 80 ของครอบครัว</t>
    </r>
  </si>
  <si>
    <t>มีความเข้มแข็งและความอบอุ่น</t>
  </si>
  <si>
    <r>
      <t xml:space="preserve">แนวทางแผนบูรณาการ: </t>
    </r>
    <r>
      <rPr>
        <sz val="16"/>
        <rFont val="TH SarabunPSK"/>
        <family val="2"/>
      </rPr>
      <t xml:space="preserve">3.1.1 การสร้างความอบอุ่นให้เด็กปฐมวัย </t>
    </r>
  </si>
  <si>
    <t>(เด็กปฐมวัย 0 – 5 ปี)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</si>
  <si>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3.1.1.1ร้อยละที่ลดลงของความ</t>
    </r>
  </si>
  <si>
    <t>รุนแรงในครอบครัวที่กระทำต่อเด็กปฐมวัยร้อยละ 7</t>
  </si>
  <si>
    <r>
      <rPr>
        <b/>
        <sz val="16"/>
        <color rgb="FF000000"/>
        <rFont val="TH SarabunPSK"/>
        <family val="2"/>
      </rPr>
      <t>แนวทางแผนบูรณาการ</t>
    </r>
    <r>
      <rPr>
        <sz val="16"/>
        <color rgb="FF000000"/>
        <rFont val="TH SarabunPSK"/>
        <family val="2"/>
      </rPr>
      <t>: 3.1.2 การวางรากฐานจริยธรรม คุณธรรม</t>
    </r>
  </si>
  <si>
    <t xml:space="preserve">เพื่อความอยู่ดีมีสุข (เด็กวัยเรียน 5 – 14 ปี)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</si>
  <si>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3.1.2.1 ประชาชนกลุ่มเป้าหมาย</t>
    </r>
  </si>
  <si>
    <t>ได้รับการเสริมสร้างภูมิคุ้มกันทางสังคมร้อยละ 70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</si>
  <si>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3.1.2.2 เด็กวัยเรียนมีสุขภาพ</t>
    </r>
  </si>
  <si>
    <t>ดีตามเกณฑ์ ร้อยละ 70</t>
  </si>
  <si>
    <r>
      <t>แนวทางแผนบูรณาการ</t>
    </r>
    <r>
      <rPr>
        <sz val="16"/>
        <rFont val="TH SarabunPSK"/>
        <family val="2"/>
      </rPr>
      <t>: 3.1.3  การสร้างภูมิคุ้มกันเพื่อรองรับ</t>
    </r>
  </si>
  <si>
    <t xml:space="preserve">การเปลี่ยนแปลงและการก้าวสู่การเป็นผู้ใหญ่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</si>
  <si>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 3.1.3.1 อัตราการคลอดในมารดา</t>
    </r>
  </si>
  <si>
    <t>อายุ 15-19 ปี ไม่เกิน 50 ต่อประชากรหญิงอายุ 15-19 ปี พันคน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</si>
  <si>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 3.1.3.2 ร้อยละ 80 ของเยาวชน</t>
    </r>
  </si>
  <si>
    <t>กลุ่มเป้าหมายได้รับการปลูกฝังคุณธรรมจริยธรรมและมีทัศนคติ</t>
  </si>
  <si>
    <t>ที่ดีขึ้นต่อการอยู่ร่วมกันในสังคม</t>
  </si>
  <si>
    <r>
      <t xml:space="preserve"> </t>
    </r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 3.1.3.3 เด็กและเยาวชนภายหลัง</t>
    </r>
  </si>
  <si>
    <t>ปล่อยจากศูนย์ฝึกและอบรมเด็กและเยาวชนสามารถกลับไปใช้ชีวิต</t>
  </si>
  <si>
    <t>ในสังคมได้อย่างปกติสุขไม่น้อยกว่าร้อยละ 70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</si>
  <si>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3.1.4 การส่งเสริมความอบอุ่นในครอบครัว</t>
    </r>
  </si>
  <si>
    <t>สำหรับวัยแรงงาน (วัยแรงงาน 15 – 59 ปี)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</si>
  <si>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3.1.4.1ดัชนีวัดความอบอุ่นครอบครัว </t>
    </r>
  </si>
  <si>
    <t>ร้อยละ 100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</si>
  <si>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3.1.5 การสร้างคุณค่าและความอบอุ่น</t>
    </r>
  </si>
  <si>
    <t>ในวัยผู้สูงอายุ (วัยผู้สูงอายุ 60 ปีขึ้นไป)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</si>
  <si>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3.1.5.1 จปฐ.ดัชนีการได้รับความ</t>
    </r>
  </si>
  <si>
    <t>อบอุ่นในครอบครัว ร้อยละ 100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</si>
  <si>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3.1.5.2 ผู้สูงอายุที่มารับบริการ</t>
    </r>
  </si>
  <si>
    <t xml:space="preserve">ในคลีนิก NCD มีภาวะซึมเศร้าลดลง ร้อยละ 10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</si>
  <si>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4.1.1.1 การประสานและติดตาม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</si>
  <si>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4.1.1  การประสานและติดตามในการ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</si>
  <si>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 ส่งเสริมและพัฒนาอาชีพ การตลาด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</si>
  <si>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จำนวนผู้ยากไร้ได้รับ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</si>
  <si>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4.1 การประสานและติดตามใน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</si>
  <si>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3.1 จำนวนผู้ยากไร้ได้รับการ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</si>
  <si>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จำนวนผู้ยากไร้ที่ได้รับ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</si>
  <si>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สำรวจตรวจสอบ และจัดทำ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</si>
  <si>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2.1 จำนวนผู้ยากไร้ที่ได้รับการจัด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</si>
  <si>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จำนวนที่ดินที่นำมาจัดให้ผู้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</si>
  <si>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 จำนวนที่ดินที่นำมาจัด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</si>
  <si>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สำรวจ ตรวจสอบ จัดทำข้อมูลที่ดิน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</si>
  <si>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1 รักษา และฟื้นฟูฐานทรัพยากร</t>
    </r>
  </si>
  <si>
    <r>
      <rPr>
        <b/>
        <sz val="16"/>
        <rFont val="TH SarabunPSK"/>
        <family val="2"/>
      </rPr>
      <t>ตัวชี้วัดเป้าหมายแผนฯ</t>
    </r>
    <r>
      <rPr>
        <sz val="16"/>
        <rFont val="TH SarabunPSK"/>
        <family val="2"/>
      </rPr>
      <t xml:space="preserve"> 12: 1.3  แผนที่แนวเขตที่ดินของรัฐ (โครงการ </t>
    </r>
  </si>
  <si>
    <r>
      <rPr>
        <b/>
        <sz val="16"/>
        <rFont val="TH SarabunPSK"/>
        <family val="2"/>
      </rPr>
      <t xml:space="preserve">แผนฯ 12: </t>
    </r>
    <r>
      <rPr>
        <sz val="16"/>
        <rFont val="TH SarabunPSK"/>
        <family val="2"/>
      </rPr>
      <t>ยุทธศาสตร์ที่ 3 การสร้างความเข้มแข็งทางเศรษฐกิจและ</t>
    </r>
  </si>
  <si>
    <r>
      <rPr>
        <b/>
        <sz val="16"/>
        <rFont val="TH SarabunPSK"/>
        <family val="2"/>
      </rPr>
      <t xml:space="preserve">เป้าหมายแผนฯ </t>
    </r>
    <r>
      <rPr>
        <sz val="16"/>
        <rFont val="TH SarabunPSK"/>
        <family val="2"/>
      </rPr>
      <t>12: เป้าหมายที่ 2.2 เกษตรกรมีรายได้เงินสดสุทธิ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</si>
  <si>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2.2.2 (1) รายได้เงินสดสุทธิทางการเกษตร</t>
    </r>
  </si>
  <si>
    <t xml:space="preserve">21. แผนงานบูรณาการป้องกัน ปราบปรามการทุจริตและประพฤติมิชอบ 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</si>
  <si>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1.1.1พัฒนาระบบการบริการของหน่วยงานของรัฐ</t>
    </r>
  </si>
  <si>
    <t>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</si>
  <si>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1.1.3.1 OSS ด้านแรงงานต่างด้าวแบบ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</si>
  <si>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5. วิสาหกิจขนาดกลางและขนาดย่อมมีบทบาทต่อระบบเศรษฐกิจเพิ่มมากขึ้น</t>
    </r>
  </si>
  <si>
    <t>2 สร้างความเข้มแข็งให้เศรษฐกิจรายสาขา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</si>
  <si>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5.1 สัดส่วนผลิตภัณฑ์มวลรวมภายในประเทศของวิสาหกิจขนาดกลาง</t>
    </r>
  </si>
  <si>
    <t>และขนาดย่อมต่อผลิตภัณฑ์มวลรวมในประเทศเพิ่มขึ้นไม่น้อยกว่าร้อยละ 45 เมื่อสิ้นสุด</t>
  </si>
  <si>
    <t xml:space="preserve">แผนพัฒนาเศรษฐกิจและสังคมแห่งชาติฉบับที่ 12              </t>
  </si>
  <si>
    <r>
      <t>แนวทางแผนบูรณาการ:</t>
    </r>
    <r>
      <rPr>
        <sz val="16"/>
        <rFont val="TH SarabunPSK"/>
        <family val="2"/>
      </rPr>
      <t xml:space="preserve"> 1.1.1 สร้างและพัฒนาผู้ประกอบการใหม่เชิงสร้างสรรค์</t>
    </r>
  </si>
  <si>
    <t>และนวัตกรรม (Startup)</t>
  </si>
  <si>
    <t xml:space="preserve">ไม่ต่ำกว่าร้อยละ 2.5 ต่อปี
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</si>
  <si>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4.1 ผลิตภาพการผลิตของปัจจัยการผลิต</t>
    </r>
  </si>
  <si>
    <r>
      <t>แนวทางแผนบูรณาการ:</t>
    </r>
    <r>
      <rPr>
        <sz val="16"/>
        <rFont val="TH SarabunPSK"/>
        <family val="2"/>
      </rPr>
      <t xml:space="preserve"> 2.1.1 ส่งเสริมการลงทุนและเสริมสร้างสภาพแวดล้อม</t>
    </r>
  </si>
  <si>
    <t>เพื่อรองรับในอุตสาหกรรมใหม่</t>
  </si>
  <si>
    <r>
      <t>แนวทางแผนบูรณาการ:</t>
    </r>
    <r>
      <rPr>
        <sz val="16"/>
        <rFont val="TH SarabunPSK"/>
        <family val="2"/>
      </rPr>
      <t xml:space="preserve"> 2.1.2 พัฒนาผู้ประกอบการเพื่อเพิ่มศักยภาพ</t>
    </r>
  </si>
  <si>
    <t>การผลิตในอุตสาหกรรมใหม่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</si>
  <si>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2.1.3.2 จำนวนผลิตภัณฑ์ใหม่ใน</t>
    </r>
  </si>
  <si>
    <t>การจัดการสวัสดิการเพื่อรองรับสังคมสูงอายุ</t>
  </si>
  <si>
    <r>
      <t xml:space="preserve">เป้าหมายแผนบูรณาการ: </t>
    </r>
    <r>
      <rPr>
        <sz val="16"/>
        <rFont val="TH SarabunPSK"/>
        <family val="2"/>
      </rPr>
      <t>2 การพัฒนาระบบการดูแลผู้สูงอายุระยะยาว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</si>
  <si>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2.1.3 พัฒนาระบบเฝ้าระวังและคุ้มครองทางสังคม</t>
    </r>
  </si>
  <si>
    <t>ในกลุ่มผู้สูงอายุ</t>
  </si>
  <si>
    <t>ในสังคมสูงวัย</t>
  </si>
  <si>
    <t>และสิ่งอำนวยความสะดวกในการให้บริการภาคขนส่งสำหรับคนพิการ เด็ก</t>
  </si>
  <si>
    <t>การทุจริตประพฤติมิชอบ และธรรมาภิบาลในสังคมไทยให้สูงขึ้น</t>
  </si>
  <si>
    <t>ตัวชี้วัดเป้าหมายแผนบูรณาการ: 1.1 ค่าดัชนีชี้วัดภาพลักษณ์คอร์รัปชั่น</t>
  </si>
  <si>
    <t>(CPI) เพิ่มขึ้นเป็นร้อยละ 50 ในปี 2560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</si>
  <si>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1.1.4.1 ผู้เรียนในสถานศึกษาที่มีการ</t>
    </r>
  </si>
  <si>
    <t>จัดการเรียนการสอนโดยใช้ DLIT และ DLTV มีผลการเรียนเฉลี่ยสูงขึ้น ร้อยละ</t>
  </si>
  <si>
    <t xml:space="preserve">ร้อยละ 60
</t>
  </si>
  <si>
    <r>
      <rPr>
        <b/>
        <sz val="16"/>
        <rFont val="TH SarabunPSK"/>
        <family val="2"/>
      </rPr>
      <t xml:space="preserve">แนวทางแผนบูรณาการ: </t>
    </r>
    <r>
      <rPr>
        <sz val="16"/>
        <rFont val="TH SarabunPSK"/>
        <family val="2"/>
      </rPr>
      <t>1.1.5 พัฒนาคุณภาพสถานศึกษา สถาบันการศึกษา</t>
    </r>
  </si>
  <si>
    <t xml:space="preserve">และแหล่งเรียนรู้
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</si>
  <si>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1.1.5.1 ผู้สำเร็จการศึกษาที่มีงานทำเป็นที่</t>
    </r>
  </si>
  <si>
    <t xml:space="preserve">ยอมรับของผู้ประกอบการ ร้อยละ 80
</t>
  </si>
  <si>
    <r>
      <rPr>
        <b/>
        <sz val="16"/>
        <rFont val="TH SarabunPSK"/>
        <family val="2"/>
      </rPr>
      <t xml:space="preserve">ตัวชี้วัดแนวทางแผนบูรณาการ: </t>
    </r>
    <r>
      <rPr>
        <sz val="16"/>
        <rFont val="TH SarabunPSK"/>
        <family val="2"/>
      </rPr>
      <t xml:space="preserve"> 1.1.5.2 ประชาชนได้ใช้บริการแหล่งเรียนรู้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</si>
  <si>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1.1.4 พัฒนาสื่อและเทคโนโลยีสารสนเทศเพื่อการศึกษา</t>
    </r>
  </si>
  <si>
    <t>(O – NET) วิชาภาษาไทยในรูปแบบข้อสอบอัตนัยร้อยละ 100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</si>
  <si>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ชุมชนที่มีการจัดกิจกรรมร่วมกัน</t>
    </r>
  </si>
  <si>
    <r>
      <t>แนวทางการดำเนินงานที่ 1</t>
    </r>
    <r>
      <rPr>
        <sz val="18"/>
        <rFont val="TH SarabunPSK"/>
        <family val="2"/>
      </rPr>
      <t xml:space="preserve"> เสริมสร้างความเข้าใจ</t>
    </r>
  </si>
  <si>
    <r>
      <rPr>
        <b/>
        <sz val="18"/>
        <rFont val="TH SarabunPSK"/>
        <family val="2"/>
      </rPr>
      <t>ตัวชี้วัดที่</t>
    </r>
    <r>
      <rPr>
        <sz val="18"/>
        <rFont val="TH SarabunPSK"/>
        <family val="2"/>
      </rPr>
      <t xml:space="preserve"> 1 จำนวนของกิจกรรมที่สอดคล้องกับ</t>
    </r>
  </si>
  <si>
    <r>
      <t xml:space="preserve">แนวทางการดำเนินงานที่ 2 </t>
    </r>
    <r>
      <rPr>
        <sz val="18"/>
        <rFont val="TH SarabunPSK"/>
        <family val="2"/>
      </rPr>
      <t>พัฒนาศาสนา ศิลป</t>
    </r>
  </si>
  <si>
    <t>และวัฒนธรรม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</si>
  <si>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ผลการทดสอบตามมาตรฐานการศึกษาเพิ่มสูงขึ้น</t>
    </r>
  </si>
  <si>
    <r>
      <rPr>
        <b/>
        <sz val="18"/>
        <rFont val="TH SarabunPSK"/>
        <family val="2"/>
      </rPr>
      <t xml:space="preserve">ตัวชี้วัดที่ </t>
    </r>
    <r>
      <rPr>
        <sz val="18"/>
        <rFont val="TH SarabunPSK"/>
        <family val="2"/>
      </rPr>
      <t>1 ระดับความสำเร็จของกลุ่มภารกิจงานตาม</t>
    </r>
  </si>
  <si>
    <r>
      <t xml:space="preserve"> แนวทางการดำเนินงานที่ 2 </t>
    </r>
    <r>
      <rPr>
        <sz val="18"/>
        <rFont val="TH SarabunPSK"/>
        <family val="2"/>
      </rPr>
      <t>เพิ่มประสิทธิภาพภาครัฐ</t>
    </r>
  </si>
  <si>
    <r>
      <t xml:space="preserve">แนวทางการดำเนินงานที่ 1 </t>
    </r>
    <r>
      <rPr>
        <sz val="18"/>
        <rFont val="TH SarabunPSK"/>
        <family val="2"/>
      </rPr>
      <t>เพิ่มประสิทธิภาพ</t>
    </r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</si>
  <si>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จำนวนเหตุการณ์ลดลง ไม่น้อยกว่าร้อยละ 30 </t>
    </r>
  </si>
  <si>
    <t>เปรียบเทียบกับค่าเฉลี่ย 3 ปี ย้อนหลัง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</si>
  <si>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จำนวนเหตุการณ์ลดลงของการก่อเหตุฯ ใน</t>
    </r>
  </si>
  <si>
    <r>
      <rPr>
        <b/>
        <sz val="18"/>
        <rFont val="TH SarabunPSK"/>
        <family val="2"/>
      </rPr>
      <t xml:space="preserve">ตัวชี้วัดที่ 2 </t>
    </r>
    <r>
      <rPr>
        <sz val="18"/>
        <rFont val="TH SarabunPSK"/>
        <family val="2"/>
      </rPr>
      <t xml:space="preserve">จำนวนหมู่บ้านเสริมสร้างความมั่นคงลดลง </t>
    </r>
  </si>
  <si>
    <r>
      <t xml:space="preserve">แนวทางการดำเนินงานที่ 2 </t>
    </r>
    <r>
      <rPr>
        <sz val="18"/>
        <rFont val="TH SarabunPSK"/>
        <family val="2"/>
      </rPr>
      <t>พัฒนางานอำนวย</t>
    </r>
  </si>
  <si>
    <t xml:space="preserve">ไม่น้อยกว่าร้อยละ 50 จากจำนวนปัจจุบัน </t>
  </si>
  <si>
    <t>7 เมืองหลักไม่น้อยกว่าร้อยละ 30 เทียบกับค่าเฉลี่ย 3 ปี ย้อนหลัง</t>
  </si>
  <si>
    <t xml:space="preserve">แผนฯ 12: ยุทธศาสตร์ที่  5  การเสริมสร้างความมั่นคงแห่งชาติเพื่อ
</t>
  </si>
  <si>
    <t>เป้าหมายแผนบูรณาการ: 1. เด็ก เยาวชน ผู้ใช้แรงงาน และประชาชน</t>
  </si>
  <si>
    <t>เป้าหมายแผนบูรณาการ: 2 ผู้ค้ายาเสพติด และเครือข่ายถูกจับกุมและ</t>
  </si>
  <si>
    <t xml:space="preserve">แผนฯ 12: ยุทธศาสตร์ที่ 3 การสร้างความเข้มแข็งทางเศรษฐกิจและแข่งขันได้อย่างยั่งยืน </t>
  </si>
  <si>
    <t>เป้าหมายแผนบูรณาการ: 1. วิสาหกิจขนาดกลางและขนาดย่อมได้รับการยกระดับเพื่อเพิ่มขีด</t>
  </si>
  <si>
    <t xml:space="preserve">แผนฯ 12: ยุทธศาสตร์ที่ 1 การเสริมสร้างและพัฒนาศักยภาพทุนมนุษย์
</t>
  </si>
  <si>
    <t>มหาวิทยาลัยเทคโนโลยีราชมงคลธัญบุรี</t>
  </si>
  <si>
    <t>มหาวิทยาลัยราชภัฏอุตรดิตถ์</t>
  </si>
  <si>
    <t>มหาวิทยาลัยราชภัฏสวนสุนันทา</t>
  </si>
  <si>
    <t>มหาวิทยาลัยราชภัฏนครสวรรค์</t>
  </si>
  <si>
    <t>มหาวิทยาลัยราชภัฏนครศรีธรรมราช</t>
  </si>
  <si>
    <t>มหาวิทยาลัยราชภัฏเชียงใหม่</t>
  </si>
  <si>
    <t>มหาวิทยาลัยราชภัฏชัยภูมิ</t>
  </si>
  <si>
    <t>มหาวิทยาลัยราชภัฏจันทรเกษม</t>
  </si>
  <si>
    <t>มหาวิทยาลัยราชภัฏกาญจนบุรี</t>
  </si>
  <si>
    <t xml:space="preserve">แผนฯ 12: ยุทธศาสตร์ที่ 2 การสร้างความเป็นธรรมลดความเหลื่อมล้ำในสังคม
</t>
  </si>
  <si>
    <t>เป้าหมายแผนบูรณาการ: 1. มีระบบประกันสุขภาพ ครอบคลุมประชากร</t>
  </si>
  <si>
    <t xml:space="preserve">แผนฯ 12: ยุทธศาสตร์ที่  5 ยุทธศาสตร์ที่ 4 การเติบโตที่เป็นมิตรกับ
</t>
  </si>
  <si>
    <t xml:space="preserve">แผนฯ 12: ยุทธศาสตร์ที่ 6 การบริหารจัดการในภาครัฐ การป้องกันการ
</t>
  </si>
  <si>
    <t>เป้าหมายแผนบูรณาการ: 1. บูรณาการระบบการให้บริการงานภาครัฐ</t>
  </si>
  <si>
    <t>เป้าหมายแผนบูรณาการ: 1. องค์กรปกครองส่วนท้องถิ่นเป็นหน่วยงาน</t>
  </si>
  <si>
    <t xml:space="preserve">แผนฯ 12: ยุทธศาสตร์ที่ 6 การบริหารจัดการในภาครัฐ </t>
  </si>
  <si>
    <t>สำหรับสรุปเสนอคณะรัฐมนตรี</t>
  </si>
  <si>
    <t>สำนักงานปลัดกระทรวงการพัฒนาสังคมและความมั่นคง</t>
  </si>
  <si>
    <t>ของมนุษย์</t>
  </si>
  <si>
    <t>แผน ฯ 12 - เป้าหมายแผน ฯ 12 -ตัวชี้วัด / เป้าหมายแผนบูรณาการ แนวทาง ตัวชี้วัด/โครงการ/กิจกรรม</t>
  </si>
  <si>
    <t xml:space="preserve">แผน ฯ 12 - เป้าหมายแผน ฯ 12 -ตัวชี้วัด / เป้าหมายแผนบูรณาการ แนวทาง ตัวชี้วัด/โครงการ/กิจกรรม </t>
  </si>
  <si>
    <t>แผน ฯ 12 - เป้าหมายแผน ฯ 12 -ตัวชี้วัด / เป้าหมายแผนบูรณาการ แนวทาง ตัวชี้วัด /โครงการ/กิจกรรม</t>
  </si>
  <si>
    <r>
      <rPr>
        <b/>
        <sz val="16"/>
        <rFont val="TH SarabunPSK"/>
        <family val="2"/>
      </rPr>
      <t>แผน ฯ 12:</t>
    </r>
    <r>
      <rPr>
        <sz val="16"/>
        <rFont val="TH SarabunPSK"/>
        <family val="2"/>
      </rPr>
      <t xml:space="preserve"> ยุทธศาสตร์ที่ 1 การเสริมสร้างพัฒนาศักยภาพทุนมนุษย์</t>
    </r>
  </si>
  <si>
    <r>
      <t xml:space="preserve">เป้าหมายแผน ฯ 12: </t>
    </r>
    <r>
      <rPr>
        <sz val="16"/>
        <rFont val="TH SarabunPSK"/>
        <family val="2"/>
      </rPr>
      <t>เป้าหมายที่ 2 คนไทยในสังคมทุกช่วงวัยมีทักษะความรู้</t>
    </r>
  </si>
  <si>
    <t>และความสามารถเพิ่มขึ้น</t>
  </si>
  <si>
    <r>
      <t xml:space="preserve">เป้าหมายแผน ฯ 12: </t>
    </r>
    <r>
      <rPr>
        <sz val="16"/>
        <rFont val="TH SarabunPSK"/>
        <family val="2"/>
      </rPr>
      <t>เป้าหมายที่ 4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คนไทยมีสุขภาวะที่ดีขึ้น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</si>
  <si>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2.6 การออมส่วนบุคคลรายได้พึงจับจ่ายใข้สอย
</t>
    </r>
  </si>
  <si>
    <t>ที่เหมาะสมเป็นร้อยละ 20</t>
  </si>
  <si>
    <r>
      <t xml:space="preserve">ตัวชี้วัดเป้าหมายแผนฯ 12: </t>
    </r>
    <r>
      <rPr>
        <sz val="16"/>
        <rFont val="TH SarabunPSK"/>
        <family val="2"/>
      </rPr>
      <t>4.7 ผู้สูงอายุที่อาศัยในบ้านที่มีสภาพแวดล้อม</t>
    </r>
  </si>
  <si>
    <t xml:space="preserve">แรงงานนอกระบบมีหลักประกันรายได้เพื่อวัยสูงอายุไม่น้อยกว่า  </t>
  </si>
  <si>
    <t xml:space="preserve">  1,500,000 คน</t>
  </si>
  <si>
    <r>
      <rPr>
        <b/>
        <sz val="16"/>
        <color rgb="FFFF0000"/>
        <rFont val="TH SarabunPSK"/>
        <family val="2"/>
      </rPr>
      <t>ตัวชี้วัดแนวทางแผนบูรณาการ:</t>
    </r>
    <r>
      <rPr>
        <sz val="16"/>
        <color rgb="FFFF0000"/>
        <rFont val="TH SarabunPSK"/>
        <family val="2"/>
      </rPr>
      <t xml:space="preserve"> 1.1.1.2 ศูนย์บ่มเพาะ/พื้นที่ในการพัฒนาแนวคิดธุรกิจนวัตกรรม</t>
    </r>
  </si>
  <si>
    <r>
      <rPr>
        <b/>
        <sz val="16"/>
        <color rgb="FFFF0000"/>
        <rFont val="TH SarabunPSK"/>
        <family val="2"/>
      </rPr>
      <t>ตัวชี้วัดแนวทางแผนบูรณาการ:</t>
    </r>
    <r>
      <rPr>
        <sz val="16"/>
        <color rgb="FFFF0000"/>
        <rFont val="TH SarabunPSK"/>
        <family val="2"/>
      </rPr>
      <t xml:space="preserve"> 1.1.1.3 นักเรียน/นักศึกษาได้รับการเตรียมความพร้อม</t>
    </r>
  </si>
  <si>
    <r>
      <rPr>
        <b/>
        <sz val="16"/>
        <color rgb="FFFF0000"/>
        <rFont val="TH SarabunPSK"/>
        <family val="2"/>
      </rPr>
      <t>ตัวชี้วัดแนวทางแผนบูรณาการ</t>
    </r>
    <r>
      <rPr>
        <sz val="16"/>
        <color rgb="FFFF0000"/>
        <rFont val="TH SarabunPSK"/>
        <family val="2"/>
      </rPr>
      <t>: 1.1.1.2 พื้นที่โรงเรียน ชุมชน สถาน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</si>
  <si>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2.1.1.5 ลดการใช้น้ำภาคอุตสาหกรรม</t>
    </r>
  </si>
  <si>
    <t>คำขอตั้งงบประมาณในลักษณะบูรณาการเชิงยุทธศาสตร์ ประจำปีงบประมาณ พ.ศ. 2561</t>
  </si>
  <si>
    <r>
      <t xml:space="preserve">หมายเหตุ </t>
    </r>
    <r>
      <rPr>
        <sz val="16"/>
        <color theme="5"/>
        <rFont val="Tahoma"/>
        <family val="2"/>
        <scheme val="minor"/>
      </rPr>
      <t>ชีทเหลือง</t>
    </r>
    <r>
      <rPr>
        <sz val="16"/>
        <color rgb="FFFF0000"/>
        <rFont val="Tahoma"/>
        <family val="2"/>
        <scheme val="minor"/>
      </rPr>
      <t>เป็นข้อมูล เป้าหมายแผนบูรณาการ แนวทาง ตัวชี้วัด ของปีงบประมาณ พ.ศ. 2560 ที่ยังไม่ได้ทบทวน และยังไม่ผ่านคณะกรรมการฯ ปี 61</t>
    </r>
  </si>
  <si>
    <t>มหาวิทยาลัย/สถาบัน ......................................................</t>
  </si>
  <si>
    <t>หน่วย : ล้านบาท</t>
  </si>
  <si>
    <t>ลำดับ</t>
  </si>
  <si>
    <t>แผนงานบูรณาการ/โครงการ</t>
  </si>
  <si>
    <t>งบประมาณที่ได้รับ 
ปีงบประมาณ พ.ศ. 2560</t>
  </si>
  <si>
    <t>งบประมาณที่ขอตั้ง 
ปีงบประมาณ พ.ศ. 2561</t>
  </si>
  <si>
    <t>รวมงบประมาณทั้งสิ้น</t>
  </si>
  <si>
    <t>การสร้างความปรองดองและสมานฉันท์</t>
  </si>
  <si>
    <t>โครงการ ......................................................</t>
  </si>
  <si>
    <t>การขับเคลื่อนการแก้ไขปัญหาจังหวัดชายแดนภาคใต้</t>
  </si>
  <si>
    <t>การจัดการปัญหาแรงงานต่างด้าวและการค้ามนุษย์</t>
  </si>
  <si>
    <t>การป้องกัน ปราบปราม และบำบัดรักษาผู้ติดยาเสพติด</t>
  </si>
  <si>
    <t>การพัฒนาอุตสาหกรรมศักยภาพ</t>
  </si>
  <si>
    <t>การส่งเสริมวิสาหกิจขนาดกลางและขนาดย่อม</t>
  </si>
  <si>
    <t>การพัฒนาพื้นที่เศรษฐกิจพิเศษ</t>
  </si>
  <si>
    <t>การพัฒนาโครงสร้างพื้นฐานและระบบโลจิสติกส์</t>
  </si>
  <si>
    <t>การพัฒนาเศรษฐกิจดิจิทัล</t>
  </si>
  <si>
    <t>การส่งเสริมการวิจัยและพัฒนา</t>
  </si>
  <si>
    <t>หมายเหตุ : ไม่ต้องกรอกข้อมูลในฟอร์ม บก. 61-2 (Word)</t>
  </si>
  <si>
    <t>โครงการวิจัยและพัฒนาเพื่อตอบสนองภาคการผลิตสาขายุทธศาสตร์และแก้ไขปัญหาสำคัญของประเทศ</t>
  </si>
  <si>
    <t>โครงการวิจัยเพื่อสร้างสะสมองค์ความรู้ที่มีศักยภาพ</t>
  </si>
  <si>
    <t>โครงการพัฒนาโครงสร้างพื้นฐานบุคลากรและระบบมาตรฐานการวิจัย</t>
  </si>
  <si>
    <t>การสร้างรายได้จากการท่องเที่ยวและบริการ</t>
  </si>
  <si>
    <t>การพัฒนาศักยภาพคนตามช่วงวัย</t>
  </si>
  <si>
    <t>การยกระดับคุณภาพการศึกษาและการเรียนรู้ตลอดชีวิต</t>
  </si>
  <si>
    <t>การพัฒนาเศรษฐกิจฐานรากและชุมชนเข้มแข็ง</t>
  </si>
  <si>
    <t>การจัดการปัญหาที่ดินทำกิน</t>
  </si>
  <si>
    <t>การพัฒนาระบบประกันสุขภาพ</t>
  </si>
  <si>
    <t>การสร้างความเสมอภาคเพื่อรองรับสังคมผู้สูงอายุ</t>
  </si>
  <si>
    <t>การบริหารจัดการขยะและสิ่งแวดล้อม</t>
  </si>
  <si>
    <t>การพัฒนาและเพิ่มประสิทธิภาพการใช้พลังงานที่เป็นมิตรกับสิ่งแวดล้อม</t>
  </si>
  <si>
    <t>การบริหารจัดการทรัพยากรน้ำ</t>
  </si>
  <si>
    <t>การป้องกัน ปราบปรามการทุจริตและประพฤติมิชอบ</t>
  </si>
  <si>
    <t>การปฏิรูปกฎหมายและการพัฒนากระบวนการยุติธรรม</t>
  </si>
  <si>
    <t>การอำนวยความสะดวกทางธุรกิจ</t>
  </si>
  <si>
    <t>การส่งเสริมการกระจายอำนาจให้แก่องค์กรปกครองส่วนท้องถิ่น</t>
  </si>
  <si>
    <t>การส่งเสริมการพัฒนาจังหวัดและกลุ่มจังหวัดแบบบูรณาการ</t>
  </si>
  <si>
    <t>การพัฒนาระเบียงเศรษฐกิจภาคตะวันออก</t>
  </si>
  <si>
    <t>การพัฒนาฝีมือแรงงานไปสู่ไทยแลนด์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</si>
</sst>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87" formatCode="_(* #,##0.00_);_(* \(#,##0.00\);_(* &quot;-&quot;??_);_(@_)"/>
    <numFmt numFmtId="188" formatCode="_-* #,##0_0;\-#,##0_-;_-* &quot;0 &quot;_-;_-@_-\l\l"/>
    <numFmt numFmtId="189" formatCode="_-* #,##0.0000_-;\-#,##0_-;_-* &quot;-  &quot;_-;_-@_-"/>
    <numFmt numFmtId="190" formatCode="_-* #,##0.0000_-;\-* #,##0.0000_-;_-* &quot;-&quot;??_-;_-@_-"/>
    <numFmt numFmtId="191" formatCode="_(* #,##0.0000_);_(* \(#,##0.0000\);_(* &quot;-&quot;??_);_(@_)"/>
    <numFmt numFmtId="192" formatCode="_-* #,##0.0000_-;\-#,##0.0000_-;_-* &quot;-  &quot;_-;_-@_-"/>
    <numFmt numFmtId="193" formatCode="0.0000"/>
    <numFmt numFmtId="194" formatCode="_-* #,##0.0000_0;\-#,##0.0000_-;_-* &quot;0 &quot;_-;_-@_-\l\l"/>
    <numFmt numFmtId="195" formatCode="_-* #,##0.000000_-;\-* #,##0.000000_-;_-* &quot;-&quot;??_-;_-@_-"/>
    <numFmt numFmtId="196" formatCode="#,##0.0000"/>
    <numFmt numFmtId="197" formatCode="0.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DilleniaUPC"/>
      <family val="1"/>
    </font>
    <font>
      <b/>
      <sz val="18"/>
      <name val="DilleniaUPC"/>
      <family val="1"/>
      <charset val="22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5"/>
      <name val="TH SarabunPSK"/>
      <family val="2"/>
    </font>
    <font>
      <sz val="16"/>
      <name val="DilleniaUPC"/>
      <family val="1"/>
    </font>
    <font>
      <sz val="11"/>
      <name val="Tahoma"/>
      <family val="2"/>
      <charset val="222"/>
      <scheme val="minor"/>
    </font>
    <font>
      <b/>
      <sz val="14"/>
      <name val="TH SarabunPSK"/>
      <family val="2"/>
    </font>
    <font>
      <sz val="16"/>
      <color rgb="FF000000"/>
      <name val="TH SarabunPSK"/>
      <family val="2"/>
    </font>
    <font>
      <sz val="10"/>
      <name val="Arial"/>
      <family val="2"/>
    </font>
    <font>
      <b/>
      <sz val="16"/>
      <color theme="4" tint="-0.249977111117893"/>
      <name val="TH SarabunPSK"/>
      <family val="2"/>
    </font>
    <font>
      <sz val="16"/>
      <color theme="4" tint="-0.249977111117893"/>
      <name val="TH SarabunPSK"/>
      <family val="2"/>
    </font>
    <font>
      <b/>
      <sz val="18"/>
      <color theme="4" tint="-0.249977111117893"/>
      <name val="TH SarabunPSK"/>
      <family val="2"/>
    </font>
    <font>
      <sz val="18"/>
      <color theme="4" tint="-0.249977111117893"/>
      <name val="TH SarabunPSK"/>
      <family val="2"/>
    </font>
    <font>
      <b/>
      <sz val="16"/>
      <color rgb="FF000000"/>
      <name val="TH SarabunPSK"/>
      <family val="2"/>
    </font>
    <font>
      <b/>
      <sz val="26"/>
      <color theme="1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2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FF0000"/>
      <name val="Tahoma"/>
      <family val="2"/>
      <charset val="222"/>
      <scheme val="minor"/>
    </font>
    <font>
      <sz val="16"/>
      <color theme="5"/>
      <name val="Tahoma"/>
      <family val="2"/>
      <scheme val="minor"/>
    </font>
    <font>
      <sz val="16"/>
      <color rgb="FFFF0000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F0E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</cellStyleXfs>
  <cellXfs count="80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9" xfId="0" applyFont="1" applyBorder="1" applyAlignment="1">
      <alignment horizontal="center"/>
    </xf>
    <xf numFmtId="0" fontId="4" fillId="0" borderId="9" xfId="0" applyFont="1" applyBorder="1"/>
    <xf numFmtId="0" fontId="3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13" xfId="0" applyFont="1" applyBorder="1"/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/>
    <xf numFmtId="0" fontId="4" fillId="0" borderId="17" xfId="0" applyFont="1" applyBorder="1"/>
    <xf numFmtId="0" fontId="4" fillId="0" borderId="15" xfId="0" applyFont="1" applyBorder="1"/>
    <xf numFmtId="0" fontId="4" fillId="0" borderId="8" xfId="0" applyFont="1" applyBorder="1"/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190" fontId="2" fillId="0" borderId="19" xfId="1" applyNumberFormat="1" applyFont="1" applyFill="1" applyBorder="1" applyAlignment="1">
      <alignment horizontal="center" vertical="center" wrapText="1"/>
    </xf>
    <xf numFmtId="190" fontId="2" fillId="3" borderId="1" xfId="1" applyNumberFormat="1" applyFont="1" applyFill="1" applyBorder="1" applyAlignment="1">
      <alignment horizontal="center" vertical="center" wrapText="1"/>
    </xf>
    <xf numFmtId="190" fontId="2" fillId="0" borderId="19" xfId="1" applyNumberFormat="1" applyFont="1" applyFill="1" applyBorder="1" applyAlignment="1" applyProtection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190" fontId="3" fillId="0" borderId="24" xfId="1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/>
    </xf>
    <xf numFmtId="190" fontId="7" fillId="0" borderId="24" xfId="1" applyNumberFormat="1" applyFont="1" applyBorder="1" applyAlignment="1">
      <alignment vertical="top" wrapText="1"/>
    </xf>
    <xf numFmtId="190" fontId="3" fillId="5" borderId="25" xfId="1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190" fontId="8" fillId="0" borderId="2" xfId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190" fontId="3" fillId="5" borderId="7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90" fontId="4" fillId="5" borderId="7" xfId="1" applyNumberFormat="1" applyFont="1" applyFill="1" applyBorder="1" applyAlignment="1">
      <alignment horizontal="center" vertical="top" wrapText="1"/>
    </xf>
    <xf numFmtId="190" fontId="7" fillId="0" borderId="2" xfId="1" applyNumberFormat="1" applyFont="1" applyBorder="1" applyAlignment="1">
      <alignment horizontal="right" vertical="top" wrapText="1"/>
    </xf>
    <xf numFmtId="190" fontId="4" fillId="5" borderId="0" xfId="1" applyNumberFormat="1" applyFont="1" applyFill="1" applyAlignment="1">
      <alignment wrapText="1"/>
    </xf>
    <xf numFmtId="190" fontId="3" fillId="5" borderId="7" xfId="1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188" fontId="3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190" fontId="9" fillId="0" borderId="2" xfId="1" applyNumberFormat="1" applyFont="1" applyBorder="1" applyAlignment="1">
      <alignment horizontal="right" vertical="top" wrapText="1"/>
    </xf>
    <xf numFmtId="188" fontId="4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9" fillId="0" borderId="2" xfId="0" applyFont="1" applyBorder="1" applyAlignment="1">
      <alignment horizontal="left" vertical="top" wrapText="1"/>
    </xf>
    <xf numFmtId="190" fontId="10" fillId="0" borderId="2" xfId="1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90" fontId="0" fillId="0" borderId="2" xfId="1" applyNumberFormat="1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90" fontId="4" fillId="5" borderId="2" xfId="1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wrapText="1"/>
    </xf>
    <xf numFmtId="190" fontId="4" fillId="5" borderId="2" xfId="1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90" fontId="4" fillId="0" borderId="2" xfId="1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190" fontId="4" fillId="0" borderId="15" xfId="1" applyNumberFormat="1" applyFont="1" applyBorder="1" applyAlignment="1">
      <alignment wrapText="1"/>
    </xf>
    <xf numFmtId="0" fontId="0" fillId="0" borderId="15" xfId="0" applyBorder="1" applyAlignment="1">
      <alignment wrapText="1"/>
    </xf>
    <xf numFmtId="190" fontId="0" fillId="0" borderId="15" xfId="1" applyNumberFormat="1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vertical="top" wrapText="1"/>
    </xf>
    <xf numFmtId="190" fontId="4" fillId="0" borderId="0" xfId="1" applyNumberFormat="1" applyFont="1" applyAlignment="1">
      <alignment wrapText="1"/>
    </xf>
    <xf numFmtId="0" fontId="0" fillId="0" borderId="0" xfId="0" applyAlignment="1">
      <alignment wrapText="1"/>
    </xf>
    <xf numFmtId="190" fontId="0" fillId="0" borderId="0" xfId="1" applyNumberFormat="1" applyFont="1" applyAlignment="1">
      <alignment horizontal="right" wrapText="1"/>
    </xf>
    <xf numFmtId="190" fontId="3" fillId="3" borderId="7" xfId="1" applyNumberFormat="1" applyFont="1" applyFill="1" applyBorder="1" applyAlignment="1">
      <alignment horizontal="center" vertical="top" wrapText="1"/>
    </xf>
    <xf numFmtId="190" fontId="4" fillId="3" borderId="2" xfId="1" applyNumberFormat="1" applyFont="1" applyFill="1" applyBorder="1" applyAlignment="1">
      <alignment wrapText="1"/>
    </xf>
    <xf numFmtId="0" fontId="7" fillId="5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190" fontId="3" fillId="0" borderId="2" xfId="1" applyNumberFormat="1" applyFont="1" applyBorder="1" applyAlignment="1">
      <alignment wrapText="1"/>
    </xf>
    <xf numFmtId="190" fontId="3" fillId="3" borderId="2" xfId="1" applyNumberFormat="1" applyFont="1" applyFill="1" applyBorder="1" applyAlignment="1">
      <alignment wrapText="1"/>
    </xf>
    <xf numFmtId="0" fontId="7" fillId="0" borderId="24" xfId="0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left" vertical="top" wrapText="1" indent="1"/>
    </xf>
    <xf numFmtId="0" fontId="8" fillId="0" borderId="2" xfId="0" applyFont="1" applyBorder="1" applyAlignment="1">
      <alignment horizontal="left" vertical="top" wrapText="1" indent="2"/>
    </xf>
    <xf numFmtId="190" fontId="0" fillId="0" borderId="0" xfId="1" applyNumberFormat="1" applyFont="1"/>
    <xf numFmtId="190" fontId="4" fillId="0" borderId="0" xfId="1" applyNumberFormat="1" applyFont="1"/>
    <xf numFmtId="0" fontId="4" fillId="0" borderId="0" xfId="0" applyFont="1" applyAlignment="1">
      <alignment vertical="top"/>
    </xf>
    <xf numFmtId="0" fontId="0" fillId="0" borderId="15" xfId="0" applyBorder="1"/>
    <xf numFmtId="0" fontId="0" fillId="0" borderId="2" xfId="0" applyBorder="1"/>
    <xf numFmtId="189" fontId="8" fillId="0" borderId="2" xfId="0" applyNumberFormat="1" applyFont="1" applyBorder="1" applyAlignment="1">
      <alignment horizontal="right" vertical="top" indent="1"/>
    </xf>
    <xf numFmtId="190" fontId="0" fillId="0" borderId="15" xfId="1" applyNumberFormat="1" applyFont="1" applyBorder="1"/>
    <xf numFmtId="190" fontId="4" fillId="0" borderId="15" xfId="1" applyNumberFormat="1" applyFont="1" applyBorder="1"/>
    <xf numFmtId="0" fontId="4" fillId="0" borderId="15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190" fontId="0" fillId="0" borderId="2" xfId="1" applyNumberFormat="1" applyFont="1" applyBorder="1" applyAlignment="1"/>
    <xf numFmtId="0" fontId="0" fillId="0" borderId="2" xfId="0" applyBorder="1" applyAlignment="1"/>
    <xf numFmtId="190" fontId="4" fillId="0" borderId="2" xfId="1" applyNumberFormat="1" applyFont="1" applyBorder="1" applyAlignment="1">
      <alignment horizontal="right"/>
    </xf>
    <xf numFmtId="0" fontId="4" fillId="0" borderId="2" xfId="0" applyFont="1" applyBorder="1" applyAlignment="1"/>
    <xf numFmtId="189" fontId="8" fillId="0" borderId="2" xfId="0" applyNumberFormat="1" applyFont="1" applyBorder="1" applyAlignment="1">
      <alignment horizontal="left" vertical="top" indent="2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/>
    </xf>
    <xf numFmtId="189" fontId="7" fillId="0" borderId="2" xfId="0" applyNumberFormat="1" applyFont="1" applyBorder="1" applyAlignment="1">
      <alignment horizontal="left" vertical="top" indent="2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/>
    </xf>
    <xf numFmtId="190" fontId="3" fillId="0" borderId="2" xfId="1" applyNumberFormat="1" applyFont="1" applyBorder="1" applyAlignment="1">
      <alignment horizontal="right"/>
    </xf>
    <xf numFmtId="188" fontId="4" fillId="0" borderId="2" xfId="0" applyNumberFormat="1" applyFont="1" applyBorder="1" applyAlignment="1">
      <alignment horizontal="right" vertical="top" indent="1"/>
    </xf>
    <xf numFmtId="188" fontId="4" fillId="0" borderId="2" xfId="0" applyNumberFormat="1" applyFont="1" applyBorder="1" applyAlignment="1">
      <alignment horizontal="right" vertical="top"/>
    </xf>
    <xf numFmtId="188" fontId="3" fillId="0" borderId="2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center"/>
    </xf>
    <xf numFmtId="189" fontId="7" fillId="0" borderId="24" xfId="0" applyNumberFormat="1" applyFont="1" applyBorder="1" applyAlignment="1">
      <alignment horizontal="left" vertical="top" indent="2"/>
    </xf>
    <xf numFmtId="0" fontId="4" fillId="0" borderId="24" xfId="0" applyFont="1" applyBorder="1" applyAlignment="1">
      <alignment horizontal="left" wrapText="1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19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90" fontId="2" fillId="0" borderId="19" xfId="1" applyNumberFormat="1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>
      <alignment horizontal="left" wrapText="1"/>
    </xf>
    <xf numFmtId="190" fontId="11" fillId="0" borderId="24" xfId="1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190" fontId="7" fillId="0" borderId="24" xfId="1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190" fontId="11" fillId="0" borderId="2" xfId="1" applyNumberFormat="1" applyFont="1" applyBorder="1" applyAlignment="1">
      <alignment horizontal="center"/>
    </xf>
    <xf numFmtId="190" fontId="8" fillId="0" borderId="2" xfId="1" applyNumberFormat="1" applyFont="1" applyBorder="1" applyAlignment="1">
      <alignment horizontal="right"/>
    </xf>
    <xf numFmtId="190" fontId="7" fillId="0" borderId="2" xfId="1" applyNumberFormat="1" applyFont="1" applyBorder="1" applyAlignment="1">
      <alignment horizontal="right"/>
    </xf>
    <xf numFmtId="190" fontId="12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/>
    <xf numFmtId="0" fontId="7" fillId="3" borderId="2" xfId="0" applyFont="1" applyFill="1" applyBorder="1" applyAlignment="1">
      <alignment horizontal="left" wrapText="1"/>
    </xf>
    <xf numFmtId="190" fontId="7" fillId="3" borderId="2" xfId="1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190" fontId="8" fillId="0" borderId="15" xfId="1" applyNumberFormat="1" applyFont="1" applyBorder="1" applyAlignment="1">
      <alignment horizontal="right"/>
    </xf>
    <xf numFmtId="190" fontId="0" fillId="0" borderId="15" xfId="1" applyNumberFormat="1" applyFont="1" applyBorder="1" applyAlignment="1"/>
    <xf numFmtId="0" fontId="4" fillId="0" borderId="15" xfId="0" applyFont="1" applyBorder="1" applyAlignment="1"/>
    <xf numFmtId="0" fontId="4" fillId="0" borderId="24" xfId="0" applyFont="1" applyBorder="1" applyAlignment="1">
      <alignment horizontal="left" vertical="top" wrapText="1"/>
    </xf>
    <xf numFmtId="190" fontId="3" fillId="0" borderId="24" xfId="1" applyNumberFormat="1" applyFont="1" applyBorder="1" applyAlignment="1">
      <alignment horizontal="center" vertical="top"/>
    </xf>
    <xf numFmtId="190" fontId="7" fillId="0" borderId="24" xfId="1" applyNumberFormat="1" applyFont="1" applyBorder="1" applyAlignment="1">
      <alignment horizontal="right" vertical="top" indent="1"/>
    </xf>
    <xf numFmtId="190" fontId="3" fillId="0" borderId="2" xfId="1" applyNumberFormat="1" applyFont="1" applyBorder="1" applyAlignment="1">
      <alignment horizontal="center"/>
    </xf>
    <xf numFmtId="190" fontId="8" fillId="0" borderId="2" xfId="1" applyNumberFormat="1" applyFont="1" applyBorder="1" applyAlignment="1">
      <alignment horizontal="right" vertical="top" indent="1"/>
    </xf>
    <xf numFmtId="190" fontId="4" fillId="0" borderId="2" xfId="1" applyNumberFormat="1" applyFont="1" applyBorder="1" applyAlignment="1">
      <alignment horizontal="center" vertical="top"/>
    </xf>
    <xf numFmtId="190" fontId="7" fillId="0" borderId="2" xfId="1" applyNumberFormat="1" applyFont="1" applyBorder="1" applyAlignment="1">
      <alignment horizontal="right" vertical="top" indent="1"/>
    </xf>
    <xf numFmtId="0" fontId="4" fillId="3" borderId="2" xfId="0" applyFont="1" applyFill="1" applyBorder="1" applyAlignment="1">
      <alignment horizontal="left" vertical="top" wrapText="1"/>
    </xf>
    <xf numFmtId="190" fontId="3" fillId="3" borderId="2" xfId="1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190" fontId="3" fillId="0" borderId="2" xfId="1" applyNumberFormat="1" applyFont="1" applyBorder="1" applyAlignment="1">
      <alignment horizontal="center" vertical="top"/>
    </xf>
    <xf numFmtId="190" fontId="9" fillId="0" borderId="2" xfId="1" applyNumberFormat="1" applyFont="1" applyBorder="1" applyAlignment="1">
      <alignment horizontal="right" vertical="top" indent="1"/>
    </xf>
    <xf numFmtId="0" fontId="9" fillId="0" borderId="2" xfId="0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left" vertical="top" wrapText="1"/>
    </xf>
    <xf numFmtId="190" fontId="4" fillId="0" borderId="15" xfId="1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 wrapText="1" indent="2"/>
    </xf>
    <xf numFmtId="190" fontId="9" fillId="0" borderId="15" xfId="1" applyNumberFormat="1" applyFont="1" applyBorder="1" applyAlignment="1">
      <alignment horizontal="right" vertical="top" indent="1"/>
    </xf>
    <xf numFmtId="0" fontId="8" fillId="0" borderId="15" xfId="0" applyFont="1" applyBorder="1" applyAlignment="1">
      <alignment horizontal="left" vertical="top" wrapText="1" indent="2"/>
    </xf>
    <xf numFmtId="191" fontId="13" fillId="0" borderId="2" xfId="1" applyNumberFormat="1" applyFont="1" applyBorder="1"/>
    <xf numFmtId="191" fontId="14" fillId="0" borderId="2" xfId="1" applyNumberFormat="1" applyFont="1" applyBorder="1"/>
    <xf numFmtId="0" fontId="4" fillId="0" borderId="10" xfId="0" applyFont="1" applyBorder="1" applyAlignment="1">
      <alignment horizontal="left" vertical="top" wrapText="1"/>
    </xf>
    <xf numFmtId="0" fontId="14" fillId="0" borderId="6" xfId="0" applyFont="1" applyBorder="1"/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190" fontId="0" fillId="0" borderId="2" xfId="1" applyNumberFormat="1" applyFont="1" applyBorder="1"/>
    <xf numFmtId="190" fontId="8" fillId="0" borderId="15" xfId="1" applyNumberFormat="1" applyFont="1" applyBorder="1" applyAlignment="1">
      <alignment horizontal="right" vertical="top" indent="1"/>
    </xf>
    <xf numFmtId="0" fontId="8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center" vertical="top"/>
    </xf>
    <xf numFmtId="190" fontId="8" fillId="0" borderId="0" xfId="1" applyNumberFormat="1" applyFont="1" applyBorder="1" applyAlignment="1">
      <alignment horizontal="right" vertical="top" indent="1"/>
    </xf>
    <xf numFmtId="0" fontId="4" fillId="0" borderId="0" xfId="0" applyFont="1" applyBorder="1" applyAlignment="1">
      <alignment horizontal="left" vertical="top" wrapText="1"/>
    </xf>
    <xf numFmtId="190" fontId="4" fillId="0" borderId="0" xfId="1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 indent="1"/>
    </xf>
    <xf numFmtId="190" fontId="7" fillId="0" borderId="0" xfId="1" applyNumberFormat="1" applyFont="1" applyBorder="1" applyAlignment="1">
      <alignment horizontal="right" vertical="top" indent="1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190" fontId="3" fillId="0" borderId="0" xfId="1" applyNumberFormat="1" applyFont="1" applyFill="1" applyBorder="1" applyAlignment="1">
      <alignment horizontal="center" vertical="top"/>
    </xf>
    <xf numFmtId="190" fontId="3" fillId="0" borderId="0" xfId="1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190" fontId="9" fillId="0" borderId="0" xfId="1" applyNumberFormat="1" applyFont="1" applyBorder="1" applyAlignment="1">
      <alignment horizontal="right" vertical="top" indent="1"/>
    </xf>
    <xf numFmtId="190" fontId="10" fillId="0" borderId="0" xfId="1" applyNumberFormat="1" applyFont="1" applyBorder="1" applyAlignment="1">
      <alignment horizontal="right" vertical="top" indent="1"/>
    </xf>
    <xf numFmtId="0" fontId="4" fillId="0" borderId="0" xfId="0" applyFont="1" applyBorder="1" applyAlignment="1">
      <alignment vertical="top"/>
    </xf>
    <xf numFmtId="190" fontId="4" fillId="0" borderId="0" xfId="1" applyNumberFormat="1" applyFont="1" applyBorder="1"/>
    <xf numFmtId="0" fontId="0" fillId="0" borderId="0" xfId="0" applyBorder="1"/>
    <xf numFmtId="190" fontId="0" fillId="0" borderId="0" xfId="1" applyNumberFormat="1" applyFont="1" applyBorder="1"/>
    <xf numFmtId="0" fontId="2" fillId="2" borderId="21" xfId="0" applyFont="1" applyFill="1" applyBorder="1" applyAlignment="1" applyProtection="1">
      <alignment horizontal="center" vertical="center"/>
    </xf>
    <xf numFmtId="190" fontId="2" fillId="2" borderId="1" xfId="1" applyNumberFormat="1" applyFont="1" applyFill="1" applyBorder="1" applyAlignment="1" applyProtection="1">
      <alignment horizontal="center" vertical="center" wrapText="1"/>
    </xf>
    <xf numFmtId="191" fontId="16" fillId="0" borderId="2" xfId="1" applyNumberFormat="1" applyFont="1" applyBorder="1"/>
    <xf numFmtId="0" fontId="4" fillId="5" borderId="2" xfId="0" applyFont="1" applyFill="1" applyBorder="1" applyAlignment="1">
      <alignment horizontal="left" vertical="top" wrapText="1"/>
    </xf>
    <xf numFmtId="190" fontId="3" fillId="5" borderId="2" xfId="1" applyNumberFormat="1" applyFont="1" applyFill="1" applyBorder="1" applyAlignment="1">
      <alignment horizontal="center" vertical="top"/>
    </xf>
    <xf numFmtId="191" fontId="17" fillId="0" borderId="2" xfId="1" applyNumberFormat="1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191" fontId="16" fillId="0" borderId="2" xfId="1" applyNumberFormat="1" applyFont="1" applyBorder="1" applyAlignment="1">
      <alignment vertical="top"/>
    </xf>
    <xf numFmtId="191" fontId="17" fillId="0" borderId="2" xfId="1" applyNumberFormat="1" applyFont="1" applyBorder="1"/>
    <xf numFmtId="0" fontId="18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90" fontId="3" fillId="0" borderId="3" xfId="1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90" fontId="4" fillId="5" borderId="2" xfId="1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190" fontId="4" fillId="0" borderId="3" xfId="1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/>
    </xf>
    <xf numFmtId="190" fontId="4" fillId="0" borderId="26" xfId="1" applyNumberFormat="1" applyFont="1" applyBorder="1" applyAlignment="1">
      <alignment horizontal="center" vertical="top"/>
    </xf>
    <xf numFmtId="0" fontId="4" fillId="0" borderId="26" xfId="0" applyFont="1" applyBorder="1"/>
    <xf numFmtId="0" fontId="9" fillId="0" borderId="26" xfId="0" applyFont="1" applyBorder="1" applyAlignment="1">
      <alignment horizontal="left" vertical="top" wrapText="1" indent="2"/>
    </xf>
    <xf numFmtId="190" fontId="9" fillId="0" borderId="26" xfId="1" applyNumberFormat="1" applyFont="1" applyBorder="1" applyAlignment="1">
      <alignment horizontal="right" vertical="top" indent="1"/>
    </xf>
    <xf numFmtId="190" fontId="4" fillId="0" borderId="2" xfId="1" applyNumberFormat="1" applyFont="1" applyBorder="1"/>
    <xf numFmtId="0" fontId="3" fillId="0" borderId="2" xfId="0" applyFont="1" applyBorder="1" applyAlignment="1">
      <alignment vertical="top"/>
    </xf>
    <xf numFmtId="190" fontId="3" fillId="0" borderId="2" xfId="1" applyNumberFormat="1" applyFont="1" applyBorder="1"/>
    <xf numFmtId="0" fontId="4" fillId="0" borderId="2" xfId="0" applyFont="1" applyBorder="1" applyAlignment="1">
      <alignment vertical="top"/>
    </xf>
    <xf numFmtId="190" fontId="3" fillId="0" borderId="24" xfId="1" applyNumberFormat="1" applyFont="1" applyBorder="1" applyAlignment="1">
      <alignment vertical="center"/>
    </xf>
    <xf numFmtId="191" fontId="13" fillId="0" borderId="24" xfId="1" applyNumberFormat="1" applyFont="1" applyBorder="1" applyAlignment="1">
      <alignment horizontal="left" vertical="top"/>
    </xf>
    <xf numFmtId="190" fontId="3" fillId="0" borderId="3" xfId="1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191" fontId="14" fillId="0" borderId="3" xfId="1" applyNumberFormat="1" applyFont="1" applyBorder="1" applyAlignment="1">
      <alignment horizontal="left" vertical="top"/>
    </xf>
    <xf numFmtId="190" fontId="4" fillId="0" borderId="2" xfId="1" applyNumberFormat="1" applyFont="1" applyBorder="1" applyAlignment="1">
      <alignment vertical="center"/>
    </xf>
    <xf numFmtId="190" fontId="3" fillId="0" borderId="2" xfId="1" applyNumberFormat="1" applyFont="1" applyBorder="1" applyAlignment="1">
      <alignment horizontal="left" vertical="top"/>
    </xf>
    <xf numFmtId="190" fontId="3" fillId="0" borderId="2" xfId="1" applyNumberFormat="1" applyFont="1" applyBorder="1" applyAlignment="1">
      <alignment vertical="center"/>
    </xf>
    <xf numFmtId="190" fontId="4" fillId="0" borderId="2" xfId="1" applyNumberFormat="1" applyFont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190" fontId="12" fillId="0" borderId="2" xfId="1" applyNumberFormat="1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2" fillId="0" borderId="0" xfId="0" applyFont="1"/>
    <xf numFmtId="190" fontId="13" fillId="3" borderId="2" xfId="1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4" fillId="0" borderId="0" xfId="0" applyFont="1"/>
    <xf numFmtId="190" fontId="13" fillId="0" borderId="2" xfId="1" applyNumberFormat="1" applyFont="1" applyBorder="1" applyAlignment="1">
      <alignment vertical="center"/>
    </xf>
    <xf numFmtId="190" fontId="14" fillId="0" borderId="2" xfId="1" applyNumberFormat="1" applyFont="1" applyBorder="1" applyAlignment="1">
      <alignment vertical="center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center" vertical="top"/>
    </xf>
    <xf numFmtId="0" fontId="13" fillId="0" borderId="0" xfId="0" applyFont="1"/>
    <xf numFmtId="190" fontId="12" fillId="0" borderId="15" xfId="1" applyNumberFormat="1" applyFont="1" applyBorder="1" applyAlignment="1">
      <alignment vertical="center"/>
    </xf>
    <xf numFmtId="0" fontId="12" fillId="0" borderId="2" xfId="0" applyFont="1" applyBorder="1"/>
    <xf numFmtId="0" fontId="19" fillId="0" borderId="15" xfId="0" applyFont="1" applyBorder="1" applyAlignment="1">
      <alignment horizontal="left" vertical="top" wrapText="1"/>
    </xf>
    <xf numFmtId="190" fontId="19" fillId="0" borderId="15" xfId="1" applyNumberFormat="1" applyFont="1" applyBorder="1" applyAlignment="1">
      <alignment horizontal="left" vertical="top"/>
    </xf>
    <xf numFmtId="0" fontId="20" fillId="0" borderId="0" xfId="0" applyFont="1"/>
    <xf numFmtId="190" fontId="20" fillId="0" borderId="0" xfId="1" applyNumberFormat="1" applyFont="1"/>
    <xf numFmtId="189" fontId="3" fillId="0" borderId="24" xfId="0" applyNumberFormat="1" applyFont="1" applyBorder="1" applyAlignment="1">
      <alignment horizontal="right" vertical="top" indent="1"/>
    </xf>
    <xf numFmtId="189" fontId="4" fillId="0" borderId="2" xfId="0" applyNumberFormat="1" applyFont="1" applyBorder="1" applyAlignment="1">
      <alignment horizontal="right" vertical="top" indent="1"/>
    </xf>
    <xf numFmtId="0" fontId="3" fillId="0" borderId="2" xfId="0" applyFont="1" applyBorder="1" applyAlignment="1">
      <alignment vertical="top" wrapText="1"/>
    </xf>
    <xf numFmtId="189" fontId="3" fillId="0" borderId="2" xfId="0" applyNumberFormat="1" applyFont="1" applyBorder="1" applyAlignment="1">
      <alignment horizontal="right" vertical="top" indent="1"/>
    </xf>
    <xf numFmtId="0" fontId="21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90" fontId="3" fillId="4" borderId="2" xfId="1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 indent="1"/>
    </xf>
    <xf numFmtId="190" fontId="10" fillId="0" borderId="2" xfId="1" applyNumberFormat="1" applyFont="1" applyBorder="1" applyAlignment="1">
      <alignment horizontal="right" vertical="top" indent="1"/>
    </xf>
    <xf numFmtId="0" fontId="3" fillId="4" borderId="2" xfId="0" applyFont="1" applyFill="1" applyBorder="1" applyAlignment="1">
      <alignment vertical="top"/>
    </xf>
    <xf numFmtId="190" fontId="3" fillId="4" borderId="2" xfId="1" applyNumberFormat="1" applyFont="1" applyFill="1" applyBorder="1"/>
    <xf numFmtId="190" fontId="2" fillId="0" borderId="23" xfId="1" applyNumberFormat="1" applyFont="1" applyFill="1" applyBorder="1" applyAlignment="1" applyProtection="1">
      <alignment horizontal="center" vertical="center" wrapText="1"/>
    </xf>
    <xf numFmtId="191" fontId="13" fillId="0" borderId="5" xfId="1" applyNumberFormat="1" applyFont="1" applyBorder="1"/>
    <xf numFmtId="0" fontId="14" fillId="0" borderId="2" xfId="0" applyFont="1" applyBorder="1"/>
    <xf numFmtId="191" fontId="14" fillId="0" borderId="7" xfId="1" applyNumberFormat="1" applyFont="1" applyBorder="1"/>
    <xf numFmtId="191" fontId="13" fillId="0" borderId="7" xfId="1" applyNumberFormat="1" applyFont="1" applyBorder="1"/>
    <xf numFmtId="0" fontId="4" fillId="0" borderId="30" xfId="0" applyFont="1" applyBorder="1" applyAlignment="1">
      <alignment horizontal="left" vertical="top" wrapText="1"/>
    </xf>
    <xf numFmtId="190" fontId="4" fillId="0" borderId="7" xfId="1" applyNumberFormat="1" applyFont="1" applyBorder="1" applyAlignment="1">
      <alignment horizontal="center" vertical="top"/>
    </xf>
    <xf numFmtId="0" fontId="4" fillId="0" borderId="31" xfId="0" applyFont="1" applyBorder="1"/>
    <xf numFmtId="0" fontId="9" fillId="0" borderId="30" xfId="0" applyFont="1" applyBorder="1" applyAlignment="1">
      <alignment horizontal="left" vertical="top" wrapText="1" indent="2"/>
    </xf>
    <xf numFmtId="0" fontId="3" fillId="0" borderId="27" xfId="0" applyFont="1" applyBorder="1" applyAlignment="1">
      <alignment horizontal="center" vertical="center"/>
    </xf>
    <xf numFmtId="0" fontId="0" fillId="0" borderId="30" xfId="0" applyBorder="1"/>
    <xf numFmtId="190" fontId="2" fillId="0" borderId="32" xfId="1" applyNumberFormat="1" applyFont="1" applyFill="1" applyBorder="1" applyAlignment="1" applyProtection="1">
      <alignment horizontal="center" vertical="center" wrapText="1"/>
    </xf>
    <xf numFmtId="191" fontId="14" fillId="0" borderId="5" xfId="1" applyNumberFormat="1" applyFont="1" applyBorder="1"/>
    <xf numFmtId="0" fontId="22" fillId="0" borderId="2" xfId="0" applyFont="1" applyBorder="1" applyAlignment="1">
      <alignment horizontal="left" vertical="top" wrapText="1" readingOrder="1"/>
    </xf>
    <xf numFmtId="0" fontId="22" fillId="0" borderId="2" xfId="0" applyFont="1" applyBorder="1" applyAlignment="1">
      <alignment vertical="top" readingOrder="1"/>
    </xf>
    <xf numFmtId="0" fontId="22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190" fontId="4" fillId="0" borderId="3" xfId="1" applyNumberFormat="1" applyFont="1" applyBorder="1"/>
    <xf numFmtId="190" fontId="4" fillId="5" borderId="24" xfId="1" applyNumberFormat="1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/>
    </xf>
    <xf numFmtId="191" fontId="13" fillId="0" borderId="3" xfId="1" applyNumberFormat="1" applyFont="1" applyBorder="1"/>
    <xf numFmtId="190" fontId="4" fillId="5" borderId="2" xfId="1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top"/>
    </xf>
    <xf numFmtId="191" fontId="14" fillId="0" borderId="15" xfId="1" applyNumberFormat="1" applyFont="1" applyBorder="1"/>
    <xf numFmtId="0" fontId="4" fillId="5" borderId="2" xfId="0" applyFont="1" applyFill="1" applyBorder="1" applyAlignment="1">
      <alignment horizontal="left" wrapText="1"/>
    </xf>
    <xf numFmtId="0" fontId="4" fillId="5" borderId="2" xfId="0" applyFont="1" applyFill="1" applyBorder="1"/>
    <xf numFmtId="0" fontId="3" fillId="3" borderId="2" xfId="0" applyFont="1" applyFill="1" applyBorder="1" applyAlignment="1">
      <alignment vertical="top"/>
    </xf>
    <xf numFmtId="190" fontId="3" fillId="3" borderId="2" xfId="1" applyNumberFormat="1" applyFont="1" applyFill="1" applyBorder="1"/>
    <xf numFmtId="0" fontId="18" fillId="0" borderId="2" xfId="0" applyFont="1" applyBorder="1" applyAlignment="1">
      <alignment vertical="top"/>
    </xf>
    <xf numFmtId="193" fontId="13" fillId="0" borderId="24" xfId="0" applyNumberFormat="1" applyFont="1" applyBorder="1"/>
    <xf numFmtId="0" fontId="14" fillId="0" borderId="6" xfId="0" applyFont="1" applyBorder="1" applyAlignment="1">
      <alignment horizontal="left"/>
    </xf>
    <xf numFmtId="193" fontId="14" fillId="0" borderId="2" xfId="0" applyNumberFormat="1" applyFont="1" applyBorder="1"/>
    <xf numFmtId="193" fontId="13" fillId="0" borderId="2" xfId="0" applyNumberFormat="1" applyFont="1" applyBorder="1"/>
    <xf numFmtId="189" fontId="7" fillId="0" borderId="3" xfId="0" applyNumberFormat="1" applyFont="1" applyBorder="1" applyAlignment="1">
      <alignment horizontal="left" indent="1"/>
    </xf>
    <xf numFmtId="0" fontId="4" fillId="0" borderId="3" xfId="0" applyFont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189" fontId="8" fillId="0" borderId="2" xfId="0" applyNumberFormat="1" applyFont="1" applyBorder="1" applyAlignment="1">
      <alignment horizontal="left" indent="1"/>
    </xf>
    <xf numFmtId="189" fontId="7" fillId="0" borderId="2" xfId="0" applyNumberFormat="1" applyFont="1" applyBorder="1" applyAlignment="1">
      <alignment horizontal="left" indent="1"/>
    </xf>
    <xf numFmtId="194" fontId="21" fillId="3" borderId="2" xfId="0" applyNumberFormat="1" applyFont="1" applyFill="1" applyBorder="1" applyAlignment="1">
      <alignment horizontal="right"/>
    </xf>
    <xf numFmtId="188" fontId="21" fillId="0" borderId="2" xfId="0" applyNumberFormat="1" applyFont="1" applyBorder="1" applyAlignment="1">
      <alignment horizontal="right"/>
    </xf>
    <xf numFmtId="194" fontId="15" fillId="0" borderId="2" xfId="1" applyNumberFormat="1" applyFont="1" applyBorder="1" applyAlignment="1">
      <alignment horizontal="right"/>
    </xf>
    <xf numFmtId="194" fontId="15" fillId="0" borderId="2" xfId="0" applyNumberFormat="1" applyFont="1" applyBorder="1" applyAlignment="1">
      <alignment horizontal="right"/>
    </xf>
    <xf numFmtId="194" fontId="21" fillId="0" borderId="2" xfId="0" applyNumberFormat="1" applyFont="1" applyBorder="1" applyAlignment="1">
      <alignment horizontal="right"/>
    </xf>
    <xf numFmtId="194" fontId="15" fillId="0" borderId="2" xfId="0" applyNumberFormat="1" applyFont="1" applyBorder="1" applyAlignment="1">
      <alignment horizontal="right" indent="1"/>
    </xf>
    <xf numFmtId="188" fontId="15" fillId="0" borderId="2" xfId="0" applyNumberFormat="1" applyFont="1" applyBorder="1" applyAlignment="1">
      <alignment horizontal="right" indent="1"/>
    </xf>
    <xf numFmtId="188" fontId="15" fillId="0" borderId="26" xfId="0" applyNumberFormat="1" applyFont="1" applyBorder="1" applyAlignment="1">
      <alignment horizontal="right"/>
    </xf>
    <xf numFmtId="188" fontId="15" fillId="0" borderId="2" xfId="0" applyNumberFormat="1" applyFont="1" applyBorder="1" applyAlignment="1">
      <alignment horizontal="right"/>
    </xf>
    <xf numFmtId="194" fontId="21" fillId="0" borderId="26" xfId="0" applyNumberFormat="1" applyFont="1" applyBorder="1" applyAlignment="1">
      <alignment horizontal="right"/>
    </xf>
    <xf numFmtId="194" fontId="15" fillId="0" borderId="26" xfId="0" applyNumberFormat="1" applyFont="1" applyBorder="1" applyAlignment="1">
      <alignment horizontal="right"/>
    </xf>
    <xf numFmtId="188" fontId="21" fillId="0" borderId="26" xfId="0" applyNumberFormat="1" applyFont="1" applyBorder="1" applyAlignment="1">
      <alignment horizontal="right"/>
    </xf>
    <xf numFmtId="194" fontId="21" fillId="0" borderId="29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190" fontId="8" fillId="0" borderId="3" xfId="1" applyNumberFormat="1" applyFont="1" applyBorder="1" applyAlignment="1">
      <alignment horizontal="left" indent="1"/>
    </xf>
    <xf numFmtId="194" fontId="15" fillId="0" borderId="29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wrapText="1" indent="2"/>
    </xf>
    <xf numFmtId="190" fontId="8" fillId="0" borderId="2" xfId="1" applyNumberFormat="1" applyFont="1" applyBorder="1" applyAlignment="1">
      <alignment horizontal="left" indent="1"/>
    </xf>
    <xf numFmtId="188" fontId="15" fillId="0" borderId="29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wrapText="1" indent="1"/>
    </xf>
    <xf numFmtId="190" fontId="7" fillId="0" borderId="2" xfId="1" applyNumberFormat="1" applyFont="1" applyBorder="1" applyAlignment="1">
      <alignment horizontal="left" indent="1"/>
    </xf>
    <xf numFmtId="0" fontId="4" fillId="0" borderId="26" xfId="0" applyFont="1" applyBorder="1" applyAlignment="1">
      <alignment wrapText="1"/>
    </xf>
    <xf numFmtId="0" fontId="7" fillId="0" borderId="15" xfId="0" applyFont="1" applyBorder="1" applyAlignment="1">
      <alignment horizontal="left" wrapText="1" indent="1"/>
    </xf>
    <xf numFmtId="190" fontId="7" fillId="0" borderId="15" xfId="1" applyNumberFormat="1" applyFont="1" applyBorder="1" applyAlignment="1">
      <alignment horizontal="left" indent="1"/>
    </xf>
    <xf numFmtId="190" fontId="6" fillId="0" borderId="0" xfId="1" applyNumberFormat="1" applyFont="1"/>
    <xf numFmtId="191" fontId="7" fillId="0" borderId="9" xfId="0" applyNumberFormat="1" applyFont="1" applyBorder="1" applyAlignment="1">
      <alignment horizontal="right" vertical="center"/>
    </xf>
    <xf numFmtId="191" fontId="7" fillId="0" borderId="23" xfId="1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91" fontId="7" fillId="0" borderId="24" xfId="1" applyNumberFormat="1" applyFont="1" applyBorder="1" applyAlignment="1">
      <alignment horizontal="center" vertical="center"/>
    </xf>
    <xf numFmtId="191" fontId="17" fillId="0" borderId="24" xfId="1" applyNumberFormat="1" applyFont="1" applyBorder="1" applyAlignment="1">
      <alignment vertical="center"/>
    </xf>
    <xf numFmtId="0" fontId="7" fillId="0" borderId="27" xfId="0" applyFont="1" applyBorder="1" applyAlignment="1">
      <alignment horizontal="left" vertical="center" wrapText="1"/>
    </xf>
    <xf numFmtId="191" fontId="7" fillId="0" borderId="3" xfId="1" applyNumberFormat="1" applyFont="1" applyBorder="1" applyAlignment="1">
      <alignment horizontal="center" vertical="center"/>
    </xf>
    <xf numFmtId="191" fontId="16" fillId="0" borderId="2" xfId="1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191" fontId="7" fillId="0" borderId="2" xfId="1" applyNumberFormat="1" applyFont="1" applyBorder="1" applyAlignment="1">
      <alignment horizontal="center" vertical="center"/>
    </xf>
    <xf numFmtId="191" fontId="17" fillId="0" borderId="2" xfId="1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191" fontId="8" fillId="0" borderId="2" xfId="1" applyNumberFormat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191" fontId="7" fillId="7" borderId="9" xfId="0" applyNumberFormat="1" applyFont="1" applyFill="1" applyBorder="1" applyAlignment="1">
      <alignment horizontal="right" vertical="center"/>
    </xf>
    <xf numFmtId="191" fontId="7" fillId="7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91" fontId="8" fillId="0" borderId="9" xfId="0" applyNumberFormat="1" applyFont="1" applyBorder="1" applyAlignment="1">
      <alignment horizontal="right" vertical="center"/>
    </xf>
    <xf numFmtId="191" fontId="7" fillId="0" borderId="9" xfId="1" applyNumberFormat="1" applyFont="1" applyBorder="1" applyAlignment="1">
      <alignment horizontal="center" vertical="center"/>
    </xf>
    <xf numFmtId="191" fontId="8" fillId="0" borderId="0" xfId="1" applyNumberFormat="1" applyFont="1" applyAlignment="1">
      <alignment vertical="center"/>
    </xf>
    <xf numFmtId="191" fontId="8" fillId="0" borderId="2" xfId="0" applyNumberFormat="1" applyFont="1" applyBorder="1" applyAlignment="1">
      <alignment horizontal="right" vertical="center"/>
    </xf>
    <xf numFmtId="191" fontId="8" fillId="0" borderId="29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191" fontId="4" fillId="0" borderId="0" xfId="1" applyNumberFormat="1" applyFont="1"/>
    <xf numFmtId="191" fontId="8" fillId="0" borderId="2" xfId="1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191" fontId="7" fillId="0" borderId="2" xfId="0" applyNumberFormat="1" applyFont="1" applyBorder="1" applyAlignment="1">
      <alignment horizontal="right" vertical="center"/>
    </xf>
    <xf numFmtId="191" fontId="8" fillId="0" borderId="12" xfId="1" applyNumberFormat="1" applyFont="1" applyBorder="1" applyAlignment="1">
      <alignment vertical="center"/>
    </xf>
    <xf numFmtId="191" fontId="8" fillId="0" borderId="2" xfId="1" applyNumberFormat="1" applyFont="1" applyBorder="1" applyAlignment="1">
      <alignment horizontal="right" vertical="center"/>
    </xf>
    <xf numFmtId="191" fontId="7" fillId="0" borderId="2" xfId="0" applyNumberFormat="1" applyFont="1" applyBorder="1" applyAlignment="1">
      <alignment vertical="center"/>
    </xf>
    <xf numFmtId="191" fontId="8" fillId="0" borderId="2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190" fontId="0" fillId="0" borderId="7" xfId="1" applyNumberFormat="1" applyFont="1" applyBorder="1"/>
    <xf numFmtId="0" fontId="7" fillId="0" borderId="10" xfId="0" applyFont="1" applyBorder="1" applyAlignment="1">
      <alignment horizontal="left" vertical="center" wrapText="1"/>
    </xf>
    <xf numFmtId="191" fontId="7" fillId="0" borderId="26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190" fontId="8" fillId="0" borderId="14" xfId="1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3" fillId="3" borderId="2" xfId="0" applyFont="1" applyFill="1" applyBorder="1" applyAlignment="1">
      <alignment vertical="top" wrapText="1"/>
    </xf>
    <xf numFmtId="190" fontId="3" fillId="3" borderId="2" xfId="1" applyNumberFormat="1" applyFont="1" applyFill="1" applyBorder="1" applyAlignment="1">
      <alignment horizontal="center"/>
    </xf>
    <xf numFmtId="190" fontId="4" fillId="0" borderId="2" xfId="1" applyNumberFormat="1" applyFont="1" applyBorder="1" applyAlignment="1">
      <alignment horizontal="center"/>
    </xf>
    <xf numFmtId="0" fontId="4" fillId="3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191" fontId="13" fillId="0" borderId="2" xfId="1" applyNumberFormat="1" applyFont="1" applyBorder="1" applyAlignment="1">
      <alignment horizontal="left" indent="1"/>
    </xf>
    <xf numFmtId="0" fontId="4" fillId="0" borderId="4" xfId="0" applyFont="1" applyBorder="1" applyAlignment="1">
      <alignment horizontal="left"/>
    </xf>
    <xf numFmtId="191" fontId="13" fillId="0" borderId="24" xfId="3" applyNumberFormat="1" applyFont="1" applyBorder="1"/>
    <xf numFmtId="0" fontId="4" fillId="0" borderId="6" xfId="0" applyFont="1" applyBorder="1" applyAlignment="1">
      <alignment horizontal="left" wrapText="1"/>
    </xf>
    <xf numFmtId="191" fontId="13" fillId="0" borderId="2" xfId="3" applyNumberFormat="1" applyFont="1" applyBorder="1"/>
    <xf numFmtId="191" fontId="14" fillId="0" borderId="2" xfId="3" applyNumberFormat="1" applyFont="1" applyBorder="1"/>
    <xf numFmtId="0" fontId="3" fillId="3" borderId="6" xfId="0" applyFont="1" applyFill="1" applyBorder="1" applyAlignment="1">
      <alignment wrapText="1"/>
    </xf>
    <xf numFmtId="0" fontId="4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8" fontId="15" fillId="0" borderId="2" xfId="0" applyNumberFormat="1" applyFont="1" applyBorder="1" applyAlignment="1">
      <alignment horizontal="right" vertical="top"/>
    </xf>
    <xf numFmtId="0" fontId="4" fillId="0" borderId="17" xfId="0" applyFont="1" applyBorder="1" applyAlignment="1">
      <alignment wrapText="1"/>
    </xf>
    <xf numFmtId="188" fontId="15" fillId="0" borderId="15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193" fontId="2" fillId="3" borderId="1" xfId="1" applyNumberFormat="1" applyFont="1" applyFill="1" applyBorder="1" applyAlignment="1">
      <alignment horizontal="center" vertical="center" wrapText="1"/>
    </xf>
    <xf numFmtId="193" fontId="2" fillId="0" borderId="19" xfId="1" applyNumberFormat="1" applyFont="1" applyFill="1" applyBorder="1" applyAlignment="1">
      <alignment horizontal="right" vertical="center" wrapText="1"/>
    </xf>
    <xf numFmtId="193" fontId="3" fillId="0" borderId="4" xfId="0" applyNumberFormat="1" applyFont="1" applyBorder="1" applyAlignment="1">
      <alignment horizontal="center"/>
    </xf>
    <xf numFmtId="191" fontId="13" fillId="0" borderId="19" xfId="1" applyNumberFormat="1" applyFont="1" applyBorder="1" applyAlignment="1">
      <alignment horizontal="right"/>
    </xf>
    <xf numFmtId="193" fontId="3" fillId="0" borderId="6" xfId="0" applyNumberFormat="1" applyFont="1" applyBorder="1" applyAlignment="1">
      <alignment horizontal="center"/>
    </xf>
    <xf numFmtId="191" fontId="14" fillId="0" borderId="2" xfId="1" applyNumberFormat="1" applyFont="1" applyBorder="1" applyAlignment="1">
      <alignment horizontal="right"/>
    </xf>
    <xf numFmtId="191" fontId="13" fillId="0" borderId="2" xfId="1" applyNumberFormat="1" applyFont="1" applyBorder="1" applyAlignment="1">
      <alignment horizontal="right"/>
    </xf>
    <xf numFmtId="191" fontId="13" fillId="0" borderId="3" xfId="1" applyNumberFormat="1" applyFont="1" applyBorder="1" applyAlignment="1">
      <alignment horizontal="right"/>
    </xf>
    <xf numFmtId="191" fontId="14" fillId="0" borderId="3" xfId="1" applyNumberFormat="1" applyFont="1" applyBorder="1" applyAlignment="1">
      <alignment horizontal="right"/>
    </xf>
    <xf numFmtId="193" fontId="4" fillId="0" borderId="0" xfId="1" applyNumberFormat="1" applyFont="1"/>
    <xf numFmtId="190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/>
    </xf>
    <xf numFmtId="191" fontId="13" fillId="0" borderId="24" xfId="1" applyNumberFormat="1" applyFont="1" applyBorder="1"/>
    <xf numFmtId="0" fontId="4" fillId="0" borderId="0" xfId="0" applyFont="1" applyAlignment="1"/>
    <xf numFmtId="0" fontId="14" fillId="0" borderId="6" xfId="0" applyFont="1" applyBorder="1" applyAlignment="1">
      <alignment horizontal="left" wrapText="1"/>
    </xf>
    <xf numFmtId="0" fontId="13" fillId="0" borderId="6" xfId="0" applyFont="1" applyBorder="1" applyAlignment="1"/>
    <xf numFmtId="191" fontId="13" fillId="0" borderId="2" xfId="1" applyNumberFormat="1" applyFont="1" applyBorder="1" applyAlignment="1"/>
    <xf numFmtId="0" fontId="4" fillId="3" borderId="2" xfId="0" applyFont="1" applyFill="1" applyBorder="1" applyAlignment="1">
      <alignment horizontal="left" vertical="top"/>
    </xf>
    <xf numFmtId="191" fontId="14" fillId="0" borderId="2" xfId="1" applyNumberFormat="1" applyFont="1" applyBorder="1" applyAlignment="1"/>
    <xf numFmtId="0" fontId="3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191" fontId="25" fillId="0" borderId="2" xfId="1" applyNumberFormat="1" applyFont="1" applyBorder="1" applyAlignment="1"/>
    <xf numFmtId="0" fontId="25" fillId="0" borderId="0" xfId="0" applyFont="1" applyAlignment="1"/>
    <xf numFmtId="187" fontId="25" fillId="0" borderId="6" xfId="0" applyNumberFormat="1" applyFont="1" applyBorder="1" applyAlignment="1">
      <alignment horizontal="left"/>
    </xf>
    <xf numFmtId="0" fontId="24" fillId="0" borderId="6" xfId="0" applyFont="1" applyBorder="1" applyAlignment="1"/>
    <xf numFmtId="191" fontId="24" fillId="0" borderId="2" xfId="1" applyNumberFormat="1" applyFont="1" applyBorder="1" applyAlignment="1"/>
    <xf numFmtId="190" fontId="25" fillId="0" borderId="2" xfId="1" applyNumberFormat="1" applyFont="1" applyBorder="1" applyAlignment="1">
      <alignment horizontal="center" vertical="top"/>
    </xf>
    <xf numFmtId="0" fontId="27" fillId="0" borderId="6" xfId="0" applyFont="1" applyBorder="1" applyAlignment="1">
      <alignment horizontal="left" vertical="top"/>
    </xf>
    <xf numFmtId="190" fontId="27" fillId="0" borderId="2" xfId="1" applyNumberFormat="1" applyFont="1" applyBorder="1" applyAlignment="1">
      <alignment horizontal="right" vertical="top"/>
    </xf>
    <xf numFmtId="0" fontId="24" fillId="0" borderId="2" xfId="0" applyFont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3" fillId="3" borderId="6" xfId="0" applyFont="1" applyFill="1" applyBorder="1" applyAlignment="1">
      <alignment horizontal="left" vertical="top"/>
    </xf>
    <xf numFmtId="0" fontId="25" fillId="0" borderId="2" xfId="0" applyFont="1" applyBorder="1" applyAlignment="1">
      <alignment horizontal="center" vertical="top"/>
    </xf>
    <xf numFmtId="0" fontId="26" fillId="0" borderId="6" xfId="0" applyFont="1" applyBorder="1" applyAlignment="1">
      <alignment horizontal="left" vertical="top"/>
    </xf>
    <xf numFmtId="190" fontId="26" fillId="0" borderId="2" xfId="1" applyNumberFormat="1" applyFont="1" applyBorder="1" applyAlignment="1">
      <alignment horizontal="right" vertical="top"/>
    </xf>
    <xf numFmtId="0" fontId="24" fillId="0" borderId="0" xfId="0" applyFont="1" applyAlignment="1"/>
    <xf numFmtId="190" fontId="4" fillId="0" borderId="2" xfId="1" applyNumberFormat="1" applyFont="1" applyBorder="1" applyAlignment="1"/>
    <xf numFmtId="0" fontId="0" fillId="0" borderId="6" xfId="0" applyBorder="1" applyAlignment="1"/>
    <xf numFmtId="190" fontId="3" fillId="0" borderId="2" xfId="1" applyNumberFormat="1" applyFont="1" applyBorder="1" applyAlignment="1"/>
    <xf numFmtId="190" fontId="4" fillId="0" borderId="15" xfId="1" applyNumberFormat="1" applyFont="1" applyBorder="1" applyAlignment="1"/>
    <xf numFmtId="0" fontId="0" fillId="0" borderId="17" xfId="0" applyBorder="1" applyAlignment="1"/>
    <xf numFmtId="191" fontId="14" fillId="0" borderId="2" xfId="1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 wrapText="1" indent="2"/>
    </xf>
    <xf numFmtId="0" fontId="7" fillId="0" borderId="6" xfId="0" applyFont="1" applyBorder="1" applyAlignment="1">
      <alignment horizontal="left" vertical="top" wrapText="1" indent="1"/>
    </xf>
    <xf numFmtId="0" fontId="0" fillId="0" borderId="6" xfId="0" applyBorder="1"/>
    <xf numFmtId="0" fontId="0" fillId="0" borderId="17" xfId="0" applyBorder="1"/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188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88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 indent="2"/>
    </xf>
    <xf numFmtId="190" fontId="8" fillId="0" borderId="0" xfId="1" applyNumberFormat="1" applyFont="1" applyBorder="1" applyAlignment="1">
      <alignment horizontal="left" indent="1"/>
    </xf>
    <xf numFmtId="0" fontId="3" fillId="3" borderId="0" xfId="0" applyFont="1" applyFill="1" applyBorder="1" applyAlignment="1">
      <alignment horizontal="left" vertical="top" wrapText="1"/>
    </xf>
    <xf numFmtId="190" fontId="3" fillId="3" borderId="0" xfId="1" applyNumberFormat="1" applyFont="1" applyFill="1" applyBorder="1" applyAlignment="1">
      <alignment horizontal="center" vertical="top"/>
    </xf>
    <xf numFmtId="190" fontId="6" fillId="0" borderId="0" xfId="1" applyNumberFormat="1" applyFont="1" applyBorder="1"/>
    <xf numFmtId="188" fontId="15" fillId="0" borderId="8" xfId="0" applyNumberFormat="1" applyFont="1" applyBorder="1" applyAlignment="1">
      <alignment horizontal="right"/>
    </xf>
    <xf numFmtId="188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90" fontId="20" fillId="0" borderId="0" xfId="1" applyNumberFormat="1" applyFont="1" applyBorder="1"/>
    <xf numFmtId="1" fontId="3" fillId="0" borderId="2" xfId="1" applyNumberFormat="1" applyFont="1" applyBorder="1" applyAlignment="1">
      <alignment horizontal="right"/>
    </xf>
    <xf numFmtId="189" fontId="7" fillId="0" borderId="2" xfId="0" applyNumberFormat="1" applyFont="1" applyBorder="1" applyAlignment="1">
      <alignment horizontal="right" vertical="top" indent="1"/>
    </xf>
    <xf numFmtId="1" fontId="4" fillId="0" borderId="6" xfId="1" applyNumberFormat="1" applyFont="1" applyBorder="1" applyAlignment="1">
      <alignment horizontal="right"/>
    </xf>
    <xf numFmtId="1" fontId="4" fillId="0" borderId="2" xfId="1" applyNumberFormat="1" applyFont="1" applyBorder="1" applyAlignment="1">
      <alignment horizontal="right"/>
    </xf>
    <xf numFmtId="0" fontId="4" fillId="0" borderId="17" xfId="0" applyFont="1" applyBorder="1" applyAlignment="1">
      <alignment vertical="top"/>
    </xf>
    <xf numFmtId="1" fontId="4" fillId="0" borderId="15" xfId="1" applyNumberFormat="1" applyFont="1" applyBorder="1" applyAlignment="1">
      <alignment horizontal="right"/>
    </xf>
    <xf numFmtId="1" fontId="4" fillId="0" borderId="0" xfId="1" applyNumberFormat="1" applyFont="1" applyAlignment="1">
      <alignment horizontal="right"/>
    </xf>
    <xf numFmtId="0" fontId="13" fillId="0" borderId="4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2"/>
    </xf>
    <xf numFmtId="0" fontId="13" fillId="0" borderId="24" xfId="0" applyFont="1" applyBorder="1" applyAlignment="1">
      <alignment horizontal="left" indent="1"/>
    </xf>
    <xf numFmtId="187" fontId="14" fillId="0" borderId="2" xfId="0" applyNumberFormat="1" applyFont="1" applyBorder="1" applyAlignment="1">
      <alignment horizontal="left" indent="2"/>
    </xf>
    <xf numFmtId="0" fontId="2" fillId="0" borderId="2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 indent="2"/>
    </xf>
    <xf numFmtId="191" fontId="13" fillId="0" borderId="24" xfId="1" applyNumberFormat="1" applyFont="1" applyBorder="1" applyAlignment="1">
      <alignment vertical="top"/>
    </xf>
    <xf numFmtId="191" fontId="13" fillId="0" borderId="2" xfId="1" applyNumberFormat="1" applyFont="1" applyBorder="1" applyAlignment="1">
      <alignment vertical="top"/>
    </xf>
    <xf numFmtId="192" fontId="7" fillId="0" borderId="11" xfId="0" applyNumberFormat="1" applyFont="1" applyFill="1" applyBorder="1" applyAlignment="1">
      <alignment horizontal="left" vertical="top" wrapText="1" indent="1"/>
    </xf>
    <xf numFmtId="192" fontId="7" fillId="0" borderId="1" xfId="0" applyNumberFormat="1" applyFont="1" applyFill="1" applyBorder="1" applyAlignment="1">
      <alignment horizontal="left" vertical="top" wrapText="1" indent="1"/>
    </xf>
    <xf numFmtId="189" fontId="16" fillId="0" borderId="2" xfId="0" applyNumberFormat="1" applyFont="1" applyBorder="1"/>
    <xf numFmtId="189" fontId="17" fillId="0" borderId="2" xfId="0" applyNumberFormat="1" applyFont="1" applyBorder="1"/>
    <xf numFmtId="0" fontId="3" fillId="9" borderId="6" xfId="0" applyFont="1" applyFill="1" applyBorder="1" applyAlignment="1">
      <alignment vertical="top" wrapText="1"/>
    </xf>
    <xf numFmtId="194" fontId="21" fillId="9" borderId="2" xfId="0" applyNumberFormat="1" applyFont="1" applyFill="1" applyBorder="1" applyAlignment="1">
      <alignment horizontal="right" vertical="top"/>
    </xf>
    <xf numFmtId="0" fontId="4" fillId="0" borderId="6" xfId="0" applyFont="1" applyBorder="1" applyAlignment="1">
      <alignment vertical="top" wrapText="1"/>
    </xf>
    <xf numFmtId="194" fontId="21" fillId="5" borderId="2" xfId="0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vertical="top" wrapText="1"/>
    </xf>
    <xf numFmtId="194" fontId="21" fillId="0" borderId="2" xfId="0" applyNumberFormat="1" applyFont="1" applyBorder="1" applyAlignment="1">
      <alignment horizontal="right" vertical="top"/>
    </xf>
    <xf numFmtId="194" fontId="15" fillId="0" borderId="2" xfId="0" applyNumberFormat="1" applyFont="1" applyBorder="1" applyAlignment="1">
      <alignment horizontal="right" vertical="top" indent="1"/>
    </xf>
    <xf numFmtId="0" fontId="8" fillId="0" borderId="2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vertical="top" wrapText="1"/>
    </xf>
    <xf numFmtId="194" fontId="21" fillId="0" borderId="26" xfId="0" applyNumberFormat="1" applyFont="1" applyBorder="1" applyAlignment="1">
      <alignment horizontal="right" vertical="top"/>
    </xf>
    <xf numFmtId="0" fontId="3" fillId="0" borderId="27" xfId="0" applyFont="1" applyBorder="1" applyAlignment="1">
      <alignment vertical="top" wrapText="1"/>
    </xf>
    <xf numFmtId="188" fontId="21" fillId="0" borderId="3" xfId="0" applyNumberFormat="1" applyFont="1" applyBorder="1" applyAlignment="1">
      <alignment horizontal="right" vertical="top"/>
    </xf>
    <xf numFmtId="190" fontId="3" fillId="0" borderId="26" xfId="1" applyNumberFormat="1" applyFont="1" applyBorder="1"/>
    <xf numFmtId="49" fontId="15" fillId="0" borderId="2" xfId="0" applyNumberFormat="1" applyFont="1" applyBorder="1" applyAlignment="1">
      <alignment horizontal="right" vertical="top" wrapText="1" indent="1"/>
    </xf>
    <xf numFmtId="189" fontId="17" fillId="0" borderId="24" xfId="0" applyNumberFormat="1" applyFont="1" applyBorder="1" applyAlignment="1">
      <alignment vertical="top"/>
    </xf>
    <xf numFmtId="189" fontId="16" fillId="0" borderId="2" xfId="0" applyNumberFormat="1" applyFont="1" applyBorder="1" applyAlignment="1">
      <alignment vertical="top"/>
    </xf>
    <xf numFmtId="189" fontId="17" fillId="0" borderId="2" xfId="0" applyNumberFormat="1" applyFont="1" applyBorder="1" applyAlignment="1">
      <alignment vertical="top"/>
    </xf>
    <xf numFmtId="189" fontId="8" fillId="0" borderId="2" xfId="0" applyNumberFormat="1" applyFont="1" applyBorder="1" applyAlignment="1">
      <alignment horizontal="right" vertical="top"/>
    </xf>
    <xf numFmtId="0" fontId="3" fillId="5" borderId="0" xfId="0" applyFont="1" applyFill="1" applyBorder="1" applyAlignment="1">
      <alignment horizontal="left" vertical="top" wrapText="1"/>
    </xf>
    <xf numFmtId="190" fontId="3" fillId="5" borderId="0" xfId="1" applyNumberFormat="1" applyFont="1" applyFill="1" applyBorder="1" applyAlignment="1">
      <alignment horizontal="center" vertical="top"/>
    </xf>
    <xf numFmtId="191" fontId="0" fillId="0" borderId="1" xfId="1" applyNumberFormat="1" applyFont="1" applyBorder="1"/>
    <xf numFmtId="191" fontId="7" fillId="0" borderId="3" xfId="1" applyNumberFormat="1" applyFont="1" applyFill="1" applyBorder="1" applyAlignment="1">
      <alignment vertical="top" wrapText="1"/>
    </xf>
    <xf numFmtId="191" fontId="8" fillId="0" borderId="2" xfId="1" applyNumberFormat="1" applyFont="1" applyFill="1" applyBorder="1" applyAlignment="1">
      <alignment vertical="top" wrapText="1"/>
    </xf>
    <xf numFmtId="191" fontId="7" fillId="0" borderId="2" xfId="1" applyNumberFormat="1" applyFont="1" applyFill="1" applyBorder="1" applyAlignment="1">
      <alignment vertical="top" wrapText="1"/>
    </xf>
    <xf numFmtId="195" fontId="4" fillId="0" borderId="2" xfId="1" applyNumberFormat="1" applyFont="1" applyBorder="1" applyAlignment="1">
      <alignment horizontal="center" vertical="top"/>
    </xf>
    <xf numFmtId="194" fontId="21" fillId="3" borderId="2" xfId="0" applyNumberFormat="1" applyFont="1" applyFill="1" applyBorder="1" applyAlignment="1">
      <alignment horizontal="right" vertical="top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vertical="top" wrapText="1" indent="1"/>
    </xf>
    <xf numFmtId="194" fontId="21" fillId="3" borderId="3" xfId="0" applyNumberFormat="1" applyFont="1" applyFill="1" applyBorder="1" applyAlignment="1">
      <alignment horizontal="right" vertical="top"/>
    </xf>
    <xf numFmtId="0" fontId="4" fillId="0" borderId="26" xfId="0" applyFont="1" applyBorder="1" applyAlignment="1">
      <alignment vertical="top" wrapText="1"/>
    </xf>
    <xf numFmtId="49" fontId="15" fillId="0" borderId="26" xfId="0" applyNumberFormat="1" applyFont="1" applyBorder="1" applyAlignment="1">
      <alignment horizontal="right" vertical="top" wrapText="1" indent="1"/>
    </xf>
    <xf numFmtId="0" fontId="3" fillId="0" borderId="26" xfId="0" applyFont="1" applyBorder="1" applyAlignment="1">
      <alignment horizontal="center" vertical="top"/>
    </xf>
    <xf numFmtId="49" fontId="15" fillId="0" borderId="15" xfId="0" applyNumberFormat="1" applyFont="1" applyBorder="1" applyAlignment="1">
      <alignment horizontal="right" vertical="top" wrapText="1" indent="1"/>
    </xf>
    <xf numFmtId="189" fontId="17" fillId="0" borderId="15" xfId="0" applyNumberFormat="1" applyFont="1" applyBorder="1"/>
    <xf numFmtId="0" fontId="3" fillId="0" borderId="24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2"/>
    </xf>
    <xf numFmtId="192" fontId="14" fillId="0" borderId="2" xfId="0" applyNumberFormat="1" applyFont="1" applyBorder="1" applyAlignment="1">
      <alignment horizontal="left" indent="2"/>
    </xf>
    <xf numFmtId="0" fontId="13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indent="2"/>
    </xf>
    <xf numFmtId="0" fontId="14" fillId="0" borderId="6" xfId="0" applyFont="1" applyBorder="1" applyAlignment="1">
      <alignment horizontal="left" vertical="top" indent="2"/>
    </xf>
    <xf numFmtId="0" fontId="7" fillId="0" borderId="24" xfId="0" applyFont="1" applyBorder="1" applyAlignment="1">
      <alignment horizontal="left" wrapText="1" indent="1"/>
    </xf>
    <xf numFmtId="190" fontId="3" fillId="0" borderId="26" xfId="1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191" fontId="14" fillId="0" borderId="26" xfId="1" applyNumberFormat="1" applyFont="1" applyBorder="1"/>
    <xf numFmtId="193" fontId="3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93" fontId="4" fillId="0" borderId="6" xfId="0" applyNumberFormat="1" applyFont="1" applyBorder="1" applyAlignment="1">
      <alignment horizontal="right"/>
    </xf>
    <xf numFmtId="0" fontId="4" fillId="0" borderId="11" xfId="0" applyFont="1" applyBorder="1" applyAlignment="1"/>
    <xf numFmtId="0" fontId="3" fillId="0" borderId="6" xfId="0" applyFont="1" applyBorder="1" applyAlignment="1">
      <alignment horizontal="left" wrapText="1"/>
    </xf>
    <xf numFmtId="193" fontId="4" fillId="0" borderId="6" xfId="0" applyNumberFormat="1" applyFont="1" applyBorder="1" applyAlignment="1"/>
    <xf numFmtId="0" fontId="4" fillId="0" borderId="9" xfId="0" applyFont="1" applyBorder="1" applyAlignment="1">
      <alignment horizontal="left"/>
    </xf>
    <xf numFmtId="188" fontId="3" fillId="0" borderId="2" xfId="0" applyNumberFormat="1" applyFont="1" applyBorder="1" applyAlignment="1">
      <alignment horizontal="center" wrapText="1"/>
    </xf>
    <xf numFmtId="193" fontId="13" fillId="0" borderId="6" xfId="0" applyNumberFormat="1" applyFont="1" applyBorder="1" applyAlignment="1">
      <alignment horizontal="right"/>
    </xf>
    <xf numFmtId="188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93" fontId="13" fillId="0" borderId="6" xfId="0" applyNumberFormat="1" applyFont="1" applyBorder="1" applyAlignment="1"/>
    <xf numFmtId="193" fontId="14" fillId="0" borderId="6" xfId="0" applyNumberFormat="1" applyFont="1" applyBorder="1" applyAlignment="1"/>
    <xf numFmtId="0" fontId="3" fillId="0" borderId="9" xfId="0" applyFont="1" applyBorder="1" applyAlignment="1">
      <alignment horizontal="left"/>
    </xf>
    <xf numFmtId="193" fontId="14" fillId="0" borderId="6" xfId="0" applyNumberFormat="1" applyFont="1" applyBorder="1" applyAlignment="1">
      <alignment horizontal="right"/>
    </xf>
    <xf numFmtId="0" fontId="3" fillId="8" borderId="6" xfId="0" applyFont="1" applyFill="1" applyBorder="1" applyAlignment="1">
      <alignment horizontal="left" wrapText="1"/>
    </xf>
    <xf numFmtId="193" fontId="14" fillId="8" borderId="6" xfId="0" applyNumberFormat="1" applyFont="1" applyFill="1" applyBorder="1" applyAlignment="1">
      <alignment horizontal="right"/>
    </xf>
    <xf numFmtId="193" fontId="3" fillId="0" borderId="27" xfId="0" applyNumberFormat="1" applyFont="1" applyBorder="1" applyAlignment="1">
      <alignment horizontal="right"/>
    </xf>
    <xf numFmtId="189" fontId="3" fillId="0" borderId="6" xfId="0" applyNumberFormat="1" applyFont="1" applyBorder="1" applyAlignment="1">
      <alignment horizontal="right"/>
    </xf>
    <xf numFmtId="189" fontId="4" fillId="0" borderId="6" xfId="0" applyNumberFormat="1" applyFont="1" applyBorder="1" applyAlignment="1">
      <alignment horizontal="right"/>
    </xf>
    <xf numFmtId="0" fontId="3" fillId="0" borderId="0" xfId="0" applyFont="1" applyAlignment="1"/>
    <xf numFmtId="193" fontId="4" fillId="8" borderId="6" xfId="0" applyNumberFormat="1" applyFont="1" applyFill="1" applyBorder="1" applyAlignment="1">
      <alignment horizontal="right"/>
    </xf>
    <xf numFmtId="0" fontId="13" fillId="8" borderId="6" xfId="0" applyFont="1" applyFill="1" applyBorder="1" applyAlignment="1">
      <alignment horizontal="left" wrapText="1"/>
    </xf>
    <xf numFmtId="193" fontId="3" fillId="8" borderId="6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193" fontId="13" fillId="8" borderId="6" xfId="0" applyNumberFormat="1" applyFont="1" applyFill="1" applyBorder="1" applyAlignment="1">
      <alignment horizontal="right"/>
    </xf>
    <xf numFmtId="0" fontId="13" fillId="0" borderId="6" xfId="0" applyFont="1" applyBorder="1" applyAlignment="1">
      <alignment horizontal="left" wrapText="1"/>
    </xf>
    <xf numFmtId="0" fontId="14" fillId="0" borderId="13" xfId="0" applyFont="1" applyBorder="1" applyAlignment="1">
      <alignment horizontal="left"/>
    </xf>
    <xf numFmtId="0" fontId="4" fillId="0" borderId="27" xfId="0" applyFont="1" applyBorder="1" applyAlignment="1">
      <alignment horizontal="left" wrapText="1"/>
    </xf>
    <xf numFmtId="193" fontId="4" fillId="0" borderId="3" xfId="1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190" fontId="9" fillId="0" borderId="2" xfId="1" applyNumberFormat="1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193" fontId="4" fillId="0" borderId="15" xfId="1" applyNumberFormat="1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190" fontId="9" fillId="0" borderId="15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 wrapText="1"/>
    </xf>
    <xf numFmtId="193" fontId="4" fillId="8" borderId="11" xfId="1" applyNumberFormat="1" applyFont="1" applyFill="1" applyBorder="1" applyAlignment="1"/>
    <xf numFmtId="1" fontId="3" fillId="0" borderId="24" xfId="1" applyNumberFormat="1" applyFont="1" applyBorder="1" applyAlignment="1">
      <alignment horizontal="right"/>
    </xf>
    <xf numFmtId="191" fontId="13" fillId="0" borderId="19" xfId="1" applyNumberFormat="1" applyFont="1" applyBorder="1" applyAlignment="1"/>
    <xf numFmtId="193" fontId="3" fillId="0" borderId="2" xfId="1" applyNumberFormat="1" applyFont="1" applyBorder="1" applyAlignment="1">
      <alignment horizontal="right"/>
    </xf>
    <xf numFmtId="0" fontId="4" fillId="0" borderId="0" xfId="0" applyFont="1" applyBorder="1" applyAlignment="1"/>
    <xf numFmtId="193" fontId="4" fillId="0" borderId="2" xfId="1" applyNumberFormat="1" applyFont="1" applyBorder="1" applyAlignment="1">
      <alignment horizontal="right"/>
    </xf>
    <xf numFmtId="0" fontId="3" fillId="4" borderId="2" xfId="0" applyFont="1" applyFill="1" applyBorder="1" applyAlignment="1">
      <alignment horizontal="left" wrapText="1"/>
    </xf>
    <xf numFmtId="193" fontId="3" fillId="3" borderId="2" xfId="1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/>
    <xf numFmtId="0" fontId="4" fillId="0" borderId="12" xfId="0" applyFont="1" applyBorder="1" applyAlignment="1"/>
    <xf numFmtId="0" fontId="4" fillId="0" borderId="3" xfId="0" applyFont="1" applyBorder="1" applyAlignment="1"/>
    <xf numFmtId="1" fontId="2" fillId="3" borderId="1" xfId="1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indent="2"/>
    </xf>
    <xf numFmtId="0" fontId="0" fillId="0" borderId="26" xfId="0" applyBorder="1" applyAlignment="1">
      <alignment wrapText="1"/>
    </xf>
    <xf numFmtId="189" fontId="7" fillId="0" borderId="24" xfId="0" applyNumberFormat="1" applyFont="1" applyBorder="1" applyAlignment="1">
      <alignment horizontal="left"/>
    </xf>
    <xf numFmtId="189" fontId="8" fillId="0" borderId="2" xfId="0" applyNumberFormat="1" applyFont="1" applyBorder="1" applyAlignment="1">
      <alignment horizontal="left"/>
    </xf>
    <xf numFmtId="189" fontId="7" fillId="0" borderId="2" xfId="0" applyNumberFormat="1" applyFont="1" applyBorder="1" applyAlignment="1">
      <alignment horizontal="right"/>
    </xf>
    <xf numFmtId="194" fontId="15" fillId="0" borderId="26" xfId="0" applyNumberFormat="1" applyFont="1" applyBorder="1" applyAlignment="1">
      <alignment horizontal="right" vertical="top" indent="1"/>
    </xf>
    <xf numFmtId="0" fontId="4" fillId="3" borderId="3" xfId="0" applyFont="1" applyFill="1" applyBorder="1" applyAlignment="1">
      <alignment vertical="top" wrapText="1"/>
    </xf>
    <xf numFmtId="0" fontId="7" fillId="0" borderId="26" xfId="0" applyFont="1" applyBorder="1" applyAlignment="1">
      <alignment horizontal="left" vertical="top" wrapText="1" indent="1"/>
    </xf>
    <xf numFmtId="0" fontId="7" fillId="0" borderId="30" xfId="0" applyFont="1" applyBorder="1" applyAlignment="1">
      <alignment horizontal="left" wrapText="1" indent="1"/>
    </xf>
    <xf numFmtId="0" fontId="7" fillId="0" borderId="33" xfId="0" applyFont="1" applyBorder="1" applyAlignment="1">
      <alignment horizontal="left" wrapText="1" indent="1"/>
    </xf>
    <xf numFmtId="0" fontId="8" fillId="0" borderId="30" xfId="0" applyFont="1" applyBorder="1" applyAlignment="1">
      <alignment horizontal="left" wrapText="1" indent="2"/>
    </xf>
    <xf numFmtId="0" fontId="7" fillId="0" borderId="30" xfId="0" applyFont="1" applyBorder="1" applyAlignment="1">
      <alignment horizontal="left" wrapText="1" indent="2"/>
    </xf>
    <xf numFmtId="0" fontId="4" fillId="0" borderId="27" xfId="0" applyFont="1" applyBorder="1" applyAlignment="1">
      <alignment vertical="top" wrapText="1"/>
    </xf>
    <xf numFmtId="194" fontId="21" fillId="0" borderId="3" xfId="0" applyNumberFormat="1" applyFont="1" applyBorder="1" applyAlignment="1">
      <alignment horizontal="right" vertical="top"/>
    </xf>
    <xf numFmtId="0" fontId="4" fillId="9" borderId="6" xfId="0" applyFont="1" applyFill="1" applyBorder="1" applyAlignment="1">
      <alignment vertical="top" wrapText="1"/>
    </xf>
    <xf numFmtId="194" fontId="15" fillId="0" borderId="2" xfId="0" applyNumberFormat="1" applyFont="1" applyBorder="1" applyAlignment="1">
      <alignment horizontal="right" vertical="top"/>
    </xf>
    <xf numFmtId="190" fontId="4" fillId="0" borderId="26" xfId="1" applyNumberFormat="1" applyFont="1" applyBorder="1"/>
    <xf numFmtId="194" fontId="15" fillId="0" borderId="26" xfId="0" applyNumberFormat="1" applyFont="1" applyBorder="1" applyAlignment="1">
      <alignment horizontal="right" vertical="top"/>
    </xf>
    <xf numFmtId="194" fontId="15" fillId="5" borderId="2" xfId="0" applyNumberFormat="1" applyFont="1" applyFill="1" applyBorder="1" applyAlignment="1">
      <alignment horizontal="right" vertical="top"/>
    </xf>
    <xf numFmtId="0" fontId="0" fillId="0" borderId="26" xfId="0" applyBorder="1"/>
    <xf numFmtId="190" fontId="0" fillId="0" borderId="26" xfId="1" applyNumberFormat="1" applyFont="1" applyBorder="1"/>
    <xf numFmtId="0" fontId="3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top" wrapText="1" indent="1"/>
    </xf>
    <xf numFmtId="0" fontId="4" fillId="0" borderId="17" xfId="0" applyFont="1" applyBorder="1" applyAlignment="1">
      <alignment horizontal="left" vertical="top" wrapText="1"/>
    </xf>
    <xf numFmtId="188" fontId="21" fillId="0" borderId="15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center" wrapText="1"/>
    </xf>
    <xf numFmtId="190" fontId="4" fillId="0" borderId="26" xfId="1" applyNumberFormat="1" applyFont="1" applyBorder="1" applyAlignment="1">
      <alignment vertical="top"/>
    </xf>
    <xf numFmtId="0" fontId="7" fillId="0" borderId="26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 indent="2"/>
    </xf>
    <xf numFmtId="0" fontId="7" fillId="0" borderId="3" xfId="0" applyFont="1" applyFill="1" applyBorder="1" applyAlignment="1">
      <alignment horizontal="left" vertical="top" wrapText="1" indent="1"/>
    </xf>
    <xf numFmtId="0" fontId="7" fillId="0" borderId="2" xfId="0" applyFont="1" applyFill="1" applyBorder="1" applyAlignment="1">
      <alignment horizontal="left" vertical="top" wrapText="1" indent="1"/>
    </xf>
    <xf numFmtId="0" fontId="4" fillId="0" borderId="26" xfId="0" applyFont="1" applyBorder="1" applyAlignment="1"/>
    <xf numFmtId="190" fontId="4" fillId="0" borderId="26" xfId="1" applyNumberFormat="1" applyFont="1" applyBorder="1" applyAlignment="1">
      <alignment horizontal="right"/>
    </xf>
    <xf numFmtId="0" fontId="0" fillId="0" borderId="26" xfId="0" applyBorder="1" applyAlignment="1"/>
    <xf numFmtId="190" fontId="0" fillId="0" borderId="26" xfId="1" applyNumberFormat="1" applyFont="1" applyBorder="1" applyAlignment="1"/>
    <xf numFmtId="0" fontId="4" fillId="0" borderId="28" xfId="0" applyFont="1" applyBorder="1" applyAlignment="1">
      <alignment vertical="top"/>
    </xf>
    <xf numFmtId="190" fontId="4" fillId="0" borderId="28" xfId="1" applyNumberFormat="1" applyFont="1" applyBorder="1"/>
    <xf numFmtId="0" fontId="4" fillId="0" borderId="28" xfId="0" applyFont="1" applyBorder="1"/>
    <xf numFmtId="0" fontId="0" fillId="0" borderId="28" xfId="0" applyBorder="1"/>
    <xf numFmtId="190" fontId="0" fillId="0" borderId="28" xfId="1" applyNumberFormat="1" applyFont="1" applyBorder="1"/>
    <xf numFmtId="0" fontId="4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left" vertical="top" wrapText="1"/>
    </xf>
    <xf numFmtId="0" fontId="0" fillId="0" borderId="28" xfId="0" applyBorder="1" applyAlignment="1"/>
    <xf numFmtId="190" fontId="0" fillId="0" borderId="28" xfId="1" applyNumberFormat="1" applyFont="1" applyBorder="1" applyAlignment="1"/>
    <xf numFmtId="0" fontId="4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4" fillId="0" borderId="26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indent="1"/>
    </xf>
    <xf numFmtId="0" fontId="17" fillId="0" borderId="2" xfId="0" applyFont="1" applyBorder="1" applyAlignment="1">
      <alignment horizontal="left" indent="1"/>
    </xf>
    <xf numFmtId="0" fontId="16" fillId="0" borderId="2" xfId="0" applyFont="1" applyBorder="1" applyAlignment="1">
      <alignment horizontal="left" indent="2"/>
    </xf>
    <xf numFmtId="0" fontId="13" fillId="0" borderId="3" xfId="0" applyFont="1" applyBorder="1" applyAlignment="1">
      <alignment horizontal="left" indent="1"/>
    </xf>
    <xf numFmtId="0" fontId="14" fillId="0" borderId="0" xfId="0" applyFont="1" applyBorder="1"/>
    <xf numFmtId="191" fontId="14" fillId="0" borderId="0" xfId="1" applyNumberFormat="1" applyFont="1" applyBorder="1"/>
    <xf numFmtId="0" fontId="3" fillId="5" borderId="24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wrapText="1" indent="2"/>
    </xf>
    <xf numFmtId="0" fontId="3" fillId="0" borderId="2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2"/>
    </xf>
    <xf numFmtId="0" fontId="16" fillId="0" borderId="6" xfId="0" applyNumberFormat="1" applyFont="1" applyBorder="1" applyAlignment="1">
      <alignment horizontal="left" indent="2"/>
    </xf>
    <xf numFmtId="0" fontId="16" fillId="0" borderId="17" xfId="0" applyFont="1" applyBorder="1" applyAlignment="1">
      <alignment horizontal="left" indent="2"/>
    </xf>
    <xf numFmtId="0" fontId="13" fillId="0" borderId="24" xfId="0" applyFont="1" applyBorder="1" applyAlignment="1">
      <alignment horizontal="left" vertical="top" indent="1"/>
    </xf>
    <xf numFmtId="0" fontId="14" fillId="0" borderId="2" xfId="0" applyFont="1" applyBorder="1" applyAlignment="1">
      <alignment horizontal="left" vertical="top" indent="1"/>
    </xf>
    <xf numFmtId="0" fontId="13" fillId="0" borderId="2" xfId="0" applyFont="1" applyBorder="1" applyAlignment="1">
      <alignment horizontal="left" vertical="top" indent="1"/>
    </xf>
    <xf numFmtId="0" fontId="14" fillId="0" borderId="2" xfId="0" applyFont="1" applyBorder="1" applyAlignment="1">
      <alignment horizontal="left" vertical="top" indent="2"/>
    </xf>
    <xf numFmtId="187" fontId="14" fillId="0" borderId="2" xfId="0" applyNumberFormat="1" applyFont="1" applyBorder="1" applyAlignment="1">
      <alignment horizontal="left" vertical="top" indent="2"/>
    </xf>
    <xf numFmtId="0" fontId="8" fillId="0" borderId="2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wrapText="1" readingOrder="1"/>
    </xf>
    <xf numFmtId="0" fontId="28" fillId="0" borderId="2" xfId="0" applyFont="1" applyBorder="1" applyAlignment="1">
      <alignment horizontal="left" wrapText="1" readingOrder="1"/>
    </xf>
    <xf numFmtId="0" fontId="22" fillId="0" borderId="2" xfId="0" applyFont="1" applyBorder="1" applyAlignment="1">
      <alignment horizontal="left" vertical="center" wrapText="1" readingOrder="1"/>
    </xf>
    <xf numFmtId="0" fontId="28" fillId="0" borderId="2" xfId="0" applyFont="1" applyBorder="1" applyAlignment="1">
      <alignment horizontal="left" vertical="center" wrapText="1" readingOrder="1"/>
    </xf>
    <xf numFmtId="0" fontId="13" fillId="0" borderId="27" xfId="0" applyFont="1" applyBorder="1" applyAlignment="1">
      <alignment horizontal="left" indent="1"/>
    </xf>
    <xf numFmtId="192" fontId="14" fillId="0" borderId="6" xfId="0" applyNumberFormat="1" applyFont="1" applyBorder="1" applyAlignment="1">
      <alignment horizontal="left" indent="2"/>
    </xf>
    <xf numFmtId="0" fontId="8" fillId="0" borderId="2" xfId="0" applyFont="1" applyBorder="1" applyAlignment="1">
      <alignment horizontal="left" vertical="top" wrapText="1" indent="4"/>
    </xf>
    <xf numFmtId="0" fontId="17" fillId="0" borderId="24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2"/>
    </xf>
    <xf numFmtId="187" fontId="16" fillId="0" borderId="2" xfId="0" applyNumberFormat="1" applyFont="1" applyBorder="1" applyAlignment="1">
      <alignment horizontal="left" vertical="center" indent="2"/>
    </xf>
    <xf numFmtId="0" fontId="16" fillId="0" borderId="2" xfId="0" applyFont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top" wrapText="1" indent="4"/>
    </xf>
    <xf numFmtId="0" fontId="13" fillId="0" borderId="33" xfId="2" applyFont="1" applyBorder="1" applyAlignment="1">
      <alignment horizontal="left" indent="1"/>
    </xf>
    <xf numFmtId="0" fontId="13" fillId="0" borderId="30" xfId="2" applyFont="1" applyBorder="1" applyAlignment="1">
      <alignment horizontal="left" indent="1"/>
    </xf>
    <xf numFmtId="0" fontId="14" fillId="0" borderId="30" xfId="2" applyFont="1" applyBorder="1" applyAlignment="1">
      <alignment horizontal="left" indent="2"/>
    </xf>
    <xf numFmtId="0" fontId="7" fillId="0" borderId="2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left" vertical="top" wrapText="1" indent="1"/>
    </xf>
    <xf numFmtId="0" fontId="13" fillId="0" borderId="34" xfId="0" applyFont="1" applyBorder="1" applyAlignment="1">
      <alignment horizontal="left" indent="1"/>
    </xf>
    <xf numFmtId="0" fontId="14" fillId="0" borderId="34" xfId="0" applyFont="1" applyBorder="1" applyAlignment="1">
      <alignment horizontal="left" indent="2"/>
    </xf>
    <xf numFmtId="0" fontId="14" fillId="0" borderId="34" xfId="0" applyFont="1" applyBorder="1" applyAlignment="1">
      <alignment horizontal="left" wrapText="1" indent="2"/>
    </xf>
    <xf numFmtId="0" fontId="14" fillId="0" borderId="30" xfId="0" applyFont="1" applyBorder="1" applyAlignment="1">
      <alignment horizontal="left" indent="2"/>
    </xf>
    <xf numFmtId="0" fontId="14" fillId="0" borderId="2" xfId="0" applyFont="1" applyBorder="1" applyAlignment="1">
      <alignment horizontal="left" wrapText="1" indent="2"/>
    </xf>
    <xf numFmtId="196" fontId="2" fillId="3" borderId="1" xfId="1" applyNumberFormat="1" applyFont="1" applyFill="1" applyBorder="1" applyAlignment="1">
      <alignment horizontal="center" vertical="center" wrapText="1"/>
    </xf>
    <xf numFmtId="196" fontId="2" fillId="0" borderId="1" xfId="1" applyNumberFormat="1" applyFont="1" applyFill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top" indent="1"/>
    </xf>
    <xf numFmtId="196" fontId="4" fillId="0" borderId="2" xfId="0" applyNumberFormat="1" applyFont="1" applyBorder="1" applyAlignment="1">
      <alignment horizontal="right" vertical="top"/>
    </xf>
    <xf numFmtId="196" fontId="4" fillId="0" borderId="26" xfId="0" applyNumberFormat="1" applyFont="1" applyBorder="1" applyAlignment="1">
      <alignment horizontal="right" vertical="top" indent="1"/>
    </xf>
    <xf numFmtId="196" fontId="4" fillId="0" borderId="28" xfId="1" applyNumberFormat="1" applyFont="1" applyBorder="1"/>
    <xf numFmtId="196" fontId="4" fillId="0" borderId="0" xfId="1" applyNumberFormat="1" applyFont="1"/>
    <xf numFmtId="0" fontId="2" fillId="2" borderId="2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190" fontId="4" fillId="0" borderId="2" xfId="1" applyNumberFormat="1" applyFont="1" applyBorder="1" applyAlignment="1">
      <alignment horizontal="right" vertical="top" indent="1"/>
    </xf>
    <xf numFmtId="0" fontId="3" fillId="0" borderId="2" xfId="0" applyFont="1" applyBorder="1" applyAlignment="1">
      <alignment horizontal="left" vertical="center" wrapText="1" indent="1"/>
    </xf>
    <xf numFmtId="188" fontId="3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 indent="1"/>
    </xf>
    <xf numFmtId="188" fontId="4" fillId="0" borderId="2" xfId="0" applyNumberFormat="1" applyFont="1" applyBorder="1" applyAlignment="1">
      <alignment horizontal="center" vertical="top"/>
    </xf>
    <xf numFmtId="190" fontId="3" fillId="0" borderId="2" xfId="1" applyNumberFormat="1" applyFont="1" applyBorder="1" applyAlignment="1">
      <alignment horizontal="right" vertical="top" indent="1"/>
    </xf>
    <xf numFmtId="190" fontId="4" fillId="0" borderId="15" xfId="1" applyNumberFormat="1" applyFont="1" applyBorder="1" applyAlignment="1">
      <alignment horizontal="right" vertical="top" indent="1"/>
    </xf>
    <xf numFmtId="0" fontId="4" fillId="0" borderId="15" xfId="0" applyFont="1" applyBorder="1" applyAlignment="1">
      <alignment horizontal="left" vertical="top" wrapText="1" indent="2"/>
    </xf>
    <xf numFmtId="188" fontId="4" fillId="0" borderId="15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0" fillId="0" borderId="2" xfId="0" applyBorder="1" applyAlignment="1">
      <alignment horizontal="left" indent="2"/>
    </xf>
    <xf numFmtId="0" fontId="4" fillId="0" borderId="15" xfId="0" applyFont="1" applyBorder="1" applyAlignment="1">
      <alignment horizontal="left" vertical="top"/>
    </xf>
    <xf numFmtId="189" fontId="8" fillId="0" borderId="15" xfId="0" applyNumberFormat="1" applyFont="1" applyBorder="1" applyAlignment="1">
      <alignment horizontal="right" vertical="top" indent="1"/>
    </xf>
    <xf numFmtId="196" fontId="4" fillId="0" borderId="19" xfId="0" applyNumberFormat="1" applyFont="1" applyBorder="1" applyAlignment="1">
      <alignment horizontal="right" vertical="top"/>
    </xf>
    <xf numFmtId="196" fontId="4" fillId="0" borderId="15" xfId="0" applyNumberFormat="1" applyFont="1" applyBorder="1" applyAlignment="1">
      <alignment horizontal="right" vertical="top" indent="1"/>
    </xf>
    <xf numFmtId="0" fontId="8" fillId="0" borderId="26" xfId="0" applyFont="1" applyBorder="1" applyAlignment="1">
      <alignment horizontal="left" vertical="top" wrapText="1" indent="2"/>
    </xf>
    <xf numFmtId="189" fontId="8" fillId="0" borderId="26" xfId="0" applyNumberFormat="1" applyFont="1" applyBorder="1" applyAlignment="1">
      <alignment horizontal="left" vertical="top" indent="2"/>
    </xf>
    <xf numFmtId="0" fontId="3" fillId="0" borderId="4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top"/>
    </xf>
    <xf numFmtId="0" fontId="3" fillId="3" borderId="0" xfId="0" applyFont="1" applyFill="1" applyAlignment="1">
      <alignment vertical="top"/>
    </xf>
    <xf numFmtId="0" fontId="3" fillId="3" borderId="10" xfId="0" applyFont="1" applyFill="1" applyBorder="1" applyAlignment="1">
      <alignment horizontal="left" vertical="top"/>
    </xf>
    <xf numFmtId="196" fontId="3" fillId="3" borderId="2" xfId="0" applyNumberFormat="1" applyFont="1" applyFill="1" applyBorder="1" applyAlignment="1">
      <alignment horizontal="right" vertical="top" indent="1"/>
    </xf>
    <xf numFmtId="196" fontId="4" fillId="3" borderId="2" xfId="0" applyNumberFormat="1" applyFont="1" applyFill="1" applyBorder="1" applyAlignment="1">
      <alignment horizontal="right" vertical="top" indent="1"/>
    </xf>
    <xf numFmtId="196" fontId="3" fillId="0" borderId="2" xfId="0" applyNumberFormat="1" applyFont="1" applyBorder="1" applyAlignment="1">
      <alignment horizontal="right" vertical="top" indent="1"/>
    </xf>
    <xf numFmtId="191" fontId="14" fillId="0" borderId="26" xfId="1" applyNumberFormat="1" applyFont="1" applyBorder="1" applyAlignment="1"/>
    <xf numFmtId="0" fontId="8" fillId="0" borderId="26" xfId="0" applyFont="1" applyBorder="1" applyAlignment="1">
      <alignment horizontal="left" wrapText="1"/>
    </xf>
    <xf numFmtId="0" fontId="0" fillId="0" borderId="28" xfId="0" applyBorder="1" applyAlignment="1">
      <alignment horizontal="left" indent="2"/>
    </xf>
    <xf numFmtId="190" fontId="3" fillId="0" borderId="15" xfId="1" applyNumberFormat="1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 indent="2"/>
    </xf>
    <xf numFmtId="191" fontId="8" fillId="0" borderId="15" xfId="1" applyNumberFormat="1" applyFont="1" applyFill="1" applyBorder="1" applyAlignment="1">
      <alignment vertical="top" wrapText="1"/>
    </xf>
    <xf numFmtId="0" fontId="13" fillId="0" borderId="0" xfId="0" applyFont="1" applyBorder="1"/>
    <xf numFmtId="191" fontId="13" fillId="0" borderId="0" xfId="1" applyNumberFormat="1" applyFont="1" applyBorder="1"/>
    <xf numFmtId="0" fontId="14" fillId="0" borderId="15" xfId="0" applyFont="1" applyBorder="1" applyAlignment="1">
      <alignment horizontal="left" indent="2"/>
    </xf>
    <xf numFmtId="190" fontId="4" fillId="3" borderId="2" xfId="1" applyNumberFormat="1" applyFont="1" applyFill="1" applyBorder="1" applyAlignment="1">
      <alignment horizontal="center" vertical="top"/>
    </xf>
    <xf numFmtId="196" fontId="3" fillId="0" borderId="24" xfId="0" applyNumberFormat="1" applyFont="1" applyBorder="1" applyAlignment="1">
      <alignment horizontal="right" vertical="top" indent="1"/>
    </xf>
    <xf numFmtId="0" fontId="3" fillId="0" borderId="4" xfId="0" applyFont="1" applyBorder="1" applyAlignment="1">
      <alignment horizontal="left"/>
    </xf>
    <xf numFmtId="0" fontId="13" fillId="0" borderId="19" xfId="0" applyFont="1" applyBorder="1" applyAlignment="1">
      <alignment horizontal="left" indent="1"/>
    </xf>
    <xf numFmtId="0" fontId="14" fillId="0" borderId="3" xfId="0" applyFont="1" applyBorder="1" applyAlignment="1">
      <alignment horizontal="left" indent="2"/>
    </xf>
    <xf numFmtId="0" fontId="13" fillId="3" borderId="2" xfId="0" applyFont="1" applyFill="1" applyBorder="1" applyAlignment="1">
      <alignment horizontal="left" vertical="top" wrapText="1"/>
    </xf>
    <xf numFmtId="0" fontId="14" fillId="0" borderId="2" xfId="0" applyNumberFormat="1" applyFont="1" applyBorder="1" applyAlignment="1">
      <alignment horizontal="left" indent="2"/>
    </xf>
    <xf numFmtId="0" fontId="0" fillId="0" borderId="37" xfId="0" applyBorder="1"/>
    <xf numFmtId="0" fontId="0" fillId="0" borderId="7" xfId="0" applyBorder="1"/>
    <xf numFmtId="0" fontId="0" fillId="0" borderId="8" xfId="0" applyBorder="1"/>
    <xf numFmtId="0" fontId="4" fillId="0" borderId="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 indent="2"/>
    </xf>
    <xf numFmtId="189" fontId="30" fillId="0" borderId="2" xfId="0" applyNumberFormat="1" applyFont="1" applyBorder="1" applyAlignment="1">
      <alignment vertical="top"/>
    </xf>
    <xf numFmtId="0" fontId="31" fillId="0" borderId="2" xfId="0" applyFont="1" applyBorder="1" applyAlignment="1">
      <alignment horizontal="left" vertical="top" wrapText="1" indent="1"/>
    </xf>
    <xf numFmtId="189" fontId="31" fillId="0" borderId="2" xfId="0" applyNumberFormat="1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vertical="top" wrapText="1"/>
    </xf>
    <xf numFmtId="0" fontId="31" fillId="0" borderId="3" xfId="0" applyFont="1" applyBorder="1" applyAlignment="1">
      <alignment horizontal="left" indent="1"/>
    </xf>
    <xf numFmtId="191" fontId="31" fillId="0" borderId="3" xfId="1" applyNumberFormat="1" applyFont="1" applyBorder="1"/>
    <xf numFmtId="0" fontId="30" fillId="0" borderId="2" xfId="0" applyFont="1" applyBorder="1" applyAlignment="1">
      <alignment horizontal="left" indent="2"/>
    </xf>
    <xf numFmtId="191" fontId="30" fillId="0" borderId="2" xfId="1" applyNumberFormat="1" applyFont="1" applyBorder="1"/>
    <xf numFmtId="192" fontId="30" fillId="0" borderId="26" xfId="0" applyNumberFormat="1" applyFont="1" applyBorder="1" applyAlignment="1">
      <alignment horizontal="left" indent="2"/>
    </xf>
    <xf numFmtId="191" fontId="30" fillId="0" borderId="26" xfId="1" applyNumberFormat="1" applyFont="1" applyBorder="1"/>
    <xf numFmtId="0" fontId="12" fillId="0" borderId="2" xfId="0" applyFont="1" applyBorder="1" applyAlignment="1">
      <alignment horizontal="left" indent="2"/>
    </xf>
    <xf numFmtId="191" fontId="12" fillId="0" borderId="2" xfId="1" applyNumberFormat="1" applyFont="1" applyBorder="1"/>
    <xf numFmtId="0" fontId="30" fillId="0" borderId="6" xfId="0" applyFont="1" applyBorder="1" applyAlignment="1">
      <alignment horizontal="left" indent="2"/>
    </xf>
    <xf numFmtId="0" fontId="12" fillId="0" borderId="2" xfId="0" applyFont="1" applyBorder="1" applyAlignment="1">
      <alignment horizontal="left" vertical="top" indent="2"/>
    </xf>
    <xf numFmtId="191" fontId="12" fillId="0" borderId="2" xfId="1" applyNumberFormat="1" applyFont="1" applyBorder="1" applyAlignment="1">
      <alignment vertical="top"/>
    </xf>
    <xf numFmtId="0" fontId="12" fillId="0" borderId="6" xfId="0" applyFont="1" applyBorder="1" applyAlignment="1">
      <alignment horizontal="left" indent="2"/>
    </xf>
    <xf numFmtId="0" fontId="30" fillId="0" borderId="2" xfId="0" applyFont="1" applyBorder="1" applyAlignment="1">
      <alignment horizontal="left" vertical="center" indent="2"/>
    </xf>
    <xf numFmtId="191" fontId="30" fillId="0" borderId="2" xfId="1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187" fontId="12" fillId="0" borderId="6" xfId="0" applyNumberFormat="1" applyFont="1" applyBorder="1" applyAlignment="1">
      <alignment horizontal="left" indent="2"/>
    </xf>
    <xf numFmtId="191" fontId="12" fillId="0" borderId="7" xfId="1" applyNumberFormat="1" applyFont="1" applyBorder="1"/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29" fillId="0" borderId="3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193" fontId="13" fillId="0" borderId="41" xfId="0" applyNumberFormat="1" applyFont="1" applyBorder="1" applyAlignment="1">
      <alignment horizontal="right" vertical="center" wrapText="1"/>
    </xf>
    <xf numFmtId="197" fontId="13" fillId="0" borderId="42" xfId="0" applyNumberFormat="1" applyFont="1" applyBorder="1" applyAlignment="1">
      <alignment horizontal="center"/>
    </xf>
    <xf numFmtId="0" fontId="3" fillId="0" borderId="42" xfId="0" applyFont="1" applyBorder="1" applyAlignment="1">
      <alignment vertical="top"/>
    </xf>
    <xf numFmtId="193" fontId="13" fillId="0" borderId="42" xfId="0" applyNumberFormat="1" applyFont="1" applyBorder="1" applyAlignment="1">
      <alignment horizontal="right"/>
    </xf>
    <xf numFmtId="197" fontId="14" fillId="0" borderId="2" xfId="0" applyNumberFormat="1" applyFont="1" applyBorder="1" applyAlignment="1">
      <alignment horizontal="center"/>
    </xf>
    <xf numFmtId="193" fontId="13" fillId="0" borderId="2" xfId="0" applyNumberFormat="1" applyFont="1" applyBorder="1" applyAlignment="1">
      <alignment horizontal="right"/>
    </xf>
    <xf numFmtId="197" fontId="13" fillId="0" borderId="2" xfId="0" applyNumberFormat="1" applyFont="1" applyBorder="1" applyAlignment="1">
      <alignment horizontal="center"/>
    </xf>
    <xf numFmtId="0" fontId="11" fillId="0" borderId="0" xfId="0" applyFont="1"/>
    <xf numFmtId="0" fontId="3" fillId="0" borderId="2" xfId="0" applyFont="1" applyFill="1" applyBorder="1" applyAlignment="1">
      <alignment horizontal="left" vertical="top" readingOrder="1"/>
    </xf>
    <xf numFmtId="0" fontId="13" fillId="0" borderId="2" xfId="0" applyFont="1" applyBorder="1"/>
    <xf numFmtId="197" fontId="14" fillId="0" borderId="15" xfId="0" applyNumberFormat="1" applyFont="1" applyBorder="1" applyAlignment="1">
      <alignment horizontal="center"/>
    </xf>
    <xf numFmtId="193" fontId="13" fillId="0" borderId="15" xfId="0" applyNumberFormat="1" applyFont="1" applyBorder="1" applyAlignment="1">
      <alignment horizontal="right"/>
    </xf>
  </cellXfs>
  <cellStyles count="6">
    <cellStyle name="Comma" xfId="1" builtinId="3"/>
    <cellStyle name="Comma 2" xfId="4"/>
    <cellStyle name="Comma 3" xfId="3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5" sqref="B15"/>
    </sheetView>
  </sheetViews>
  <sheetFormatPr defaultRowHeight="14.25" x14ac:dyDescent="0.2"/>
  <cols>
    <col min="2" max="2" width="57.75" bestFit="1" customWidth="1"/>
    <col min="3" max="3" width="28.875" customWidth="1"/>
    <col min="4" max="4" width="24.375" customWidth="1"/>
  </cols>
  <sheetData>
    <row r="1" spans="1:11" ht="21" x14ac:dyDescent="0.35">
      <c r="A1" s="782" t="s">
        <v>1817</v>
      </c>
      <c r="B1" s="782"/>
      <c r="C1" s="782"/>
      <c r="D1" s="782"/>
      <c r="E1" s="783"/>
      <c r="F1" s="783"/>
      <c r="G1" s="783"/>
      <c r="H1" s="783"/>
      <c r="I1" s="783"/>
      <c r="J1" s="783"/>
    </row>
    <row r="2" spans="1:11" ht="24" customHeight="1" x14ac:dyDescent="0.35">
      <c r="A2" s="256" t="s">
        <v>26</v>
      </c>
      <c r="B2" s="783"/>
      <c r="C2" s="783"/>
      <c r="D2" s="783"/>
      <c r="E2" s="783"/>
      <c r="F2" s="784" t="s">
        <v>1818</v>
      </c>
      <c r="G2" s="784"/>
      <c r="H2" s="784"/>
      <c r="I2" s="784"/>
      <c r="J2" s="784"/>
      <c r="K2" s="785"/>
    </row>
    <row r="3" spans="1:11" ht="21" x14ac:dyDescent="0.35">
      <c r="A3" s="256" t="s">
        <v>1819</v>
      </c>
      <c r="B3" s="783"/>
      <c r="C3" s="783"/>
      <c r="D3" s="783"/>
      <c r="E3" s="783"/>
      <c r="F3" s="784"/>
      <c r="G3" s="784"/>
      <c r="H3" s="784"/>
      <c r="I3" s="784"/>
      <c r="J3" s="784"/>
      <c r="K3" s="785"/>
    </row>
    <row r="4" spans="1:11" ht="21" x14ac:dyDescent="0.35">
      <c r="A4" s="256"/>
      <c r="B4" s="256"/>
      <c r="C4" s="256"/>
      <c r="D4" s="786" t="s">
        <v>1820</v>
      </c>
      <c r="E4" s="256"/>
      <c r="F4" s="784"/>
      <c r="G4" s="784"/>
      <c r="H4" s="784"/>
      <c r="I4" s="784"/>
      <c r="J4" s="784"/>
      <c r="K4" s="785"/>
    </row>
    <row r="5" spans="1:11" ht="50.25" customHeight="1" x14ac:dyDescent="0.35">
      <c r="A5" s="787" t="s">
        <v>1821</v>
      </c>
      <c r="B5" s="787" t="s">
        <v>1822</v>
      </c>
      <c r="C5" s="788" t="s">
        <v>1823</v>
      </c>
      <c r="D5" s="789" t="s">
        <v>1824</v>
      </c>
      <c r="E5" s="256"/>
      <c r="F5" s="784"/>
      <c r="G5" s="784"/>
      <c r="H5" s="784"/>
      <c r="I5" s="784"/>
      <c r="J5" s="784"/>
      <c r="K5" s="785"/>
    </row>
    <row r="6" spans="1:11" ht="21.75" thickBot="1" x14ac:dyDescent="0.4">
      <c r="A6" s="790" t="s">
        <v>1825</v>
      </c>
      <c r="B6" s="791"/>
      <c r="C6" s="792">
        <f>+C7+C11+C15+C19+C23+C27+C31+C35+C39+C43+C48+C52+C56+C60+C64+C68+C72+C76+C80+C84+C88+C92+C96+C100+C104+C108+C112</f>
        <v>0</v>
      </c>
      <c r="D6" s="792">
        <f>+D7+D11+D15+D19+D23+D27+D31+D35+D39+D43+D48+D52+D56+D60+D64+D68+D72+D76+D80+D84+D88+D92+D96+D100+D104+D108+D112</f>
        <v>0</v>
      </c>
      <c r="E6" s="256"/>
      <c r="F6" s="785"/>
      <c r="G6" s="785"/>
      <c r="H6" s="785"/>
      <c r="I6" s="785"/>
      <c r="J6" s="785"/>
      <c r="K6" s="785"/>
    </row>
    <row r="7" spans="1:11" ht="21.75" thickTop="1" x14ac:dyDescent="0.35">
      <c r="A7" s="793">
        <v>1</v>
      </c>
      <c r="B7" s="794" t="s">
        <v>1826</v>
      </c>
      <c r="C7" s="795">
        <f>SUM(C8:C10)</f>
        <v>0</v>
      </c>
      <c r="D7" s="795">
        <f>SUM(D8:D10)</f>
        <v>0</v>
      </c>
      <c r="E7" s="256"/>
      <c r="F7" s="256"/>
      <c r="G7" s="256"/>
      <c r="H7" s="256"/>
      <c r="I7" s="256"/>
      <c r="J7" s="783"/>
    </row>
    <row r="8" spans="1:11" ht="21" x14ac:dyDescent="0.35">
      <c r="A8" s="796"/>
      <c r="B8" s="233" t="s">
        <v>1827</v>
      </c>
      <c r="C8" s="797"/>
      <c r="D8" s="797"/>
      <c r="E8" s="256"/>
      <c r="F8" s="256"/>
      <c r="G8" s="256"/>
      <c r="H8" s="256"/>
      <c r="I8" s="256"/>
      <c r="J8" s="783"/>
    </row>
    <row r="9" spans="1:11" ht="21" x14ac:dyDescent="0.35">
      <c r="A9" s="796"/>
      <c r="B9" s="233" t="s">
        <v>1827</v>
      </c>
      <c r="C9" s="797"/>
      <c r="D9" s="797"/>
      <c r="E9" s="256"/>
      <c r="F9" s="256"/>
      <c r="G9" s="256"/>
      <c r="H9" s="256"/>
      <c r="I9" s="256"/>
      <c r="J9" s="783"/>
    </row>
    <row r="10" spans="1:11" ht="21" x14ac:dyDescent="0.35">
      <c r="A10" s="796"/>
      <c r="B10" s="233" t="s">
        <v>1827</v>
      </c>
      <c r="C10" s="797"/>
      <c r="D10" s="797"/>
      <c r="E10" s="256"/>
      <c r="F10" s="256"/>
      <c r="G10" s="256"/>
      <c r="H10" s="256"/>
      <c r="I10" s="256"/>
      <c r="J10" s="783"/>
    </row>
    <row r="11" spans="1:11" ht="21" x14ac:dyDescent="0.35">
      <c r="A11" s="798">
        <v>2</v>
      </c>
      <c r="B11" s="231" t="s">
        <v>1828</v>
      </c>
      <c r="C11" s="797">
        <f>SUM(C12:C14)</f>
        <v>0</v>
      </c>
      <c r="D11" s="797">
        <f>SUM(D12:D14)</f>
        <v>0</v>
      </c>
      <c r="E11" s="256"/>
      <c r="F11" s="256"/>
      <c r="G11" s="256"/>
      <c r="H11" s="256"/>
      <c r="I11" s="256"/>
      <c r="J11" s="783"/>
    </row>
    <row r="12" spans="1:11" ht="21" x14ac:dyDescent="0.35">
      <c r="A12" s="796"/>
      <c r="B12" s="233" t="s">
        <v>1827</v>
      </c>
      <c r="C12" s="797"/>
      <c r="D12" s="797"/>
      <c r="E12" s="256"/>
      <c r="F12" s="256"/>
      <c r="G12" s="256"/>
      <c r="H12" s="256"/>
      <c r="I12" s="256"/>
      <c r="J12" s="783"/>
    </row>
    <row r="13" spans="1:11" ht="21" x14ac:dyDescent="0.35">
      <c r="A13" s="796"/>
      <c r="B13" s="233" t="s">
        <v>1827</v>
      </c>
      <c r="C13" s="797"/>
      <c r="D13" s="797"/>
      <c r="E13" s="256"/>
      <c r="F13" s="256"/>
      <c r="G13" s="256"/>
      <c r="H13" s="256"/>
      <c r="I13" s="256"/>
      <c r="J13" s="783"/>
    </row>
    <row r="14" spans="1:11" ht="21" x14ac:dyDescent="0.35">
      <c r="A14" s="796"/>
      <c r="B14" s="233" t="s">
        <v>1827</v>
      </c>
      <c r="C14" s="797"/>
      <c r="D14" s="797"/>
      <c r="E14" s="256"/>
      <c r="F14" s="256"/>
      <c r="G14" s="256"/>
      <c r="H14" s="256"/>
      <c r="I14" s="256"/>
      <c r="J14" s="783"/>
    </row>
    <row r="15" spans="1:11" ht="21" x14ac:dyDescent="0.35">
      <c r="A15" s="798">
        <v>3</v>
      </c>
      <c r="B15" s="231" t="s">
        <v>1829</v>
      </c>
      <c r="C15" s="797">
        <f>SUM(C16:C18)</f>
        <v>0</v>
      </c>
      <c r="D15" s="797">
        <f>SUM(D16:D18)</f>
        <v>0</v>
      </c>
      <c r="E15" s="256"/>
      <c r="F15" s="256"/>
      <c r="G15" s="256"/>
      <c r="H15" s="256"/>
      <c r="I15" s="256"/>
      <c r="J15" s="783"/>
    </row>
    <row r="16" spans="1:11" ht="21" x14ac:dyDescent="0.35">
      <c r="A16" s="796"/>
      <c r="B16" s="233" t="s">
        <v>1827</v>
      </c>
      <c r="C16" s="797"/>
      <c r="D16" s="797"/>
      <c r="E16" s="256"/>
      <c r="F16" s="256"/>
      <c r="G16" s="256"/>
      <c r="H16" s="256"/>
      <c r="I16" s="256"/>
      <c r="J16" s="783"/>
    </row>
    <row r="17" spans="1:10" ht="21" x14ac:dyDescent="0.35">
      <c r="A17" s="796"/>
      <c r="B17" s="233" t="s">
        <v>1827</v>
      </c>
      <c r="C17" s="797"/>
      <c r="D17" s="797"/>
      <c r="E17" s="256"/>
      <c r="F17" s="256"/>
      <c r="G17" s="256"/>
      <c r="H17" s="256"/>
      <c r="I17" s="256"/>
      <c r="J17" s="783"/>
    </row>
    <row r="18" spans="1:10" ht="21" x14ac:dyDescent="0.35">
      <c r="A18" s="796"/>
      <c r="B18" s="233" t="s">
        <v>1827</v>
      </c>
      <c r="C18" s="797"/>
      <c r="D18" s="797"/>
      <c r="E18" s="256"/>
      <c r="F18" s="256"/>
      <c r="G18" s="256"/>
      <c r="H18" s="256"/>
      <c r="I18" s="256"/>
      <c r="J18" s="783"/>
    </row>
    <row r="19" spans="1:10" ht="21" x14ac:dyDescent="0.35">
      <c r="A19" s="798">
        <v>4</v>
      </c>
      <c r="B19" s="231" t="s">
        <v>1830</v>
      </c>
      <c r="C19" s="797">
        <f>SUM(C20:C22)</f>
        <v>0</v>
      </c>
      <c r="D19" s="797">
        <f>SUM(D20:D22)</f>
        <v>0</v>
      </c>
      <c r="E19" s="256"/>
      <c r="F19" s="256"/>
      <c r="G19" s="256"/>
      <c r="H19" s="256"/>
      <c r="I19" s="256"/>
      <c r="J19" s="783"/>
    </row>
    <row r="20" spans="1:10" ht="21" x14ac:dyDescent="0.35">
      <c r="A20" s="796"/>
      <c r="B20" s="233" t="s">
        <v>1827</v>
      </c>
      <c r="C20" s="797"/>
      <c r="D20" s="797"/>
      <c r="E20" s="256"/>
      <c r="F20" s="256"/>
      <c r="G20" s="256"/>
      <c r="H20" s="256"/>
      <c r="I20" s="256"/>
      <c r="J20" s="783"/>
    </row>
    <row r="21" spans="1:10" ht="21" x14ac:dyDescent="0.35">
      <c r="A21" s="796"/>
      <c r="B21" s="233" t="s">
        <v>1827</v>
      </c>
      <c r="C21" s="797"/>
      <c r="D21" s="797"/>
      <c r="E21" s="256"/>
      <c r="F21" s="256"/>
      <c r="G21" s="256"/>
      <c r="H21" s="256"/>
      <c r="I21" s="256"/>
      <c r="J21" s="783"/>
    </row>
    <row r="22" spans="1:10" ht="21" x14ac:dyDescent="0.35">
      <c r="A22" s="796"/>
      <c r="B22" s="233" t="s">
        <v>1827</v>
      </c>
      <c r="C22" s="797"/>
      <c r="D22" s="797"/>
      <c r="E22" s="256"/>
      <c r="F22" s="256"/>
      <c r="G22" s="256"/>
      <c r="H22" s="256"/>
      <c r="I22" s="256"/>
      <c r="J22" s="783"/>
    </row>
    <row r="23" spans="1:10" ht="21" x14ac:dyDescent="0.35">
      <c r="A23" s="798">
        <v>5</v>
      </c>
      <c r="B23" s="231" t="s">
        <v>1831</v>
      </c>
      <c r="C23" s="797">
        <f>SUM(C24:C26)</f>
        <v>0</v>
      </c>
      <c r="D23" s="797">
        <f>SUM(D24:D26)</f>
        <v>0</v>
      </c>
      <c r="E23" s="256"/>
      <c r="F23" s="256"/>
      <c r="G23" s="256"/>
      <c r="H23" s="256"/>
      <c r="I23" s="256"/>
      <c r="J23" s="783"/>
    </row>
    <row r="24" spans="1:10" ht="21" x14ac:dyDescent="0.35">
      <c r="A24" s="796"/>
      <c r="B24" s="233" t="s">
        <v>1827</v>
      </c>
      <c r="C24" s="797"/>
      <c r="D24" s="797"/>
      <c r="E24" s="256"/>
      <c r="F24" s="256"/>
      <c r="G24" s="256"/>
      <c r="H24" s="256"/>
      <c r="I24" s="256"/>
      <c r="J24" s="783"/>
    </row>
    <row r="25" spans="1:10" ht="21" x14ac:dyDescent="0.35">
      <c r="A25" s="796"/>
      <c r="B25" s="233" t="s">
        <v>1827</v>
      </c>
      <c r="C25" s="797"/>
      <c r="D25" s="797"/>
      <c r="E25" s="256"/>
      <c r="F25" s="256"/>
      <c r="G25" s="256"/>
      <c r="H25" s="256"/>
      <c r="I25" s="256"/>
      <c r="J25" s="783"/>
    </row>
    <row r="26" spans="1:10" ht="21" x14ac:dyDescent="0.35">
      <c r="A26" s="796"/>
      <c r="B26" s="233" t="s">
        <v>1827</v>
      </c>
      <c r="C26" s="797"/>
      <c r="D26" s="797"/>
      <c r="E26" s="256"/>
      <c r="F26" s="256"/>
      <c r="G26" s="256"/>
      <c r="H26" s="256"/>
      <c r="I26" s="256"/>
      <c r="J26" s="783"/>
    </row>
    <row r="27" spans="1:10" ht="21" x14ac:dyDescent="0.35">
      <c r="A27" s="798">
        <v>6</v>
      </c>
      <c r="B27" s="231" t="s">
        <v>1832</v>
      </c>
      <c r="C27" s="797">
        <f>SUM(C28:C30)</f>
        <v>0</v>
      </c>
      <c r="D27" s="797">
        <f>SUM(D28:D30)</f>
        <v>0</v>
      </c>
      <c r="E27" s="256"/>
      <c r="F27" s="256"/>
      <c r="G27" s="256"/>
      <c r="H27" s="256"/>
      <c r="I27" s="256"/>
      <c r="J27" s="783"/>
    </row>
    <row r="28" spans="1:10" ht="21" x14ac:dyDescent="0.35">
      <c r="A28" s="796"/>
      <c r="B28" s="233" t="s">
        <v>1827</v>
      </c>
      <c r="C28" s="797"/>
      <c r="D28" s="797"/>
      <c r="E28" s="256"/>
      <c r="F28" s="256"/>
      <c r="G28" s="256"/>
      <c r="H28" s="256"/>
      <c r="I28" s="256"/>
      <c r="J28" s="783"/>
    </row>
    <row r="29" spans="1:10" ht="21" x14ac:dyDescent="0.35">
      <c r="A29" s="796"/>
      <c r="B29" s="233" t="s">
        <v>1827</v>
      </c>
      <c r="C29" s="797"/>
      <c r="D29" s="797"/>
      <c r="E29" s="256"/>
      <c r="F29" s="256"/>
      <c r="G29" s="256"/>
      <c r="H29" s="256"/>
      <c r="I29" s="256"/>
      <c r="J29" s="783"/>
    </row>
    <row r="30" spans="1:10" ht="21" x14ac:dyDescent="0.35">
      <c r="A30" s="796"/>
      <c r="B30" s="233" t="s">
        <v>1827</v>
      </c>
      <c r="C30" s="797"/>
      <c r="D30" s="797"/>
      <c r="E30" s="256"/>
      <c r="F30" s="256"/>
      <c r="G30" s="256"/>
      <c r="H30" s="256"/>
      <c r="I30" s="256"/>
      <c r="J30" s="783"/>
    </row>
    <row r="31" spans="1:10" ht="21" x14ac:dyDescent="0.35">
      <c r="A31" s="798">
        <v>7</v>
      </c>
      <c r="B31" s="231" t="s">
        <v>1833</v>
      </c>
      <c r="C31" s="797">
        <f>SUM(C32:C34)</f>
        <v>0</v>
      </c>
      <c r="D31" s="797">
        <f>SUM(D32:D34)</f>
        <v>0</v>
      </c>
      <c r="E31" s="256"/>
      <c r="F31" s="256"/>
      <c r="G31" s="256"/>
      <c r="H31" s="256"/>
      <c r="I31" s="256"/>
      <c r="J31" s="783"/>
    </row>
    <row r="32" spans="1:10" ht="21" x14ac:dyDescent="0.35">
      <c r="A32" s="796"/>
      <c r="B32" s="233" t="s">
        <v>1827</v>
      </c>
      <c r="C32" s="797"/>
      <c r="D32" s="797"/>
      <c r="E32" s="256"/>
      <c r="F32" s="256"/>
      <c r="G32" s="256"/>
      <c r="H32" s="256"/>
      <c r="I32" s="256"/>
      <c r="J32" s="783"/>
    </row>
    <row r="33" spans="1:10" ht="21" x14ac:dyDescent="0.35">
      <c r="A33" s="796"/>
      <c r="B33" s="233" t="s">
        <v>1827</v>
      </c>
      <c r="C33" s="797"/>
      <c r="D33" s="797"/>
      <c r="E33" s="256"/>
      <c r="F33" s="256"/>
      <c r="G33" s="256"/>
      <c r="H33" s="256"/>
      <c r="I33" s="256"/>
      <c r="J33" s="783"/>
    </row>
    <row r="34" spans="1:10" ht="21" x14ac:dyDescent="0.35">
      <c r="A34" s="796"/>
      <c r="B34" s="233" t="s">
        <v>1827</v>
      </c>
      <c r="C34" s="797"/>
      <c r="D34" s="797"/>
      <c r="E34" s="256"/>
      <c r="F34" s="256"/>
      <c r="G34" s="256"/>
      <c r="H34" s="256"/>
      <c r="I34" s="256"/>
      <c r="J34" s="783"/>
    </row>
    <row r="35" spans="1:10" ht="21" x14ac:dyDescent="0.35">
      <c r="A35" s="798">
        <v>8</v>
      </c>
      <c r="B35" s="231" t="s">
        <v>1834</v>
      </c>
      <c r="C35" s="797">
        <f>SUM(C36:C38)</f>
        <v>0</v>
      </c>
      <c r="D35" s="797">
        <f>SUM(D36:D38)</f>
        <v>0</v>
      </c>
      <c r="E35" s="256"/>
      <c r="F35" s="256"/>
      <c r="G35" s="256"/>
      <c r="H35" s="256"/>
      <c r="I35" s="256"/>
      <c r="J35" s="783"/>
    </row>
    <row r="36" spans="1:10" ht="21" x14ac:dyDescent="0.35">
      <c r="A36" s="796"/>
      <c r="B36" s="233" t="s">
        <v>1827</v>
      </c>
      <c r="C36" s="797"/>
      <c r="D36" s="797"/>
      <c r="E36" s="256"/>
      <c r="F36" s="256"/>
      <c r="G36" s="256"/>
      <c r="H36" s="256"/>
      <c r="I36" s="256"/>
      <c r="J36" s="783"/>
    </row>
    <row r="37" spans="1:10" ht="21" x14ac:dyDescent="0.35">
      <c r="A37" s="796"/>
      <c r="B37" s="233" t="s">
        <v>1827</v>
      </c>
      <c r="C37" s="797"/>
      <c r="D37" s="797"/>
      <c r="E37" s="256"/>
      <c r="F37" s="256"/>
      <c r="G37" s="256"/>
      <c r="H37" s="256"/>
      <c r="I37" s="256"/>
      <c r="J37" s="783"/>
    </row>
    <row r="38" spans="1:10" ht="21" x14ac:dyDescent="0.35">
      <c r="A38" s="796"/>
      <c r="B38" s="233" t="s">
        <v>1827</v>
      </c>
      <c r="C38" s="797"/>
      <c r="D38" s="797"/>
      <c r="E38" s="256"/>
      <c r="F38" s="256"/>
      <c r="G38" s="256"/>
      <c r="H38" s="256"/>
      <c r="I38" s="256"/>
      <c r="J38" s="783"/>
    </row>
    <row r="39" spans="1:10" ht="21" x14ac:dyDescent="0.35">
      <c r="A39" s="798">
        <v>9</v>
      </c>
      <c r="B39" s="231" t="s">
        <v>1835</v>
      </c>
      <c r="C39" s="797">
        <f>SUM(C40:C42)</f>
        <v>0</v>
      </c>
      <c r="D39" s="797">
        <f>SUM(D40:D42)</f>
        <v>0</v>
      </c>
      <c r="E39" s="256"/>
      <c r="F39" s="256"/>
      <c r="G39" s="256"/>
      <c r="H39" s="256"/>
      <c r="I39" s="256"/>
      <c r="J39" s="783"/>
    </row>
    <row r="40" spans="1:10" ht="21" x14ac:dyDescent="0.35">
      <c r="A40" s="796"/>
      <c r="B40" s="233" t="s">
        <v>1827</v>
      </c>
      <c r="C40" s="797"/>
      <c r="D40" s="797"/>
      <c r="E40" s="256"/>
      <c r="F40" s="256"/>
      <c r="G40" s="256"/>
      <c r="H40" s="256"/>
      <c r="I40" s="256"/>
      <c r="J40" s="783"/>
    </row>
    <row r="41" spans="1:10" ht="21" x14ac:dyDescent="0.35">
      <c r="A41" s="796"/>
      <c r="B41" s="233" t="s">
        <v>1827</v>
      </c>
      <c r="C41" s="797"/>
      <c r="D41" s="797"/>
      <c r="E41" s="256"/>
      <c r="F41" s="256"/>
      <c r="G41" s="256"/>
      <c r="H41" s="256"/>
      <c r="I41" s="256"/>
      <c r="J41" s="783"/>
    </row>
    <row r="42" spans="1:10" ht="21" x14ac:dyDescent="0.35">
      <c r="A42" s="796"/>
      <c r="B42" s="233" t="s">
        <v>1827</v>
      </c>
      <c r="C42" s="797"/>
      <c r="D42" s="797"/>
      <c r="E42" s="256"/>
      <c r="F42" s="256"/>
      <c r="G42" s="256"/>
      <c r="H42" s="256"/>
      <c r="I42" s="256"/>
      <c r="J42" s="783"/>
    </row>
    <row r="43" spans="1:10" ht="21" x14ac:dyDescent="0.35">
      <c r="A43" s="798">
        <v>10</v>
      </c>
      <c r="B43" s="231" t="s">
        <v>1836</v>
      </c>
      <c r="C43" s="797">
        <f>SUM(C44:C47)</f>
        <v>0</v>
      </c>
      <c r="D43" s="797">
        <f>SUM(D44:D47)</f>
        <v>0</v>
      </c>
      <c r="E43" s="799" t="s">
        <v>1837</v>
      </c>
      <c r="F43" s="256"/>
      <c r="G43" s="256"/>
      <c r="H43" s="256"/>
      <c r="I43" s="256"/>
      <c r="J43" s="783"/>
    </row>
    <row r="44" spans="1:10" ht="42" x14ac:dyDescent="0.35">
      <c r="A44" s="796"/>
      <c r="B44" s="290" t="s">
        <v>1838</v>
      </c>
      <c r="C44" s="797"/>
      <c r="D44" s="797"/>
      <c r="E44" s="799"/>
      <c r="F44" s="256"/>
      <c r="G44" s="256"/>
      <c r="H44" s="256"/>
      <c r="I44" s="256"/>
      <c r="J44" s="783"/>
    </row>
    <row r="45" spans="1:10" ht="21" x14ac:dyDescent="0.35">
      <c r="A45" s="796"/>
      <c r="B45" s="233" t="s">
        <v>1839</v>
      </c>
      <c r="C45" s="797"/>
      <c r="D45" s="797"/>
      <c r="E45" s="256"/>
      <c r="F45" s="256"/>
      <c r="G45" s="256"/>
      <c r="H45" s="256"/>
      <c r="I45" s="256"/>
      <c r="J45" s="783"/>
    </row>
    <row r="46" spans="1:10" ht="21" x14ac:dyDescent="0.35">
      <c r="A46" s="796"/>
      <c r="B46" s="233" t="s">
        <v>1840</v>
      </c>
      <c r="C46" s="797"/>
      <c r="D46" s="797"/>
      <c r="E46" s="256"/>
      <c r="F46" s="256"/>
      <c r="G46" s="256"/>
      <c r="H46" s="256"/>
      <c r="I46" s="256"/>
      <c r="J46" s="783"/>
    </row>
    <row r="47" spans="1:10" ht="21" x14ac:dyDescent="0.35">
      <c r="A47" s="796"/>
      <c r="B47" s="233" t="s">
        <v>1827</v>
      </c>
      <c r="C47" s="797"/>
      <c r="D47" s="797"/>
      <c r="E47" s="256"/>
      <c r="F47" s="256"/>
      <c r="G47" s="256"/>
      <c r="H47" s="256"/>
      <c r="I47" s="256"/>
      <c r="J47" s="783"/>
    </row>
    <row r="48" spans="1:10" ht="21" x14ac:dyDescent="0.35">
      <c r="A48" s="798">
        <v>11</v>
      </c>
      <c r="B48" s="231" t="s">
        <v>1841</v>
      </c>
      <c r="C48" s="797">
        <f>SUM(C49:C51)</f>
        <v>0</v>
      </c>
      <c r="D48" s="797">
        <f>SUM(D49:D51)</f>
        <v>0</v>
      </c>
      <c r="E48" s="256"/>
      <c r="F48" s="256"/>
      <c r="G48" s="256"/>
      <c r="H48" s="256"/>
      <c r="I48" s="256"/>
      <c r="J48" s="783"/>
    </row>
    <row r="49" spans="1:10" ht="21" x14ac:dyDescent="0.35">
      <c r="A49" s="796"/>
      <c r="B49" s="233" t="s">
        <v>1827</v>
      </c>
      <c r="C49" s="797"/>
      <c r="D49" s="797"/>
      <c r="E49" s="256"/>
      <c r="F49" s="256"/>
      <c r="G49" s="256"/>
      <c r="H49" s="256"/>
      <c r="I49" s="256"/>
      <c r="J49" s="783"/>
    </row>
    <row r="50" spans="1:10" ht="21" x14ac:dyDescent="0.35">
      <c r="A50" s="796"/>
      <c r="B50" s="233" t="s">
        <v>1827</v>
      </c>
      <c r="C50" s="797"/>
      <c r="D50" s="797"/>
      <c r="E50" s="256"/>
      <c r="F50" s="256"/>
      <c r="G50" s="256"/>
      <c r="H50" s="256"/>
      <c r="I50" s="256"/>
      <c r="J50" s="783"/>
    </row>
    <row r="51" spans="1:10" ht="21" x14ac:dyDescent="0.35">
      <c r="A51" s="796"/>
      <c r="B51" s="233" t="s">
        <v>1827</v>
      </c>
      <c r="C51" s="797"/>
      <c r="D51" s="797"/>
      <c r="E51" s="256"/>
      <c r="F51" s="256"/>
      <c r="G51" s="256"/>
      <c r="H51" s="256"/>
      <c r="I51" s="256"/>
      <c r="J51" s="783"/>
    </row>
    <row r="52" spans="1:10" ht="21" x14ac:dyDescent="0.35">
      <c r="A52" s="798">
        <v>12</v>
      </c>
      <c r="B52" s="231" t="s">
        <v>1842</v>
      </c>
      <c r="C52" s="797">
        <f>SUM(C53:C55)</f>
        <v>0</v>
      </c>
      <c r="D52" s="797">
        <f>SUM(D53:D55)</f>
        <v>0</v>
      </c>
      <c r="E52" s="256"/>
      <c r="F52" s="256"/>
      <c r="G52" s="256"/>
      <c r="H52" s="256"/>
      <c r="I52" s="256"/>
      <c r="J52" s="783"/>
    </row>
    <row r="53" spans="1:10" ht="21" x14ac:dyDescent="0.35">
      <c r="A53" s="796"/>
      <c r="B53" s="233" t="s">
        <v>1827</v>
      </c>
      <c r="C53" s="797"/>
      <c r="D53" s="797"/>
      <c r="E53" s="256"/>
      <c r="F53" s="256"/>
      <c r="G53" s="256"/>
      <c r="H53" s="256"/>
      <c r="I53" s="256"/>
      <c r="J53" s="783"/>
    </row>
    <row r="54" spans="1:10" ht="21" x14ac:dyDescent="0.35">
      <c r="A54" s="796"/>
      <c r="B54" s="233" t="s">
        <v>1827</v>
      </c>
      <c r="C54" s="797"/>
      <c r="D54" s="797"/>
      <c r="E54" s="256"/>
      <c r="F54" s="256"/>
      <c r="G54" s="256"/>
      <c r="H54" s="256"/>
      <c r="I54" s="256"/>
      <c r="J54" s="783"/>
    </row>
    <row r="55" spans="1:10" ht="21" x14ac:dyDescent="0.35">
      <c r="A55" s="796"/>
      <c r="B55" s="233" t="s">
        <v>1827</v>
      </c>
      <c r="C55" s="797"/>
      <c r="D55" s="797"/>
      <c r="E55" s="256"/>
      <c r="F55" s="256"/>
      <c r="G55" s="256"/>
      <c r="H55" s="256"/>
      <c r="I55" s="256"/>
      <c r="J55" s="783"/>
    </row>
    <row r="56" spans="1:10" ht="21" x14ac:dyDescent="0.35">
      <c r="A56" s="798">
        <v>13</v>
      </c>
      <c r="B56" s="231" t="s">
        <v>1843</v>
      </c>
      <c r="C56" s="797">
        <f>SUM(C57:C59)</f>
        <v>0</v>
      </c>
      <c r="D56" s="797">
        <f>SUM(D57:D59)</f>
        <v>0</v>
      </c>
      <c r="E56" s="256"/>
      <c r="F56" s="256"/>
      <c r="G56" s="256"/>
      <c r="H56" s="256"/>
      <c r="I56" s="256"/>
      <c r="J56" s="783"/>
    </row>
    <row r="57" spans="1:10" ht="21" x14ac:dyDescent="0.35">
      <c r="A57" s="796"/>
      <c r="B57" s="233" t="s">
        <v>1827</v>
      </c>
      <c r="C57" s="797"/>
      <c r="D57" s="797"/>
      <c r="E57" s="256"/>
      <c r="F57" s="256"/>
      <c r="G57" s="256"/>
      <c r="H57" s="256"/>
      <c r="I57" s="256"/>
      <c r="J57" s="783"/>
    </row>
    <row r="58" spans="1:10" ht="21" x14ac:dyDescent="0.35">
      <c r="A58" s="796"/>
      <c r="B58" s="233" t="s">
        <v>1827</v>
      </c>
      <c r="C58" s="797"/>
      <c r="D58" s="797"/>
      <c r="E58" s="256"/>
      <c r="F58" s="256"/>
      <c r="G58" s="256"/>
      <c r="H58" s="256"/>
      <c r="I58" s="256"/>
      <c r="J58" s="783"/>
    </row>
    <row r="59" spans="1:10" ht="21" x14ac:dyDescent="0.35">
      <c r="A59" s="796"/>
      <c r="B59" s="233" t="s">
        <v>1827</v>
      </c>
      <c r="C59" s="797"/>
      <c r="D59" s="797"/>
      <c r="E59" s="256"/>
      <c r="F59" s="256"/>
      <c r="G59" s="256"/>
      <c r="H59" s="256"/>
      <c r="I59" s="256"/>
      <c r="J59" s="783"/>
    </row>
    <row r="60" spans="1:10" ht="21" x14ac:dyDescent="0.35">
      <c r="A60" s="798">
        <v>14</v>
      </c>
      <c r="B60" s="231" t="s">
        <v>1844</v>
      </c>
      <c r="C60" s="797">
        <f>SUM(C61:C63)</f>
        <v>0</v>
      </c>
      <c r="D60" s="797">
        <f>SUM(D61:D63)</f>
        <v>0</v>
      </c>
      <c r="E60" s="256"/>
      <c r="F60" s="256"/>
      <c r="G60" s="256"/>
      <c r="H60" s="256"/>
      <c r="I60" s="256"/>
      <c r="J60" s="783"/>
    </row>
    <row r="61" spans="1:10" ht="21" x14ac:dyDescent="0.35">
      <c r="A61" s="796"/>
      <c r="B61" s="233" t="s">
        <v>1827</v>
      </c>
      <c r="C61" s="797"/>
      <c r="D61" s="797"/>
      <c r="E61" s="256"/>
      <c r="F61" s="256"/>
      <c r="G61" s="256"/>
      <c r="H61" s="256"/>
      <c r="I61" s="256"/>
      <c r="J61" s="783"/>
    </row>
    <row r="62" spans="1:10" ht="21" x14ac:dyDescent="0.35">
      <c r="A62" s="796"/>
      <c r="B62" s="233" t="s">
        <v>1827</v>
      </c>
      <c r="C62" s="797"/>
      <c r="D62" s="797"/>
      <c r="E62" s="256"/>
      <c r="F62" s="256"/>
      <c r="G62" s="256"/>
      <c r="H62" s="256"/>
      <c r="I62" s="256"/>
      <c r="J62" s="783"/>
    </row>
    <row r="63" spans="1:10" ht="21" x14ac:dyDescent="0.35">
      <c r="A63" s="796"/>
      <c r="B63" s="233" t="s">
        <v>1827</v>
      </c>
      <c r="C63" s="797"/>
      <c r="D63" s="797"/>
      <c r="E63" s="256"/>
      <c r="F63" s="256"/>
      <c r="G63" s="256"/>
      <c r="H63" s="256"/>
      <c r="I63" s="256"/>
      <c r="J63" s="783"/>
    </row>
    <row r="64" spans="1:10" ht="21" x14ac:dyDescent="0.35">
      <c r="A64" s="798">
        <v>15</v>
      </c>
      <c r="B64" s="231" t="s">
        <v>1845</v>
      </c>
      <c r="C64" s="797">
        <f>SUM(C65:C67)</f>
        <v>0</v>
      </c>
      <c r="D64" s="797">
        <f>SUM(D65:D67)</f>
        <v>0</v>
      </c>
      <c r="E64" s="256"/>
      <c r="F64" s="256"/>
      <c r="G64" s="256"/>
      <c r="H64" s="256"/>
      <c r="I64" s="256"/>
      <c r="J64" s="783"/>
    </row>
    <row r="65" spans="1:10" ht="21" x14ac:dyDescent="0.35">
      <c r="A65" s="796"/>
      <c r="B65" s="233" t="s">
        <v>1827</v>
      </c>
      <c r="C65" s="797"/>
      <c r="D65" s="797"/>
      <c r="E65" s="256"/>
      <c r="F65" s="256"/>
      <c r="G65" s="256"/>
      <c r="H65" s="256"/>
      <c r="I65" s="256"/>
      <c r="J65" s="783"/>
    </row>
    <row r="66" spans="1:10" ht="21" x14ac:dyDescent="0.35">
      <c r="A66" s="796"/>
      <c r="B66" s="233" t="s">
        <v>1827</v>
      </c>
      <c r="C66" s="797"/>
      <c r="D66" s="797"/>
      <c r="E66" s="256"/>
      <c r="F66" s="256"/>
      <c r="G66" s="256"/>
      <c r="H66" s="256"/>
      <c r="I66" s="256"/>
      <c r="J66" s="783"/>
    </row>
    <row r="67" spans="1:10" ht="21" x14ac:dyDescent="0.35">
      <c r="A67" s="796"/>
      <c r="B67" s="233" t="s">
        <v>1827</v>
      </c>
      <c r="C67" s="797"/>
      <c r="D67" s="797"/>
      <c r="E67" s="256"/>
      <c r="F67" s="256"/>
      <c r="G67" s="256"/>
      <c r="H67" s="256"/>
      <c r="I67" s="256"/>
      <c r="J67" s="783"/>
    </row>
    <row r="68" spans="1:10" ht="21" x14ac:dyDescent="0.35">
      <c r="A68" s="798">
        <v>16</v>
      </c>
      <c r="B68" s="231" t="s">
        <v>1846</v>
      </c>
      <c r="C68" s="797">
        <f>SUM(C69:C71)</f>
        <v>0</v>
      </c>
      <c r="D68" s="797">
        <f>SUM(D69:D71)</f>
        <v>0</v>
      </c>
      <c r="E68" s="256"/>
      <c r="F68" s="256"/>
      <c r="G68" s="256"/>
      <c r="H68" s="256"/>
      <c r="I68" s="256"/>
      <c r="J68" s="783"/>
    </row>
    <row r="69" spans="1:10" ht="21" x14ac:dyDescent="0.35">
      <c r="A69" s="796"/>
      <c r="B69" s="233" t="s">
        <v>1827</v>
      </c>
      <c r="C69" s="797"/>
      <c r="D69" s="797"/>
      <c r="E69" s="256"/>
      <c r="F69" s="256"/>
      <c r="G69" s="256"/>
      <c r="H69" s="256"/>
      <c r="I69" s="256"/>
      <c r="J69" s="783"/>
    </row>
    <row r="70" spans="1:10" ht="21" x14ac:dyDescent="0.35">
      <c r="A70" s="796"/>
      <c r="B70" s="233" t="s">
        <v>1827</v>
      </c>
      <c r="C70" s="797"/>
      <c r="D70" s="797"/>
      <c r="E70" s="256"/>
      <c r="F70" s="256"/>
      <c r="G70" s="256"/>
      <c r="H70" s="256"/>
      <c r="I70" s="256"/>
      <c r="J70" s="783"/>
    </row>
    <row r="71" spans="1:10" ht="21" x14ac:dyDescent="0.35">
      <c r="A71" s="796"/>
      <c r="B71" s="233" t="s">
        <v>1827</v>
      </c>
      <c r="C71" s="797"/>
      <c r="D71" s="797"/>
      <c r="E71" s="256"/>
      <c r="F71" s="256"/>
      <c r="G71" s="256"/>
      <c r="H71" s="256"/>
      <c r="I71" s="256"/>
      <c r="J71" s="783"/>
    </row>
    <row r="72" spans="1:10" ht="21" x14ac:dyDescent="0.35">
      <c r="A72" s="798">
        <v>17</v>
      </c>
      <c r="B72" s="231" t="s">
        <v>1847</v>
      </c>
      <c r="C72" s="797">
        <f>SUM(C73:C75)</f>
        <v>0</v>
      </c>
      <c r="D72" s="797">
        <f>SUM(D73:D75)</f>
        <v>0</v>
      </c>
      <c r="E72" s="256"/>
      <c r="F72" s="256"/>
      <c r="G72" s="256"/>
      <c r="H72" s="256"/>
      <c r="I72" s="256"/>
      <c r="J72" s="783"/>
    </row>
    <row r="73" spans="1:10" ht="21" x14ac:dyDescent="0.35">
      <c r="A73" s="796"/>
      <c r="B73" s="233" t="s">
        <v>1827</v>
      </c>
      <c r="C73" s="797"/>
      <c r="D73" s="797"/>
      <c r="E73" s="256"/>
      <c r="F73" s="256"/>
      <c r="G73" s="256"/>
      <c r="H73" s="256"/>
      <c r="I73" s="256"/>
      <c r="J73" s="783"/>
    </row>
    <row r="74" spans="1:10" ht="21" x14ac:dyDescent="0.35">
      <c r="A74" s="796"/>
      <c r="B74" s="233" t="s">
        <v>1827</v>
      </c>
      <c r="C74" s="797"/>
      <c r="D74" s="797"/>
      <c r="E74" s="256"/>
      <c r="F74" s="256"/>
      <c r="G74" s="256"/>
      <c r="H74" s="256"/>
      <c r="I74" s="256"/>
      <c r="J74" s="783"/>
    </row>
    <row r="75" spans="1:10" ht="21" x14ac:dyDescent="0.35">
      <c r="A75" s="796"/>
      <c r="B75" s="233" t="s">
        <v>1827</v>
      </c>
      <c r="C75" s="797"/>
      <c r="D75" s="797"/>
      <c r="E75" s="256"/>
      <c r="F75" s="256"/>
      <c r="G75" s="256"/>
      <c r="H75" s="256"/>
      <c r="I75" s="256"/>
      <c r="J75" s="783"/>
    </row>
    <row r="76" spans="1:10" ht="21" x14ac:dyDescent="0.35">
      <c r="A76" s="798">
        <v>18</v>
      </c>
      <c r="B76" s="800" t="s">
        <v>1848</v>
      </c>
      <c r="C76" s="797">
        <f>SUM(C77:C79)</f>
        <v>0</v>
      </c>
      <c r="D76" s="797">
        <f>SUM(D77:D79)</f>
        <v>0</v>
      </c>
      <c r="E76" s="256"/>
      <c r="F76" s="256"/>
      <c r="G76" s="256"/>
      <c r="H76" s="256"/>
      <c r="I76" s="256"/>
      <c r="J76" s="783"/>
    </row>
    <row r="77" spans="1:10" ht="21" x14ac:dyDescent="0.35">
      <c r="A77" s="796"/>
      <c r="B77" s="233" t="s">
        <v>1827</v>
      </c>
      <c r="C77" s="797"/>
      <c r="D77" s="797"/>
      <c r="E77" s="256"/>
      <c r="F77" s="256"/>
      <c r="G77" s="256"/>
      <c r="H77" s="256"/>
      <c r="I77" s="256"/>
      <c r="J77" s="783"/>
    </row>
    <row r="78" spans="1:10" ht="21" x14ac:dyDescent="0.35">
      <c r="A78" s="796"/>
      <c r="B78" s="233" t="s">
        <v>1827</v>
      </c>
      <c r="C78" s="797"/>
      <c r="D78" s="797"/>
      <c r="E78" s="256"/>
      <c r="F78" s="256"/>
      <c r="G78" s="256"/>
      <c r="H78" s="256"/>
      <c r="I78" s="256"/>
      <c r="J78" s="783"/>
    </row>
    <row r="79" spans="1:10" ht="21" x14ac:dyDescent="0.35">
      <c r="A79" s="796"/>
      <c r="B79" s="233" t="s">
        <v>1827</v>
      </c>
      <c r="C79" s="797"/>
      <c r="D79" s="797"/>
      <c r="E79" s="256"/>
      <c r="F79" s="256"/>
      <c r="G79" s="256"/>
      <c r="H79" s="256"/>
      <c r="I79" s="256"/>
      <c r="J79" s="783"/>
    </row>
    <row r="80" spans="1:10" ht="21" x14ac:dyDescent="0.35">
      <c r="A80" s="798">
        <v>19</v>
      </c>
      <c r="B80" s="231" t="s">
        <v>1849</v>
      </c>
      <c r="C80" s="797">
        <f>SUM(C81:C83)</f>
        <v>0</v>
      </c>
      <c r="D80" s="797">
        <f>SUM(D81:D83)</f>
        <v>0</v>
      </c>
      <c r="E80" s="256"/>
      <c r="F80" s="256"/>
      <c r="G80" s="256"/>
      <c r="H80" s="256"/>
      <c r="I80" s="256"/>
      <c r="J80" s="783"/>
    </row>
    <row r="81" spans="1:10" ht="21" x14ac:dyDescent="0.35">
      <c r="A81" s="796"/>
      <c r="B81" s="233" t="s">
        <v>1827</v>
      </c>
      <c r="C81" s="797"/>
      <c r="D81" s="797"/>
      <c r="E81" s="256"/>
      <c r="F81" s="256"/>
      <c r="G81" s="256"/>
      <c r="H81" s="256"/>
      <c r="I81" s="256"/>
      <c r="J81" s="783"/>
    </row>
    <row r="82" spans="1:10" ht="21" x14ac:dyDescent="0.35">
      <c r="A82" s="796"/>
      <c r="B82" s="233" t="s">
        <v>1827</v>
      </c>
      <c r="C82" s="797"/>
      <c r="D82" s="797"/>
      <c r="E82" s="256"/>
      <c r="F82" s="256"/>
      <c r="G82" s="256"/>
      <c r="H82" s="256"/>
      <c r="I82" s="256"/>
      <c r="J82" s="783"/>
    </row>
    <row r="83" spans="1:10" ht="21" x14ac:dyDescent="0.35">
      <c r="A83" s="796"/>
      <c r="B83" s="233" t="s">
        <v>1827</v>
      </c>
      <c r="C83" s="797"/>
      <c r="D83" s="797"/>
      <c r="E83" s="256"/>
      <c r="F83" s="256"/>
      <c r="G83" s="256"/>
      <c r="H83" s="256"/>
      <c r="I83" s="256"/>
      <c r="J83" s="783"/>
    </row>
    <row r="84" spans="1:10" ht="21" x14ac:dyDescent="0.35">
      <c r="A84" s="798">
        <v>20</v>
      </c>
      <c r="B84" s="231" t="s">
        <v>1850</v>
      </c>
      <c r="C84" s="797">
        <f>SUM(C85:C87)</f>
        <v>0</v>
      </c>
      <c r="D84" s="797">
        <f>SUM(D85:D87)</f>
        <v>0</v>
      </c>
      <c r="E84" s="256"/>
      <c r="F84" s="256"/>
      <c r="G84" s="256"/>
      <c r="H84" s="256"/>
      <c r="I84" s="256"/>
      <c r="J84" s="783"/>
    </row>
    <row r="85" spans="1:10" ht="21" x14ac:dyDescent="0.35">
      <c r="A85" s="796"/>
      <c r="B85" s="233" t="s">
        <v>1827</v>
      </c>
      <c r="C85" s="797"/>
      <c r="D85" s="797"/>
      <c r="E85" s="256"/>
      <c r="F85" s="256"/>
      <c r="G85" s="256"/>
      <c r="H85" s="256"/>
      <c r="I85" s="256"/>
      <c r="J85" s="783"/>
    </row>
    <row r="86" spans="1:10" ht="21" x14ac:dyDescent="0.35">
      <c r="A86" s="796"/>
      <c r="B86" s="233" t="s">
        <v>1827</v>
      </c>
      <c r="C86" s="797"/>
      <c r="D86" s="797"/>
      <c r="E86" s="256"/>
      <c r="F86" s="256"/>
      <c r="G86" s="256"/>
      <c r="H86" s="256"/>
      <c r="I86" s="256"/>
      <c r="J86" s="783"/>
    </row>
    <row r="87" spans="1:10" ht="21" x14ac:dyDescent="0.35">
      <c r="A87" s="796"/>
      <c r="B87" s="233" t="s">
        <v>1827</v>
      </c>
      <c r="C87" s="797"/>
      <c r="D87" s="797"/>
      <c r="E87" s="256"/>
      <c r="F87" s="256"/>
      <c r="G87" s="256"/>
      <c r="H87" s="256"/>
      <c r="I87" s="256"/>
      <c r="J87" s="783"/>
    </row>
    <row r="88" spans="1:10" ht="21" x14ac:dyDescent="0.35">
      <c r="A88" s="798">
        <v>21</v>
      </c>
      <c r="B88" s="231" t="s">
        <v>1851</v>
      </c>
      <c r="C88" s="797">
        <f>SUM(C89:C91)</f>
        <v>0</v>
      </c>
      <c r="D88" s="797">
        <f>SUM(D89:D91)</f>
        <v>0</v>
      </c>
      <c r="E88" s="256"/>
      <c r="F88" s="256"/>
      <c r="G88" s="256"/>
      <c r="H88" s="256"/>
      <c r="I88" s="256"/>
      <c r="J88" s="783"/>
    </row>
    <row r="89" spans="1:10" ht="21" x14ac:dyDescent="0.35">
      <c r="A89" s="796"/>
      <c r="B89" s="233" t="s">
        <v>1827</v>
      </c>
      <c r="C89" s="797"/>
      <c r="D89" s="797"/>
      <c r="E89" s="256"/>
      <c r="F89" s="256"/>
      <c r="G89" s="256"/>
      <c r="H89" s="256"/>
      <c r="I89" s="256"/>
      <c r="J89" s="783"/>
    </row>
    <row r="90" spans="1:10" ht="21" x14ac:dyDescent="0.35">
      <c r="A90" s="796"/>
      <c r="B90" s="233" t="s">
        <v>1827</v>
      </c>
      <c r="C90" s="797"/>
      <c r="D90" s="797"/>
      <c r="E90" s="256"/>
      <c r="F90" s="256"/>
      <c r="G90" s="256"/>
      <c r="H90" s="256"/>
      <c r="I90" s="256"/>
      <c r="J90" s="783"/>
    </row>
    <row r="91" spans="1:10" ht="21" x14ac:dyDescent="0.35">
      <c r="A91" s="796"/>
      <c r="B91" s="233" t="s">
        <v>1827</v>
      </c>
      <c r="C91" s="797"/>
      <c r="D91" s="797"/>
      <c r="E91" s="256"/>
      <c r="F91" s="256"/>
      <c r="G91" s="256"/>
      <c r="H91" s="256"/>
      <c r="I91" s="256"/>
      <c r="J91" s="783"/>
    </row>
    <row r="92" spans="1:10" ht="21" x14ac:dyDescent="0.35">
      <c r="A92" s="798">
        <v>22</v>
      </c>
      <c r="B92" s="231" t="s">
        <v>1852</v>
      </c>
      <c r="C92" s="797">
        <f>SUM(C93:C95)</f>
        <v>0</v>
      </c>
      <c r="D92" s="797">
        <f>SUM(D93:D95)</f>
        <v>0</v>
      </c>
      <c r="E92" s="256"/>
      <c r="F92" s="256"/>
      <c r="G92" s="256"/>
      <c r="H92" s="256"/>
      <c r="I92" s="256"/>
      <c r="J92" s="783"/>
    </row>
    <row r="93" spans="1:10" ht="21" x14ac:dyDescent="0.35">
      <c r="A93" s="796"/>
      <c r="B93" s="233" t="s">
        <v>1827</v>
      </c>
      <c r="C93" s="797"/>
      <c r="D93" s="797"/>
      <c r="E93" s="256"/>
      <c r="F93" s="256"/>
      <c r="G93" s="256"/>
      <c r="H93" s="256"/>
      <c r="I93" s="256"/>
      <c r="J93" s="783"/>
    </row>
    <row r="94" spans="1:10" ht="21" x14ac:dyDescent="0.35">
      <c r="A94" s="796"/>
      <c r="B94" s="233" t="s">
        <v>1827</v>
      </c>
      <c r="C94" s="797"/>
      <c r="D94" s="797"/>
      <c r="E94" s="256"/>
      <c r="F94" s="256"/>
      <c r="G94" s="256"/>
      <c r="H94" s="256"/>
      <c r="I94" s="256"/>
      <c r="J94" s="783"/>
    </row>
    <row r="95" spans="1:10" ht="21" x14ac:dyDescent="0.35">
      <c r="A95" s="796"/>
      <c r="B95" s="233" t="s">
        <v>1827</v>
      </c>
      <c r="C95" s="797"/>
      <c r="D95" s="797"/>
      <c r="E95" s="256"/>
      <c r="F95" s="256"/>
      <c r="G95" s="256"/>
      <c r="H95" s="256"/>
      <c r="I95" s="256"/>
      <c r="J95" s="783"/>
    </row>
    <row r="96" spans="1:10" ht="21" x14ac:dyDescent="0.35">
      <c r="A96" s="798">
        <v>23</v>
      </c>
      <c r="B96" s="231" t="s">
        <v>1853</v>
      </c>
      <c r="C96" s="797">
        <f>SUM(C97:C99)</f>
        <v>0</v>
      </c>
      <c r="D96" s="797">
        <f>SUM(D97:D99)</f>
        <v>0</v>
      </c>
      <c r="E96" s="256"/>
      <c r="F96" s="256"/>
      <c r="G96" s="256"/>
      <c r="H96" s="256"/>
      <c r="I96" s="256"/>
      <c r="J96" s="783"/>
    </row>
    <row r="97" spans="1:10" ht="21" x14ac:dyDescent="0.35">
      <c r="A97" s="796"/>
      <c r="B97" s="233" t="s">
        <v>1827</v>
      </c>
      <c r="C97" s="797"/>
      <c r="D97" s="797"/>
      <c r="E97" s="256"/>
      <c r="F97" s="256"/>
      <c r="G97" s="256"/>
      <c r="H97" s="256"/>
      <c r="I97" s="256"/>
      <c r="J97" s="783"/>
    </row>
    <row r="98" spans="1:10" ht="21" x14ac:dyDescent="0.35">
      <c r="A98" s="796"/>
      <c r="B98" s="233" t="s">
        <v>1827</v>
      </c>
      <c r="C98" s="797"/>
      <c r="D98" s="797"/>
      <c r="E98" s="256"/>
      <c r="F98" s="256"/>
      <c r="G98" s="256"/>
      <c r="H98" s="256"/>
      <c r="I98" s="256"/>
      <c r="J98" s="783"/>
    </row>
    <row r="99" spans="1:10" ht="21" x14ac:dyDescent="0.35">
      <c r="A99" s="796"/>
      <c r="B99" s="233" t="s">
        <v>1827</v>
      </c>
      <c r="C99" s="797"/>
      <c r="D99" s="797"/>
      <c r="E99" s="256"/>
      <c r="F99" s="256"/>
      <c r="G99" s="256"/>
      <c r="H99" s="256"/>
      <c r="I99" s="256"/>
      <c r="J99" s="783"/>
    </row>
    <row r="100" spans="1:10" ht="21" x14ac:dyDescent="0.35">
      <c r="A100" s="798">
        <v>24</v>
      </c>
      <c r="B100" s="231" t="s">
        <v>1854</v>
      </c>
      <c r="C100" s="797">
        <f>SUM(C101:C103)</f>
        <v>0</v>
      </c>
      <c r="D100" s="797">
        <f>SUM(D101:D103)</f>
        <v>0</v>
      </c>
      <c r="E100" s="256"/>
      <c r="F100" s="256"/>
      <c r="G100" s="256"/>
      <c r="H100" s="256"/>
      <c r="I100" s="256"/>
      <c r="J100" s="783"/>
    </row>
    <row r="101" spans="1:10" ht="21" x14ac:dyDescent="0.35">
      <c r="A101" s="796"/>
      <c r="B101" s="233" t="s">
        <v>1827</v>
      </c>
      <c r="C101" s="797"/>
      <c r="D101" s="797"/>
      <c r="E101" s="256"/>
      <c r="F101" s="256"/>
      <c r="G101" s="256"/>
      <c r="H101" s="256"/>
      <c r="I101" s="256"/>
      <c r="J101" s="783"/>
    </row>
    <row r="102" spans="1:10" ht="21" x14ac:dyDescent="0.35">
      <c r="A102" s="796"/>
      <c r="B102" s="233" t="s">
        <v>1827</v>
      </c>
      <c r="C102" s="797"/>
      <c r="D102" s="797"/>
      <c r="E102" s="256"/>
      <c r="F102" s="256"/>
      <c r="G102" s="256"/>
      <c r="H102" s="256"/>
      <c r="I102" s="256"/>
      <c r="J102" s="783"/>
    </row>
    <row r="103" spans="1:10" ht="21" x14ac:dyDescent="0.35">
      <c r="A103" s="796"/>
      <c r="B103" s="233" t="s">
        <v>1827</v>
      </c>
      <c r="C103" s="797"/>
      <c r="D103" s="797"/>
      <c r="E103" s="256"/>
      <c r="F103" s="256"/>
      <c r="G103" s="256"/>
      <c r="H103" s="256"/>
      <c r="I103" s="256"/>
      <c r="J103" s="783"/>
    </row>
    <row r="104" spans="1:10" ht="21" x14ac:dyDescent="0.35">
      <c r="A104" s="798">
        <v>25</v>
      </c>
      <c r="B104" s="231" t="s">
        <v>1855</v>
      </c>
      <c r="C104" s="797">
        <f>SUM(C105:C107)</f>
        <v>0</v>
      </c>
      <c r="D104" s="797">
        <f>SUM(D105:D107)</f>
        <v>0</v>
      </c>
      <c r="E104" s="256"/>
      <c r="F104" s="256"/>
      <c r="G104" s="256"/>
      <c r="H104" s="256"/>
      <c r="I104" s="256"/>
      <c r="J104" s="783"/>
    </row>
    <row r="105" spans="1:10" ht="21" x14ac:dyDescent="0.35">
      <c r="A105" s="796"/>
      <c r="B105" s="233" t="s">
        <v>1827</v>
      </c>
      <c r="C105" s="797"/>
      <c r="D105" s="797"/>
      <c r="E105" s="256"/>
      <c r="F105" s="256"/>
      <c r="G105" s="256"/>
      <c r="H105" s="256"/>
      <c r="I105" s="256"/>
      <c r="J105" s="783"/>
    </row>
    <row r="106" spans="1:10" ht="21" x14ac:dyDescent="0.35">
      <c r="A106" s="796"/>
      <c r="B106" s="233" t="s">
        <v>1827</v>
      </c>
      <c r="C106" s="797"/>
      <c r="D106" s="797"/>
      <c r="E106" s="256"/>
      <c r="F106" s="256"/>
      <c r="G106" s="256"/>
      <c r="H106" s="256"/>
      <c r="I106" s="256"/>
      <c r="J106" s="783"/>
    </row>
    <row r="107" spans="1:10" ht="21" x14ac:dyDescent="0.35">
      <c r="A107" s="796"/>
      <c r="B107" s="233" t="s">
        <v>1827</v>
      </c>
      <c r="C107" s="797"/>
      <c r="D107" s="797"/>
      <c r="E107" s="256"/>
      <c r="F107" s="256"/>
      <c r="G107" s="256"/>
      <c r="H107" s="256"/>
      <c r="I107" s="256"/>
      <c r="J107" s="783"/>
    </row>
    <row r="108" spans="1:10" ht="21" x14ac:dyDescent="0.35">
      <c r="A108" s="798">
        <v>26</v>
      </c>
      <c r="B108" s="801" t="s">
        <v>1856</v>
      </c>
      <c r="C108" s="797">
        <f>SUM(C109:C111)</f>
        <v>0</v>
      </c>
      <c r="D108" s="797">
        <f>SUM(D109:D111)</f>
        <v>0</v>
      </c>
      <c r="E108" s="256"/>
      <c r="F108" s="256"/>
      <c r="G108" s="256"/>
      <c r="H108" s="256"/>
      <c r="I108" s="256"/>
      <c r="J108" s="783"/>
    </row>
    <row r="109" spans="1:10" ht="21" x14ac:dyDescent="0.35">
      <c r="A109" s="796"/>
      <c r="B109" s="233" t="s">
        <v>1827</v>
      </c>
      <c r="C109" s="797"/>
      <c r="D109" s="797"/>
      <c r="E109" s="256"/>
      <c r="F109" s="256"/>
      <c r="G109" s="256"/>
      <c r="H109" s="256"/>
      <c r="I109" s="256"/>
      <c r="J109" s="783"/>
    </row>
    <row r="110" spans="1:10" ht="21" x14ac:dyDescent="0.35">
      <c r="A110" s="796"/>
      <c r="B110" s="233" t="s">
        <v>1827</v>
      </c>
      <c r="C110" s="797"/>
      <c r="D110" s="797"/>
      <c r="E110" s="256"/>
      <c r="F110" s="256"/>
      <c r="G110" s="256"/>
      <c r="H110" s="256"/>
      <c r="I110" s="256"/>
      <c r="J110" s="783"/>
    </row>
    <row r="111" spans="1:10" ht="21" x14ac:dyDescent="0.35">
      <c r="A111" s="796"/>
      <c r="B111" s="233" t="s">
        <v>1827</v>
      </c>
      <c r="C111" s="797"/>
      <c r="D111" s="797"/>
      <c r="E111" s="256"/>
      <c r="F111" s="256"/>
      <c r="G111" s="256"/>
      <c r="H111" s="256"/>
      <c r="I111" s="256"/>
      <c r="J111" s="783"/>
    </row>
    <row r="112" spans="1:10" ht="21" x14ac:dyDescent="0.35">
      <c r="A112" s="798">
        <v>27</v>
      </c>
      <c r="B112" s="801" t="s">
        <v>1857</v>
      </c>
      <c r="C112" s="797">
        <f>SUM(C113:C115)</f>
        <v>0</v>
      </c>
      <c r="D112" s="797">
        <f>SUM(D113:D115)</f>
        <v>0</v>
      </c>
      <c r="E112" s="256"/>
      <c r="F112" s="256"/>
      <c r="G112" s="256"/>
      <c r="H112" s="256"/>
      <c r="I112" s="256"/>
      <c r="J112" s="783"/>
    </row>
    <row r="113" spans="1:10" ht="21" x14ac:dyDescent="0.35">
      <c r="A113" s="796"/>
      <c r="B113" s="233" t="s">
        <v>1827</v>
      </c>
      <c r="C113" s="797"/>
      <c r="D113" s="797"/>
      <c r="E113" s="256"/>
      <c r="F113" s="256"/>
      <c r="G113" s="256"/>
      <c r="H113" s="256"/>
      <c r="I113" s="256"/>
      <c r="J113" s="783"/>
    </row>
    <row r="114" spans="1:10" ht="21" x14ac:dyDescent="0.35">
      <c r="A114" s="796"/>
      <c r="B114" s="233" t="s">
        <v>1827</v>
      </c>
      <c r="C114" s="797"/>
      <c r="D114" s="797"/>
      <c r="E114" s="256"/>
      <c r="F114" s="256"/>
      <c r="G114" s="256"/>
      <c r="H114" s="256"/>
      <c r="I114" s="256"/>
      <c r="J114" s="783"/>
    </row>
    <row r="115" spans="1:10" ht="21" x14ac:dyDescent="0.35">
      <c r="A115" s="802"/>
      <c r="B115" s="115" t="s">
        <v>1827</v>
      </c>
      <c r="C115" s="803"/>
      <c r="D115" s="803"/>
      <c r="E115" s="256"/>
      <c r="F115" s="256"/>
      <c r="G115" s="256"/>
      <c r="H115" s="256"/>
      <c r="I115" s="256"/>
      <c r="J115" s="783"/>
    </row>
    <row r="116" spans="1:10" ht="21" x14ac:dyDescent="0.35">
      <c r="A116" s="256"/>
      <c r="B116" s="256"/>
      <c r="C116" s="256"/>
      <c r="D116" s="256"/>
      <c r="E116" s="256"/>
      <c r="F116" s="256"/>
      <c r="G116" s="256"/>
      <c r="H116" s="256"/>
      <c r="I116" s="256"/>
      <c r="J116" s="783"/>
    </row>
    <row r="117" spans="1:10" ht="21" x14ac:dyDescent="0.35">
      <c r="A117" s="256"/>
      <c r="B117" s="256"/>
      <c r="C117" s="256"/>
      <c r="D117" s="256"/>
      <c r="E117" s="256"/>
      <c r="F117" s="256"/>
      <c r="G117" s="256"/>
      <c r="H117" s="256"/>
      <c r="I117" s="256"/>
      <c r="J117" s="783"/>
    </row>
    <row r="118" spans="1:10" ht="21" x14ac:dyDescent="0.35">
      <c r="A118" s="256"/>
      <c r="B118" s="256"/>
      <c r="C118" s="256"/>
      <c r="D118" s="256"/>
      <c r="E118" s="256"/>
      <c r="F118" s="256"/>
      <c r="G118" s="256"/>
      <c r="H118" s="256"/>
      <c r="I118" s="256"/>
      <c r="J118" s="783"/>
    </row>
    <row r="119" spans="1:10" ht="21" x14ac:dyDescent="0.35">
      <c r="A119" s="256"/>
      <c r="B119" s="256"/>
      <c r="C119" s="256"/>
      <c r="D119" s="256"/>
      <c r="E119" s="256"/>
      <c r="F119" s="256"/>
      <c r="G119" s="256"/>
      <c r="H119" s="256"/>
      <c r="I119" s="256"/>
      <c r="J119" s="783"/>
    </row>
    <row r="120" spans="1:10" ht="19.5" x14ac:dyDescent="0.25">
      <c r="A120" s="783"/>
      <c r="B120" s="783"/>
      <c r="C120" s="783"/>
      <c r="D120" s="783"/>
      <c r="E120" s="783"/>
      <c r="F120" s="783"/>
      <c r="G120" s="783"/>
      <c r="H120" s="783"/>
      <c r="I120" s="783"/>
      <c r="J120" s="783"/>
    </row>
  </sheetData>
  <mergeCells count="3">
    <mergeCell ref="A1:D1"/>
    <mergeCell ref="F2:J5"/>
    <mergeCell ref="A6:B6"/>
  </mergeCells>
  <pageMargins left="0.73" right="0.2" top="0.83" bottom="0.21" header="0.82" footer="0.3"/>
  <pageSetup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view="pageBreakPreview" zoomScale="60" zoomScaleNormal="55" workbookViewId="0">
      <selection activeCell="A3" activeCellId="1" sqref="A2:E2 A3:E3"/>
    </sheetView>
  </sheetViews>
  <sheetFormatPr defaultRowHeight="21" x14ac:dyDescent="0.35"/>
  <cols>
    <col min="1" max="1" width="55.375" style="109" customWidth="1"/>
    <col min="2" max="2" width="15.375" style="108" customWidth="1"/>
    <col min="3" max="3" width="5.375" style="1" hidden="1" customWidth="1"/>
    <col min="4" max="4" width="56.875" customWidth="1"/>
    <col min="5" max="5" width="15.25" style="107" customWidth="1"/>
    <col min="6" max="216" width="9" style="1"/>
    <col min="217" max="217" width="83.875" style="1" customWidth="1"/>
    <col min="218" max="218" width="15.875" style="1" customWidth="1"/>
    <col min="219" max="219" width="9" style="1"/>
    <col min="220" max="236" width="0" style="1" hidden="1" customWidth="1"/>
    <col min="237" max="241" width="9" style="1"/>
    <col min="242" max="245" width="0" style="1" hidden="1" customWidth="1"/>
    <col min="246" max="472" width="9" style="1"/>
    <col min="473" max="473" width="83.875" style="1" customWidth="1"/>
    <col min="474" max="474" width="15.875" style="1" customWidth="1"/>
    <col min="475" max="475" width="9" style="1"/>
    <col min="476" max="492" width="0" style="1" hidden="1" customWidth="1"/>
    <col min="493" max="497" width="9" style="1"/>
    <col min="498" max="501" width="0" style="1" hidden="1" customWidth="1"/>
    <col min="502" max="728" width="9" style="1"/>
    <col min="729" max="729" width="83.875" style="1" customWidth="1"/>
    <col min="730" max="730" width="15.875" style="1" customWidth="1"/>
    <col min="731" max="731" width="9" style="1"/>
    <col min="732" max="748" width="0" style="1" hidden="1" customWidth="1"/>
    <col min="749" max="753" width="9" style="1"/>
    <col min="754" max="757" width="0" style="1" hidden="1" customWidth="1"/>
    <col min="758" max="984" width="9" style="1"/>
    <col min="985" max="985" width="83.875" style="1" customWidth="1"/>
    <col min="986" max="986" width="15.875" style="1" customWidth="1"/>
    <col min="987" max="987" width="9" style="1"/>
    <col min="988" max="1004" width="0" style="1" hidden="1" customWidth="1"/>
    <col min="1005" max="1009" width="9" style="1"/>
    <col min="1010" max="1013" width="0" style="1" hidden="1" customWidth="1"/>
    <col min="1014" max="1240" width="9" style="1"/>
    <col min="1241" max="1241" width="83.875" style="1" customWidth="1"/>
    <col min="1242" max="1242" width="15.875" style="1" customWidth="1"/>
    <col min="1243" max="1243" width="9" style="1"/>
    <col min="1244" max="1260" width="0" style="1" hidden="1" customWidth="1"/>
    <col min="1261" max="1265" width="9" style="1"/>
    <col min="1266" max="1269" width="0" style="1" hidden="1" customWidth="1"/>
    <col min="1270" max="1496" width="9" style="1"/>
    <col min="1497" max="1497" width="83.875" style="1" customWidth="1"/>
    <col min="1498" max="1498" width="15.875" style="1" customWidth="1"/>
    <col min="1499" max="1499" width="9" style="1"/>
    <col min="1500" max="1516" width="0" style="1" hidden="1" customWidth="1"/>
    <col min="1517" max="1521" width="9" style="1"/>
    <col min="1522" max="1525" width="0" style="1" hidden="1" customWidth="1"/>
    <col min="1526" max="1752" width="9" style="1"/>
    <col min="1753" max="1753" width="83.875" style="1" customWidth="1"/>
    <col min="1754" max="1754" width="15.875" style="1" customWidth="1"/>
    <col min="1755" max="1755" width="9" style="1"/>
    <col min="1756" max="1772" width="0" style="1" hidden="1" customWidth="1"/>
    <col min="1773" max="1777" width="9" style="1"/>
    <col min="1778" max="1781" width="0" style="1" hidden="1" customWidth="1"/>
    <col min="1782" max="2008" width="9" style="1"/>
    <col min="2009" max="2009" width="83.875" style="1" customWidth="1"/>
    <col min="2010" max="2010" width="15.875" style="1" customWidth="1"/>
    <col min="2011" max="2011" width="9" style="1"/>
    <col min="2012" max="2028" width="0" style="1" hidden="1" customWidth="1"/>
    <col min="2029" max="2033" width="9" style="1"/>
    <col min="2034" max="2037" width="0" style="1" hidden="1" customWidth="1"/>
    <col min="2038" max="2264" width="9" style="1"/>
    <col min="2265" max="2265" width="83.875" style="1" customWidth="1"/>
    <col min="2266" max="2266" width="15.875" style="1" customWidth="1"/>
    <col min="2267" max="2267" width="9" style="1"/>
    <col min="2268" max="2284" width="0" style="1" hidden="1" customWidth="1"/>
    <col min="2285" max="2289" width="9" style="1"/>
    <col min="2290" max="2293" width="0" style="1" hidden="1" customWidth="1"/>
    <col min="2294" max="2520" width="9" style="1"/>
    <col min="2521" max="2521" width="83.875" style="1" customWidth="1"/>
    <col min="2522" max="2522" width="15.875" style="1" customWidth="1"/>
    <col min="2523" max="2523" width="9" style="1"/>
    <col min="2524" max="2540" width="0" style="1" hidden="1" customWidth="1"/>
    <col min="2541" max="2545" width="9" style="1"/>
    <col min="2546" max="2549" width="0" style="1" hidden="1" customWidth="1"/>
    <col min="2550" max="2776" width="9" style="1"/>
    <col min="2777" max="2777" width="83.875" style="1" customWidth="1"/>
    <col min="2778" max="2778" width="15.875" style="1" customWidth="1"/>
    <col min="2779" max="2779" width="9" style="1"/>
    <col min="2780" max="2796" width="0" style="1" hidden="1" customWidth="1"/>
    <col min="2797" max="2801" width="9" style="1"/>
    <col min="2802" max="2805" width="0" style="1" hidden="1" customWidth="1"/>
    <col min="2806" max="3032" width="9" style="1"/>
    <col min="3033" max="3033" width="83.875" style="1" customWidth="1"/>
    <col min="3034" max="3034" width="15.875" style="1" customWidth="1"/>
    <col min="3035" max="3035" width="9" style="1"/>
    <col min="3036" max="3052" width="0" style="1" hidden="1" customWidth="1"/>
    <col min="3053" max="3057" width="9" style="1"/>
    <col min="3058" max="3061" width="0" style="1" hidden="1" customWidth="1"/>
    <col min="3062" max="3288" width="9" style="1"/>
    <col min="3289" max="3289" width="83.875" style="1" customWidth="1"/>
    <col min="3290" max="3290" width="15.875" style="1" customWidth="1"/>
    <col min="3291" max="3291" width="9" style="1"/>
    <col min="3292" max="3308" width="0" style="1" hidden="1" customWidth="1"/>
    <col min="3309" max="3313" width="9" style="1"/>
    <col min="3314" max="3317" width="0" style="1" hidden="1" customWidth="1"/>
    <col min="3318" max="3544" width="9" style="1"/>
    <col min="3545" max="3545" width="83.875" style="1" customWidth="1"/>
    <col min="3546" max="3546" width="15.875" style="1" customWidth="1"/>
    <col min="3547" max="3547" width="9" style="1"/>
    <col min="3548" max="3564" width="0" style="1" hidden="1" customWidth="1"/>
    <col min="3565" max="3569" width="9" style="1"/>
    <col min="3570" max="3573" width="0" style="1" hidden="1" customWidth="1"/>
    <col min="3574" max="3800" width="9" style="1"/>
    <col min="3801" max="3801" width="83.875" style="1" customWidth="1"/>
    <col min="3802" max="3802" width="15.875" style="1" customWidth="1"/>
    <col min="3803" max="3803" width="9" style="1"/>
    <col min="3804" max="3820" width="0" style="1" hidden="1" customWidth="1"/>
    <col min="3821" max="3825" width="9" style="1"/>
    <col min="3826" max="3829" width="0" style="1" hidden="1" customWidth="1"/>
    <col min="3830" max="4056" width="9" style="1"/>
    <col min="4057" max="4057" width="83.875" style="1" customWidth="1"/>
    <col min="4058" max="4058" width="15.875" style="1" customWidth="1"/>
    <col min="4059" max="4059" width="9" style="1"/>
    <col min="4060" max="4076" width="0" style="1" hidden="1" customWidth="1"/>
    <col min="4077" max="4081" width="9" style="1"/>
    <col min="4082" max="4085" width="0" style="1" hidden="1" customWidth="1"/>
    <col min="4086" max="4312" width="9" style="1"/>
    <col min="4313" max="4313" width="83.875" style="1" customWidth="1"/>
    <col min="4314" max="4314" width="15.875" style="1" customWidth="1"/>
    <col min="4315" max="4315" width="9" style="1"/>
    <col min="4316" max="4332" width="0" style="1" hidden="1" customWidth="1"/>
    <col min="4333" max="4337" width="9" style="1"/>
    <col min="4338" max="4341" width="0" style="1" hidden="1" customWidth="1"/>
    <col min="4342" max="4568" width="9" style="1"/>
    <col min="4569" max="4569" width="83.875" style="1" customWidth="1"/>
    <col min="4570" max="4570" width="15.875" style="1" customWidth="1"/>
    <col min="4571" max="4571" width="9" style="1"/>
    <col min="4572" max="4588" width="0" style="1" hidden="1" customWidth="1"/>
    <col min="4589" max="4593" width="9" style="1"/>
    <col min="4594" max="4597" width="0" style="1" hidden="1" customWidth="1"/>
    <col min="4598" max="4824" width="9" style="1"/>
    <col min="4825" max="4825" width="83.875" style="1" customWidth="1"/>
    <col min="4826" max="4826" width="15.875" style="1" customWidth="1"/>
    <col min="4827" max="4827" width="9" style="1"/>
    <col min="4828" max="4844" width="0" style="1" hidden="1" customWidth="1"/>
    <col min="4845" max="4849" width="9" style="1"/>
    <col min="4850" max="4853" width="0" style="1" hidden="1" customWidth="1"/>
    <col min="4854" max="5080" width="9" style="1"/>
    <col min="5081" max="5081" width="83.875" style="1" customWidth="1"/>
    <col min="5082" max="5082" width="15.875" style="1" customWidth="1"/>
    <col min="5083" max="5083" width="9" style="1"/>
    <col min="5084" max="5100" width="0" style="1" hidden="1" customWidth="1"/>
    <col min="5101" max="5105" width="9" style="1"/>
    <col min="5106" max="5109" width="0" style="1" hidden="1" customWidth="1"/>
    <col min="5110" max="5336" width="9" style="1"/>
    <col min="5337" max="5337" width="83.875" style="1" customWidth="1"/>
    <col min="5338" max="5338" width="15.875" style="1" customWidth="1"/>
    <col min="5339" max="5339" width="9" style="1"/>
    <col min="5340" max="5356" width="0" style="1" hidden="1" customWidth="1"/>
    <col min="5357" max="5361" width="9" style="1"/>
    <col min="5362" max="5365" width="0" style="1" hidden="1" customWidth="1"/>
    <col min="5366" max="5592" width="9" style="1"/>
    <col min="5593" max="5593" width="83.875" style="1" customWidth="1"/>
    <col min="5594" max="5594" width="15.875" style="1" customWidth="1"/>
    <col min="5595" max="5595" width="9" style="1"/>
    <col min="5596" max="5612" width="0" style="1" hidden="1" customWidth="1"/>
    <col min="5613" max="5617" width="9" style="1"/>
    <col min="5618" max="5621" width="0" style="1" hidden="1" customWidth="1"/>
    <col min="5622" max="5848" width="9" style="1"/>
    <col min="5849" max="5849" width="83.875" style="1" customWidth="1"/>
    <col min="5850" max="5850" width="15.875" style="1" customWidth="1"/>
    <col min="5851" max="5851" width="9" style="1"/>
    <col min="5852" max="5868" width="0" style="1" hidden="1" customWidth="1"/>
    <col min="5869" max="5873" width="9" style="1"/>
    <col min="5874" max="5877" width="0" style="1" hidden="1" customWidth="1"/>
    <col min="5878" max="6104" width="9" style="1"/>
    <col min="6105" max="6105" width="83.875" style="1" customWidth="1"/>
    <col min="6106" max="6106" width="15.875" style="1" customWidth="1"/>
    <col min="6107" max="6107" width="9" style="1"/>
    <col min="6108" max="6124" width="0" style="1" hidden="1" customWidth="1"/>
    <col min="6125" max="6129" width="9" style="1"/>
    <col min="6130" max="6133" width="0" style="1" hidden="1" customWidth="1"/>
    <col min="6134" max="6360" width="9" style="1"/>
    <col min="6361" max="6361" width="83.875" style="1" customWidth="1"/>
    <col min="6362" max="6362" width="15.875" style="1" customWidth="1"/>
    <col min="6363" max="6363" width="9" style="1"/>
    <col min="6364" max="6380" width="0" style="1" hidden="1" customWidth="1"/>
    <col min="6381" max="6385" width="9" style="1"/>
    <col min="6386" max="6389" width="0" style="1" hidden="1" customWidth="1"/>
    <col min="6390" max="6616" width="9" style="1"/>
    <col min="6617" max="6617" width="83.875" style="1" customWidth="1"/>
    <col min="6618" max="6618" width="15.875" style="1" customWidth="1"/>
    <col min="6619" max="6619" width="9" style="1"/>
    <col min="6620" max="6636" width="0" style="1" hidden="1" customWidth="1"/>
    <col min="6637" max="6641" width="9" style="1"/>
    <col min="6642" max="6645" width="0" style="1" hidden="1" customWidth="1"/>
    <col min="6646" max="6872" width="9" style="1"/>
    <col min="6873" max="6873" width="83.875" style="1" customWidth="1"/>
    <col min="6874" max="6874" width="15.875" style="1" customWidth="1"/>
    <col min="6875" max="6875" width="9" style="1"/>
    <col min="6876" max="6892" width="0" style="1" hidden="1" customWidth="1"/>
    <col min="6893" max="6897" width="9" style="1"/>
    <col min="6898" max="6901" width="0" style="1" hidden="1" customWidth="1"/>
    <col min="6902" max="7128" width="9" style="1"/>
    <col min="7129" max="7129" width="83.875" style="1" customWidth="1"/>
    <col min="7130" max="7130" width="15.875" style="1" customWidth="1"/>
    <col min="7131" max="7131" width="9" style="1"/>
    <col min="7132" max="7148" width="0" style="1" hidden="1" customWidth="1"/>
    <col min="7149" max="7153" width="9" style="1"/>
    <col min="7154" max="7157" width="0" style="1" hidden="1" customWidth="1"/>
    <col min="7158" max="7384" width="9" style="1"/>
    <col min="7385" max="7385" width="83.875" style="1" customWidth="1"/>
    <col min="7386" max="7386" width="15.875" style="1" customWidth="1"/>
    <col min="7387" max="7387" width="9" style="1"/>
    <col min="7388" max="7404" width="0" style="1" hidden="1" customWidth="1"/>
    <col min="7405" max="7409" width="9" style="1"/>
    <col min="7410" max="7413" width="0" style="1" hidden="1" customWidth="1"/>
    <col min="7414" max="7640" width="9" style="1"/>
    <col min="7641" max="7641" width="83.875" style="1" customWidth="1"/>
    <col min="7642" max="7642" width="15.875" style="1" customWidth="1"/>
    <col min="7643" max="7643" width="9" style="1"/>
    <col min="7644" max="7660" width="0" style="1" hidden="1" customWidth="1"/>
    <col min="7661" max="7665" width="9" style="1"/>
    <col min="7666" max="7669" width="0" style="1" hidden="1" customWidth="1"/>
    <col min="7670" max="7896" width="9" style="1"/>
    <col min="7897" max="7897" width="83.875" style="1" customWidth="1"/>
    <col min="7898" max="7898" width="15.875" style="1" customWidth="1"/>
    <col min="7899" max="7899" width="9" style="1"/>
    <col min="7900" max="7916" width="0" style="1" hidden="1" customWidth="1"/>
    <col min="7917" max="7921" width="9" style="1"/>
    <col min="7922" max="7925" width="0" style="1" hidden="1" customWidth="1"/>
    <col min="7926" max="8152" width="9" style="1"/>
    <col min="8153" max="8153" width="83.875" style="1" customWidth="1"/>
    <col min="8154" max="8154" width="15.875" style="1" customWidth="1"/>
    <col min="8155" max="8155" width="9" style="1"/>
    <col min="8156" max="8172" width="0" style="1" hidden="1" customWidth="1"/>
    <col min="8173" max="8177" width="9" style="1"/>
    <col min="8178" max="8181" width="0" style="1" hidden="1" customWidth="1"/>
    <col min="8182" max="8408" width="9" style="1"/>
    <col min="8409" max="8409" width="83.875" style="1" customWidth="1"/>
    <col min="8410" max="8410" width="15.875" style="1" customWidth="1"/>
    <col min="8411" max="8411" width="9" style="1"/>
    <col min="8412" max="8428" width="0" style="1" hidden="1" customWidth="1"/>
    <col min="8429" max="8433" width="9" style="1"/>
    <col min="8434" max="8437" width="0" style="1" hidden="1" customWidth="1"/>
    <col min="8438" max="8664" width="9" style="1"/>
    <col min="8665" max="8665" width="83.875" style="1" customWidth="1"/>
    <col min="8666" max="8666" width="15.875" style="1" customWidth="1"/>
    <col min="8667" max="8667" width="9" style="1"/>
    <col min="8668" max="8684" width="0" style="1" hidden="1" customWidth="1"/>
    <col min="8685" max="8689" width="9" style="1"/>
    <col min="8690" max="8693" width="0" style="1" hidden="1" customWidth="1"/>
    <col min="8694" max="8920" width="9" style="1"/>
    <col min="8921" max="8921" width="83.875" style="1" customWidth="1"/>
    <col min="8922" max="8922" width="15.875" style="1" customWidth="1"/>
    <col min="8923" max="8923" width="9" style="1"/>
    <col min="8924" max="8940" width="0" style="1" hidden="1" customWidth="1"/>
    <col min="8941" max="8945" width="9" style="1"/>
    <col min="8946" max="8949" width="0" style="1" hidden="1" customWidth="1"/>
    <col min="8950" max="9176" width="9" style="1"/>
    <col min="9177" max="9177" width="83.875" style="1" customWidth="1"/>
    <col min="9178" max="9178" width="15.875" style="1" customWidth="1"/>
    <col min="9179" max="9179" width="9" style="1"/>
    <col min="9180" max="9196" width="0" style="1" hidden="1" customWidth="1"/>
    <col min="9197" max="9201" width="9" style="1"/>
    <col min="9202" max="9205" width="0" style="1" hidden="1" customWidth="1"/>
    <col min="9206" max="9432" width="9" style="1"/>
    <col min="9433" max="9433" width="83.875" style="1" customWidth="1"/>
    <col min="9434" max="9434" width="15.875" style="1" customWidth="1"/>
    <col min="9435" max="9435" width="9" style="1"/>
    <col min="9436" max="9452" width="0" style="1" hidden="1" customWidth="1"/>
    <col min="9453" max="9457" width="9" style="1"/>
    <col min="9458" max="9461" width="0" style="1" hidden="1" customWidth="1"/>
    <col min="9462" max="9688" width="9" style="1"/>
    <col min="9689" max="9689" width="83.875" style="1" customWidth="1"/>
    <col min="9690" max="9690" width="15.875" style="1" customWidth="1"/>
    <col min="9691" max="9691" width="9" style="1"/>
    <col min="9692" max="9708" width="0" style="1" hidden="1" customWidth="1"/>
    <col min="9709" max="9713" width="9" style="1"/>
    <col min="9714" max="9717" width="0" style="1" hidden="1" customWidth="1"/>
    <col min="9718" max="9944" width="9" style="1"/>
    <col min="9945" max="9945" width="83.875" style="1" customWidth="1"/>
    <col min="9946" max="9946" width="15.875" style="1" customWidth="1"/>
    <col min="9947" max="9947" width="9" style="1"/>
    <col min="9948" max="9964" width="0" style="1" hidden="1" customWidth="1"/>
    <col min="9965" max="9969" width="9" style="1"/>
    <col min="9970" max="9973" width="0" style="1" hidden="1" customWidth="1"/>
    <col min="9974" max="10200" width="9" style="1"/>
    <col min="10201" max="10201" width="83.875" style="1" customWidth="1"/>
    <col min="10202" max="10202" width="15.875" style="1" customWidth="1"/>
    <col min="10203" max="10203" width="9" style="1"/>
    <col min="10204" max="10220" width="0" style="1" hidden="1" customWidth="1"/>
    <col min="10221" max="10225" width="9" style="1"/>
    <col min="10226" max="10229" width="0" style="1" hidden="1" customWidth="1"/>
    <col min="10230" max="10456" width="9" style="1"/>
    <col min="10457" max="10457" width="83.875" style="1" customWidth="1"/>
    <col min="10458" max="10458" width="15.875" style="1" customWidth="1"/>
    <col min="10459" max="10459" width="9" style="1"/>
    <col min="10460" max="10476" width="0" style="1" hidden="1" customWidth="1"/>
    <col min="10477" max="10481" width="9" style="1"/>
    <col min="10482" max="10485" width="0" style="1" hidden="1" customWidth="1"/>
    <col min="10486" max="10712" width="9" style="1"/>
    <col min="10713" max="10713" width="83.875" style="1" customWidth="1"/>
    <col min="10714" max="10714" width="15.875" style="1" customWidth="1"/>
    <col min="10715" max="10715" width="9" style="1"/>
    <col min="10716" max="10732" width="0" style="1" hidden="1" customWidth="1"/>
    <col min="10733" max="10737" width="9" style="1"/>
    <col min="10738" max="10741" width="0" style="1" hidden="1" customWidth="1"/>
    <col min="10742" max="10968" width="9" style="1"/>
    <col min="10969" max="10969" width="83.875" style="1" customWidth="1"/>
    <col min="10970" max="10970" width="15.875" style="1" customWidth="1"/>
    <col min="10971" max="10971" width="9" style="1"/>
    <col min="10972" max="10988" width="0" style="1" hidden="1" customWidth="1"/>
    <col min="10989" max="10993" width="9" style="1"/>
    <col min="10994" max="10997" width="0" style="1" hidden="1" customWidth="1"/>
    <col min="10998" max="11224" width="9" style="1"/>
    <col min="11225" max="11225" width="83.875" style="1" customWidth="1"/>
    <col min="11226" max="11226" width="15.875" style="1" customWidth="1"/>
    <col min="11227" max="11227" width="9" style="1"/>
    <col min="11228" max="11244" width="0" style="1" hidden="1" customWidth="1"/>
    <col min="11245" max="11249" width="9" style="1"/>
    <col min="11250" max="11253" width="0" style="1" hidden="1" customWidth="1"/>
    <col min="11254" max="11480" width="9" style="1"/>
    <col min="11481" max="11481" width="83.875" style="1" customWidth="1"/>
    <col min="11482" max="11482" width="15.875" style="1" customWidth="1"/>
    <col min="11483" max="11483" width="9" style="1"/>
    <col min="11484" max="11500" width="0" style="1" hidden="1" customWidth="1"/>
    <col min="11501" max="11505" width="9" style="1"/>
    <col min="11506" max="11509" width="0" style="1" hidden="1" customWidth="1"/>
    <col min="11510" max="11736" width="9" style="1"/>
    <col min="11737" max="11737" width="83.875" style="1" customWidth="1"/>
    <col min="11738" max="11738" width="15.875" style="1" customWidth="1"/>
    <col min="11739" max="11739" width="9" style="1"/>
    <col min="11740" max="11756" width="0" style="1" hidden="1" customWidth="1"/>
    <col min="11757" max="11761" width="9" style="1"/>
    <col min="11762" max="11765" width="0" style="1" hidden="1" customWidth="1"/>
    <col min="11766" max="11992" width="9" style="1"/>
    <col min="11993" max="11993" width="83.875" style="1" customWidth="1"/>
    <col min="11994" max="11994" width="15.875" style="1" customWidth="1"/>
    <col min="11995" max="11995" width="9" style="1"/>
    <col min="11996" max="12012" width="0" style="1" hidden="1" customWidth="1"/>
    <col min="12013" max="12017" width="9" style="1"/>
    <col min="12018" max="12021" width="0" style="1" hidden="1" customWidth="1"/>
    <col min="12022" max="12248" width="9" style="1"/>
    <col min="12249" max="12249" width="83.875" style="1" customWidth="1"/>
    <col min="12250" max="12250" width="15.875" style="1" customWidth="1"/>
    <col min="12251" max="12251" width="9" style="1"/>
    <col min="12252" max="12268" width="0" style="1" hidden="1" customWidth="1"/>
    <col min="12269" max="12273" width="9" style="1"/>
    <col min="12274" max="12277" width="0" style="1" hidden="1" customWidth="1"/>
    <col min="12278" max="12504" width="9" style="1"/>
    <col min="12505" max="12505" width="83.875" style="1" customWidth="1"/>
    <col min="12506" max="12506" width="15.875" style="1" customWidth="1"/>
    <col min="12507" max="12507" width="9" style="1"/>
    <col min="12508" max="12524" width="0" style="1" hidden="1" customWidth="1"/>
    <col min="12525" max="12529" width="9" style="1"/>
    <col min="12530" max="12533" width="0" style="1" hidden="1" customWidth="1"/>
    <col min="12534" max="12760" width="9" style="1"/>
    <col min="12761" max="12761" width="83.875" style="1" customWidth="1"/>
    <col min="12762" max="12762" width="15.875" style="1" customWidth="1"/>
    <col min="12763" max="12763" width="9" style="1"/>
    <col min="12764" max="12780" width="0" style="1" hidden="1" customWidth="1"/>
    <col min="12781" max="12785" width="9" style="1"/>
    <col min="12786" max="12789" width="0" style="1" hidden="1" customWidth="1"/>
    <col min="12790" max="13016" width="9" style="1"/>
    <col min="13017" max="13017" width="83.875" style="1" customWidth="1"/>
    <col min="13018" max="13018" width="15.875" style="1" customWidth="1"/>
    <col min="13019" max="13019" width="9" style="1"/>
    <col min="13020" max="13036" width="0" style="1" hidden="1" customWidth="1"/>
    <col min="13037" max="13041" width="9" style="1"/>
    <col min="13042" max="13045" width="0" style="1" hidden="1" customWidth="1"/>
    <col min="13046" max="13272" width="9" style="1"/>
    <col min="13273" max="13273" width="83.875" style="1" customWidth="1"/>
    <col min="13274" max="13274" width="15.875" style="1" customWidth="1"/>
    <col min="13275" max="13275" width="9" style="1"/>
    <col min="13276" max="13292" width="0" style="1" hidden="1" customWidth="1"/>
    <col min="13293" max="13297" width="9" style="1"/>
    <col min="13298" max="13301" width="0" style="1" hidden="1" customWidth="1"/>
    <col min="13302" max="13528" width="9" style="1"/>
    <col min="13529" max="13529" width="83.875" style="1" customWidth="1"/>
    <col min="13530" max="13530" width="15.875" style="1" customWidth="1"/>
    <col min="13531" max="13531" width="9" style="1"/>
    <col min="13532" max="13548" width="0" style="1" hidden="1" customWidth="1"/>
    <col min="13549" max="13553" width="9" style="1"/>
    <col min="13554" max="13557" width="0" style="1" hidden="1" customWidth="1"/>
    <col min="13558" max="13784" width="9" style="1"/>
    <col min="13785" max="13785" width="83.875" style="1" customWidth="1"/>
    <col min="13786" max="13786" width="15.875" style="1" customWidth="1"/>
    <col min="13787" max="13787" width="9" style="1"/>
    <col min="13788" max="13804" width="0" style="1" hidden="1" customWidth="1"/>
    <col min="13805" max="13809" width="9" style="1"/>
    <col min="13810" max="13813" width="0" style="1" hidden="1" customWidth="1"/>
    <col min="13814" max="14040" width="9" style="1"/>
    <col min="14041" max="14041" width="83.875" style="1" customWidth="1"/>
    <col min="14042" max="14042" width="15.875" style="1" customWidth="1"/>
    <col min="14043" max="14043" width="9" style="1"/>
    <col min="14044" max="14060" width="0" style="1" hidden="1" customWidth="1"/>
    <col min="14061" max="14065" width="9" style="1"/>
    <col min="14066" max="14069" width="0" style="1" hidden="1" customWidth="1"/>
    <col min="14070" max="14296" width="9" style="1"/>
    <col min="14297" max="14297" width="83.875" style="1" customWidth="1"/>
    <col min="14298" max="14298" width="15.875" style="1" customWidth="1"/>
    <col min="14299" max="14299" width="9" style="1"/>
    <col min="14300" max="14316" width="0" style="1" hidden="1" customWidth="1"/>
    <col min="14317" max="14321" width="9" style="1"/>
    <col min="14322" max="14325" width="0" style="1" hidden="1" customWidth="1"/>
    <col min="14326" max="14552" width="9" style="1"/>
    <col min="14553" max="14553" width="83.875" style="1" customWidth="1"/>
    <col min="14554" max="14554" width="15.875" style="1" customWidth="1"/>
    <col min="14555" max="14555" width="9" style="1"/>
    <col min="14556" max="14572" width="0" style="1" hidden="1" customWidth="1"/>
    <col min="14573" max="14577" width="9" style="1"/>
    <col min="14578" max="14581" width="0" style="1" hidden="1" customWidth="1"/>
    <col min="14582" max="14808" width="9" style="1"/>
    <col min="14809" max="14809" width="83.875" style="1" customWidth="1"/>
    <col min="14810" max="14810" width="15.875" style="1" customWidth="1"/>
    <col min="14811" max="14811" width="9" style="1"/>
    <col min="14812" max="14828" width="0" style="1" hidden="1" customWidth="1"/>
    <col min="14829" max="14833" width="9" style="1"/>
    <col min="14834" max="14837" width="0" style="1" hidden="1" customWidth="1"/>
    <col min="14838" max="15064" width="9" style="1"/>
    <col min="15065" max="15065" width="83.875" style="1" customWidth="1"/>
    <col min="15066" max="15066" width="15.875" style="1" customWidth="1"/>
    <col min="15067" max="15067" width="9" style="1"/>
    <col min="15068" max="15084" width="0" style="1" hidden="1" customWidth="1"/>
    <col min="15085" max="15089" width="9" style="1"/>
    <col min="15090" max="15093" width="0" style="1" hidden="1" customWidth="1"/>
    <col min="15094" max="15320" width="9" style="1"/>
    <col min="15321" max="15321" width="83.875" style="1" customWidth="1"/>
    <col min="15322" max="15322" width="15.875" style="1" customWidth="1"/>
    <col min="15323" max="15323" width="9" style="1"/>
    <col min="15324" max="15340" width="0" style="1" hidden="1" customWidth="1"/>
    <col min="15341" max="15345" width="9" style="1"/>
    <col min="15346" max="15349" width="0" style="1" hidden="1" customWidth="1"/>
    <col min="15350" max="15576" width="9" style="1"/>
    <col min="15577" max="15577" width="83.875" style="1" customWidth="1"/>
    <col min="15578" max="15578" width="15.875" style="1" customWidth="1"/>
    <col min="15579" max="15579" width="9" style="1"/>
    <col min="15580" max="15596" width="0" style="1" hidden="1" customWidth="1"/>
    <col min="15597" max="15601" width="9" style="1"/>
    <col min="15602" max="15605" width="0" style="1" hidden="1" customWidth="1"/>
    <col min="15606" max="15832" width="9" style="1"/>
    <col min="15833" max="15833" width="83.875" style="1" customWidth="1"/>
    <col min="15834" max="15834" width="15.875" style="1" customWidth="1"/>
    <col min="15835" max="15835" width="9" style="1"/>
    <col min="15836" max="15852" width="0" style="1" hidden="1" customWidth="1"/>
    <col min="15853" max="15857" width="9" style="1"/>
    <col min="15858" max="15861" width="0" style="1" hidden="1" customWidth="1"/>
    <col min="15862" max="16088" width="9" style="1"/>
    <col min="16089" max="16089" width="83.875" style="1" customWidth="1"/>
    <col min="16090" max="16090" width="15.875" style="1" customWidth="1"/>
    <col min="16091" max="16091" width="9" style="1"/>
    <col min="16092" max="16108" width="0" style="1" hidden="1" customWidth="1"/>
    <col min="16109" max="16113" width="9" style="1"/>
    <col min="16114" max="16117" width="0" style="1" hidden="1" customWidth="1"/>
    <col min="16118" max="16384" width="9" style="1"/>
  </cols>
  <sheetData>
    <row r="2" spans="1:5" ht="36" x14ac:dyDescent="0.35">
      <c r="A2" s="775" t="s">
        <v>195</v>
      </c>
      <c r="B2" s="775"/>
      <c r="C2" s="775"/>
      <c r="D2" s="775"/>
      <c r="E2" s="775"/>
    </row>
    <row r="3" spans="1:5" ht="36" x14ac:dyDescent="0.35">
      <c r="A3" s="776" t="s">
        <v>437</v>
      </c>
      <c r="B3" s="776"/>
      <c r="C3" s="776"/>
      <c r="D3" s="776"/>
      <c r="E3" s="776"/>
    </row>
    <row r="4" spans="1:5" ht="36" customHeight="1" x14ac:dyDescent="0.35">
      <c r="A4" s="769" t="s">
        <v>43</v>
      </c>
      <c r="B4" s="770"/>
      <c r="C4" s="770"/>
      <c r="D4" s="770"/>
      <c r="E4" s="771"/>
    </row>
    <row r="5" spans="1:5" ht="81.599999999999994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</row>
    <row r="6" spans="1:5" s="135" customFormat="1" ht="36" x14ac:dyDescent="0.35">
      <c r="A6" s="33" t="s">
        <v>41</v>
      </c>
      <c r="B6" s="35">
        <f>+B20</f>
        <v>4971.2685000000001</v>
      </c>
      <c r="C6" s="136"/>
      <c r="D6" s="33" t="s">
        <v>41</v>
      </c>
      <c r="E6" s="139">
        <f>+E7+E9+E15+E21+E23+E27+E29+E33+E46</f>
        <v>4971.2685000000001</v>
      </c>
    </row>
    <row r="7" spans="1:5" ht="22.5" customHeight="1" x14ac:dyDescent="0.35">
      <c r="A7" s="653" t="s">
        <v>438</v>
      </c>
      <c r="B7" s="160"/>
      <c r="C7" s="132"/>
      <c r="D7" s="104" t="s">
        <v>6</v>
      </c>
      <c r="E7" s="161">
        <f>+E8</f>
        <v>8.5050000000000008</v>
      </c>
    </row>
    <row r="8" spans="1:5" ht="22.5" customHeight="1" x14ac:dyDescent="0.35">
      <c r="A8" s="30" t="s">
        <v>1574</v>
      </c>
      <c r="B8" s="162"/>
      <c r="C8" s="127"/>
      <c r="D8" s="106" t="s">
        <v>230</v>
      </c>
      <c r="E8" s="163">
        <v>8.5050000000000008</v>
      </c>
    </row>
    <row r="9" spans="1:5" ht="22.5" customHeight="1" x14ac:dyDescent="0.35">
      <c r="A9" s="30" t="s">
        <v>439</v>
      </c>
      <c r="B9" s="164"/>
      <c r="C9" s="127"/>
      <c r="D9" s="105" t="s">
        <v>44</v>
      </c>
      <c r="E9" s="165">
        <f>+E10+E11+E12+E13+E14</f>
        <v>127.24430000000001</v>
      </c>
    </row>
    <row r="10" spans="1:5" ht="22.5" customHeight="1" x14ac:dyDescent="0.35">
      <c r="A10" s="30" t="s">
        <v>440</v>
      </c>
      <c r="B10" s="162"/>
      <c r="C10" s="127"/>
      <c r="D10" s="647" t="s">
        <v>252</v>
      </c>
      <c r="E10" s="210">
        <v>9.9600000000000009</v>
      </c>
    </row>
    <row r="11" spans="1:5" ht="22.5" customHeight="1" x14ac:dyDescent="0.35">
      <c r="A11" s="30" t="s">
        <v>442</v>
      </c>
      <c r="B11" s="162"/>
      <c r="C11" s="127"/>
      <c r="D11" s="647" t="s">
        <v>254</v>
      </c>
      <c r="E11" s="210">
        <v>14.9819</v>
      </c>
    </row>
    <row r="12" spans="1:5" ht="22.5" customHeight="1" x14ac:dyDescent="0.35">
      <c r="A12" s="30" t="s">
        <v>444</v>
      </c>
      <c r="B12" s="162"/>
      <c r="C12" s="127"/>
      <c r="D12" s="647" t="s">
        <v>259</v>
      </c>
      <c r="E12" s="210">
        <v>80.346000000000004</v>
      </c>
    </row>
    <row r="13" spans="1:5" ht="22.5" customHeight="1" x14ac:dyDescent="0.35">
      <c r="A13" s="30" t="s">
        <v>1573</v>
      </c>
      <c r="B13" s="164"/>
      <c r="C13" s="127"/>
      <c r="D13" s="647" t="s">
        <v>261</v>
      </c>
      <c r="E13" s="210">
        <v>5.87</v>
      </c>
    </row>
    <row r="14" spans="1:5" ht="22.5" customHeight="1" x14ac:dyDescent="0.35">
      <c r="A14" s="211" t="s">
        <v>447</v>
      </c>
      <c r="B14" s="212"/>
      <c r="C14" s="127"/>
      <c r="D14" s="647" t="s">
        <v>1180</v>
      </c>
      <c r="E14" s="210">
        <v>16.086400000000001</v>
      </c>
    </row>
    <row r="15" spans="1:5" s="109" customFormat="1" ht="22.5" customHeight="1" x14ac:dyDescent="0.2">
      <c r="A15" s="30" t="s">
        <v>448</v>
      </c>
      <c r="B15" s="169"/>
      <c r="C15" s="123"/>
      <c r="D15" s="645" t="s">
        <v>449</v>
      </c>
      <c r="E15" s="213">
        <f>+E16+E17+E18+E19+E20</f>
        <v>3644.2619999999997</v>
      </c>
    </row>
    <row r="16" spans="1:5" s="109" customFormat="1" ht="22.5" customHeight="1" x14ac:dyDescent="0.2">
      <c r="A16" s="214" t="s">
        <v>450</v>
      </c>
      <c r="B16" s="169"/>
      <c r="C16" s="123"/>
      <c r="D16" s="106" t="s">
        <v>1536</v>
      </c>
      <c r="E16" s="215">
        <v>2000</v>
      </c>
    </row>
    <row r="17" spans="1:5" ht="22.5" customHeight="1" x14ac:dyDescent="0.35">
      <c r="A17" s="30" t="s">
        <v>451</v>
      </c>
      <c r="B17" s="164"/>
      <c r="C17" s="127"/>
      <c r="D17" s="647" t="s">
        <v>1537</v>
      </c>
      <c r="E17" s="210">
        <v>95.542500000000004</v>
      </c>
    </row>
    <row r="18" spans="1:5" ht="22.5" customHeight="1" x14ac:dyDescent="0.35">
      <c r="A18" s="30" t="s">
        <v>452</v>
      </c>
      <c r="B18" s="162"/>
      <c r="C18" s="127"/>
      <c r="D18" s="647" t="s">
        <v>1538</v>
      </c>
      <c r="E18" s="210">
        <v>35.984000000000002</v>
      </c>
    </row>
    <row r="19" spans="1:5" ht="22.5" customHeight="1" x14ac:dyDescent="0.35">
      <c r="A19" s="30" t="s">
        <v>453</v>
      </c>
      <c r="B19" s="164"/>
      <c r="C19" s="127"/>
      <c r="D19" s="647" t="s">
        <v>1539</v>
      </c>
      <c r="E19" s="210">
        <v>282.12279999999998</v>
      </c>
    </row>
    <row r="20" spans="1:5" ht="22.5" customHeight="1" x14ac:dyDescent="0.35">
      <c r="A20" s="168" t="s">
        <v>454</v>
      </c>
      <c r="B20" s="167">
        <v>4971.2685000000001</v>
      </c>
      <c r="C20" s="127"/>
      <c r="D20" s="647" t="s">
        <v>1540</v>
      </c>
      <c r="E20" s="210">
        <v>1230.6126999999999</v>
      </c>
    </row>
    <row r="21" spans="1:5" ht="22.5" customHeight="1" x14ac:dyDescent="0.35">
      <c r="A21" s="30" t="s">
        <v>455</v>
      </c>
      <c r="B21" s="164"/>
      <c r="C21" s="127"/>
      <c r="D21" s="646" t="s">
        <v>268</v>
      </c>
      <c r="E21" s="216">
        <v>33.695799999999998</v>
      </c>
    </row>
    <row r="22" spans="1:5" ht="22.5" customHeight="1" x14ac:dyDescent="0.35">
      <c r="A22" s="30" t="s">
        <v>1572</v>
      </c>
      <c r="B22" s="164">
        <v>4971.2685000000001</v>
      </c>
      <c r="C22" s="127"/>
      <c r="D22" s="647" t="s">
        <v>1194</v>
      </c>
      <c r="E22" s="210">
        <v>33.695799999999998</v>
      </c>
    </row>
    <row r="23" spans="1:5" ht="22.5" customHeight="1" x14ac:dyDescent="0.35">
      <c r="A23" s="30" t="s">
        <v>456</v>
      </c>
      <c r="B23" s="164"/>
      <c r="C23" s="127"/>
      <c r="D23" s="646" t="s">
        <v>16</v>
      </c>
      <c r="E23" s="216">
        <v>811.73509999999999</v>
      </c>
    </row>
    <row r="24" spans="1:5" s="15" customFormat="1" ht="22.5" customHeight="1" x14ac:dyDescent="0.35">
      <c r="A24" s="217" t="s">
        <v>457</v>
      </c>
      <c r="B24" s="164"/>
      <c r="C24" s="123" t="s">
        <v>0</v>
      </c>
      <c r="D24" s="647" t="s">
        <v>18</v>
      </c>
      <c r="E24" s="210">
        <v>221.85599999999999</v>
      </c>
    </row>
    <row r="25" spans="1:5" ht="22.5" customHeight="1" x14ac:dyDescent="0.35">
      <c r="A25" s="32" t="s">
        <v>459</v>
      </c>
      <c r="B25" s="169">
        <f>+B29+B30</f>
        <v>3019.0682000000002</v>
      </c>
      <c r="C25" s="116" t="s">
        <v>0</v>
      </c>
      <c r="D25" s="647" t="s">
        <v>276</v>
      </c>
      <c r="E25" s="210">
        <v>561.00260000000003</v>
      </c>
    </row>
    <row r="26" spans="1:5" s="2" customFormat="1" ht="22.5" customHeight="1" x14ac:dyDescent="0.35">
      <c r="A26" s="30" t="s">
        <v>461</v>
      </c>
      <c r="B26" s="164"/>
      <c r="C26" s="116" t="s">
        <v>0</v>
      </c>
      <c r="D26" s="647" t="s">
        <v>61</v>
      </c>
      <c r="E26" s="210">
        <v>28.8765</v>
      </c>
    </row>
    <row r="27" spans="1:5" ht="22.5" customHeight="1" x14ac:dyDescent="0.35">
      <c r="A27" s="211" t="s">
        <v>462</v>
      </c>
      <c r="B27" s="212"/>
      <c r="C27" s="116" t="s">
        <v>0</v>
      </c>
      <c r="D27" s="646" t="s">
        <v>19</v>
      </c>
      <c r="E27" s="216">
        <v>32.889000000000003</v>
      </c>
    </row>
    <row r="28" spans="1:5" s="2" customFormat="1" ht="22.5" customHeight="1" x14ac:dyDescent="0.35">
      <c r="A28" s="30" t="s">
        <v>1571</v>
      </c>
      <c r="B28" s="169"/>
      <c r="C28" s="116" t="s">
        <v>0</v>
      </c>
      <c r="D28" s="647" t="s">
        <v>578</v>
      </c>
      <c r="E28" s="210">
        <v>32.889000000000003</v>
      </c>
    </row>
    <row r="29" spans="1:5" ht="22.5" customHeight="1" x14ac:dyDescent="0.35">
      <c r="A29" s="30" t="s">
        <v>463</v>
      </c>
      <c r="B29" s="164">
        <v>2000</v>
      </c>
      <c r="C29" s="116" t="s">
        <v>0</v>
      </c>
      <c r="D29" s="646" t="s">
        <v>285</v>
      </c>
      <c r="E29" s="216">
        <v>107</v>
      </c>
    </row>
    <row r="30" spans="1:5" ht="22.5" customHeight="1" x14ac:dyDescent="0.35">
      <c r="A30" s="30" t="s">
        <v>1570</v>
      </c>
      <c r="B30" s="164">
        <v>1019.0682</v>
      </c>
      <c r="C30" s="123" t="s">
        <v>0</v>
      </c>
      <c r="D30" s="647" t="s">
        <v>286</v>
      </c>
      <c r="E30" s="210">
        <v>5</v>
      </c>
    </row>
    <row r="31" spans="1:5" ht="22.5" customHeight="1" x14ac:dyDescent="0.35">
      <c r="A31" s="30" t="s">
        <v>464</v>
      </c>
      <c r="B31" s="164"/>
      <c r="C31" s="116" t="s">
        <v>0</v>
      </c>
      <c r="D31" s="647" t="s">
        <v>289</v>
      </c>
      <c r="E31" s="210">
        <v>100</v>
      </c>
    </row>
    <row r="32" spans="1:5" ht="22.5" customHeight="1" x14ac:dyDescent="0.35">
      <c r="A32" s="30" t="s">
        <v>465</v>
      </c>
      <c r="B32" s="164"/>
      <c r="C32" s="116" t="s">
        <v>0</v>
      </c>
      <c r="D32" s="647" t="s">
        <v>1541</v>
      </c>
      <c r="E32" s="210">
        <v>2</v>
      </c>
    </row>
    <row r="33" spans="1:5" ht="22.5" customHeight="1" x14ac:dyDescent="0.35">
      <c r="A33" s="218" t="s">
        <v>466</v>
      </c>
      <c r="B33" s="219">
        <f>+B36+B40+B42</f>
        <v>1659.8586</v>
      </c>
      <c r="C33" s="220" t="s">
        <v>0</v>
      </c>
      <c r="D33" s="752" t="s">
        <v>26</v>
      </c>
      <c r="E33" s="753">
        <v>159.33690000000001</v>
      </c>
    </row>
    <row r="34" spans="1:5" ht="22.5" customHeight="1" x14ac:dyDescent="0.35">
      <c r="A34" s="30" t="s">
        <v>467</v>
      </c>
      <c r="B34" s="164"/>
      <c r="C34" s="116" t="s">
        <v>0</v>
      </c>
      <c r="D34" s="754" t="s">
        <v>197</v>
      </c>
      <c r="E34" s="755">
        <v>4.5999999999999996</v>
      </c>
    </row>
    <row r="35" spans="1:5" ht="22.5" customHeight="1" x14ac:dyDescent="0.35">
      <c r="A35" s="30" t="s">
        <v>468</v>
      </c>
      <c r="B35" s="164"/>
      <c r="C35" s="116" t="s">
        <v>0</v>
      </c>
      <c r="D35" s="754" t="s">
        <v>306</v>
      </c>
      <c r="E35" s="755">
        <v>6.0949999999999998</v>
      </c>
    </row>
    <row r="36" spans="1:5" ht="22.5" customHeight="1" x14ac:dyDescent="0.35">
      <c r="A36" s="30" t="s">
        <v>1569</v>
      </c>
      <c r="B36" s="164">
        <v>1058.2560000000001</v>
      </c>
      <c r="C36" s="123" t="s">
        <v>0</v>
      </c>
      <c r="D36" s="754" t="s">
        <v>404</v>
      </c>
      <c r="E36" s="755">
        <v>5.5</v>
      </c>
    </row>
    <row r="37" spans="1:5" ht="22.5" customHeight="1" x14ac:dyDescent="0.35">
      <c r="A37" s="122" t="s">
        <v>469</v>
      </c>
      <c r="B37" s="164"/>
      <c r="C37" s="116" t="s">
        <v>0</v>
      </c>
      <c r="D37" s="754" t="s">
        <v>1542</v>
      </c>
      <c r="E37" s="755">
        <v>9.0920000000000005</v>
      </c>
    </row>
    <row r="38" spans="1:5" ht="22.5" customHeight="1" x14ac:dyDescent="0.35">
      <c r="A38" s="211" t="s">
        <v>470</v>
      </c>
      <c r="B38" s="221"/>
      <c r="C38" s="116" t="s">
        <v>0</v>
      </c>
      <c r="D38" s="754" t="s">
        <v>1034</v>
      </c>
      <c r="E38" s="755">
        <v>1</v>
      </c>
    </row>
    <row r="39" spans="1:5" ht="22.5" customHeight="1" x14ac:dyDescent="0.35">
      <c r="A39" s="225" t="s">
        <v>471</v>
      </c>
      <c r="B39" s="539"/>
      <c r="C39" s="540" t="s">
        <v>0</v>
      </c>
      <c r="D39" s="756" t="s">
        <v>1041</v>
      </c>
      <c r="E39" s="757">
        <v>1</v>
      </c>
    </row>
    <row r="40" spans="1:5" ht="22.5" customHeight="1" x14ac:dyDescent="0.35">
      <c r="A40" s="30" t="s">
        <v>1568</v>
      </c>
      <c r="B40" s="164">
        <v>388.11770000000001</v>
      </c>
      <c r="C40" s="116" t="s">
        <v>0</v>
      </c>
      <c r="D40" s="754" t="s">
        <v>1543</v>
      </c>
      <c r="E40" s="755">
        <v>7.7862</v>
      </c>
    </row>
    <row r="41" spans="1:5" ht="22.5" customHeight="1" x14ac:dyDescent="0.35">
      <c r="A41" s="30" t="s">
        <v>472</v>
      </c>
      <c r="B41" s="164"/>
      <c r="C41" s="116" t="s">
        <v>0</v>
      </c>
      <c r="D41" s="754" t="s">
        <v>1049</v>
      </c>
      <c r="E41" s="755">
        <v>18.249199999999998</v>
      </c>
    </row>
    <row r="42" spans="1:5" ht="22.5" customHeight="1" x14ac:dyDescent="0.35">
      <c r="A42" s="30" t="s">
        <v>1567</v>
      </c>
      <c r="B42" s="164">
        <v>213.48490000000001</v>
      </c>
      <c r="C42" s="4"/>
      <c r="D42" s="754" t="s">
        <v>421</v>
      </c>
      <c r="E42" s="755">
        <v>16.399999999999999</v>
      </c>
    </row>
    <row r="43" spans="1:5" ht="22.5" customHeight="1" x14ac:dyDescent="0.35">
      <c r="A43" s="30" t="s">
        <v>473</v>
      </c>
      <c r="B43" s="164"/>
      <c r="C43" s="4"/>
      <c r="D43" s="754" t="s">
        <v>1544</v>
      </c>
      <c r="E43" s="755">
        <v>1</v>
      </c>
    </row>
    <row r="44" spans="1:5" ht="22.5" customHeight="1" x14ac:dyDescent="0.35">
      <c r="A44" s="30" t="s">
        <v>474</v>
      </c>
      <c r="B44" s="164"/>
      <c r="C44" s="4"/>
      <c r="D44" s="754" t="s">
        <v>1052</v>
      </c>
      <c r="E44" s="755">
        <v>83.314499999999995</v>
      </c>
    </row>
    <row r="45" spans="1:5" ht="22.5" customHeight="1" x14ac:dyDescent="0.35">
      <c r="A45" s="32" t="s">
        <v>475</v>
      </c>
      <c r="B45" s="169">
        <f>+B48</f>
        <v>126.9742</v>
      </c>
      <c r="C45" s="4"/>
      <c r="D45" s="754" t="s">
        <v>973</v>
      </c>
      <c r="E45" s="755">
        <v>5.3</v>
      </c>
    </row>
    <row r="46" spans="1:5" ht="22.5" customHeight="1" x14ac:dyDescent="0.35">
      <c r="A46" s="30" t="s">
        <v>476</v>
      </c>
      <c r="B46" s="164"/>
      <c r="C46" s="4"/>
      <c r="D46" s="646" t="s">
        <v>31</v>
      </c>
      <c r="E46" s="216">
        <v>46.6004</v>
      </c>
    </row>
    <row r="47" spans="1:5" ht="22.5" customHeight="1" x14ac:dyDescent="0.35">
      <c r="A47" s="30" t="s">
        <v>477</v>
      </c>
      <c r="B47" s="164"/>
      <c r="C47" s="4"/>
      <c r="D47" s="647" t="s">
        <v>1331</v>
      </c>
      <c r="E47" s="210">
        <v>46.6004</v>
      </c>
    </row>
    <row r="48" spans="1:5" ht="22.5" customHeight="1" x14ac:dyDescent="0.35">
      <c r="A48" s="30" t="s">
        <v>1566</v>
      </c>
      <c r="B48" s="164">
        <v>126.9742</v>
      </c>
      <c r="C48" s="4"/>
      <c r="D48" s="171"/>
      <c r="E48" s="170"/>
    </row>
    <row r="49" spans="1:5" ht="22.5" customHeight="1" x14ac:dyDescent="0.35">
      <c r="A49" s="225" t="s">
        <v>478</v>
      </c>
      <c r="B49" s="226"/>
      <c r="C49" s="227"/>
      <c r="D49" s="228"/>
      <c r="E49" s="229"/>
    </row>
    <row r="50" spans="1:5" s="3" customFormat="1" ht="22.5" customHeight="1" x14ac:dyDescent="0.35">
      <c r="A50" s="214" t="s">
        <v>479</v>
      </c>
      <c r="B50" s="230"/>
      <c r="C50" s="154"/>
      <c r="D50" s="111"/>
      <c r="E50" s="187"/>
    </row>
    <row r="51" spans="1:5" ht="22.5" customHeight="1" x14ac:dyDescent="0.35">
      <c r="A51" s="231" t="s">
        <v>480</v>
      </c>
      <c r="B51" s="232">
        <f>+B54+B57</f>
        <v>165.36750000000001</v>
      </c>
      <c r="C51" s="4"/>
      <c r="D51" s="111"/>
      <c r="E51" s="187"/>
    </row>
    <row r="52" spans="1:5" ht="22.5" customHeight="1" x14ac:dyDescent="0.35">
      <c r="A52" s="233" t="s">
        <v>481</v>
      </c>
      <c r="B52" s="230"/>
      <c r="C52" s="4"/>
      <c r="D52" s="111"/>
      <c r="E52" s="187"/>
    </row>
    <row r="53" spans="1:5" ht="22.5" customHeight="1" x14ac:dyDescent="0.35">
      <c r="A53" s="233" t="s">
        <v>482</v>
      </c>
      <c r="B53" s="230"/>
      <c r="C53" s="4"/>
      <c r="D53" s="111"/>
      <c r="E53" s="187"/>
    </row>
    <row r="54" spans="1:5" ht="22.5" customHeight="1" x14ac:dyDescent="0.35">
      <c r="A54" s="214" t="s">
        <v>1565</v>
      </c>
      <c r="B54" s="230">
        <v>119.5467</v>
      </c>
      <c r="C54" s="4"/>
      <c r="D54" s="111"/>
      <c r="E54" s="187"/>
    </row>
    <row r="55" spans="1:5" ht="22.5" customHeight="1" x14ac:dyDescent="0.35">
      <c r="A55" s="214" t="s">
        <v>483</v>
      </c>
      <c r="B55" s="230"/>
      <c r="C55" s="4"/>
      <c r="D55" s="111"/>
      <c r="E55" s="187"/>
    </row>
    <row r="56" spans="1:5" ht="22.5" customHeight="1" x14ac:dyDescent="0.35">
      <c r="A56" s="214" t="s">
        <v>484</v>
      </c>
      <c r="B56" s="230"/>
      <c r="C56" s="4"/>
      <c r="D56" s="111"/>
      <c r="E56" s="187"/>
    </row>
    <row r="57" spans="1:5" ht="22.5" customHeight="1" x14ac:dyDescent="0.35">
      <c r="A57" s="214" t="s">
        <v>1564</v>
      </c>
      <c r="B57" s="230">
        <v>45.820799999999998</v>
      </c>
      <c r="C57" s="4"/>
      <c r="D57" s="111"/>
      <c r="E57" s="187"/>
    </row>
    <row r="58" spans="1:5" ht="22.5" customHeight="1" x14ac:dyDescent="0.35">
      <c r="A58" s="644" t="s">
        <v>485</v>
      </c>
      <c r="B58" s="611"/>
      <c r="C58" s="227"/>
      <c r="D58" s="614"/>
      <c r="E58" s="615"/>
    </row>
    <row r="59" spans="1:5" ht="22.5" customHeight="1" x14ac:dyDescent="0.35">
      <c r="A59" s="632"/>
      <c r="B59" s="633"/>
      <c r="C59" s="634"/>
      <c r="D59" s="635"/>
      <c r="E59" s="636"/>
    </row>
  </sheetData>
  <mergeCells count="3">
    <mergeCell ref="A4:E4"/>
    <mergeCell ref="A2:E2"/>
    <mergeCell ref="A3:E3"/>
  </mergeCells>
  <pageMargins left="0.43307086614173229" right="0" top="0.74803149606299213" bottom="0.74803149606299213" header="0.31496062992125984" footer="0.31496062992125984"/>
  <pageSetup paperSize="9" scale="64" fitToHeight="0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view="pageBreakPreview" zoomScale="60" zoomScaleNormal="70" workbookViewId="0">
      <selection activeCell="A3" activeCellId="1" sqref="A2:J2 A3:J3"/>
    </sheetView>
  </sheetViews>
  <sheetFormatPr defaultRowHeight="21" x14ac:dyDescent="0.35"/>
  <cols>
    <col min="1" max="1" width="54" style="109" customWidth="1"/>
    <col min="2" max="2" width="16.875" style="108" customWidth="1"/>
    <col min="3" max="3" width="5.375" style="1" hidden="1" customWidth="1"/>
    <col min="4" max="4" width="51.625" customWidth="1"/>
    <col min="5" max="5" width="16.625" style="107" customWidth="1"/>
    <col min="6" max="6" width="43.2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821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+B19+B38+B50</f>
        <v>15408.205900000001</v>
      </c>
      <c r="C6" s="136"/>
      <c r="D6" s="138" t="s">
        <v>41</v>
      </c>
      <c r="E6" s="137">
        <f>+E7+E9+E12+E15+E18+E21+E29+E31+E35+E37+E39+E42+E45+E49+E59+E145+E154+E158+E160+E162+E165+E171</f>
        <v>15408.205899999997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651" t="s">
        <v>822</v>
      </c>
      <c r="B7" s="293"/>
      <c r="C7" s="294"/>
      <c r="D7" s="648" t="s">
        <v>6</v>
      </c>
      <c r="E7" s="295">
        <v>406.49420000000003</v>
      </c>
      <c r="F7" s="29"/>
      <c r="G7" s="49"/>
      <c r="H7" s="49"/>
      <c r="I7" s="50"/>
      <c r="J7" s="50"/>
    </row>
    <row r="8" spans="1:10" ht="28.15" customHeight="1" x14ac:dyDescent="0.35">
      <c r="A8" s="383" t="s">
        <v>823</v>
      </c>
      <c r="B8" s="296"/>
      <c r="C8" s="297"/>
      <c r="D8" s="485" t="s">
        <v>1575</v>
      </c>
      <c r="E8" s="178">
        <v>406.49420000000003</v>
      </c>
      <c r="F8" s="38"/>
      <c r="G8" s="53"/>
      <c r="H8" s="53"/>
      <c r="I8" s="55"/>
      <c r="J8" s="55"/>
    </row>
    <row r="9" spans="1:10" ht="28.15" customHeight="1" x14ac:dyDescent="0.35">
      <c r="A9" s="211" t="s">
        <v>1562</v>
      </c>
      <c r="B9" s="221"/>
      <c r="C9" s="297"/>
      <c r="D9" s="484" t="s">
        <v>8</v>
      </c>
      <c r="E9" s="177">
        <f>+E10+E11</f>
        <v>763.7971</v>
      </c>
      <c r="F9" s="30"/>
      <c r="G9" s="57"/>
      <c r="H9" s="57"/>
      <c r="I9" s="41"/>
      <c r="J9" s="41"/>
    </row>
    <row r="10" spans="1:10" ht="28.15" customHeight="1" x14ac:dyDescent="0.35">
      <c r="A10" s="211" t="s">
        <v>824</v>
      </c>
      <c r="B10" s="296"/>
      <c r="C10" s="297"/>
      <c r="D10" s="485" t="s">
        <v>9</v>
      </c>
      <c r="E10" s="178">
        <v>5.4431000000000003</v>
      </c>
      <c r="F10" s="30"/>
      <c r="G10" s="57"/>
      <c r="H10" s="57"/>
      <c r="I10" s="41"/>
      <c r="J10" s="41"/>
    </row>
    <row r="11" spans="1:10" ht="28.15" customHeight="1" x14ac:dyDescent="0.35">
      <c r="A11" s="211" t="s">
        <v>1561</v>
      </c>
      <c r="B11" s="296"/>
      <c r="C11" s="297"/>
      <c r="D11" s="485" t="s">
        <v>1576</v>
      </c>
      <c r="E11" s="178">
        <v>758.35400000000004</v>
      </c>
      <c r="F11" s="30"/>
      <c r="G11" s="57"/>
      <c r="H11" s="57"/>
      <c r="I11" s="41"/>
      <c r="J11" s="41"/>
    </row>
    <row r="12" spans="1:10" ht="28.15" customHeight="1" x14ac:dyDescent="0.35">
      <c r="A12" s="211" t="s">
        <v>825</v>
      </c>
      <c r="B12" s="296"/>
      <c r="C12" s="297"/>
      <c r="D12" s="484" t="s">
        <v>520</v>
      </c>
      <c r="E12" s="177">
        <v>5.8492999999999995</v>
      </c>
      <c r="F12" s="30"/>
      <c r="G12" s="57"/>
      <c r="H12" s="57"/>
      <c r="I12" s="41"/>
      <c r="J12" s="41"/>
    </row>
    <row r="13" spans="1:10" ht="28.15" customHeight="1" x14ac:dyDescent="0.35">
      <c r="A13" s="211" t="s">
        <v>826</v>
      </c>
      <c r="B13" s="221"/>
      <c r="C13" s="297"/>
      <c r="D13" s="485" t="s">
        <v>1577</v>
      </c>
      <c r="E13" s="178">
        <v>1.762</v>
      </c>
      <c r="F13" s="30"/>
      <c r="G13" s="57"/>
      <c r="H13" s="57"/>
      <c r="I13" s="41"/>
      <c r="J13" s="41"/>
    </row>
    <row r="14" spans="1:10" ht="23.25" x14ac:dyDescent="0.35">
      <c r="A14" s="211" t="s">
        <v>827</v>
      </c>
      <c r="B14" s="221"/>
      <c r="C14" s="297"/>
      <c r="D14" s="485" t="s">
        <v>1578</v>
      </c>
      <c r="E14" s="178">
        <v>4.0872999999999999</v>
      </c>
      <c r="F14" s="30"/>
      <c r="G14" s="57"/>
      <c r="H14" s="57"/>
      <c r="I14" s="41"/>
      <c r="J14" s="41"/>
    </row>
    <row r="15" spans="1:10" ht="28.15" customHeight="1" x14ac:dyDescent="0.35">
      <c r="A15" s="211" t="s">
        <v>828</v>
      </c>
      <c r="B15" s="296"/>
      <c r="C15" s="297"/>
      <c r="D15" s="484" t="s">
        <v>242</v>
      </c>
      <c r="E15" s="177">
        <v>13.088799999999999</v>
      </c>
      <c r="F15" s="30"/>
      <c r="G15" s="57"/>
      <c r="H15" s="57"/>
      <c r="I15" s="41"/>
      <c r="J15" s="41"/>
    </row>
    <row r="16" spans="1:10" ht="28.15" customHeight="1" x14ac:dyDescent="0.35">
      <c r="A16" s="211" t="s">
        <v>829</v>
      </c>
      <c r="B16" s="296"/>
      <c r="C16" s="297"/>
      <c r="D16" s="485" t="s">
        <v>243</v>
      </c>
      <c r="E16" s="178">
        <v>2.8879999999999999</v>
      </c>
      <c r="F16" s="30"/>
      <c r="G16" s="57"/>
      <c r="H16" s="57"/>
      <c r="I16" s="41"/>
      <c r="J16" s="41"/>
    </row>
    <row r="17" spans="1:10" ht="28.15" customHeight="1" x14ac:dyDescent="0.35">
      <c r="A17" s="211" t="s">
        <v>830</v>
      </c>
      <c r="B17" s="221"/>
      <c r="C17" s="297"/>
      <c r="D17" s="485" t="s">
        <v>1579</v>
      </c>
      <c r="E17" s="178">
        <v>10.200799999999999</v>
      </c>
      <c r="F17" s="30"/>
      <c r="G17" s="57"/>
      <c r="H17" s="57"/>
      <c r="I17" s="41"/>
      <c r="J17" s="41"/>
    </row>
    <row r="18" spans="1:10" ht="28.15" customHeight="1" x14ac:dyDescent="0.35">
      <c r="A18" s="211" t="s">
        <v>831</v>
      </c>
      <c r="B18" s="296"/>
      <c r="C18" s="297"/>
      <c r="D18" s="484" t="s">
        <v>14</v>
      </c>
      <c r="E18" s="177">
        <v>17.426200000000001</v>
      </c>
      <c r="F18" s="30"/>
      <c r="G18" s="57"/>
      <c r="H18" s="57"/>
      <c r="I18" s="41"/>
      <c r="J18" s="41"/>
    </row>
    <row r="19" spans="1:10" ht="28.15" customHeight="1" x14ac:dyDescent="0.35">
      <c r="A19" s="168" t="s">
        <v>832</v>
      </c>
      <c r="B19" s="167">
        <v>3997.9823000000001</v>
      </c>
      <c r="C19" s="297"/>
      <c r="D19" s="485" t="s">
        <v>895</v>
      </c>
      <c r="E19" s="178">
        <v>14.2182</v>
      </c>
      <c r="F19" s="30"/>
      <c r="G19" s="57"/>
      <c r="H19" s="57"/>
      <c r="I19" s="41"/>
      <c r="J19" s="41"/>
    </row>
    <row r="20" spans="1:10" ht="28.15" customHeight="1" x14ac:dyDescent="0.35">
      <c r="A20" s="168" t="s">
        <v>833</v>
      </c>
      <c r="B20" s="732"/>
      <c r="C20" s="297"/>
      <c r="D20" s="485" t="s">
        <v>897</v>
      </c>
      <c r="E20" s="178">
        <v>3.2080000000000002</v>
      </c>
      <c r="F20" s="30"/>
      <c r="G20" s="57"/>
      <c r="H20" s="57"/>
      <c r="I20" s="41"/>
      <c r="J20" s="41"/>
    </row>
    <row r="21" spans="1:10" ht="28.15" customHeight="1" x14ac:dyDescent="0.35">
      <c r="A21" s="211" t="s">
        <v>1560</v>
      </c>
      <c r="B21" s="221">
        <v>3997.9823000000001</v>
      </c>
      <c r="C21" s="297"/>
      <c r="D21" s="484" t="s">
        <v>44</v>
      </c>
      <c r="E21" s="177">
        <v>1059.3502999999998</v>
      </c>
      <c r="F21" s="30"/>
      <c r="G21" s="57"/>
      <c r="H21" s="57"/>
      <c r="I21" s="41"/>
      <c r="J21" s="41"/>
    </row>
    <row r="22" spans="1:10" ht="27.6" customHeight="1" x14ac:dyDescent="0.35">
      <c r="A22" s="211" t="s">
        <v>834</v>
      </c>
      <c r="B22" s="221"/>
      <c r="C22" s="297"/>
      <c r="D22" s="485" t="s">
        <v>249</v>
      </c>
      <c r="E22" s="178">
        <v>234.55760000000001</v>
      </c>
      <c r="F22" s="30"/>
      <c r="G22" s="57"/>
      <c r="H22" s="57"/>
      <c r="I22" s="41"/>
      <c r="J22" s="41"/>
    </row>
    <row r="23" spans="1:10" ht="28.15" customHeight="1" x14ac:dyDescent="0.35">
      <c r="A23" s="211" t="s">
        <v>1559</v>
      </c>
      <c r="B23" s="212">
        <v>956.38400000000001</v>
      </c>
      <c r="C23" s="297"/>
      <c r="D23" s="485" t="s">
        <v>252</v>
      </c>
      <c r="E23" s="178">
        <v>32.909300000000002</v>
      </c>
      <c r="F23" s="30"/>
      <c r="G23" s="57"/>
      <c r="H23" s="57"/>
      <c r="I23" s="41"/>
      <c r="J23" s="41"/>
    </row>
    <row r="24" spans="1:10" s="15" customFormat="1" ht="28.15" customHeight="1" x14ac:dyDescent="0.35">
      <c r="A24" s="211" t="s">
        <v>835</v>
      </c>
      <c r="B24" s="221"/>
      <c r="C24" s="298"/>
      <c r="D24" s="485" t="s">
        <v>254</v>
      </c>
      <c r="E24" s="178">
        <v>40.280999999999999</v>
      </c>
      <c r="F24" s="30"/>
      <c r="G24" s="57"/>
      <c r="H24" s="57"/>
      <c r="I24" s="41"/>
      <c r="J24" s="41"/>
    </row>
    <row r="25" spans="1:10" ht="30.6" customHeight="1" x14ac:dyDescent="0.35">
      <c r="A25" s="211" t="s">
        <v>1558</v>
      </c>
      <c r="B25" s="221">
        <v>956.38400000000001</v>
      </c>
      <c r="C25" s="298"/>
      <c r="D25" s="485" t="s">
        <v>46</v>
      </c>
      <c r="E25" s="178">
        <v>43.298200000000001</v>
      </c>
      <c r="F25" s="30"/>
      <c r="G25" s="57"/>
      <c r="H25" s="57"/>
      <c r="I25" s="41"/>
      <c r="J25" s="41"/>
    </row>
    <row r="26" spans="1:10" s="2" customFormat="1" ht="28.9" customHeight="1" x14ac:dyDescent="0.35">
      <c r="A26" s="211" t="s">
        <v>836</v>
      </c>
      <c r="B26" s="221"/>
      <c r="C26" s="298"/>
      <c r="D26" s="485" t="s">
        <v>257</v>
      </c>
      <c r="E26" s="178">
        <v>584.20189999999991</v>
      </c>
      <c r="F26" s="30"/>
      <c r="G26" s="57"/>
      <c r="H26" s="57"/>
      <c r="I26" s="41"/>
      <c r="J26" s="41"/>
    </row>
    <row r="27" spans="1:10" ht="28.9" customHeight="1" x14ac:dyDescent="0.35">
      <c r="A27" s="211" t="s">
        <v>1563</v>
      </c>
      <c r="B27" s="212">
        <v>1512.7373</v>
      </c>
      <c r="C27" s="298"/>
      <c r="D27" s="485" t="s">
        <v>263</v>
      </c>
      <c r="E27" s="178">
        <v>49.302300000000002</v>
      </c>
      <c r="F27" s="30"/>
      <c r="G27" s="57"/>
      <c r="H27" s="57"/>
      <c r="I27" s="41"/>
      <c r="J27" s="41"/>
    </row>
    <row r="28" spans="1:10" s="2" customFormat="1" ht="22.9" customHeight="1" x14ac:dyDescent="0.35">
      <c r="A28" s="211" t="s">
        <v>1557</v>
      </c>
      <c r="B28" s="221">
        <v>1512.7373</v>
      </c>
      <c r="C28" s="298"/>
      <c r="D28" s="485" t="s">
        <v>1580</v>
      </c>
      <c r="E28" s="178">
        <v>74.8</v>
      </c>
      <c r="F28" s="30"/>
      <c r="G28" s="57"/>
      <c r="H28" s="57"/>
      <c r="I28" s="41"/>
      <c r="J28" s="41"/>
    </row>
    <row r="29" spans="1:10" ht="27.6" customHeight="1" x14ac:dyDescent="0.35">
      <c r="A29" s="211" t="s">
        <v>837</v>
      </c>
      <c r="B29" s="221"/>
      <c r="C29" s="298"/>
      <c r="D29" s="484" t="s">
        <v>48</v>
      </c>
      <c r="E29" s="177">
        <v>103.7474</v>
      </c>
      <c r="F29" s="30"/>
      <c r="G29" s="57"/>
      <c r="H29" s="57"/>
      <c r="I29" s="41"/>
      <c r="J29" s="41"/>
    </row>
    <row r="30" spans="1:10" ht="27.6" customHeight="1" x14ac:dyDescent="0.35">
      <c r="A30" s="211" t="s">
        <v>1556</v>
      </c>
      <c r="B30" s="212">
        <v>174.18799999999999</v>
      </c>
      <c r="C30" s="298"/>
      <c r="D30" s="485" t="s">
        <v>1189</v>
      </c>
      <c r="E30" s="178">
        <v>103.7474</v>
      </c>
      <c r="F30" s="30"/>
      <c r="G30" s="57"/>
      <c r="H30" s="57"/>
      <c r="I30" s="41"/>
      <c r="J30" s="41"/>
    </row>
    <row r="31" spans="1:10" ht="27.6" customHeight="1" x14ac:dyDescent="0.35">
      <c r="A31" s="211" t="s">
        <v>838</v>
      </c>
      <c r="B31" s="221"/>
      <c r="C31" s="298"/>
      <c r="D31" s="484" t="s">
        <v>50</v>
      </c>
      <c r="E31" s="177">
        <v>33.048000000000002</v>
      </c>
      <c r="F31" s="30"/>
      <c r="G31" s="57"/>
      <c r="H31" s="57"/>
      <c r="I31" s="41"/>
      <c r="J31" s="41"/>
    </row>
    <row r="32" spans="1:10" ht="30" customHeight="1" x14ac:dyDescent="0.35">
      <c r="A32" s="211" t="s">
        <v>1555</v>
      </c>
      <c r="B32" s="221">
        <v>174.18799999999999</v>
      </c>
      <c r="C32" s="298"/>
      <c r="D32" s="485" t="s">
        <v>1315</v>
      </c>
      <c r="E32" s="178">
        <v>14.927300000000001</v>
      </c>
      <c r="F32" s="30"/>
      <c r="G32" s="57"/>
      <c r="H32" s="57"/>
      <c r="I32" s="41"/>
      <c r="J32" s="41"/>
    </row>
    <row r="33" spans="1:10" ht="28.9" customHeight="1" x14ac:dyDescent="0.35">
      <c r="A33" s="211" t="s">
        <v>837</v>
      </c>
      <c r="B33" s="221"/>
      <c r="C33" s="298"/>
      <c r="D33" s="485" t="s">
        <v>56</v>
      </c>
      <c r="E33" s="178">
        <v>13.771599999999999</v>
      </c>
      <c r="F33" s="31"/>
      <c r="G33" s="57"/>
      <c r="H33" s="57"/>
      <c r="I33" s="39"/>
      <c r="J33" s="39"/>
    </row>
    <row r="34" spans="1:10" ht="28.9" customHeight="1" x14ac:dyDescent="0.35">
      <c r="A34" s="211" t="s">
        <v>1554</v>
      </c>
      <c r="B34" s="212">
        <v>1354.673</v>
      </c>
      <c r="C34" s="298"/>
      <c r="D34" s="534" t="s">
        <v>1317</v>
      </c>
      <c r="E34" s="178">
        <v>4.3491</v>
      </c>
      <c r="F34" s="31"/>
      <c r="G34" s="57"/>
      <c r="H34" s="57"/>
      <c r="I34" s="41"/>
      <c r="J34" s="41"/>
    </row>
    <row r="35" spans="1:10" ht="26.45" customHeight="1" x14ac:dyDescent="0.35">
      <c r="A35" s="211" t="s">
        <v>839</v>
      </c>
      <c r="B35" s="221"/>
      <c r="C35" s="298"/>
      <c r="D35" s="484" t="s">
        <v>268</v>
      </c>
      <c r="E35" s="177">
        <v>4.3</v>
      </c>
      <c r="F35" s="63"/>
      <c r="G35" s="64"/>
      <c r="H35" s="62"/>
      <c r="I35" s="39"/>
      <c r="J35" s="39"/>
    </row>
    <row r="36" spans="1:10" ht="22.9" customHeight="1" x14ac:dyDescent="0.35">
      <c r="A36" s="211" t="s">
        <v>1553</v>
      </c>
      <c r="B36" s="221">
        <v>1354.673</v>
      </c>
      <c r="C36" s="298"/>
      <c r="D36" s="485" t="s">
        <v>840</v>
      </c>
      <c r="E36" s="178">
        <v>4.3</v>
      </c>
      <c r="F36" s="30"/>
      <c r="G36" s="68"/>
      <c r="H36" s="66"/>
      <c r="I36" s="39"/>
      <c r="J36" s="39"/>
    </row>
    <row r="37" spans="1:10" ht="28.9" customHeight="1" x14ac:dyDescent="0.35">
      <c r="A37" s="300" t="s">
        <v>837</v>
      </c>
      <c r="B37" s="221"/>
      <c r="C37" s="298"/>
      <c r="D37" s="484" t="s">
        <v>16</v>
      </c>
      <c r="E37" s="177">
        <v>5.2</v>
      </c>
      <c r="F37" s="32"/>
      <c r="G37" s="68"/>
      <c r="H37" s="66"/>
      <c r="I37" s="39"/>
      <c r="J37" s="39"/>
    </row>
    <row r="38" spans="1:10" ht="28.9" customHeight="1" x14ac:dyDescent="0.35">
      <c r="A38" s="168" t="s">
        <v>841</v>
      </c>
      <c r="B38" s="167">
        <v>7186.5402000000004</v>
      </c>
      <c r="C38" s="298"/>
      <c r="D38" s="485" t="s">
        <v>842</v>
      </c>
      <c r="E38" s="178">
        <v>5.2</v>
      </c>
      <c r="F38" s="30"/>
      <c r="G38" s="68"/>
      <c r="H38" s="66"/>
      <c r="I38" s="39"/>
      <c r="J38" s="39"/>
    </row>
    <row r="39" spans="1:10" ht="29.45" customHeight="1" x14ac:dyDescent="0.35">
      <c r="A39" s="211" t="s">
        <v>1552</v>
      </c>
      <c r="B39" s="221">
        <v>7186.5402000000004</v>
      </c>
      <c r="C39" s="298"/>
      <c r="D39" s="484" t="s">
        <v>19</v>
      </c>
      <c r="E39" s="177">
        <v>44.367100000000001</v>
      </c>
      <c r="F39" s="32"/>
      <c r="G39" s="68"/>
      <c r="H39" s="66"/>
      <c r="I39" s="39"/>
      <c r="J39" s="39"/>
    </row>
    <row r="40" spans="1:10" ht="25.15" customHeight="1" x14ac:dyDescent="0.35">
      <c r="A40" s="211" t="s">
        <v>843</v>
      </c>
      <c r="B40" s="221"/>
      <c r="C40" s="298"/>
      <c r="D40" s="485" t="s">
        <v>578</v>
      </c>
      <c r="E40" s="178">
        <v>10.3771</v>
      </c>
      <c r="F40" s="30"/>
      <c r="G40" s="68"/>
      <c r="H40" s="66"/>
      <c r="I40" s="41"/>
      <c r="J40" s="41"/>
    </row>
    <row r="41" spans="1:10" ht="28.9" customHeight="1" x14ac:dyDescent="0.35">
      <c r="A41" s="32" t="s">
        <v>844</v>
      </c>
      <c r="B41" s="212">
        <v>770.88509999999997</v>
      </c>
      <c r="C41" s="298"/>
      <c r="D41" s="485" t="s">
        <v>845</v>
      </c>
      <c r="E41" s="178">
        <v>33.99</v>
      </c>
      <c r="F41" s="32"/>
      <c r="G41" s="64"/>
      <c r="H41" s="62"/>
      <c r="I41" s="39"/>
      <c r="J41" s="39"/>
    </row>
    <row r="42" spans="1:10" ht="23.25" x14ac:dyDescent="0.35">
      <c r="A42" s="211" t="s">
        <v>846</v>
      </c>
      <c r="B42" s="221">
        <v>770.88509999999997</v>
      </c>
      <c r="C42" s="301"/>
      <c r="D42" s="484" t="s">
        <v>23</v>
      </c>
      <c r="E42" s="177">
        <v>4.2699999999999996</v>
      </c>
      <c r="F42" s="30"/>
      <c r="G42" s="68"/>
      <c r="H42" s="66"/>
      <c r="I42" s="41"/>
      <c r="J42" s="41"/>
    </row>
    <row r="43" spans="1:10" ht="23.25" x14ac:dyDescent="0.35">
      <c r="A43" s="211" t="s">
        <v>847</v>
      </c>
      <c r="B43" s="221"/>
      <c r="C43" s="301"/>
      <c r="D43" s="485" t="s">
        <v>848</v>
      </c>
      <c r="E43" s="178">
        <v>2.27</v>
      </c>
      <c r="F43" s="30"/>
      <c r="G43" s="68"/>
      <c r="H43" s="66"/>
      <c r="I43" s="39"/>
      <c r="J43" s="39"/>
    </row>
    <row r="44" spans="1:10" ht="23.25" x14ac:dyDescent="0.35">
      <c r="A44" s="32" t="s">
        <v>849</v>
      </c>
      <c r="B44" s="212">
        <v>3689.3094000000001</v>
      </c>
      <c r="C44" s="301"/>
      <c r="D44" s="485" t="s">
        <v>25</v>
      </c>
      <c r="E44" s="178">
        <v>2</v>
      </c>
      <c r="F44" s="30"/>
      <c r="G44" s="68"/>
      <c r="H44" s="66"/>
      <c r="I44" s="39"/>
      <c r="J44" s="39"/>
    </row>
    <row r="45" spans="1:10" ht="29.45" customHeight="1" x14ac:dyDescent="0.35">
      <c r="A45" s="211" t="s">
        <v>1551</v>
      </c>
      <c r="B45" s="221">
        <v>3689.3094000000001</v>
      </c>
      <c r="C45" s="301"/>
      <c r="D45" s="484" t="s">
        <v>285</v>
      </c>
      <c r="E45" s="177">
        <v>22.0017</v>
      </c>
      <c r="F45" s="30"/>
      <c r="G45" s="68"/>
      <c r="H45" s="66"/>
      <c r="I45" s="41"/>
      <c r="J45" s="41"/>
    </row>
    <row r="46" spans="1:10" ht="23.25" x14ac:dyDescent="0.35">
      <c r="A46" s="211" t="s">
        <v>847</v>
      </c>
      <c r="B46" s="221"/>
      <c r="C46" s="301"/>
      <c r="D46" s="485" t="s">
        <v>291</v>
      </c>
      <c r="E46" s="178">
        <v>15</v>
      </c>
      <c r="F46" s="30"/>
      <c r="G46" s="68"/>
      <c r="H46" s="66"/>
      <c r="I46" s="39"/>
      <c r="J46" s="39"/>
    </row>
    <row r="47" spans="1:10" ht="23.25" x14ac:dyDescent="0.35">
      <c r="A47" s="32" t="s">
        <v>850</v>
      </c>
      <c r="B47" s="212">
        <v>2726.3456999999999</v>
      </c>
      <c r="C47" s="301"/>
      <c r="D47" s="485" t="s">
        <v>1581</v>
      </c>
      <c r="E47" s="178">
        <v>3.8820000000000001</v>
      </c>
      <c r="F47" s="32"/>
      <c r="G47" s="64"/>
      <c r="H47" s="62"/>
      <c r="I47" s="39"/>
      <c r="J47" s="39"/>
    </row>
    <row r="48" spans="1:10" ht="25.15" customHeight="1" x14ac:dyDescent="0.35">
      <c r="A48" s="211" t="s">
        <v>1550</v>
      </c>
      <c r="B48" s="221">
        <v>2726.3456999999999</v>
      </c>
      <c r="C48" s="301"/>
      <c r="D48" s="485" t="s">
        <v>1541</v>
      </c>
      <c r="E48" s="178">
        <v>3.1196999999999999</v>
      </c>
      <c r="F48" s="30"/>
      <c r="G48" s="68"/>
      <c r="H48" s="66"/>
      <c r="I48" s="39"/>
      <c r="J48" s="39"/>
    </row>
    <row r="49" spans="1:10" ht="24" customHeight="1" x14ac:dyDescent="0.35">
      <c r="A49" s="211" t="s">
        <v>847</v>
      </c>
      <c r="B49" s="221"/>
      <c r="C49" s="301"/>
      <c r="D49" s="484" t="s">
        <v>389</v>
      </c>
      <c r="E49" s="177">
        <v>3381.8096</v>
      </c>
      <c r="F49" s="30"/>
      <c r="G49" s="68"/>
      <c r="H49" s="66"/>
      <c r="I49" s="39"/>
      <c r="J49" s="39"/>
    </row>
    <row r="50" spans="1:10" s="3" customFormat="1" ht="23.25" x14ac:dyDescent="0.35">
      <c r="A50" s="302" t="s">
        <v>851</v>
      </c>
      <c r="B50" s="303">
        <v>4223.6833999999999</v>
      </c>
      <c r="C50" s="154"/>
      <c r="D50" s="485" t="s">
        <v>952</v>
      </c>
      <c r="E50" s="178">
        <v>2363.7671</v>
      </c>
      <c r="F50" s="30"/>
      <c r="G50" s="68"/>
      <c r="H50" s="66"/>
      <c r="I50" s="41"/>
      <c r="J50" s="41"/>
    </row>
    <row r="51" spans="1:10" ht="23.25" x14ac:dyDescent="0.35">
      <c r="A51" s="304" t="s">
        <v>852</v>
      </c>
      <c r="B51" s="230"/>
      <c r="C51" s="4"/>
      <c r="D51" s="485" t="s">
        <v>954</v>
      </c>
      <c r="E51" s="178">
        <v>27.125700000000002</v>
      </c>
      <c r="F51" s="30"/>
      <c r="G51" s="68"/>
      <c r="H51" s="66"/>
      <c r="I51" s="39"/>
      <c r="J51" s="39"/>
    </row>
    <row r="52" spans="1:10" ht="23.25" x14ac:dyDescent="0.35">
      <c r="A52" s="233" t="s">
        <v>1549</v>
      </c>
      <c r="B52" s="230">
        <v>4223.6833999999999</v>
      </c>
      <c r="C52" s="4"/>
      <c r="D52" s="485" t="s">
        <v>1582</v>
      </c>
      <c r="E52" s="178">
        <v>33.3108</v>
      </c>
      <c r="F52" s="30"/>
      <c r="G52" s="68"/>
      <c r="H52" s="66"/>
      <c r="I52" s="39"/>
      <c r="J52" s="39"/>
    </row>
    <row r="53" spans="1:10" ht="23.25" x14ac:dyDescent="0.35">
      <c r="A53" s="233" t="s">
        <v>853</v>
      </c>
      <c r="B53" s="230"/>
      <c r="C53" s="4"/>
      <c r="D53" s="485" t="s">
        <v>629</v>
      </c>
      <c r="E53" s="178">
        <v>630.71580000000006</v>
      </c>
      <c r="F53" s="78"/>
      <c r="G53" s="78"/>
      <c r="H53" s="78"/>
      <c r="I53" s="41"/>
      <c r="J53" s="41"/>
    </row>
    <row r="54" spans="1:10" ht="23.25" x14ac:dyDescent="0.35">
      <c r="A54" s="233" t="s">
        <v>854</v>
      </c>
      <c r="B54" s="230"/>
      <c r="C54" s="4"/>
      <c r="D54" s="485" t="s">
        <v>391</v>
      </c>
      <c r="E54" s="178">
        <v>112.93</v>
      </c>
      <c r="F54" s="78"/>
      <c r="G54" s="78"/>
      <c r="H54" s="78"/>
      <c r="I54" s="39"/>
      <c r="J54" s="39"/>
    </row>
    <row r="55" spans="1:10" ht="23.25" x14ac:dyDescent="0.35">
      <c r="A55" s="233" t="s">
        <v>855</v>
      </c>
      <c r="B55" s="230"/>
      <c r="C55" s="4"/>
      <c r="D55" s="485" t="s">
        <v>1583</v>
      </c>
      <c r="E55" s="178">
        <v>36</v>
      </c>
      <c r="F55" s="78"/>
      <c r="G55" s="78"/>
      <c r="H55" s="78"/>
      <c r="I55" s="39"/>
      <c r="J55" s="39"/>
    </row>
    <row r="56" spans="1:10" ht="23.25" x14ac:dyDescent="0.35">
      <c r="A56" s="126" t="s">
        <v>856</v>
      </c>
      <c r="B56" s="232">
        <v>95.364400000000003</v>
      </c>
      <c r="C56" s="4"/>
      <c r="D56" s="485" t="s">
        <v>1409</v>
      </c>
      <c r="E56" s="178">
        <v>66.302800000000005</v>
      </c>
      <c r="F56" s="78"/>
      <c r="G56" s="78"/>
      <c r="H56" s="78"/>
      <c r="I56" s="39"/>
      <c r="J56" s="39"/>
    </row>
    <row r="57" spans="1:10" ht="23.25" x14ac:dyDescent="0.35">
      <c r="A57" s="233" t="s">
        <v>1545</v>
      </c>
      <c r="B57" s="230">
        <v>95.364400000000003</v>
      </c>
      <c r="C57" s="4"/>
      <c r="D57" s="485" t="s">
        <v>1584</v>
      </c>
      <c r="E57" s="178">
        <v>8.1831999999999994</v>
      </c>
      <c r="F57" s="78"/>
      <c r="G57" s="78"/>
      <c r="H57" s="78"/>
      <c r="I57" s="39"/>
      <c r="J57" s="39"/>
    </row>
    <row r="58" spans="1:10" ht="23.25" x14ac:dyDescent="0.35">
      <c r="A58" s="233" t="s">
        <v>857</v>
      </c>
      <c r="B58" s="230"/>
      <c r="C58" s="4"/>
      <c r="D58" s="485" t="s">
        <v>631</v>
      </c>
      <c r="E58" s="178">
        <v>103.4742</v>
      </c>
      <c r="F58" s="79"/>
      <c r="G58" s="78"/>
      <c r="H58" s="79"/>
      <c r="I58" s="39"/>
      <c r="J58" s="39"/>
    </row>
    <row r="59" spans="1:10" ht="23.25" x14ac:dyDescent="0.35">
      <c r="A59" s="233" t="s">
        <v>1547</v>
      </c>
      <c r="B59" s="232">
        <v>959.86120000000005</v>
      </c>
      <c r="C59" s="4"/>
      <c r="D59" s="484" t="s">
        <v>26</v>
      </c>
      <c r="E59" s="177">
        <v>4459.9311999999973</v>
      </c>
      <c r="F59" s="78"/>
      <c r="G59" s="78"/>
      <c r="H59" s="78"/>
      <c r="I59" s="39"/>
      <c r="J59" s="39"/>
    </row>
    <row r="60" spans="1:10" ht="23.25" x14ac:dyDescent="0.35">
      <c r="A60" s="233" t="s">
        <v>1546</v>
      </c>
      <c r="B60" s="230">
        <v>959.86120000000005</v>
      </c>
      <c r="C60" s="4"/>
      <c r="D60" s="485" t="s">
        <v>27</v>
      </c>
      <c r="E60" s="178">
        <v>6.9442000000000004</v>
      </c>
      <c r="F60" s="78"/>
      <c r="G60" s="78"/>
      <c r="H60" s="78"/>
      <c r="I60" s="39"/>
      <c r="J60" s="39"/>
    </row>
    <row r="61" spans="1:10" x14ac:dyDescent="0.35">
      <c r="A61" s="233" t="s">
        <v>858</v>
      </c>
      <c r="B61" s="230"/>
      <c r="C61" s="4"/>
      <c r="D61" s="485" t="s">
        <v>395</v>
      </c>
      <c r="E61" s="178">
        <v>10.1068</v>
      </c>
      <c r="F61" s="78"/>
      <c r="G61" s="78"/>
      <c r="H61" s="78"/>
      <c r="I61" s="76"/>
      <c r="J61" s="76"/>
    </row>
    <row r="62" spans="1:10" x14ac:dyDescent="0.35">
      <c r="A62" s="126" t="s">
        <v>859</v>
      </c>
      <c r="B62" s="232">
        <v>3168.4578000000001</v>
      </c>
      <c r="C62" s="4"/>
      <c r="D62" s="485" t="s">
        <v>28</v>
      </c>
      <c r="E62" s="178">
        <v>0.66569999999999996</v>
      </c>
      <c r="F62" s="78"/>
      <c r="G62" s="78"/>
      <c r="H62" s="78"/>
      <c r="I62" s="76"/>
      <c r="J62" s="76"/>
    </row>
    <row r="63" spans="1:10" x14ac:dyDescent="0.35">
      <c r="A63" s="233" t="s">
        <v>1548</v>
      </c>
      <c r="B63" s="230">
        <v>3168.4578000000001</v>
      </c>
      <c r="C63" s="4"/>
      <c r="D63" s="485" t="s">
        <v>29</v>
      </c>
      <c r="E63" s="178">
        <v>113.7685</v>
      </c>
      <c r="F63" s="78"/>
      <c r="G63" s="78"/>
      <c r="H63" s="78"/>
      <c r="I63" s="76"/>
      <c r="J63" s="76"/>
    </row>
    <row r="64" spans="1:10" x14ac:dyDescent="0.35">
      <c r="A64" s="233" t="s">
        <v>860</v>
      </c>
      <c r="B64" s="230"/>
      <c r="C64" s="4"/>
      <c r="D64" s="485" t="s">
        <v>30</v>
      </c>
      <c r="E64" s="178">
        <v>888.28</v>
      </c>
      <c r="F64" s="78"/>
      <c r="G64" s="78"/>
      <c r="H64" s="78"/>
      <c r="I64" s="76"/>
      <c r="J64" s="76"/>
    </row>
    <row r="65" spans="1:10" x14ac:dyDescent="0.35">
      <c r="A65" s="233"/>
      <c r="B65" s="230"/>
      <c r="C65" s="4"/>
      <c r="D65" s="485" t="s">
        <v>197</v>
      </c>
      <c r="E65" s="178">
        <v>73.341999999999999</v>
      </c>
      <c r="F65" s="78"/>
      <c r="G65" s="78"/>
      <c r="H65" s="78"/>
      <c r="I65" s="76"/>
      <c r="J65" s="76"/>
    </row>
    <row r="66" spans="1:10" x14ac:dyDescent="0.35">
      <c r="A66" s="233"/>
      <c r="B66" s="230"/>
      <c r="C66" s="4"/>
      <c r="D66" s="485" t="s">
        <v>1585</v>
      </c>
      <c r="E66" s="178">
        <v>17.848500000000001</v>
      </c>
      <c r="F66" s="78"/>
      <c r="G66" s="78"/>
      <c r="H66" s="78"/>
      <c r="I66" s="76"/>
      <c r="J66" s="76"/>
    </row>
    <row r="67" spans="1:10" x14ac:dyDescent="0.35">
      <c r="A67" s="233"/>
      <c r="B67" s="230"/>
      <c r="C67" s="4"/>
      <c r="D67" s="485" t="s">
        <v>400</v>
      </c>
      <c r="E67" s="178">
        <v>35.017200000000003</v>
      </c>
      <c r="F67" s="78"/>
      <c r="G67" s="78"/>
      <c r="H67" s="78"/>
      <c r="I67" s="76"/>
      <c r="J67" s="76"/>
    </row>
    <row r="68" spans="1:10" x14ac:dyDescent="0.35">
      <c r="A68" s="233"/>
      <c r="B68" s="230"/>
      <c r="C68" s="4"/>
      <c r="D68" s="485" t="s">
        <v>1586</v>
      </c>
      <c r="E68" s="178">
        <v>58.966000000000001</v>
      </c>
      <c r="F68" s="78"/>
      <c r="G68" s="78"/>
      <c r="H68" s="78"/>
      <c r="I68" s="76"/>
      <c r="J68" s="76"/>
    </row>
    <row r="69" spans="1:10" x14ac:dyDescent="0.35">
      <c r="A69" s="233"/>
      <c r="B69" s="230"/>
      <c r="C69" s="4"/>
      <c r="D69" s="485" t="s">
        <v>402</v>
      </c>
      <c r="E69" s="178">
        <v>7.4283000000000001</v>
      </c>
      <c r="F69" s="78"/>
      <c r="G69" s="78"/>
      <c r="H69" s="78"/>
      <c r="I69" s="76"/>
      <c r="J69" s="76"/>
    </row>
    <row r="70" spans="1:10" x14ac:dyDescent="0.35">
      <c r="A70" s="233"/>
      <c r="B70" s="230"/>
      <c r="C70" s="4"/>
      <c r="D70" s="485" t="s">
        <v>404</v>
      </c>
      <c r="E70" s="178">
        <v>48.287800000000004</v>
      </c>
      <c r="F70" s="78"/>
      <c r="G70" s="78"/>
      <c r="H70" s="78"/>
      <c r="I70" s="76"/>
      <c r="J70" s="76"/>
    </row>
    <row r="71" spans="1:10" x14ac:dyDescent="0.35">
      <c r="A71" s="233"/>
      <c r="B71" s="230"/>
      <c r="C71" s="4"/>
      <c r="D71" s="485" t="s">
        <v>1542</v>
      </c>
      <c r="E71" s="178">
        <v>80</v>
      </c>
      <c r="F71" s="78"/>
      <c r="G71" s="78"/>
      <c r="H71" s="78"/>
      <c r="I71" s="76"/>
      <c r="J71" s="76"/>
    </row>
    <row r="72" spans="1:10" x14ac:dyDescent="0.35">
      <c r="A72" s="233"/>
      <c r="B72" s="230"/>
      <c r="C72" s="4"/>
      <c r="D72" s="485" t="s">
        <v>1587</v>
      </c>
      <c r="E72" s="178">
        <v>0.753</v>
      </c>
      <c r="F72" s="78"/>
      <c r="G72" s="78"/>
      <c r="H72" s="78"/>
      <c r="I72" s="76"/>
      <c r="J72" s="76"/>
    </row>
    <row r="73" spans="1:10" x14ac:dyDescent="0.35">
      <c r="A73" s="233"/>
      <c r="B73" s="230"/>
      <c r="C73" s="4"/>
      <c r="D73" s="485" t="s">
        <v>300</v>
      </c>
      <c r="E73" s="178">
        <v>17.498999999999999</v>
      </c>
      <c r="F73" s="78"/>
      <c r="G73" s="78"/>
      <c r="H73" s="78"/>
      <c r="I73" s="76"/>
      <c r="J73" s="76"/>
    </row>
    <row r="74" spans="1:10" x14ac:dyDescent="0.35">
      <c r="A74" s="233"/>
      <c r="B74" s="230"/>
      <c r="C74" s="4"/>
      <c r="D74" s="485" t="s">
        <v>1031</v>
      </c>
      <c r="E74" s="178">
        <v>6.0019999999999998</v>
      </c>
      <c r="F74" s="78"/>
      <c r="G74" s="78"/>
      <c r="H74" s="78"/>
      <c r="I74" s="76"/>
      <c r="J74" s="76"/>
    </row>
    <row r="75" spans="1:10" x14ac:dyDescent="0.35">
      <c r="A75" s="233"/>
      <c r="B75" s="230"/>
      <c r="C75" s="4"/>
      <c r="D75" s="485" t="s">
        <v>1032</v>
      </c>
      <c r="E75" s="178">
        <v>9.5177999999999994</v>
      </c>
      <c r="F75" s="78"/>
      <c r="G75" s="78"/>
      <c r="H75" s="78"/>
      <c r="I75" s="76"/>
      <c r="J75" s="76"/>
    </row>
    <row r="76" spans="1:10" x14ac:dyDescent="0.35">
      <c r="A76" s="233"/>
      <c r="B76" s="230"/>
      <c r="C76" s="4"/>
      <c r="D76" s="485" t="s">
        <v>1790</v>
      </c>
      <c r="E76" s="178">
        <v>13.620200000000001</v>
      </c>
      <c r="F76" s="78"/>
      <c r="G76" s="78"/>
      <c r="H76" s="78"/>
      <c r="I76" s="76"/>
      <c r="J76" s="76"/>
    </row>
    <row r="77" spans="1:10" x14ac:dyDescent="0.35">
      <c r="A77" s="233"/>
      <c r="B77" s="230"/>
      <c r="C77" s="4"/>
      <c r="D77" s="485" t="s">
        <v>1588</v>
      </c>
      <c r="E77" s="178">
        <v>8.7253000000000007</v>
      </c>
      <c r="F77" s="78"/>
      <c r="G77" s="78"/>
      <c r="H77" s="78"/>
      <c r="I77" s="76"/>
      <c r="J77" s="76"/>
    </row>
    <row r="78" spans="1:10" x14ac:dyDescent="0.35">
      <c r="A78" s="233"/>
      <c r="B78" s="230"/>
      <c r="C78" s="4"/>
      <c r="D78" s="485" t="s">
        <v>1789</v>
      </c>
      <c r="E78" s="178">
        <v>5.9823000000000004</v>
      </c>
      <c r="F78" s="78"/>
      <c r="G78" s="78"/>
      <c r="H78" s="78"/>
      <c r="I78" s="76"/>
      <c r="J78" s="76"/>
    </row>
    <row r="79" spans="1:10" x14ac:dyDescent="0.35">
      <c r="A79" s="233"/>
      <c r="B79" s="230"/>
      <c r="C79" s="4"/>
      <c r="D79" s="485" t="s">
        <v>1788</v>
      </c>
      <c r="E79" s="178">
        <v>16.411799999999999</v>
      </c>
      <c r="F79" s="78"/>
      <c r="G79" s="78"/>
      <c r="H79" s="78"/>
      <c r="I79" s="76"/>
      <c r="J79" s="76"/>
    </row>
    <row r="80" spans="1:10" x14ac:dyDescent="0.35">
      <c r="A80" s="233"/>
      <c r="B80" s="230"/>
      <c r="C80" s="4"/>
      <c r="D80" s="485" t="s">
        <v>1033</v>
      </c>
      <c r="E80" s="178">
        <v>16.398800000000001</v>
      </c>
      <c r="F80" s="78"/>
      <c r="G80" s="78"/>
      <c r="H80" s="78"/>
      <c r="I80" s="76"/>
      <c r="J80" s="76"/>
    </row>
    <row r="81" spans="1:10" x14ac:dyDescent="0.35">
      <c r="A81" s="233"/>
      <c r="B81" s="230"/>
      <c r="C81" s="4"/>
      <c r="D81" s="485" t="s">
        <v>1787</v>
      </c>
      <c r="E81" s="178">
        <v>38.524700000000003</v>
      </c>
      <c r="F81" s="78"/>
      <c r="G81" s="78"/>
      <c r="H81" s="78"/>
      <c r="I81" s="76"/>
      <c r="J81" s="76"/>
    </row>
    <row r="82" spans="1:10" x14ac:dyDescent="0.35">
      <c r="A82" s="233"/>
      <c r="B82" s="230"/>
      <c r="C82" s="4"/>
      <c r="D82" s="485" t="s">
        <v>961</v>
      </c>
      <c r="E82" s="178">
        <v>13.3277</v>
      </c>
      <c r="F82" s="78"/>
      <c r="G82" s="78"/>
      <c r="H82" s="78"/>
      <c r="I82" s="76"/>
      <c r="J82" s="76"/>
    </row>
    <row r="83" spans="1:10" x14ac:dyDescent="0.35">
      <c r="A83" s="233"/>
      <c r="B83" s="230"/>
      <c r="C83" s="4"/>
      <c r="D83" s="485" t="s">
        <v>1589</v>
      </c>
      <c r="E83" s="178">
        <v>6.2022000000000004</v>
      </c>
      <c r="F83" s="78"/>
      <c r="G83" s="78"/>
      <c r="H83" s="78"/>
      <c r="I83" s="76"/>
      <c r="J83" s="76"/>
    </row>
    <row r="84" spans="1:10" x14ac:dyDescent="0.35">
      <c r="A84" s="233"/>
      <c r="B84" s="230"/>
      <c r="C84" s="4"/>
      <c r="D84" s="485" t="s">
        <v>406</v>
      </c>
      <c r="E84" s="178">
        <v>23.9923</v>
      </c>
      <c r="F84" s="78"/>
      <c r="G84" s="78"/>
      <c r="H84" s="78"/>
      <c r="I84" s="76"/>
      <c r="J84" s="76"/>
    </row>
    <row r="85" spans="1:10" x14ac:dyDescent="0.35">
      <c r="A85" s="233"/>
      <c r="B85" s="230"/>
      <c r="C85" s="4"/>
      <c r="D85" s="485" t="s">
        <v>1034</v>
      </c>
      <c r="E85" s="178">
        <v>26.032399999999999</v>
      </c>
      <c r="F85" s="78"/>
      <c r="G85" s="78"/>
      <c r="H85" s="78"/>
      <c r="I85" s="76"/>
      <c r="J85" s="76"/>
    </row>
    <row r="86" spans="1:10" x14ac:dyDescent="0.35">
      <c r="A86" s="233"/>
      <c r="B86" s="230"/>
      <c r="C86" s="4"/>
      <c r="D86" s="485" t="s">
        <v>1786</v>
      </c>
      <c r="E86" s="178">
        <v>24.988199999999999</v>
      </c>
      <c r="F86" s="78"/>
      <c r="G86" s="78"/>
      <c r="H86" s="78"/>
      <c r="I86" s="76"/>
      <c r="J86" s="76"/>
    </row>
    <row r="87" spans="1:10" x14ac:dyDescent="0.35">
      <c r="A87" s="233"/>
      <c r="B87" s="230"/>
      <c r="C87" s="4"/>
      <c r="D87" s="485" t="s">
        <v>1785</v>
      </c>
      <c r="E87" s="178">
        <v>11.174200000000001</v>
      </c>
      <c r="F87" s="78"/>
      <c r="G87" s="78"/>
      <c r="H87" s="78"/>
      <c r="I87" s="76"/>
      <c r="J87" s="76"/>
    </row>
    <row r="88" spans="1:10" x14ac:dyDescent="0.35">
      <c r="A88" s="233"/>
      <c r="B88" s="230"/>
      <c r="C88" s="4"/>
      <c r="D88" s="485" t="s">
        <v>408</v>
      </c>
      <c r="E88" s="178">
        <v>8.0358999999999998</v>
      </c>
      <c r="F88" s="78"/>
      <c r="G88" s="78"/>
      <c r="H88" s="78"/>
      <c r="I88" s="76"/>
      <c r="J88" s="76"/>
    </row>
    <row r="89" spans="1:10" x14ac:dyDescent="0.35">
      <c r="A89" s="233"/>
      <c r="B89" s="230"/>
      <c r="C89" s="4"/>
      <c r="D89" s="485" t="s">
        <v>1035</v>
      </c>
      <c r="E89" s="178">
        <v>17.383299999999998</v>
      </c>
      <c r="F89" s="78"/>
      <c r="G89" s="78"/>
      <c r="H89" s="78"/>
      <c r="I89" s="76"/>
      <c r="J89" s="76"/>
    </row>
    <row r="90" spans="1:10" x14ac:dyDescent="0.35">
      <c r="A90" s="233"/>
      <c r="B90" s="230"/>
      <c r="C90" s="4"/>
      <c r="D90" s="485" t="s">
        <v>1590</v>
      </c>
      <c r="E90" s="178">
        <v>19.343599999999999</v>
      </c>
      <c r="F90" s="78"/>
      <c r="G90" s="78"/>
      <c r="H90" s="78"/>
      <c r="I90" s="76"/>
      <c r="J90" s="76"/>
    </row>
    <row r="91" spans="1:10" x14ac:dyDescent="0.35">
      <c r="A91" s="233"/>
      <c r="B91" s="230"/>
      <c r="C91" s="4"/>
      <c r="D91" s="485" t="s">
        <v>410</v>
      </c>
      <c r="E91" s="178">
        <v>6.3170000000000002</v>
      </c>
      <c r="F91" s="78"/>
      <c r="G91" s="78"/>
      <c r="H91" s="78"/>
      <c r="I91" s="76"/>
      <c r="J91" s="76"/>
    </row>
    <row r="92" spans="1:10" x14ac:dyDescent="0.35">
      <c r="A92" s="233"/>
      <c r="B92" s="230"/>
      <c r="C92" s="4"/>
      <c r="D92" s="485" t="s">
        <v>963</v>
      </c>
      <c r="E92" s="178">
        <v>11.9613</v>
      </c>
      <c r="F92" s="78"/>
      <c r="G92" s="78"/>
      <c r="H92" s="78"/>
      <c r="I92" s="76"/>
      <c r="J92" s="76"/>
    </row>
    <row r="93" spans="1:10" x14ac:dyDescent="0.35">
      <c r="A93" s="233"/>
      <c r="B93" s="230"/>
      <c r="C93" s="4"/>
      <c r="D93" s="485" t="s">
        <v>1036</v>
      </c>
      <c r="E93" s="178">
        <v>15.5655</v>
      </c>
      <c r="F93" s="78"/>
      <c r="G93" s="78"/>
      <c r="H93" s="78"/>
      <c r="I93" s="76"/>
      <c r="J93" s="76"/>
    </row>
    <row r="94" spans="1:10" x14ac:dyDescent="0.35">
      <c r="A94" s="233"/>
      <c r="B94" s="230"/>
      <c r="C94" s="4"/>
      <c r="D94" s="485" t="s">
        <v>412</v>
      </c>
      <c r="E94" s="178">
        <v>12.307399999999999</v>
      </c>
      <c r="F94" s="78"/>
      <c r="G94" s="78"/>
      <c r="H94" s="78"/>
      <c r="I94" s="76"/>
      <c r="J94" s="76"/>
    </row>
    <row r="95" spans="1:10" x14ac:dyDescent="0.35">
      <c r="A95" s="233"/>
      <c r="B95" s="230"/>
      <c r="C95" s="4"/>
      <c r="D95" s="485" t="s">
        <v>414</v>
      </c>
      <c r="E95" s="178">
        <v>9.1806999999999999</v>
      </c>
      <c r="F95" s="78"/>
      <c r="G95" s="78"/>
      <c r="H95" s="78"/>
      <c r="I95" s="76"/>
      <c r="J95" s="76"/>
    </row>
    <row r="96" spans="1:10" x14ac:dyDescent="0.35">
      <c r="A96" s="233"/>
      <c r="B96" s="230"/>
      <c r="C96" s="4"/>
      <c r="D96" s="485" t="s">
        <v>416</v>
      </c>
      <c r="E96" s="178">
        <v>6.3773999999999997</v>
      </c>
      <c r="F96" s="78"/>
      <c r="G96" s="78"/>
      <c r="H96" s="78"/>
      <c r="I96" s="76"/>
      <c r="J96" s="76"/>
    </row>
    <row r="97" spans="1:10" x14ac:dyDescent="0.35">
      <c r="A97" s="233"/>
      <c r="B97" s="230"/>
      <c r="C97" s="4"/>
      <c r="D97" s="485" t="s">
        <v>1037</v>
      </c>
      <c r="E97" s="178">
        <v>23.098600000000001</v>
      </c>
      <c r="F97" s="78"/>
      <c r="G97" s="78"/>
      <c r="H97" s="78"/>
      <c r="I97" s="76"/>
      <c r="J97" s="76"/>
    </row>
    <row r="98" spans="1:10" x14ac:dyDescent="0.35">
      <c r="A98" s="233"/>
      <c r="B98" s="230"/>
      <c r="C98" s="4"/>
      <c r="D98" s="485" t="s">
        <v>301</v>
      </c>
      <c r="E98" s="178">
        <v>10.4658</v>
      </c>
      <c r="F98" s="78"/>
      <c r="G98" s="78"/>
      <c r="H98" s="78"/>
      <c r="I98" s="76"/>
      <c r="J98" s="76"/>
    </row>
    <row r="99" spans="1:10" x14ac:dyDescent="0.35">
      <c r="A99" s="233"/>
      <c r="B99" s="230"/>
      <c r="C99" s="4"/>
      <c r="D99" s="485" t="s">
        <v>1038</v>
      </c>
      <c r="E99" s="178">
        <v>12.4382</v>
      </c>
      <c r="F99" s="78"/>
      <c r="G99" s="78"/>
      <c r="H99" s="78"/>
      <c r="I99" s="76"/>
      <c r="J99" s="76"/>
    </row>
    <row r="100" spans="1:10" x14ac:dyDescent="0.35">
      <c r="A100" s="233"/>
      <c r="B100" s="230"/>
      <c r="C100" s="4"/>
      <c r="D100" s="485" t="s">
        <v>1039</v>
      </c>
      <c r="E100" s="178">
        <v>10.8795</v>
      </c>
      <c r="F100" s="78"/>
      <c r="G100" s="78"/>
      <c r="H100" s="78"/>
      <c r="I100" s="76"/>
      <c r="J100" s="76"/>
    </row>
    <row r="101" spans="1:10" x14ac:dyDescent="0.35">
      <c r="A101" s="233"/>
      <c r="B101" s="230"/>
      <c r="C101" s="4"/>
      <c r="D101" s="485" t="s">
        <v>1591</v>
      </c>
      <c r="E101" s="178">
        <v>21.579899999999999</v>
      </c>
      <c r="F101" s="78"/>
      <c r="G101" s="78"/>
      <c r="H101" s="78"/>
      <c r="I101" s="76"/>
      <c r="J101" s="76"/>
    </row>
    <row r="102" spans="1:10" x14ac:dyDescent="0.35">
      <c r="A102" s="233"/>
      <c r="B102" s="230"/>
      <c r="C102" s="4"/>
      <c r="D102" s="485" t="s">
        <v>1040</v>
      </c>
      <c r="E102" s="178">
        <v>6.6824000000000003</v>
      </c>
      <c r="F102" s="78"/>
      <c r="G102" s="78"/>
      <c r="H102" s="78"/>
      <c r="I102" s="76"/>
      <c r="J102" s="76"/>
    </row>
    <row r="103" spans="1:10" x14ac:dyDescent="0.35">
      <c r="A103" s="233"/>
      <c r="B103" s="230"/>
      <c r="C103" s="4"/>
      <c r="D103" s="485" t="s">
        <v>418</v>
      </c>
      <c r="E103" s="178">
        <v>5.9177</v>
      </c>
      <c r="F103" s="78"/>
      <c r="G103" s="78"/>
      <c r="H103" s="78"/>
      <c r="I103" s="76"/>
      <c r="J103" s="76"/>
    </row>
    <row r="104" spans="1:10" x14ac:dyDescent="0.35">
      <c r="A104" s="233"/>
      <c r="B104" s="230"/>
      <c r="C104" s="4"/>
      <c r="D104" s="485" t="s">
        <v>965</v>
      </c>
      <c r="E104" s="178">
        <v>15.734999999999999</v>
      </c>
      <c r="F104" s="78"/>
      <c r="G104" s="78"/>
      <c r="H104" s="78"/>
      <c r="I104" s="76"/>
      <c r="J104" s="76"/>
    </row>
    <row r="105" spans="1:10" x14ac:dyDescent="0.35">
      <c r="A105" s="233"/>
      <c r="B105" s="230"/>
      <c r="C105" s="4"/>
      <c r="D105" s="758" t="s">
        <v>1041</v>
      </c>
      <c r="E105" s="759">
        <v>14.905900000000001</v>
      </c>
      <c r="F105" s="78"/>
      <c r="G105" s="78"/>
      <c r="H105" s="78"/>
      <c r="I105" s="76"/>
      <c r="J105" s="76"/>
    </row>
    <row r="106" spans="1:10" x14ac:dyDescent="0.35">
      <c r="A106" s="233"/>
      <c r="B106" s="230"/>
      <c r="C106" s="4"/>
      <c r="D106" s="485" t="s">
        <v>303</v>
      </c>
      <c r="E106" s="178">
        <v>8.3877000000000006</v>
      </c>
      <c r="F106" s="78"/>
      <c r="G106" s="78"/>
      <c r="H106" s="78"/>
      <c r="I106" s="76"/>
      <c r="J106" s="76"/>
    </row>
    <row r="107" spans="1:10" x14ac:dyDescent="0.35">
      <c r="A107" s="233"/>
      <c r="B107" s="230"/>
      <c r="C107" s="4"/>
      <c r="D107" s="485" t="s">
        <v>1784</v>
      </c>
      <c r="E107" s="178">
        <v>73.859499999999997</v>
      </c>
      <c r="F107" s="78"/>
      <c r="G107" s="78"/>
      <c r="H107" s="78"/>
      <c r="I107" s="76"/>
      <c r="J107" s="76"/>
    </row>
    <row r="108" spans="1:10" x14ac:dyDescent="0.35">
      <c r="A108" s="233"/>
      <c r="B108" s="230"/>
      <c r="C108" s="4"/>
      <c r="D108" s="485" t="s">
        <v>1042</v>
      </c>
      <c r="E108" s="178">
        <v>3.8896000000000002</v>
      </c>
      <c r="F108" s="78"/>
      <c r="G108" s="78"/>
      <c r="H108" s="78"/>
      <c r="I108" s="76"/>
      <c r="J108" s="76"/>
    </row>
    <row r="109" spans="1:10" x14ac:dyDescent="0.35">
      <c r="A109" s="233"/>
      <c r="B109" s="230"/>
      <c r="C109" s="4"/>
      <c r="D109" s="485" t="s">
        <v>1592</v>
      </c>
      <c r="E109" s="178">
        <v>12.3194</v>
      </c>
      <c r="F109" s="78"/>
      <c r="G109" s="78"/>
      <c r="H109" s="78"/>
      <c r="I109" s="76"/>
      <c r="J109" s="76"/>
    </row>
    <row r="110" spans="1:10" x14ac:dyDescent="0.35">
      <c r="A110" s="233"/>
      <c r="B110" s="230"/>
      <c r="C110" s="4"/>
      <c r="D110" s="485" t="s">
        <v>1593</v>
      </c>
      <c r="E110" s="178">
        <v>9.7532999999999994</v>
      </c>
      <c r="F110" s="78"/>
      <c r="G110" s="78"/>
      <c r="H110" s="78"/>
      <c r="I110" s="76"/>
      <c r="J110" s="76"/>
    </row>
    <row r="111" spans="1:10" x14ac:dyDescent="0.35">
      <c r="A111" s="233"/>
      <c r="B111" s="230"/>
      <c r="C111" s="4"/>
      <c r="D111" s="485" t="s">
        <v>967</v>
      </c>
      <c r="E111" s="178">
        <v>7.66</v>
      </c>
      <c r="F111" s="78"/>
      <c r="G111" s="78"/>
      <c r="H111" s="78"/>
      <c r="I111" s="76"/>
      <c r="J111" s="76"/>
    </row>
    <row r="112" spans="1:10" x14ac:dyDescent="0.35">
      <c r="A112" s="233"/>
      <c r="B112" s="230"/>
      <c r="C112" s="4"/>
      <c r="D112" s="485" t="s">
        <v>1783</v>
      </c>
      <c r="E112" s="178">
        <v>11.2646</v>
      </c>
      <c r="F112" s="78"/>
      <c r="G112" s="78"/>
      <c r="H112" s="78"/>
      <c r="I112" s="76"/>
      <c r="J112" s="76"/>
    </row>
    <row r="113" spans="1:10" x14ac:dyDescent="0.35">
      <c r="A113" s="233"/>
      <c r="B113" s="230"/>
      <c r="C113" s="4"/>
      <c r="D113" s="485" t="s">
        <v>1043</v>
      </c>
      <c r="E113" s="178">
        <v>17.806799999999999</v>
      </c>
      <c r="F113" s="78"/>
      <c r="G113" s="78"/>
      <c r="H113" s="78"/>
      <c r="I113" s="76"/>
      <c r="J113" s="76"/>
    </row>
    <row r="114" spans="1:10" x14ac:dyDescent="0.35">
      <c r="A114" s="233"/>
      <c r="B114" s="230"/>
      <c r="C114" s="4"/>
      <c r="D114" s="485" t="s">
        <v>1782</v>
      </c>
      <c r="E114" s="178">
        <v>76.844099999999997</v>
      </c>
      <c r="F114" s="78"/>
      <c r="G114" s="78"/>
      <c r="H114" s="78"/>
      <c r="I114" s="76"/>
      <c r="J114" s="76"/>
    </row>
    <row r="115" spans="1:10" x14ac:dyDescent="0.35">
      <c r="A115" s="233"/>
      <c r="B115" s="230"/>
      <c r="C115" s="4"/>
      <c r="D115" s="485" t="s">
        <v>1044</v>
      </c>
      <c r="E115" s="178">
        <v>11.485900000000001</v>
      </c>
      <c r="F115" s="78"/>
      <c r="G115" s="78"/>
      <c r="H115" s="78"/>
      <c r="I115" s="76"/>
      <c r="J115" s="76"/>
    </row>
    <row r="116" spans="1:10" x14ac:dyDescent="0.35">
      <c r="A116" s="233"/>
      <c r="B116" s="230"/>
      <c r="C116" s="4"/>
      <c r="D116" s="485" t="s">
        <v>1594</v>
      </c>
      <c r="E116" s="178">
        <v>16.288399999999999</v>
      </c>
      <c r="F116" s="78"/>
      <c r="G116" s="78"/>
      <c r="H116" s="78"/>
      <c r="I116" s="76"/>
      <c r="J116" s="76"/>
    </row>
    <row r="117" spans="1:10" x14ac:dyDescent="0.35">
      <c r="A117" s="233"/>
      <c r="B117" s="230"/>
      <c r="C117" s="4"/>
      <c r="D117" s="485" t="s">
        <v>1543</v>
      </c>
      <c r="E117" s="178">
        <v>49.404899999999998</v>
      </c>
      <c r="F117" s="78"/>
      <c r="G117" s="78"/>
      <c r="H117" s="78"/>
      <c r="I117" s="76"/>
      <c r="J117" s="76"/>
    </row>
    <row r="118" spans="1:10" x14ac:dyDescent="0.35">
      <c r="A118" s="233"/>
      <c r="B118" s="230"/>
      <c r="C118" s="4"/>
      <c r="D118" s="485" t="s">
        <v>1045</v>
      </c>
      <c r="E118" s="178">
        <v>53.5946</v>
      </c>
      <c r="F118" s="78"/>
      <c r="G118" s="78"/>
      <c r="H118" s="78"/>
      <c r="I118" s="76"/>
      <c r="J118" s="76"/>
    </row>
    <row r="119" spans="1:10" x14ac:dyDescent="0.35">
      <c r="A119" s="233"/>
      <c r="B119" s="230"/>
      <c r="C119" s="4"/>
      <c r="D119" s="485" t="s">
        <v>1046</v>
      </c>
      <c r="E119" s="178">
        <v>20.1906</v>
      </c>
      <c r="F119" s="78"/>
      <c r="G119" s="78"/>
      <c r="H119" s="78"/>
      <c r="I119" s="76"/>
      <c r="J119" s="76"/>
    </row>
    <row r="120" spans="1:10" x14ac:dyDescent="0.35">
      <c r="A120" s="233"/>
      <c r="B120" s="230"/>
      <c r="C120" s="4"/>
      <c r="D120" s="485" t="s">
        <v>1595</v>
      </c>
      <c r="E120" s="178">
        <v>58.439</v>
      </c>
      <c r="F120" s="78"/>
      <c r="G120" s="78"/>
      <c r="H120" s="78"/>
      <c r="I120" s="76"/>
      <c r="J120" s="76"/>
    </row>
    <row r="121" spans="1:10" x14ac:dyDescent="0.35">
      <c r="A121" s="233"/>
      <c r="B121" s="230"/>
      <c r="C121" s="4"/>
      <c r="D121" s="485" t="s">
        <v>1047</v>
      </c>
      <c r="E121" s="178">
        <v>17.234200000000001</v>
      </c>
      <c r="F121" s="78"/>
      <c r="G121" s="78"/>
      <c r="H121" s="78"/>
      <c r="I121" s="76"/>
      <c r="J121" s="76"/>
    </row>
    <row r="122" spans="1:10" x14ac:dyDescent="0.35">
      <c r="A122" s="233"/>
      <c r="B122" s="230"/>
      <c r="C122" s="4"/>
      <c r="D122" s="485" t="s">
        <v>1048</v>
      </c>
      <c r="E122" s="178">
        <v>70.394800000000004</v>
      </c>
      <c r="F122" s="78"/>
      <c r="G122" s="78"/>
      <c r="H122" s="78"/>
      <c r="I122" s="76"/>
      <c r="J122" s="76"/>
    </row>
    <row r="123" spans="1:10" x14ac:dyDescent="0.35">
      <c r="A123" s="233"/>
      <c r="B123" s="230"/>
      <c r="C123" s="4"/>
      <c r="D123" s="485" t="s">
        <v>1049</v>
      </c>
      <c r="E123" s="178">
        <v>92.046099999999996</v>
      </c>
      <c r="F123" s="78"/>
      <c r="G123" s="78"/>
      <c r="H123" s="78"/>
      <c r="I123" s="76"/>
      <c r="J123" s="76"/>
    </row>
    <row r="124" spans="1:10" x14ac:dyDescent="0.35">
      <c r="A124" s="233"/>
      <c r="B124" s="230"/>
      <c r="C124" s="4"/>
      <c r="D124" s="485" t="s">
        <v>421</v>
      </c>
      <c r="E124" s="178">
        <v>9.3623999999999992</v>
      </c>
      <c r="F124" s="78"/>
      <c r="G124" s="78"/>
      <c r="H124" s="78"/>
      <c r="I124" s="76"/>
      <c r="J124" s="76"/>
    </row>
    <row r="125" spans="1:10" x14ac:dyDescent="0.35">
      <c r="A125" s="233"/>
      <c r="B125" s="230"/>
      <c r="C125" s="4"/>
      <c r="D125" s="485" t="s">
        <v>1544</v>
      </c>
      <c r="E125" s="178">
        <v>183.69499999999999</v>
      </c>
      <c r="F125" s="78"/>
      <c r="G125" s="78"/>
      <c r="H125" s="78"/>
      <c r="I125" s="76"/>
      <c r="J125" s="76"/>
    </row>
    <row r="126" spans="1:10" x14ac:dyDescent="0.35">
      <c r="A126" s="233"/>
      <c r="B126" s="230"/>
      <c r="C126" s="4"/>
      <c r="D126" s="485" t="s">
        <v>1050</v>
      </c>
      <c r="E126" s="178">
        <v>16.7393</v>
      </c>
      <c r="F126" s="78"/>
      <c r="G126" s="78"/>
      <c r="H126" s="78"/>
      <c r="I126" s="76"/>
      <c r="J126" s="76"/>
    </row>
    <row r="127" spans="1:10" x14ac:dyDescent="0.35">
      <c r="A127" s="233"/>
      <c r="B127" s="230"/>
      <c r="C127" s="4"/>
      <c r="D127" s="485" t="s">
        <v>1596</v>
      </c>
      <c r="E127" s="178">
        <v>43.761499999999998</v>
      </c>
      <c r="F127" s="78"/>
      <c r="G127" s="78"/>
      <c r="H127" s="78"/>
      <c r="I127" s="76"/>
      <c r="J127" s="76"/>
    </row>
    <row r="128" spans="1:10" x14ac:dyDescent="0.35">
      <c r="A128" s="233"/>
      <c r="B128" s="230"/>
      <c r="C128" s="4"/>
      <c r="D128" s="485" t="s">
        <v>1597</v>
      </c>
      <c r="E128" s="178">
        <v>23.6022</v>
      </c>
      <c r="F128" s="78"/>
      <c r="G128" s="78"/>
      <c r="H128" s="78"/>
      <c r="I128" s="76"/>
      <c r="J128" s="76"/>
    </row>
    <row r="129" spans="1:10" x14ac:dyDescent="0.35">
      <c r="A129" s="233"/>
      <c r="B129" s="230"/>
      <c r="C129" s="4"/>
      <c r="D129" s="485" t="s">
        <v>1051</v>
      </c>
      <c r="E129" s="178">
        <v>274.74239999999998</v>
      </c>
      <c r="F129" s="78"/>
      <c r="G129" s="78"/>
      <c r="H129" s="78"/>
      <c r="I129" s="76"/>
      <c r="J129" s="76"/>
    </row>
    <row r="130" spans="1:10" x14ac:dyDescent="0.35">
      <c r="A130" s="233"/>
      <c r="B130" s="230"/>
      <c r="C130" s="4"/>
      <c r="D130" s="485" t="s">
        <v>1203</v>
      </c>
      <c r="E130" s="178">
        <v>44.064799999999998</v>
      </c>
      <c r="F130" s="78"/>
      <c r="G130" s="78"/>
      <c r="H130" s="78"/>
      <c r="I130" s="76"/>
      <c r="J130" s="76"/>
    </row>
    <row r="131" spans="1:10" x14ac:dyDescent="0.35">
      <c r="A131" s="233"/>
      <c r="B131" s="230"/>
      <c r="C131" s="4"/>
      <c r="D131" s="485" t="s">
        <v>423</v>
      </c>
      <c r="E131" s="178">
        <v>122.94289999999999</v>
      </c>
      <c r="F131" s="78"/>
      <c r="G131" s="78"/>
      <c r="H131" s="78"/>
      <c r="I131" s="76"/>
      <c r="J131" s="76"/>
    </row>
    <row r="132" spans="1:10" x14ac:dyDescent="0.35">
      <c r="A132" s="233"/>
      <c r="B132" s="230"/>
      <c r="C132" s="4"/>
      <c r="D132" s="485" t="s">
        <v>971</v>
      </c>
      <c r="E132" s="178">
        <v>15.371600000000001</v>
      </c>
      <c r="F132" s="78"/>
      <c r="G132" s="78"/>
      <c r="H132" s="78"/>
      <c r="I132" s="76"/>
      <c r="J132" s="76"/>
    </row>
    <row r="133" spans="1:10" x14ac:dyDescent="0.35">
      <c r="A133" s="233"/>
      <c r="B133" s="230"/>
      <c r="C133" s="4"/>
      <c r="D133" s="485" t="s">
        <v>305</v>
      </c>
      <c r="E133" s="178">
        <v>142.1986</v>
      </c>
      <c r="F133" s="78"/>
      <c r="G133" s="78"/>
      <c r="H133" s="78"/>
      <c r="I133" s="76"/>
      <c r="J133" s="76"/>
    </row>
    <row r="134" spans="1:10" x14ac:dyDescent="0.35">
      <c r="A134" s="233"/>
      <c r="B134" s="230"/>
      <c r="C134" s="4"/>
      <c r="D134" s="485" t="s">
        <v>1052</v>
      </c>
      <c r="E134" s="178">
        <v>151.6138</v>
      </c>
      <c r="F134" s="78"/>
      <c r="G134" s="78"/>
      <c r="H134" s="78"/>
      <c r="I134" s="76"/>
      <c r="J134" s="76"/>
    </row>
    <row r="135" spans="1:10" x14ac:dyDescent="0.35">
      <c r="A135" s="233"/>
      <c r="B135" s="230"/>
      <c r="C135" s="4"/>
      <c r="D135" s="485" t="s">
        <v>1598</v>
      </c>
      <c r="E135" s="178">
        <v>89.123800000000003</v>
      </c>
      <c r="F135" s="78"/>
      <c r="G135" s="78"/>
      <c r="H135" s="78"/>
      <c r="I135" s="76"/>
      <c r="J135" s="76"/>
    </row>
    <row r="136" spans="1:10" x14ac:dyDescent="0.35">
      <c r="A136" s="233"/>
      <c r="B136" s="230"/>
      <c r="C136" s="4"/>
      <c r="D136" s="485" t="s">
        <v>1053</v>
      </c>
      <c r="E136" s="178">
        <v>35</v>
      </c>
      <c r="F136" s="78"/>
      <c r="G136" s="78"/>
      <c r="H136" s="78"/>
      <c r="I136" s="76"/>
      <c r="J136" s="76"/>
    </row>
    <row r="137" spans="1:10" x14ac:dyDescent="0.35">
      <c r="A137" s="233"/>
      <c r="B137" s="230"/>
      <c r="C137" s="4"/>
      <c r="D137" s="485" t="s">
        <v>425</v>
      </c>
      <c r="E137" s="178">
        <v>244.2672</v>
      </c>
      <c r="F137" s="78"/>
      <c r="G137" s="78"/>
      <c r="H137" s="78"/>
      <c r="I137" s="76"/>
      <c r="J137" s="76"/>
    </row>
    <row r="138" spans="1:10" x14ac:dyDescent="0.35">
      <c r="A138" s="233"/>
      <c r="B138" s="230"/>
      <c r="C138" s="4"/>
      <c r="D138" s="485" t="s">
        <v>1599</v>
      </c>
      <c r="E138" s="178">
        <v>246.4974</v>
      </c>
      <c r="F138" s="78"/>
      <c r="G138" s="78"/>
      <c r="H138" s="78"/>
      <c r="I138" s="76"/>
      <c r="J138" s="76"/>
    </row>
    <row r="139" spans="1:10" x14ac:dyDescent="0.35">
      <c r="A139" s="233"/>
      <c r="B139" s="230"/>
      <c r="C139" s="4"/>
      <c r="D139" s="485" t="s">
        <v>973</v>
      </c>
      <c r="E139" s="178">
        <v>89.943399999999997</v>
      </c>
      <c r="F139" s="4"/>
      <c r="G139" s="4"/>
      <c r="H139" s="4"/>
      <c r="I139" s="111"/>
      <c r="J139" s="111"/>
    </row>
    <row r="140" spans="1:10" x14ac:dyDescent="0.35">
      <c r="A140" s="233"/>
      <c r="B140" s="230"/>
      <c r="C140" s="4"/>
      <c r="D140" s="485" t="s">
        <v>427</v>
      </c>
      <c r="E140" s="178">
        <v>67.478800000000007</v>
      </c>
      <c r="F140" s="4"/>
      <c r="G140" s="4"/>
      <c r="H140" s="4"/>
      <c r="I140" s="111"/>
      <c r="J140" s="111"/>
    </row>
    <row r="141" spans="1:10" x14ac:dyDescent="0.35">
      <c r="A141" s="233"/>
      <c r="B141" s="230"/>
      <c r="C141" s="4"/>
      <c r="D141" s="485" t="s">
        <v>429</v>
      </c>
      <c r="E141" s="178">
        <v>70.143799999999999</v>
      </c>
      <c r="F141" s="4"/>
      <c r="G141" s="4"/>
      <c r="H141" s="4"/>
      <c r="I141" s="111"/>
      <c r="J141" s="111"/>
    </row>
    <row r="142" spans="1:10" x14ac:dyDescent="0.35">
      <c r="A142" s="233"/>
      <c r="B142" s="230"/>
      <c r="C142" s="4"/>
      <c r="D142" s="485" t="s">
        <v>1600</v>
      </c>
      <c r="E142" s="178">
        <v>22</v>
      </c>
      <c r="F142" s="4"/>
      <c r="G142" s="4"/>
      <c r="H142" s="4"/>
      <c r="I142" s="111"/>
      <c r="J142" s="111"/>
    </row>
    <row r="143" spans="1:10" x14ac:dyDescent="0.35">
      <c r="A143" s="233"/>
      <c r="B143" s="230"/>
      <c r="C143" s="4"/>
      <c r="D143" s="485" t="s">
        <v>1601</v>
      </c>
      <c r="E143" s="178">
        <v>44.381300000000003</v>
      </c>
      <c r="F143" s="4"/>
      <c r="G143" s="4"/>
      <c r="H143" s="4"/>
      <c r="I143" s="111"/>
      <c r="J143" s="111"/>
    </row>
    <row r="144" spans="1:10" x14ac:dyDescent="0.35">
      <c r="A144" s="233"/>
      <c r="B144" s="230"/>
      <c r="C144" s="4"/>
      <c r="D144" s="485" t="s">
        <v>306</v>
      </c>
      <c r="E144" s="178">
        <v>104.1555</v>
      </c>
      <c r="F144" s="4"/>
      <c r="G144" s="4"/>
      <c r="H144" s="4"/>
      <c r="I144" s="111"/>
      <c r="J144" s="111"/>
    </row>
    <row r="145" spans="1:10" x14ac:dyDescent="0.35">
      <c r="A145" s="233"/>
      <c r="B145" s="230"/>
      <c r="C145" s="4"/>
      <c r="D145" s="484" t="s">
        <v>31</v>
      </c>
      <c r="E145" s="177">
        <v>239.11070000000004</v>
      </c>
      <c r="F145" s="4"/>
      <c r="G145" s="4"/>
      <c r="H145" s="4"/>
      <c r="I145" s="111"/>
      <c r="J145" s="111"/>
    </row>
    <row r="146" spans="1:10" x14ac:dyDescent="0.35">
      <c r="A146" s="233"/>
      <c r="B146" s="230"/>
      <c r="C146" s="4"/>
      <c r="D146" s="485" t="s">
        <v>33</v>
      </c>
      <c r="E146" s="178">
        <v>18.007999999999999</v>
      </c>
      <c r="F146" s="4"/>
      <c r="G146" s="4"/>
      <c r="H146" s="4"/>
      <c r="I146" s="111"/>
      <c r="J146" s="111"/>
    </row>
    <row r="147" spans="1:10" x14ac:dyDescent="0.35">
      <c r="A147" s="233"/>
      <c r="B147" s="230"/>
      <c r="C147" s="4"/>
      <c r="D147" s="485" t="s">
        <v>1331</v>
      </c>
      <c r="E147" s="178">
        <v>25</v>
      </c>
      <c r="F147" s="4"/>
      <c r="G147" s="4"/>
      <c r="H147" s="4"/>
      <c r="I147" s="111"/>
      <c r="J147" s="111"/>
    </row>
    <row r="148" spans="1:10" x14ac:dyDescent="0.35">
      <c r="A148" s="233"/>
      <c r="B148" s="230"/>
      <c r="C148" s="4"/>
      <c r="D148" s="485" t="s">
        <v>1394</v>
      </c>
      <c r="E148" s="178">
        <v>44.990200000000002</v>
      </c>
      <c r="F148" s="4"/>
      <c r="G148" s="4"/>
      <c r="H148" s="4"/>
      <c r="I148" s="111"/>
      <c r="J148" s="111"/>
    </row>
    <row r="149" spans="1:10" x14ac:dyDescent="0.35">
      <c r="A149" s="233"/>
      <c r="B149" s="230"/>
      <c r="C149" s="4"/>
      <c r="D149" s="485" t="s">
        <v>34</v>
      </c>
      <c r="E149" s="178">
        <v>39.046199999999999</v>
      </c>
      <c r="F149" s="4"/>
      <c r="G149" s="4"/>
      <c r="H149" s="4"/>
      <c r="I149" s="111"/>
      <c r="J149" s="111"/>
    </row>
    <row r="150" spans="1:10" x14ac:dyDescent="0.35">
      <c r="A150" s="233"/>
      <c r="B150" s="230"/>
      <c r="C150" s="4"/>
      <c r="D150" s="485" t="s">
        <v>1054</v>
      </c>
      <c r="E150" s="178">
        <v>13.633100000000001</v>
      </c>
      <c r="F150" s="4"/>
      <c r="G150" s="4"/>
      <c r="H150" s="4"/>
      <c r="I150" s="111"/>
      <c r="J150" s="111"/>
    </row>
    <row r="151" spans="1:10" x14ac:dyDescent="0.35">
      <c r="A151" s="233"/>
      <c r="B151" s="230"/>
      <c r="C151" s="4"/>
      <c r="D151" s="485" t="s">
        <v>35</v>
      </c>
      <c r="E151" s="178">
        <v>20.710599999999999</v>
      </c>
      <c r="F151" s="4"/>
      <c r="G151" s="4"/>
      <c r="H151" s="4"/>
      <c r="I151" s="111"/>
      <c r="J151" s="111"/>
    </row>
    <row r="152" spans="1:10" x14ac:dyDescent="0.35">
      <c r="A152" s="233"/>
      <c r="B152" s="230"/>
      <c r="C152" s="4"/>
      <c r="D152" s="485" t="s">
        <v>635</v>
      </c>
      <c r="E152" s="178">
        <v>16.7226</v>
      </c>
      <c r="F152" s="4"/>
      <c r="G152" s="4"/>
      <c r="H152" s="4"/>
      <c r="I152" s="111"/>
      <c r="J152" s="111"/>
    </row>
    <row r="153" spans="1:10" x14ac:dyDescent="0.35">
      <c r="A153" s="233"/>
      <c r="B153" s="230"/>
      <c r="C153" s="4"/>
      <c r="D153" s="485" t="s">
        <v>1602</v>
      </c>
      <c r="E153" s="178">
        <v>61</v>
      </c>
      <c r="F153" s="4"/>
      <c r="G153" s="4"/>
      <c r="H153" s="4"/>
      <c r="I153" s="111"/>
      <c r="J153" s="111"/>
    </row>
    <row r="154" spans="1:10" x14ac:dyDescent="0.35">
      <c r="A154" s="233"/>
      <c r="B154" s="230"/>
      <c r="C154" s="4"/>
      <c r="D154" s="484" t="s">
        <v>37</v>
      </c>
      <c r="E154" s="177">
        <v>2060.7416000000003</v>
      </c>
      <c r="F154" s="4"/>
      <c r="G154" s="4"/>
      <c r="H154" s="4"/>
      <c r="I154" s="111"/>
      <c r="J154" s="111"/>
    </row>
    <row r="155" spans="1:10" x14ac:dyDescent="0.35">
      <c r="A155" s="233"/>
      <c r="B155" s="230"/>
      <c r="C155" s="4"/>
      <c r="D155" s="485" t="s">
        <v>311</v>
      </c>
      <c r="E155" s="178">
        <v>5.1859999999999999</v>
      </c>
      <c r="F155" s="4"/>
      <c r="G155" s="4"/>
      <c r="H155" s="4"/>
      <c r="I155" s="111"/>
      <c r="J155" s="111"/>
    </row>
    <row r="156" spans="1:10" x14ac:dyDescent="0.35">
      <c r="A156" s="233"/>
      <c r="B156" s="230"/>
      <c r="C156" s="4"/>
      <c r="D156" s="485" t="s">
        <v>1603</v>
      </c>
      <c r="E156" s="178">
        <v>2038.2180000000001</v>
      </c>
      <c r="F156" s="4"/>
      <c r="G156" s="4"/>
      <c r="H156" s="4"/>
      <c r="I156" s="111"/>
      <c r="J156" s="111"/>
    </row>
    <row r="157" spans="1:10" x14ac:dyDescent="0.35">
      <c r="A157" s="233"/>
      <c r="B157" s="230"/>
      <c r="C157" s="4"/>
      <c r="D157" s="485" t="s">
        <v>38</v>
      </c>
      <c r="E157" s="178">
        <v>17.337600000000002</v>
      </c>
      <c r="F157" s="4"/>
      <c r="G157" s="4"/>
      <c r="H157" s="4"/>
      <c r="I157" s="111"/>
      <c r="J157" s="111"/>
    </row>
    <row r="158" spans="1:10" x14ac:dyDescent="0.35">
      <c r="A158" s="233"/>
      <c r="B158" s="230"/>
      <c r="C158" s="4"/>
      <c r="D158" s="484" t="s">
        <v>861</v>
      </c>
      <c r="E158" s="177">
        <v>41.489800000000002</v>
      </c>
      <c r="F158" s="4"/>
      <c r="G158" s="4"/>
      <c r="H158" s="4"/>
      <c r="I158" s="111"/>
      <c r="J158" s="111"/>
    </row>
    <row r="159" spans="1:10" x14ac:dyDescent="0.35">
      <c r="A159" s="233"/>
      <c r="B159" s="230"/>
      <c r="C159" s="4"/>
      <c r="D159" s="485" t="s">
        <v>1604</v>
      </c>
      <c r="E159" s="178">
        <v>41.489800000000002</v>
      </c>
      <c r="F159" s="4"/>
      <c r="G159" s="4"/>
      <c r="H159" s="4"/>
      <c r="I159" s="111"/>
      <c r="J159" s="111"/>
    </row>
    <row r="160" spans="1:10" x14ac:dyDescent="0.35">
      <c r="A160" s="233"/>
      <c r="B160" s="230"/>
      <c r="C160" s="4"/>
      <c r="D160" s="484" t="s">
        <v>316</v>
      </c>
      <c r="E160" s="177">
        <v>4</v>
      </c>
      <c r="F160" s="4"/>
      <c r="G160" s="4"/>
      <c r="H160" s="4"/>
      <c r="I160" s="111"/>
      <c r="J160" s="111"/>
    </row>
    <row r="161" spans="1:10" x14ac:dyDescent="0.35">
      <c r="A161" s="233"/>
      <c r="B161" s="230"/>
      <c r="C161" s="4"/>
      <c r="D161" s="485" t="s">
        <v>1605</v>
      </c>
      <c r="E161" s="178">
        <v>4</v>
      </c>
      <c r="F161" s="4"/>
      <c r="G161" s="4"/>
      <c r="H161" s="4"/>
      <c r="I161" s="111"/>
      <c r="J161" s="111"/>
    </row>
    <row r="162" spans="1:10" x14ac:dyDescent="0.35">
      <c r="A162" s="233"/>
      <c r="B162" s="230"/>
      <c r="C162" s="4"/>
      <c r="D162" s="484" t="s">
        <v>320</v>
      </c>
      <c r="E162" s="177">
        <v>9.1480999999999995</v>
      </c>
      <c r="F162" s="4"/>
      <c r="G162" s="4"/>
      <c r="H162" s="4"/>
      <c r="I162" s="111"/>
      <c r="J162" s="111"/>
    </row>
    <row r="163" spans="1:10" x14ac:dyDescent="0.35">
      <c r="A163" s="233"/>
      <c r="B163" s="230"/>
      <c r="C163" s="4"/>
      <c r="D163" s="485" t="s">
        <v>1397</v>
      </c>
      <c r="E163" s="178">
        <v>6.6481000000000003</v>
      </c>
      <c r="F163" s="4"/>
      <c r="G163" s="4"/>
      <c r="H163" s="4"/>
      <c r="I163" s="111"/>
      <c r="J163" s="111"/>
    </row>
    <row r="164" spans="1:10" x14ac:dyDescent="0.35">
      <c r="A164" s="233"/>
      <c r="B164" s="230"/>
      <c r="C164" s="4"/>
      <c r="D164" s="485" t="s">
        <v>322</v>
      </c>
      <c r="E164" s="178">
        <v>2.5</v>
      </c>
      <c r="F164" s="4"/>
      <c r="G164" s="4"/>
      <c r="H164" s="4"/>
      <c r="I164" s="111"/>
      <c r="J164" s="111"/>
    </row>
    <row r="165" spans="1:10" x14ac:dyDescent="0.35">
      <c r="A165" s="233"/>
      <c r="B165" s="230"/>
      <c r="C165" s="4"/>
      <c r="D165" s="484" t="s">
        <v>62</v>
      </c>
      <c r="E165" s="177">
        <v>785.90350000000012</v>
      </c>
      <c r="F165" s="4"/>
      <c r="G165" s="4"/>
      <c r="H165" s="4"/>
      <c r="I165" s="111"/>
      <c r="J165" s="111"/>
    </row>
    <row r="166" spans="1:10" x14ac:dyDescent="0.35">
      <c r="A166" s="233"/>
      <c r="B166" s="230"/>
      <c r="C166" s="4"/>
      <c r="D166" s="485" t="s">
        <v>1055</v>
      </c>
      <c r="E166" s="178">
        <v>20.898</v>
      </c>
      <c r="F166" s="4"/>
      <c r="G166" s="4"/>
      <c r="H166" s="4"/>
      <c r="I166" s="111"/>
      <c r="J166" s="111"/>
    </row>
    <row r="167" spans="1:10" x14ac:dyDescent="0.35">
      <c r="A167" s="233"/>
      <c r="B167" s="230"/>
      <c r="C167" s="4"/>
      <c r="D167" s="485" t="s">
        <v>1606</v>
      </c>
      <c r="E167" s="178">
        <v>6.0495999999999999</v>
      </c>
      <c r="F167" s="4"/>
      <c r="G167" s="4"/>
      <c r="H167" s="4"/>
      <c r="I167" s="111"/>
      <c r="J167" s="111"/>
    </row>
    <row r="168" spans="1:10" x14ac:dyDescent="0.35">
      <c r="A168" s="233"/>
      <c r="B168" s="230"/>
      <c r="C168" s="4"/>
      <c r="D168" s="485" t="s">
        <v>1607</v>
      </c>
      <c r="E168" s="178">
        <v>3.6680000000000001</v>
      </c>
      <c r="F168" s="4"/>
      <c r="G168" s="4"/>
      <c r="H168" s="4"/>
      <c r="I168" s="111"/>
      <c r="J168" s="111"/>
    </row>
    <row r="169" spans="1:10" x14ac:dyDescent="0.35">
      <c r="A169" s="233"/>
      <c r="B169" s="230"/>
      <c r="C169" s="4"/>
      <c r="D169" s="485" t="s">
        <v>1608</v>
      </c>
      <c r="E169" s="178">
        <v>16.7852</v>
      </c>
      <c r="F169" s="4"/>
      <c r="G169" s="4"/>
      <c r="H169" s="4"/>
      <c r="I169" s="111"/>
      <c r="J169" s="111"/>
    </row>
    <row r="170" spans="1:10" x14ac:dyDescent="0.35">
      <c r="A170" s="233"/>
      <c r="B170" s="230"/>
      <c r="C170" s="4"/>
      <c r="D170" s="485" t="s">
        <v>984</v>
      </c>
      <c r="E170" s="178">
        <v>738.5027</v>
      </c>
      <c r="F170" s="4"/>
      <c r="G170" s="4"/>
      <c r="H170" s="4"/>
      <c r="I170" s="111"/>
      <c r="J170" s="111"/>
    </row>
    <row r="171" spans="1:10" x14ac:dyDescent="0.35">
      <c r="A171" s="233"/>
      <c r="B171" s="230"/>
      <c r="C171" s="4"/>
      <c r="D171" s="484" t="s">
        <v>65</v>
      </c>
      <c r="E171" s="177">
        <v>1943.1313</v>
      </c>
      <c r="F171" s="4"/>
      <c r="G171" s="4"/>
      <c r="H171" s="4"/>
      <c r="I171" s="111"/>
      <c r="J171" s="111"/>
    </row>
    <row r="172" spans="1:10" x14ac:dyDescent="0.35">
      <c r="A172" s="115"/>
      <c r="B172" s="114"/>
      <c r="C172" s="22"/>
      <c r="D172" s="731" t="s">
        <v>65</v>
      </c>
      <c r="E172" s="299">
        <v>1943.1313</v>
      </c>
      <c r="F172" s="22"/>
      <c r="G172" s="22"/>
      <c r="H172" s="22"/>
      <c r="I172" s="110"/>
      <c r="J172" s="110"/>
    </row>
    <row r="173" spans="1:10" x14ac:dyDescent="0.35">
      <c r="A173" s="204"/>
      <c r="B173" s="205"/>
      <c r="C173" s="16"/>
      <c r="D173" s="729"/>
      <c r="E173" s="730"/>
      <c r="F173" s="16"/>
      <c r="G173" s="16"/>
      <c r="H173" s="16"/>
      <c r="I173" s="206"/>
      <c r="J173" s="206"/>
    </row>
    <row r="174" spans="1:10" x14ac:dyDescent="0.35">
      <c r="A174" s="204"/>
      <c r="B174" s="205"/>
      <c r="C174" s="16"/>
      <c r="D174" s="649"/>
      <c r="E174" s="650"/>
      <c r="F174" s="16"/>
      <c r="G174" s="16"/>
      <c r="H174" s="16"/>
      <c r="I174" s="206"/>
      <c r="J174" s="20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6" fitToHeight="0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"/>
  <sheetViews>
    <sheetView view="pageBreakPreview" zoomScale="60" zoomScaleNormal="70" workbookViewId="0">
      <selection activeCell="A3" activeCellId="1" sqref="A2:J2 A3:J3"/>
    </sheetView>
  </sheetViews>
  <sheetFormatPr defaultRowHeight="21" x14ac:dyDescent="0.35"/>
  <cols>
    <col min="1" max="1" width="55.125" style="109" customWidth="1"/>
    <col min="2" max="2" width="16.875" style="108" customWidth="1"/>
    <col min="3" max="3" width="5.375" style="1" hidden="1" customWidth="1"/>
    <col min="4" max="4" width="51.625" customWidth="1"/>
    <col min="5" max="5" width="16.625" style="107" customWidth="1"/>
    <col min="6" max="6" width="54.2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1000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B15+B25</f>
        <v>5251.8617000000004</v>
      </c>
      <c r="C6" s="136"/>
      <c r="D6" s="33" t="s">
        <v>41</v>
      </c>
      <c r="E6" s="139">
        <f>E7+E12+E16+E18+E20+E23+E25+E29+E64+E66</f>
        <v>5251.8616999999995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377" t="s">
        <v>1001</v>
      </c>
      <c r="B7" s="160"/>
      <c r="C7" s="132"/>
      <c r="D7" s="655" t="s">
        <v>6</v>
      </c>
      <c r="E7" s="161">
        <v>142.87690000000001</v>
      </c>
      <c r="F7" s="29"/>
      <c r="G7" s="49"/>
      <c r="H7" s="49"/>
      <c r="I7" s="50"/>
      <c r="J7" s="50"/>
    </row>
    <row r="8" spans="1:10" ht="28.15" customHeight="1" x14ac:dyDescent="0.35">
      <c r="A8" s="32" t="s">
        <v>1002</v>
      </c>
      <c r="B8" s="162"/>
      <c r="C8" s="127"/>
      <c r="D8" s="446" t="s">
        <v>1003</v>
      </c>
      <c r="E8" s="163">
        <v>90</v>
      </c>
      <c r="F8" s="38"/>
      <c r="G8" s="53"/>
      <c r="H8" s="53"/>
      <c r="I8" s="55"/>
      <c r="J8" s="55"/>
    </row>
    <row r="9" spans="1:10" ht="28.15" customHeight="1" x14ac:dyDescent="0.35">
      <c r="A9" s="32" t="s">
        <v>1004</v>
      </c>
      <c r="B9" s="164"/>
      <c r="C9" s="127"/>
      <c r="D9" s="446" t="s">
        <v>1005</v>
      </c>
      <c r="E9" s="165"/>
      <c r="F9" s="30"/>
      <c r="G9" s="57"/>
      <c r="H9" s="57"/>
      <c r="I9" s="41"/>
      <c r="J9" s="41"/>
    </row>
    <row r="10" spans="1:10" ht="28.15" customHeight="1" x14ac:dyDescent="0.35">
      <c r="A10" s="30" t="s">
        <v>1006</v>
      </c>
      <c r="B10" s="162"/>
      <c r="C10" s="127"/>
      <c r="D10" s="446" t="s">
        <v>1007</v>
      </c>
      <c r="E10" s="163">
        <v>52.876899999999999</v>
      </c>
      <c r="F10" s="30"/>
      <c r="G10" s="57"/>
      <c r="H10" s="57"/>
      <c r="I10" s="41"/>
      <c r="J10" s="41"/>
    </row>
    <row r="11" spans="1:10" ht="28.15" customHeight="1" x14ac:dyDescent="0.35">
      <c r="A11" s="30" t="s">
        <v>1008</v>
      </c>
      <c r="B11" s="162"/>
      <c r="C11" s="127"/>
      <c r="D11" s="446" t="s">
        <v>1009</v>
      </c>
      <c r="E11" s="163"/>
      <c r="F11" s="30"/>
      <c r="G11" s="57"/>
      <c r="H11" s="57"/>
      <c r="I11" s="41"/>
      <c r="J11" s="41"/>
    </row>
    <row r="12" spans="1:10" ht="28.15" customHeight="1" x14ac:dyDescent="0.35">
      <c r="A12" s="30" t="s">
        <v>1010</v>
      </c>
      <c r="B12" s="162"/>
      <c r="C12" s="127"/>
      <c r="D12" s="447" t="s">
        <v>242</v>
      </c>
      <c r="E12" s="163">
        <v>529.88229999999999</v>
      </c>
      <c r="F12" s="30"/>
      <c r="G12" s="57"/>
      <c r="H12" s="57"/>
      <c r="I12" s="41"/>
      <c r="J12" s="41"/>
    </row>
    <row r="13" spans="1:10" ht="28.15" customHeight="1" x14ac:dyDescent="0.35">
      <c r="A13" s="30" t="s">
        <v>1011</v>
      </c>
      <c r="B13" s="164"/>
      <c r="C13" s="127"/>
      <c r="D13" s="657" t="s">
        <v>1012</v>
      </c>
      <c r="E13" s="178">
        <v>168.83940000000001</v>
      </c>
      <c r="F13" s="30"/>
      <c r="G13" s="57"/>
      <c r="H13" s="57"/>
      <c r="I13" s="41"/>
      <c r="J13" s="41"/>
    </row>
    <row r="14" spans="1:10" ht="28.15" customHeight="1" x14ac:dyDescent="0.35">
      <c r="A14" s="211" t="s">
        <v>1013</v>
      </c>
      <c r="B14" s="212"/>
      <c r="C14" s="127"/>
      <c r="D14" s="657" t="s">
        <v>243</v>
      </c>
      <c r="E14" s="178">
        <v>15</v>
      </c>
      <c r="F14" s="30"/>
      <c r="G14" s="57"/>
      <c r="H14" s="57"/>
      <c r="I14" s="41"/>
      <c r="J14" s="41"/>
    </row>
    <row r="15" spans="1:10" ht="28.15" customHeight="1" x14ac:dyDescent="0.35">
      <c r="A15" s="378" t="s">
        <v>1014</v>
      </c>
      <c r="B15" s="379">
        <v>4940.8792000000003</v>
      </c>
      <c r="C15" s="127"/>
      <c r="D15" s="657" t="s">
        <v>892</v>
      </c>
      <c r="E15" s="178">
        <v>346.04290000000003</v>
      </c>
      <c r="F15" s="30"/>
      <c r="G15" s="57"/>
      <c r="H15" s="57"/>
      <c r="I15" s="41"/>
      <c r="J15" s="41"/>
    </row>
    <row r="16" spans="1:10" ht="28.15" customHeight="1" x14ac:dyDescent="0.35">
      <c r="A16" s="290" t="s">
        <v>1015</v>
      </c>
      <c r="B16" s="380">
        <v>4940.8792000000003</v>
      </c>
      <c r="C16" s="127"/>
      <c r="D16" s="656" t="s">
        <v>44</v>
      </c>
      <c r="E16" s="177">
        <v>4.0340999999999996</v>
      </c>
      <c r="F16" s="30"/>
      <c r="G16" s="57"/>
      <c r="H16" s="57"/>
      <c r="I16" s="41"/>
      <c r="J16" s="41"/>
    </row>
    <row r="17" spans="1:10" ht="28.15" customHeight="1" x14ac:dyDescent="0.35">
      <c r="A17" s="290" t="s">
        <v>1016</v>
      </c>
      <c r="B17" s="164"/>
      <c r="C17" s="127"/>
      <c r="D17" s="657" t="s">
        <v>263</v>
      </c>
      <c r="E17" s="178">
        <v>4.0340999999999996</v>
      </c>
      <c r="F17" s="30"/>
      <c r="G17" s="57"/>
      <c r="H17" s="57"/>
      <c r="I17" s="41"/>
      <c r="J17" s="41"/>
    </row>
    <row r="18" spans="1:10" ht="28.15" customHeight="1" x14ac:dyDescent="0.35">
      <c r="A18" s="290" t="s">
        <v>1017</v>
      </c>
      <c r="B18" s="164">
        <v>2094.7366999999999</v>
      </c>
      <c r="C18" s="127"/>
      <c r="D18" s="656" t="s">
        <v>48</v>
      </c>
      <c r="E18" s="177">
        <v>1082.7833000000001</v>
      </c>
      <c r="F18" s="30"/>
      <c r="G18" s="57"/>
      <c r="H18" s="57"/>
      <c r="I18" s="41"/>
      <c r="J18" s="41"/>
    </row>
    <row r="19" spans="1:10" ht="28.15" customHeight="1" x14ac:dyDescent="0.35">
      <c r="A19" s="290" t="s">
        <v>1018</v>
      </c>
      <c r="B19" s="164">
        <v>2094.7366999999999</v>
      </c>
      <c r="C19" s="127"/>
      <c r="D19" s="657" t="s">
        <v>266</v>
      </c>
      <c r="E19" s="178">
        <v>1082.7833000000001</v>
      </c>
      <c r="F19" s="30"/>
      <c r="G19" s="57"/>
      <c r="H19" s="57"/>
      <c r="I19" s="41"/>
      <c r="J19" s="41"/>
    </row>
    <row r="20" spans="1:10" ht="28.15" customHeight="1" x14ac:dyDescent="0.35">
      <c r="A20" s="290" t="s">
        <v>1019</v>
      </c>
      <c r="B20" s="164"/>
      <c r="C20" s="127"/>
      <c r="D20" s="656" t="s">
        <v>50</v>
      </c>
      <c r="E20" s="177">
        <v>65.318799999999996</v>
      </c>
      <c r="F20" s="30"/>
      <c r="G20" s="57"/>
      <c r="H20" s="57"/>
      <c r="I20" s="41"/>
      <c r="J20" s="41"/>
    </row>
    <row r="21" spans="1:10" ht="28.15" customHeight="1" x14ac:dyDescent="0.35">
      <c r="A21" s="290" t="s">
        <v>1020</v>
      </c>
      <c r="B21" s="164">
        <v>2846.1424999999999</v>
      </c>
      <c r="C21" s="127"/>
      <c r="D21" s="657" t="s">
        <v>53</v>
      </c>
      <c r="E21" s="178">
        <v>18.864999999999998</v>
      </c>
      <c r="F21" s="30"/>
      <c r="G21" s="57"/>
      <c r="H21" s="57"/>
      <c r="I21" s="41"/>
      <c r="J21" s="41"/>
    </row>
    <row r="22" spans="1:10" ht="27.6" customHeight="1" x14ac:dyDescent="0.35">
      <c r="A22" s="290" t="s">
        <v>1021</v>
      </c>
      <c r="B22" s="164"/>
      <c r="C22" s="127"/>
      <c r="D22" s="657" t="s">
        <v>57</v>
      </c>
      <c r="E22" s="178">
        <v>46.453800000000001</v>
      </c>
      <c r="F22" s="30"/>
      <c r="G22" s="57"/>
      <c r="H22" s="57"/>
      <c r="I22" s="41"/>
      <c r="J22" s="41"/>
    </row>
    <row r="23" spans="1:10" ht="28.15" customHeight="1" x14ac:dyDescent="0.35">
      <c r="A23" s="265" t="s">
        <v>1022</v>
      </c>
      <c r="B23" s="164">
        <v>2846.1424999999999</v>
      </c>
      <c r="C23" s="127"/>
      <c r="D23" s="656" t="s">
        <v>16</v>
      </c>
      <c r="E23" s="177">
        <v>158.5703</v>
      </c>
      <c r="F23" s="30"/>
      <c r="G23" s="57"/>
      <c r="H23" s="57"/>
      <c r="I23" s="41"/>
      <c r="J23" s="41"/>
    </row>
    <row r="24" spans="1:10" s="15" customFormat="1" ht="28.15" customHeight="1" x14ac:dyDescent="0.35">
      <c r="A24" s="290" t="s">
        <v>1023</v>
      </c>
      <c r="B24" s="164"/>
      <c r="C24" s="123" t="s">
        <v>0</v>
      </c>
      <c r="D24" s="657" t="s">
        <v>61</v>
      </c>
      <c r="E24" s="178">
        <v>158.5703</v>
      </c>
      <c r="F24" s="30"/>
      <c r="G24" s="57"/>
      <c r="H24" s="57"/>
      <c r="I24" s="41"/>
      <c r="J24" s="41"/>
    </row>
    <row r="25" spans="1:10" ht="30.6" customHeight="1" x14ac:dyDescent="0.35">
      <c r="A25" s="381" t="s">
        <v>1024</v>
      </c>
      <c r="B25" s="167">
        <v>310.98250000000002</v>
      </c>
      <c r="C25" s="116" t="s">
        <v>0</v>
      </c>
      <c r="D25" s="656" t="s">
        <v>285</v>
      </c>
      <c r="E25" s="177">
        <v>1120.6189999999999</v>
      </c>
      <c r="F25" s="30"/>
      <c r="G25" s="57"/>
      <c r="H25" s="57"/>
      <c r="I25" s="41"/>
      <c r="J25" s="41"/>
    </row>
    <row r="26" spans="1:10" s="2" customFormat="1" ht="28.9" customHeight="1" x14ac:dyDescent="0.35">
      <c r="A26" s="290" t="s">
        <v>1025</v>
      </c>
      <c r="B26" s="164"/>
      <c r="C26" s="116" t="s">
        <v>0</v>
      </c>
      <c r="D26" s="657" t="s">
        <v>286</v>
      </c>
      <c r="E26" s="178">
        <v>82.32</v>
      </c>
      <c r="F26" s="30"/>
      <c r="G26" s="57"/>
      <c r="H26" s="57"/>
      <c r="I26" s="41"/>
      <c r="J26" s="41"/>
    </row>
    <row r="27" spans="1:10" ht="26.25" customHeight="1" x14ac:dyDescent="0.35">
      <c r="A27" s="382" t="s">
        <v>1026</v>
      </c>
      <c r="B27" s="164">
        <v>310.98250000000002</v>
      </c>
      <c r="C27" s="116" t="s">
        <v>0</v>
      </c>
      <c r="D27" s="657" t="s">
        <v>289</v>
      </c>
      <c r="E27" s="178">
        <v>919.49900000000002</v>
      </c>
      <c r="F27" s="30"/>
      <c r="G27" s="57"/>
      <c r="H27" s="57"/>
      <c r="I27" s="41"/>
      <c r="J27" s="41"/>
    </row>
    <row r="28" spans="1:10" s="2" customFormat="1" ht="22.9" customHeight="1" x14ac:dyDescent="0.35">
      <c r="A28" s="290" t="s">
        <v>1027</v>
      </c>
      <c r="B28" s="164"/>
      <c r="C28" s="116" t="s">
        <v>0</v>
      </c>
      <c r="D28" s="446" t="s">
        <v>291</v>
      </c>
      <c r="E28" s="112">
        <v>118.8</v>
      </c>
      <c r="F28" s="30"/>
      <c r="G28" s="57"/>
      <c r="H28" s="57"/>
      <c r="I28" s="41"/>
      <c r="J28" s="41"/>
    </row>
    <row r="29" spans="1:10" ht="27.6" customHeight="1" x14ac:dyDescent="0.35">
      <c r="A29" s="290" t="s">
        <v>1028</v>
      </c>
      <c r="B29" s="164">
        <v>310.98250000000002</v>
      </c>
      <c r="C29" s="116" t="s">
        <v>0</v>
      </c>
      <c r="D29" s="656" t="s">
        <v>26</v>
      </c>
      <c r="E29" s="177">
        <v>145.94739999999999</v>
      </c>
      <c r="F29" s="30"/>
      <c r="G29" s="57"/>
      <c r="H29" s="57"/>
      <c r="I29" s="41"/>
      <c r="J29" s="41"/>
    </row>
    <row r="30" spans="1:10" ht="27.6" customHeight="1" x14ac:dyDescent="0.35">
      <c r="A30" s="290" t="s">
        <v>1029</v>
      </c>
      <c r="B30" s="164">
        <v>310.98250000000002</v>
      </c>
      <c r="C30" s="123" t="s">
        <v>0</v>
      </c>
      <c r="D30" s="657" t="s">
        <v>298</v>
      </c>
      <c r="E30" s="178">
        <v>13.2</v>
      </c>
      <c r="F30" s="30"/>
      <c r="G30" s="57"/>
      <c r="H30" s="57"/>
      <c r="I30" s="41"/>
      <c r="J30" s="41"/>
    </row>
    <row r="31" spans="1:10" ht="27.6" customHeight="1" x14ac:dyDescent="0.35">
      <c r="A31" s="290" t="s">
        <v>1030</v>
      </c>
      <c r="B31" s="164"/>
      <c r="C31" s="116" t="s">
        <v>0</v>
      </c>
      <c r="D31" s="657" t="s">
        <v>197</v>
      </c>
      <c r="E31" s="178">
        <v>6.7847999999999997</v>
      </c>
      <c r="F31" s="30"/>
      <c r="G31" s="57"/>
      <c r="H31" s="57"/>
      <c r="I31" s="41"/>
      <c r="J31" s="41"/>
    </row>
    <row r="32" spans="1:10" ht="30" customHeight="1" x14ac:dyDescent="0.35">
      <c r="A32" s="30"/>
      <c r="B32" s="164"/>
      <c r="C32" s="116" t="s">
        <v>0</v>
      </c>
      <c r="D32" s="657" t="s">
        <v>404</v>
      </c>
      <c r="E32" s="178">
        <v>5.4409999999999998</v>
      </c>
      <c r="F32" s="30"/>
      <c r="G32" s="57"/>
      <c r="H32" s="57"/>
      <c r="I32" s="41"/>
      <c r="J32" s="41"/>
    </row>
    <row r="33" spans="1:10" ht="23.25" customHeight="1" x14ac:dyDescent="0.35">
      <c r="A33" s="30"/>
      <c r="B33" s="164"/>
      <c r="C33" s="116" t="s">
        <v>0</v>
      </c>
      <c r="D33" s="657" t="s">
        <v>1031</v>
      </c>
      <c r="E33" s="178">
        <v>1.5</v>
      </c>
      <c r="F33" s="31"/>
      <c r="G33" s="57"/>
      <c r="H33" s="57"/>
      <c r="I33" s="39"/>
      <c r="J33" s="39"/>
    </row>
    <row r="34" spans="1:10" ht="23.25" customHeight="1" x14ac:dyDescent="0.35">
      <c r="A34" s="30"/>
      <c r="B34" s="164"/>
      <c r="C34" s="116" t="s">
        <v>0</v>
      </c>
      <c r="D34" s="657" t="s">
        <v>1032</v>
      </c>
      <c r="E34" s="178">
        <v>1.9470000000000001</v>
      </c>
      <c r="F34" s="31"/>
      <c r="G34" s="57"/>
      <c r="H34" s="57"/>
      <c r="I34" s="41"/>
      <c r="J34" s="41"/>
    </row>
    <row r="35" spans="1:10" ht="24" customHeight="1" x14ac:dyDescent="0.35">
      <c r="A35" s="30"/>
      <c r="B35" s="164"/>
      <c r="C35" s="116" t="s">
        <v>0</v>
      </c>
      <c r="D35" s="657" t="s">
        <v>1033</v>
      </c>
      <c r="E35" s="178">
        <v>4.4835000000000003</v>
      </c>
      <c r="F35" s="63"/>
      <c r="G35" s="64"/>
      <c r="H35" s="62"/>
      <c r="I35" s="39"/>
      <c r="J35" s="39"/>
    </row>
    <row r="36" spans="1:10" ht="22.9" customHeight="1" x14ac:dyDescent="0.35">
      <c r="A36" s="30"/>
      <c r="B36" s="164"/>
      <c r="C36" s="123" t="s">
        <v>0</v>
      </c>
      <c r="D36" s="657" t="s">
        <v>1034</v>
      </c>
      <c r="E36" s="178">
        <v>16.3767</v>
      </c>
      <c r="F36" s="30"/>
      <c r="G36" s="68"/>
      <c r="H36" s="66"/>
      <c r="I36" s="39"/>
      <c r="J36" s="39"/>
    </row>
    <row r="37" spans="1:10" ht="28.9" customHeight="1" x14ac:dyDescent="0.35">
      <c r="A37" s="122"/>
      <c r="B37" s="164"/>
      <c r="C37" s="116" t="s">
        <v>0</v>
      </c>
      <c r="D37" s="657" t="s">
        <v>1035</v>
      </c>
      <c r="E37" s="178">
        <v>1.9829000000000001</v>
      </c>
      <c r="F37" s="32"/>
      <c r="G37" s="68"/>
      <c r="H37" s="66"/>
      <c r="I37" s="39"/>
      <c r="J37" s="39"/>
    </row>
    <row r="38" spans="1:10" ht="26.25" customHeight="1" x14ac:dyDescent="0.35">
      <c r="A38" s="383"/>
      <c r="B38" s="212"/>
      <c r="C38" s="116" t="s">
        <v>0</v>
      </c>
      <c r="D38" s="658" t="s">
        <v>963</v>
      </c>
      <c r="E38" s="178">
        <v>1.1499999999999999</v>
      </c>
      <c r="F38" s="30"/>
      <c r="G38" s="68"/>
      <c r="H38" s="66"/>
      <c r="I38" s="39"/>
      <c r="J38" s="39"/>
    </row>
    <row r="39" spans="1:10" ht="29.45" customHeight="1" x14ac:dyDescent="0.35">
      <c r="A39" s="30"/>
      <c r="B39" s="169"/>
      <c r="C39" s="116" t="s">
        <v>0</v>
      </c>
      <c r="D39" s="657" t="s">
        <v>1036</v>
      </c>
      <c r="E39" s="178">
        <v>1</v>
      </c>
      <c r="F39" s="32"/>
      <c r="G39" s="68"/>
      <c r="H39" s="66"/>
      <c r="I39" s="39"/>
      <c r="J39" s="39"/>
    </row>
    <row r="40" spans="1:10" ht="25.15" customHeight="1" x14ac:dyDescent="0.35">
      <c r="A40" s="30"/>
      <c r="B40" s="164"/>
      <c r="C40" s="116" t="s">
        <v>0</v>
      </c>
      <c r="D40" s="657" t="s">
        <v>414</v>
      </c>
      <c r="E40" s="178">
        <v>1.9466000000000001</v>
      </c>
      <c r="F40" s="30"/>
      <c r="G40" s="68"/>
      <c r="H40" s="66"/>
      <c r="I40" s="41"/>
      <c r="J40" s="41"/>
    </row>
    <row r="41" spans="1:10" ht="28.9" customHeight="1" x14ac:dyDescent="0.35">
      <c r="A41" s="30"/>
      <c r="B41" s="164"/>
      <c r="C41" s="116" t="s">
        <v>0</v>
      </c>
      <c r="D41" s="657" t="s">
        <v>1037</v>
      </c>
      <c r="E41" s="178">
        <v>5</v>
      </c>
      <c r="F41" s="32"/>
      <c r="G41" s="64"/>
      <c r="H41" s="62"/>
      <c r="I41" s="39"/>
      <c r="J41" s="39"/>
    </row>
    <row r="42" spans="1:10" ht="23.25" x14ac:dyDescent="0.35">
      <c r="A42" s="30"/>
      <c r="B42" s="164"/>
      <c r="C42" s="4"/>
      <c r="D42" s="657" t="s">
        <v>1038</v>
      </c>
      <c r="E42" s="178">
        <v>1.2243999999999999</v>
      </c>
      <c r="F42" s="30"/>
      <c r="G42" s="68"/>
      <c r="H42" s="66"/>
      <c r="I42" s="41"/>
      <c r="J42" s="41"/>
    </row>
    <row r="43" spans="1:10" ht="23.25" x14ac:dyDescent="0.35">
      <c r="A43" s="30"/>
      <c r="B43" s="164"/>
      <c r="C43" s="4"/>
      <c r="D43" s="657" t="s">
        <v>1039</v>
      </c>
      <c r="E43" s="178">
        <v>4.9995000000000003</v>
      </c>
      <c r="F43" s="30"/>
      <c r="G43" s="68"/>
      <c r="H43" s="66"/>
      <c r="I43" s="39"/>
      <c r="J43" s="39"/>
    </row>
    <row r="44" spans="1:10" ht="23.25" x14ac:dyDescent="0.35">
      <c r="A44" s="30"/>
      <c r="B44" s="164"/>
      <c r="C44" s="4"/>
      <c r="D44" s="657" t="s">
        <v>1040</v>
      </c>
      <c r="E44" s="178">
        <v>1.8</v>
      </c>
      <c r="F44" s="30"/>
      <c r="G44" s="68"/>
      <c r="H44" s="66"/>
      <c r="I44" s="39"/>
      <c r="J44" s="39"/>
    </row>
    <row r="45" spans="1:10" ht="25.5" customHeight="1" x14ac:dyDescent="0.35">
      <c r="A45" s="30"/>
      <c r="B45" s="164"/>
      <c r="C45" s="4"/>
      <c r="D45" s="657" t="s">
        <v>418</v>
      </c>
      <c r="E45" s="178">
        <v>0.1</v>
      </c>
      <c r="F45" s="30"/>
      <c r="G45" s="68"/>
      <c r="H45" s="66"/>
      <c r="I45" s="41"/>
      <c r="J45" s="41"/>
    </row>
    <row r="46" spans="1:10" ht="23.25" x14ac:dyDescent="0.35">
      <c r="A46" s="30"/>
      <c r="B46" s="164"/>
      <c r="C46" s="4"/>
      <c r="D46" s="657" t="s">
        <v>965</v>
      </c>
      <c r="E46" s="178">
        <v>4</v>
      </c>
      <c r="F46" s="30"/>
      <c r="G46" s="68"/>
      <c r="H46" s="66"/>
      <c r="I46" s="39"/>
      <c r="J46" s="39"/>
    </row>
    <row r="47" spans="1:10" ht="23.25" x14ac:dyDescent="0.35">
      <c r="A47" s="30"/>
      <c r="B47" s="164"/>
      <c r="C47" s="4"/>
      <c r="D47" s="760" t="s">
        <v>1041</v>
      </c>
      <c r="E47" s="759">
        <v>1.5</v>
      </c>
      <c r="F47" s="32"/>
      <c r="G47" s="64"/>
      <c r="H47" s="62"/>
      <c r="I47" s="39"/>
      <c r="J47" s="39"/>
    </row>
    <row r="48" spans="1:10" ht="25.15" customHeight="1" x14ac:dyDescent="0.35">
      <c r="A48" s="30"/>
      <c r="B48" s="164"/>
      <c r="C48" s="4"/>
      <c r="D48" s="657" t="s">
        <v>1042</v>
      </c>
      <c r="E48" s="178">
        <v>1.8</v>
      </c>
      <c r="F48" s="30"/>
      <c r="G48" s="68"/>
      <c r="H48" s="66"/>
      <c r="I48" s="39"/>
      <c r="J48" s="39"/>
    </row>
    <row r="49" spans="1:10" ht="24" customHeight="1" x14ac:dyDescent="0.35">
      <c r="A49" s="30"/>
      <c r="B49" s="164"/>
      <c r="C49" s="10"/>
      <c r="D49" s="657" t="s">
        <v>967</v>
      </c>
      <c r="E49" s="178">
        <v>1.5</v>
      </c>
      <c r="F49" s="30"/>
      <c r="G49" s="68"/>
      <c r="H49" s="66"/>
      <c r="I49" s="39"/>
      <c r="J49" s="39"/>
    </row>
    <row r="50" spans="1:10" s="3" customFormat="1" ht="23.25" x14ac:dyDescent="0.35">
      <c r="A50" s="233"/>
      <c r="B50" s="230"/>
      <c r="C50" s="384"/>
      <c r="D50" s="657" t="s">
        <v>1043</v>
      </c>
      <c r="E50" s="178">
        <v>2.5</v>
      </c>
      <c r="F50" s="30"/>
      <c r="G50" s="68"/>
      <c r="H50" s="66"/>
      <c r="I50" s="41"/>
      <c r="J50" s="41"/>
    </row>
    <row r="51" spans="1:10" ht="22.5" customHeight="1" x14ac:dyDescent="0.35">
      <c r="A51" s="233"/>
      <c r="B51" s="230"/>
      <c r="C51" s="10"/>
      <c r="D51" s="657" t="s">
        <v>1044</v>
      </c>
      <c r="E51" s="178">
        <v>0.5625</v>
      </c>
      <c r="F51" s="30"/>
      <c r="G51" s="68"/>
      <c r="H51" s="66"/>
      <c r="I51" s="39"/>
      <c r="J51" s="39"/>
    </row>
    <row r="52" spans="1:10" ht="24.75" customHeight="1" x14ac:dyDescent="0.35">
      <c r="A52" s="233"/>
      <c r="B52" s="230"/>
      <c r="C52" s="23"/>
      <c r="D52" s="657" t="s">
        <v>1045</v>
      </c>
      <c r="E52" s="178">
        <v>3</v>
      </c>
      <c r="F52" s="30"/>
      <c r="G52" s="68"/>
      <c r="H52" s="66"/>
      <c r="I52" s="39"/>
      <c r="J52" s="39"/>
    </row>
    <row r="53" spans="1:10" ht="23.25" customHeight="1" x14ac:dyDescent="0.35">
      <c r="A53" s="233"/>
      <c r="B53" s="230"/>
      <c r="D53" s="657" t="s">
        <v>1046</v>
      </c>
      <c r="E53" s="178">
        <v>1.641</v>
      </c>
      <c r="F53" s="78"/>
      <c r="G53" s="78"/>
      <c r="H53" s="78"/>
      <c r="I53" s="41"/>
      <c r="J53" s="41"/>
    </row>
    <row r="54" spans="1:10" ht="23.25" customHeight="1" x14ac:dyDescent="0.35">
      <c r="A54" s="233"/>
      <c r="B54" s="230"/>
      <c r="D54" s="657" t="s">
        <v>1047</v>
      </c>
      <c r="E54" s="178">
        <v>1.5</v>
      </c>
      <c r="F54" s="78"/>
      <c r="G54" s="78"/>
      <c r="H54" s="78"/>
      <c r="I54" s="39"/>
      <c r="J54" s="39"/>
    </row>
    <row r="55" spans="1:10" ht="23.25" customHeight="1" x14ac:dyDescent="0.35">
      <c r="A55" s="233"/>
      <c r="B55" s="230"/>
      <c r="D55" s="657" t="s">
        <v>1048</v>
      </c>
      <c r="E55" s="178">
        <v>4</v>
      </c>
      <c r="F55" s="78"/>
      <c r="G55" s="78"/>
      <c r="H55" s="78"/>
      <c r="I55" s="39"/>
      <c r="J55" s="39"/>
    </row>
    <row r="56" spans="1:10" ht="23.25" customHeight="1" x14ac:dyDescent="0.35">
      <c r="A56" s="233"/>
      <c r="B56" s="230"/>
      <c r="D56" s="657" t="s">
        <v>1049</v>
      </c>
      <c r="E56" s="178">
        <v>8.1</v>
      </c>
      <c r="F56" s="78"/>
      <c r="G56" s="78"/>
      <c r="H56" s="78"/>
      <c r="I56" s="39"/>
      <c r="J56" s="39"/>
    </row>
    <row r="57" spans="1:10" ht="21.75" customHeight="1" x14ac:dyDescent="0.35">
      <c r="A57" s="233"/>
      <c r="B57" s="230"/>
      <c r="D57" s="657" t="s">
        <v>421</v>
      </c>
      <c r="E57" s="178">
        <v>0.52780000000000005</v>
      </c>
      <c r="F57" s="78"/>
      <c r="G57" s="78"/>
      <c r="H57" s="78"/>
      <c r="I57" s="39"/>
      <c r="J57" s="39"/>
    </row>
    <row r="58" spans="1:10" ht="23.25" x14ac:dyDescent="0.35">
      <c r="A58" s="233"/>
      <c r="B58" s="230"/>
      <c r="D58" s="657" t="s">
        <v>1050</v>
      </c>
      <c r="E58" s="178">
        <v>15.048500000000001</v>
      </c>
      <c r="F58" s="79"/>
      <c r="G58" s="78"/>
      <c r="H58" s="79"/>
      <c r="I58" s="39"/>
      <c r="J58" s="39"/>
    </row>
    <row r="59" spans="1:10" ht="23.25" x14ac:dyDescent="0.35">
      <c r="A59" s="233"/>
      <c r="B59" s="230"/>
      <c r="D59" s="657" t="s">
        <v>1051</v>
      </c>
      <c r="E59" s="178">
        <v>15.5776</v>
      </c>
      <c r="F59" s="78"/>
      <c r="G59" s="78"/>
      <c r="H59" s="78"/>
      <c r="I59" s="39"/>
      <c r="J59" s="39"/>
    </row>
    <row r="60" spans="1:10" ht="23.25" x14ac:dyDescent="0.35">
      <c r="A60" s="233"/>
      <c r="B60" s="230"/>
      <c r="D60" s="657" t="s">
        <v>423</v>
      </c>
      <c r="E60" s="178">
        <v>1.5</v>
      </c>
      <c r="F60" s="78"/>
      <c r="G60" s="78"/>
      <c r="H60" s="78"/>
      <c r="I60" s="39"/>
      <c r="J60" s="39"/>
    </row>
    <row r="61" spans="1:10" ht="23.25" x14ac:dyDescent="0.35">
      <c r="A61" s="233"/>
      <c r="B61" s="230"/>
      <c r="D61" s="657" t="s">
        <v>1052</v>
      </c>
      <c r="E61" s="178">
        <v>3.7906</v>
      </c>
      <c r="F61" s="78"/>
      <c r="G61" s="78"/>
      <c r="H61" s="78"/>
      <c r="I61" s="76"/>
      <c r="J61" s="76"/>
    </row>
    <row r="62" spans="1:10" ht="23.25" x14ac:dyDescent="0.35">
      <c r="A62" s="233"/>
      <c r="B62" s="230"/>
      <c r="D62" s="657" t="s">
        <v>1053</v>
      </c>
      <c r="E62" s="178">
        <v>5</v>
      </c>
      <c r="F62" s="78"/>
      <c r="G62" s="78"/>
      <c r="H62" s="78"/>
      <c r="I62" s="76"/>
      <c r="J62" s="76"/>
    </row>
    <row r="63" spans="1:10" ht="23.25" x14ac:dyDescent="0.35">
      <c r="A63" s="233"/>
      <c r="B63" s="230"/>
      <c r="D63" s="657" t="s">
        <v>306</v>
      </c>
      <c r="E63" s="178">
        <v>5.4630000000000001</v>
      </c>
      <c r="F63" s="78"/>
      <c r="G63" s="78"/>
      <c r="H63" s="78"/>
      <c r="I63" s="76"/>
      <c r="J63" s="76"/>
    </row>
    <row r="64" spans="1:10" ht="23.25" x14ac:dyDescent="0.35">
      <c r="A64" s="233"/>
      <c r="B64" s="230"/>
      <c r="D64" s="656" t="s">
        <v>31</v>
      </c>
      <c r="E64" s="177">
        <v>12.0929</v>
      </c>
      <c r="F64" s="78"/>
      <c r="G64" s="78"/>
      <c r="H64" s="78"/>
      <c r="I64" s="76"/>
      <c r="J64" s="76"/>
    </row>
    <row r="65" spans="1:12" ht="23.25" x14ac:dyDescent="0.35">
      <c r="A65" s="233"/>
      <c r="B65" s="230"/>
      <c r="D65" s="657" t="s">
        <v>1054</v>
      </c>
      <c r="E65" s="178">
        <v>12.0929</v>
      </c>
      <c r="F65" s="78"/>
      <c r="G65" s="78"/>
      <c r="H65" s="78"/>
      <c r="I65" s="76"/>
      <c r="J65" s="76"/>
    </row>
    <row r="66" spans="1:12" ht="23.25" x14ac:dyDescent="0.35">
      <c r="A66" s="233"/>
      <c r="B66" s="230"/>
      <c r="D66" s="656" t="s">
        <v>62</v>
      </c>
      <c r="E66" s="385">
        <v>1989.7366999999999</v>
      </c>
      <c r="F66" s="78"/>
      <c r="G66" s="78"/>
      <c r="H66" s="78"/>
      <c r="I66" s="76"/>
      <c r="J66" s="76"/>
    </row>
    <row r="67" spans="1:12" ht="23.25" x14ac:dyDescent="0.35">
      <c r="A67" s="115"/>
      <c r="B67" s="114"/>
      <c r="C67" s="17"/>
      <c r="D67" s="659" t="s">
        <v>1055</v>
      </c>
      <c r="E67" s="299">
        <v>1989.7366999999999</v>
      </c>
      <c r="F67" s="92"/>
      <c r="G67" s="92"/>
      <c r="H67" s="92"/>
      <c r="I67" s="90"/>
      <c r="J67" s="90"/>
    </row>
    <row r="68" spans="1:12" x14ac:dyDescent="0.35">
      <c r="E68" s="207"/>
      <c r="F68" s="460"/>
      <c r="G68" s="460"/>
      <c r="H68" s="460"/>
      <c r="I68" s="462"/>
      <c r="J68" s="462"/>
      <c r="K68" s="16"/>
      <c r="L68" s="16"/>
    </row>
    <row r="69" spans="1:12" x14ac:dyDescent="0.35">
      <c r="E69" s="207"/>
      <c r="F69" s="460"/>
      <c r="G69" s="460"/>
      <c r="H69" s="460"/>
      <c r="I69" s="462"/>
      <c r="J69" s="462"/>
      <c r="K69" s="16"/>
      <c r="L69" s="16"/>
    </row>
    <row r="70" spans="1:12" x14ac:dyDescent="0.35">
      <c r="E70" s="207"/>
      <c r="F70" s="460"/>
      <c r="G70" s="460"/>
      <c r="H70" s="460"/>
      <c r="I70" s="462"/>
      <c r="J70" s="462"/>
      <c r="K70" s="16"/>
      <c r="L70" s="16"/>
    </row>
    <row r="71" spans="1:12" x14ac:dyDescent="0.35">
      <c r="E71" s="207"/>
      <c r="F71" s="460"/>
      <c r="G71" s="460"/>
      <c r="H71" s="460"/>
      <c r="I71" s="462"/>
      <c r="J71" s="462"/>
      <c r="K71" s="16"/>
      <c r="L71" s="16"/>
    </row>
    <row r="72" spans="1:12" x14ac:dyDescent="0.35">
      <c r="E72" s="207"/>
      <c r="F72" s="460"/>
      <c r="G72" s="460"/>
      <c r="H72" s="460"/>
      <c r="I72" s="462"/>
      <c r="J72" s="462"/>
      <c r="K72" s="16"/>
      <c r="L72" s="16"/>
    </row>
    <row r="73" spans="1:12" x14ac:dyDescent="0.35">
      <c r="E73" s="207"/>
      <c r="F73" s="460"/>
      <c r="G73" s="460"/>
      <c r="H73" s="460"/>
      <c r="I73" s="462"/>
      <c r="J73" s="462"/>
      <c r="K73" s="16"/>
      <c r="L73" s="16"/>
    </row>
    <row r="74" spans="1:12" x14ac:dyDescent="0.35">
      <c r="E74" s="207"/>
      <c r="F74" s="460"/>
      <c r="G74" s="460"/>
      <c r="H74" s="460"/>
      <c r="I74" s="462"/>
      <c r="J74" s="462"/>
      <c r="K74" s="16"/>
      <c r="L74" s="16"/>
    </row>
    <row r="75" spans="1:12" x14ac:dyDescent="0.35">
      <c r="E75" s="207"/>
      <c r="F75" s="460"/>
      <c r="G75" s="460"/>
      <c r="H75" s="460"/>
      <c r="I75" s="462"/>
      <c r="J75" s="462"/>
      <c r="K75" s="16"/>
      <c r="L75" s="16"/>
    </row>
    <row r="76" spans="1:12" x14ac:dyDescent="0.35">
      <c r="E76" s="207"/>
      <c r="F76" s="460"/>
      <c r="G76" s="460"/>
      <c r="H76" s="460"/>
      <c r="I76" s="462"/>
      <c r="J76" s="462"/>
      <c r="K76" s="16"/>
      <c r="L76" s="16"/>
    </row>
    <row r="77" spans="1:12" x14ac:dyDescent="0.35">
      <c r="E77" s="207"/>
      <c r="F77" s="460"/>
      <c r="G77" s="460"/>
      <c r="H77" s="460"/>
      <c r="I77" s="462"/>
      <c r="J77" s="462"/>
      <c r="K77" s="16"/>
      <c r="L77" s="16"/>
    </row>
    <row r="78" spans="1:12" x14ac:dyDescent="0.35">
      <c r="E78" s="207"/>
      <c r="F78" s="460"/>
      <c r="G78" s="460"/>
      <c r="H78" s="460"/>
      <c r="I78" s="462"/>
      <c r="J78" s="462"/>
      <c r="K78" s="16"/>
      <c r="L78" s="16"/>
    </row>
    <row r="79" spans="1:12" x14ac:dyDescent="0.35">
      <c r="E79" s="207"/>
      <c r="F79" s="460"/>
      <c r="G79" s="460"/>
      <c r="H79" s="460"/>
      <c r="I79" s="462"/>
      <c r="J79" s="462"/>
      <c r="K79" s="16"/>
      <c r="L79" s="16"/>
    </row>
    <row r="80" spans="1:12" x14ac:dyDescent="0.35">
      <c r="E80" s="207"/>
      <c r="F80" s="460"/>
      <c r="G80" s="460"/>
      <c r="H80" s="460"/>
      <c r="I80" s="462"/>
      <c r="J80" s="462"/>
      <c r="K80" s="16"/>
      <c r="L80" s="16"/>
    </row>
    <row r="81" spans="5:12" x14ac:dyDescent="0.35">
      <c r="E81" s="207"/>
      <c r="F81" s="460"/>
      <c r="G81" s="460"/>
      <c r="H81" s="460"/>
      <c r="I81" s="462"/>
      <c r="J81" s="462"/>
      <c r="K81" s="16"/>
      <c r="L81" s="16"/>
    </row>
    <row r="82" spans="5:12" x14ac:dyDescent="0.35">
      <c r="E82" s="207"/>
      <c r="F82" s="460"/>
      <c r="G82" s="460"/>
      <c r="H82" s="460"/>
      <c r="I82" s="462"/>
      <c r="J82" s="462"/>
      <c r="K82" s="16"/>
      <c r="L82" s="16"/>
    </row>
    <row r="83" spans="5:12" x14ac:dyDescent="0.35">
      <c r="E83" s="207"/>
      <c r="F83" s="460"/>
      <c r="G83" s="460"/>
      <c r="H83" s="460"/>
      <c r="I83" s="462"/>
      <c r="J83" s="462"/>
      <c r="K83" s="16"/>
      <c r="L83" s="16"/>
    </row>
    <row r="84" spans="5:12" x14ac:dyDescent="0.35">
      <c r="E84" s="207"/>
      <c r="F84" s="460"/>
      <c r="G84" s="460"/>
      <c r="H84" s="460"/>
      <c r="I84" s="462"/>
      <c r="J84" s="462"/>
      <c r="K84" s="16"/>
      <c r="L84" s="16"/>
    </row>
    <row r="85" spans="5:12" x14ac:dyDescent="0.35">
      <c r="E85" s="207"/>
      <c r="F85" s="460"/>
      <c r="G85" s="460"/>
      <c r="H85" s="460"/>
      <c r="I85" s="462"/>
      <c r="J85" s="462"/>
      <c r="K85" s="16"/>
      <c r="L85" s="16"/>
    </row>
    <row r="86" spans="5:12" x14ac:dyDescent="0.35">
      <c r="E86" s="207"/>
      <c r="F86" s="460"/>
      <c r="G86" s="460"/>
      <c r="H86" s="460"/>
      <c r="I86" s="462"/>
      <c r="J86" s="462"/>
      <c r="K86" s="16"/>
      <c r="L86" s="16"/>
    </row>
    <row r="87" spans="5:12" x14ac:dyDescent="0.35">
      <c r="E87" s="207"/>
      <c r="F87" s="460"/>
      <c r="G87" s="460"/>
      <c r="H87" s="460"/>
      <c r="I87" s="462"/>
      <c r="J87" s="462"/>
      <c r="K87" s="16"/>
      <c r="L87" s="16"/>
    </row>
    <row r="88" spans="5:12" x14ac:dyDescent="0.35">
      <c r="E88" s="207"/>
      <c r="F88" s="460"/>
      <c r="G88" s="460"/>
      <c r="H88" s="460"/>
      <c r="I88" s="462"/>
      <c r="J88" s="462"/>
      <c r="K88" s="16"/>
      <c r="L88" s="16"/>
    </row>
    <row r="89" spans="5:12" x14ac:dyDescent="0.35">
      <c r="E89" s="207"/>
      <c r="F89" s="460"/>
      <c r="G89" s="460"/>
      <c r="H89" s="460"/>
      <c r="I89" s="462"/>
      <c r="J89" s="462"/>
      <c r="K89" s="16"/>
      <c r="L89" s="16"/>
    </row>
    <row r="90" spans="5:12" x14ac:dyDescent="0.35">
      <c r="E90" s="207"/>
      <c r="F90" s="460"/>
      <c r="G90" s="460"/>
      <c r="H90" s="460"/>
      <c r="I90" s="462"/>
      <c r="J90" s="462"/>
      <c r="K90" s="16"/>
      <c r="L90" s="16"/>
    </row>
    <row r="91" spans="5:12" x14ac:dyDescent="0.35">
      <c r="E91" s="207"/>
      <c r="F91" s="460"/>
      <c r="G91" s="460"/>
      <c r="H91" s="460"/>
      <c r="I91" s="462"/>
      <c r="J91" s="462"/>
      <c r="K91" s="16"/>
      <c r="L91" s="16"/>
    </row>
    <row r="92" spans="5:12" x14ac:dyDescent="0.35">
      <c r="E92" s="207"/>
      <c r="F92" s="460"/>
      <c r="G92" s="460"/>
      <c r="H92" s="460"/>
      <c r="I92" s="462"/>
      <c r="J92" s="462"/>
      <c r="K92" s="16"/>
      <c r="L92" s="16"/>
    </row>
    <row r="93" spans="5:12" x14ac:dyDescent="0.35">
      <c r="E93" s="207"/>
      <c r="F93" s="460"/>
      <c r="G93" s="460"/>
      <c r="H93" s="460"/>
      <c r="I93" s="462"/>
      <c r="J93" s="462"/>
      <c r="K93" s="16"/>
      <c r="L93" s="16"/>
    </row>
    <row r="94" spans="5:12" x14ac:dyDescent="0.35">
      <c r="E94" s="207"/>
      <c r="F94" s="460"/>
      <c r="G94" s="460"/>
      <c r="H94" s="460"/>
      <c r="I94" s="462"/>
      <c r="J94" s="462"/>
      <c r="K94" s="16"/>
      <c r="L94" s="16"/>
    </row>
    <row r="95" spans="5:12" x14ac:dyDescent="0.35">
      <c r="E95" s="207"/>
      <c r="F95" s="460"/>
      <c r="G95" s="460"/>
      <c r="H95" s="460"/>
      <c r="I95" s="462"/>
      <c r="J95" s="462"/>
      <c r="K95" s="16"/>
      <c r="L95" s="16"/>
    </row>
    <row r="96" spans="5:12" x14ac:dyDescent="0.35">
      <c r="E96" s="207"/>
      <c r="F96" s="460"/>
      <c r="G96" s="460"/>
      <c r="H96" s="460"/>
      <c r="I96" s="462"/>
      <c r="J96" s="462"/>
      <c r="K96" s="16"/>
      <c r="L96" s="16"/>
    </row>
    <row r="97" spans="5:12" x14ac:dyDescent="0.35">
      <c r="E97" s="207"/>
      <c r="F97" s="460"/>
      <c r="G97" s="460"/>
      <c r="H97" s="460"/>
      <c r="I97" s="462"/>
      <c r="J97" s="462"/>
      <c r="K97" s="16"/>
      <c r="L97" s="16"/>
    </row>
    <row r="98" spans="5:12" x14ac:dyDescent="0.35">
      <c r="E98" s="207"/>
      <c r="F98" s="460"/>
      <c r="G98" s="460"/>
      <c r="H98" s="460"/>
      <c r="I98" s="462"/>
      <c r="J98" s="462"/>
      <c r="K98" s="16"/>
      <c r="L98" s="16"/>
    </row>
    <row r="99" spans="5:12" x14ac:dyDescent="0.35">
      <c r="E99" s="207"/>
      <c r="F99" s="460"/>
      <c r="G99" s="460"/>
      <c r="H99" s="460"/>
      <c r="I99" s="462"/>
      <c r="J99" s="462"/>
      <c r="K99" s="16"/>
      <c r="L99" s="16"/>
    </row>
    <row r="100" spans="5:12" x14ac:dyDescent="0.35">
      <c r="E100" s="207"/>
      <c r="F100" s="460"/>
      <c r="G100" s="460"/>
      <c r="H100" s="460"/>
      <c r="I100" s="462"/>
      <c r="J100" s="462"/>
      <c r="K100" s="16"/>
      <c r="L100" s="16"/>
    </row>
    <row r="101" spans="5:12" x14ac:dyDescent="0.35">
      <c r="E101" s="207"/>
      <c r="F101" s="460"/>
      <c r="G101" s="460"/>
      <c r="H101" s="460"/>
      <c r="I101" s="462"/>
      <c r="J101" s="462"/>
      <c r="K101" s="16"/>
      <c r="L101" s="16"/>
    </row>
    <row r="102" spans="5:12" x14ac:dyDescent="0.35">
      <c r="E102" s="207"/>
      <c r="F102" s="460"/>
      <c r="G102" s="460"/>
      <c r="H102" s="460"/>
      <c r="I102" s="462"/>
      <c r="J102" s="462"/>
      <c r="K102" s="16"/>
      <c r="L102" s="16"/>
    </row>
    <row r="103" spans="5:12" x14ac:dyDescent="0.35">
      <c r="E103" s="207"/>
      <c r="F103" s="460"/>
      <c r="G103" s="460"/>
      <c r="H103" s="460"/>
      <c r="I103" s="462"/>
      <c r="J103" s="462"/>
      <c r="K103" s="16"/>
      <c r="L103" s="16"/>
    </row>
    <row r="104" spans="5:12" x14ac:dyDescent="0.35">
      <c r="E104" s="207"/>
      <c r="F104" s="460"/>
      <c r="G104" s="460"/>
      <c r="H104" s="460"/>
      <c r="I104" s="462"/>
      <c r="J104" s="462"/>
      <c r="K104" s="16"/>
      <c r="L104" s="16"/>
    </row>
    <row r="105" spans="5:12" x14ac:dyDescent="0.35">
      <c r="E105" s="207"/>
      <c r="F105" s="460"/>
      <c r="G105" s="460"/>
      <c r="H105" s="460"/>
      <c r="I105" s="462"/>
      <c r="J105" s="462"/>
      <c r="K105" s="16"/>
      <c r="L105" s="16"/>
    </row>
    <row r="106" spans="5:12" x14ac:dyDescent="0.35">
      <c r="E106" s="207"/>
      <c r="F106" s="460"/>
      <c r="G106" s="460"/>
      <c r="H106" s="460"/>
      <c r="I106" s="462"/>
      <c r="J106" s="462"/>
      <c r="K106" s="16"/>
      <c r="L106" s="16"/>
    </row>
    <row r="107" spans="5:12" x14ac:dyDescent="0.35">
      <c r="E107" s="207"/>
      <c r="F107" s="460"/>
      <c r="G107" s="460"/>
      <c r="H107" s="460"/>
      <c r="I107" s="462"/>
      <c r="J107" s="462"/>
      <c r="K107" s="16"/>
      <c r="L107" s="16"/>
    </row>
    <row r="108" spans="5:12" x14ac:dyDescent="0.35">
      <c r="E108" s="207"/>
      <c r="F108" s="460"/>
      <c r="G108" s="460"/>
      <c r="H108" s="460"/>
      <c r="I108" s="462"/>
      <c r="J108" s="462"/>
      <c r="K108" s="16"/>
      <c r="L108" s="16"/>
    </row>
    <row r="109" spans="5:12" x14ac:dyDescent="0.35">
      <c r="E109" s="207"/>
      <c r="F109" s="460"/>
      <c r="G109" s="460"/>
      <c r="H109" s="460"/>
      <c r="I109" s="462"/>
      <c r="J109" s="462"/>
      <c r="K109" s="16"/>
      <c r="L109" s="16"/>
    </row>
    <row r="110" spans="5:12" x14ac:dyDescent="0.35">
      <c r="E110" s="207"/>
      <c r="F110" s="460"/>
      <c r="G110" s="460"/>
      <c r="H110" s="460"/>
      <c r="I110" s="462"/>
      <c r="J110" s="462"/>
      <c r="K110" s="16"/>
      <c r="L110" s="16"/>
    </row>
    <row r="111" spans="5:12" x14ac:dyDescent="0.35">
      <c r="E111" s="207"/>
      <c r="F111" s="460"/>
      <c r="G111" s="460"/>
      <c r="H111" s="460"/>
      <c r="I111" s="462"/>
      <c r="J111" s="462"/>
      <c r="K111" s="16"/>
      <c r="L111" s="16"/>
    </row>
    <row r="112" spans="5:12" x14ac:dyDescent="0.35">
      <c r="E112" s="207"/>
      <c r="F112" s="460"/>
      <c r="G112" s="460"/>
      <c r="H112" s="460"/>
      <c r="I112" s="462"/>
      <c r="J112" s="462"/>
      <c r="K112" s="16"/>
      <c r="L112" s="16"/>
    </row>
    <row r="113" spans="5:12" x14ac:dyDescent="0.35">
      <c r="E113" s="207"/>
      <c r="F113" s="460"/>
      <c r="G113" s="460"/>
      <c r="H113" s="460"/>
      <c r="I113" s="462"/>
      <c r="J113" s="462"/>
      <c r="K113" s="16"/>
      <c r="L113" s="16"/>
    </row>
    <row r="114" spans="5:12" x14ac:dyDescent="0.35">
      <c r="E114" s="207"/>
      <c r="F114" s="460"/>
      <c r="G114" s="460"/>
      <c r="H114" s="460"/>
      <c r="I114" s="462"/>
      <c r="J114" s="462"/>
      <c r="K114" s="16"/>
      <c r="L114" s="16"/>
    </row>
    <row r="115" spans="5:12" x14ac:dyDescent="0.35">
      <c r="E115" s="207"/>
      <c r="F115" s="460"/>
      <c r="G115" s="460"/>
      <c r="H115" s="460"/>
      <c r="I115" s="462"/>
      <c r="J115" s="462"/>
      <c r="K115" s="16"/>
      <c r="L115" s="16"/>
    </row>
    <row r="116" spans="5:12" x14ac:dyDescent="0.35">
      <c r="E116" s="207"/>
      <c r="F116" s="460"/>
      <c r="G116" s="460"/>
      <c r="H116" s="460"/>
      <c r="I116" s="462"/>
      <c r="J116" s="462"/>
      <c r="K116" s="16"/>
      <c r="L116" s="16"/>
    </row>
    <row r="117" spans="5:12" x14ac:dyDescent="0.35">
      <c r="E117" s="207"/>
      <c r="F117" s="460"/>
      <c r="G117" s="460"/>
      <c r="H117" s="460"/>
      <c r="I117" s="462"/>
      <c r="J117" s="462"/>
      <c r="K117" s="16"/>
      <c r="L117" s="16"/>
    </row>
    <row r="118" spans="5:12" x14ac:dyDescent="0.35">
      <c r="E118" s="207"/>
      <c r="F118" s="460"/>
      <c r="G118" s="460"/>
      <c r="H118" s="460"/>
      <c r="I118" s="462"/>
      <c r="J118" s="462"/>
      <c r="K118" s="16"/>
      <c r="L118" s="16"/>
    </row>
    <row r="119" spans="5:12" x14ac:dyDescent="0.35">
      <c r="E119" s="207"/>
      <c r="F119" s="460"/>
      <c r="G119" s="460"/>
      <c r="H119" s="460"/>
      <c r="I119" s="462"/>
      <c r="J119" s="462"/>
      <c r="K119" s="16"/>
      <c r="L119" s="16"/>
    </row>
    <row r="120" spans="5:12" x14ac:dyDescent="0.35">
      <c r="E120" s="207"/>
      <c r="F120" s="460"/>
      <c r="G120" s="460"/>
      <c r="H120" s="460"/>
      <c r="I120" s="462"/>
      <c r="J120" s="462"/>
      <c r="K120" s="16"/>
      <c r="L120" s="16"/>
    </row>
    <row r="121" spans="5:12" x14ac:dyDescent="0.35">
      <c r="E121" s="207"/>
      <c r="F121" s="460"/>
      <c r="G121" s="460"/>
      <c r="H121" s="460"/>
      <c r="I121" s="462"/>
      <c r="J121" s="462"/>
      <c r="K121" s="16"/>
      <c r="L121" s="16"/>
    </row>
    <row r="122" spans="5:12" x14ac:dyDescent="0.35">
      <c r="E122" s="207"/>
      <c r="F122" s="460"/>
      <c r="G122" s="460"/>
      <c r="H122" s="460"/>
      <c r="I122" s="462"/>
      <c r="J122" s="462"/>
      <c r="K122" s="16"/>
      <c r="L122" s="16"/>
    </row>
    <row r="123" spans="5:12" x14ac:dyDescent="0.35">
      <c r="E123" s="207"/>
      <c r="F123" s="460"/>
      <c r="G123" s="460"/>
      <c r="H123" s="460"/>
      <c r="I123" s="462"/>
      <c r="J123" s="462"/>
      <c r="K123" s="16"/>
      <c r="L123" s="16"/>
    </row>
    <row r="124" spans="5:12" x14ac:dyDescent="0.35">
      <c r="E124" s="207"/>
      <c r="F124" s="460"/>
      <c r="G124" s="460"/>
      <c r="H124" s="460"/>
      <c r="I124" s="462"/>
      <c r="J124" s="462"/>
      <c r="K124" s="16"/>
      <c r="L124" s="16"/>
    </row>
    <row r="125" spans="5:12" x14ac:dyDescent="0.35">
      <c r="E125" s="207"/>
      <c r="F125" s="460"/>
      <c r="G125" s="460"/>
      <c r="H125" s="460"/>
      <c r="I125" s="462"/>
      <c r="J125" s="462"/>
      <c r="K125" s="16"/>
      <c r="L125" s="16"/>
    </row>
    <row r="126" spans="5:12" x14ac:dyDescent="0.35">
      <c r="E126" s="207"/>
      <c r="F126" s="460"/>
      <c r="G126" s="460"/>
      <c r="H126" s="460"/>
      <c r="I126" s="462"/>
      <c r="J126" s="462"/>
      <c r="K126" s="16"/>
      <c r="L126" s="16"/>
    </row>
    <row r="127" spans="5:12" x14ac:dyDescent="0.35">
      <c r="E127" s="207"/>
      <c r="F127" s="460"/>
      <c r="G127" s="460"/>
      <c r="H127" s="460"/>
      <c r="I127" s="462"/>
      <c r="J127" s="462"/>
      <c r="K127" s="16"/>
      <c r="L127" s="16"/>
    </row>
    <row r="128" spans="5:12" x14ac:dyDescent="0.35">
      <c r="E128" s="207"/>
      <c r="F128" s="460"/>
      <c r="G128" s="460"/>
      <c r="H128" s="460"/>
      <c r="I128" s="462"/>
      <c r="J128" s="462"/>
      <c r="K128" s="16"/>
      <c r="L128" s="16"/>
    </row>
    <row r="129" spans="5:12" x14ac:dyDescent="0.35">
      <c r="E129" s="207"/>
      <c r="F129" s="460"/>
      <c r="G129" s="460"/>
      <c r="H129" s="460"/>
      <c r="I129" s="462"/>
      <c r="J129" s="462"/>
      <c r="K129" s="16"/>
      <c r="L129" s="16"/>
    </row>
    <row r="130" spans="5:12" x14ac:dyDescent="0.35">
      <c r="E130" s="207"/>
      <c r="F130" s="460"/>
      <c r="G130" s="460"/>
      <c r="H130" s="460"/>
      <c r="I130" s="462"/>
      <c r="J130" s="462"/>
      <c r="K130" s="16"/>
      <c r="L130" s="16"/>
    </row>
    <row r="131" spans="5:12" x14ac:dyDescent="0.35">
      <c r="E131" s="207"/>
      <c r="F131" s="460"/>
      <c r="G131" s="460"/>
      <c r="H131" s="460"/>
      <c r="I131" s="462"/>
      <c r="J131" s="462"/>
      <c r="K131" s="16"/>
      <c r="L131" s="16"/>
    </row>
    <row r="132" spans="5:12" x14ac:dyDescent="0.35">
      <c r="E132" s="207"/>
      <c r="F132" s="460"/>
      <c r="G132" s="460"/>
      <c r="H132" s="460"/>
      <c r="I132" s="462"/>
      <c r="J132" s="462"/>
      <c r="K132" s="16"/>
      <c r="L132" s="16"/>
    </row>
    <row r="133" spans="5:12" x14ac:dyDescent="0.35">
      <c r="E133" s="207"/>
      <c r="F133" s="460"/>
      <c r="G133" s="460"/>
      <c r="H133" s="460"/>
      <c r="I133" s="462"/>
      <c r="J133" s="462"/>
      <c r="K133" s="16"/>
      <c r="L133" s="16"/>
    </row>
    <row r="134" spans="5:12" x14ac:dyDescent="0.35">
      <c r="E134" s="207"/>
      <c r="F134" s="460"/>
      <c r="G134" s="460"/>
      <c r="H134" s="460"/>
      <c r="I134" s="462"/>
      <c r="J134" s="462"/>
      <c r="K134" s="16"/>
      <c r="L134" s="16"/>
    </row>
    <row r="135" spans="5:12" x14ac:dyDescent="0.35">
      <c r="E135" s="207"/>
      <c r="F135" s="460"/>
      <c r="G135" s="460"/>
      <c r="H135" s="460"/>
      <c r="I135" s="462"/>
      <c r="J135" s="462"/>
      <c r="K135" s="16"/>
      <c r="L135" s="16"/>
    </row>
    <row r="136" spans="5:12" x14ac:dyDescent="0.35">
      <c r="E136" s="207"/>
      <c r="F136" s="460"/>
      <c r="G136" s="460"/>
      <c r="H136" s="460"/>
      <c r="I136" s="462"/>
      <c r="J136" s="462"/>
      <c r="K136" s="16"/>
      <c r="L136" s="16"/>
    </row>
    <row r="137" spans="5:12" x14ac:dyDescent="0.35">
      <c r="E137" s="207"/>
      <c r="F137" s="460"/>
      <c r="G137" s="460"/>
      <c r="H137" s="460"/>
      <c r="I137" s="462"/>
      <c r="J137" s="462"/>
      <c r="K137" s="16"/>
      <c r="L137" s="16"/>
    </row>
    <row r="138" spans="5:12" x14ac:dyDescent="0.35">
      <c r="E138" s="207"/>
      <c r="F138" s="460"/>
      <c r="G138" s="460"/>
      <c r="H138" s="460"/>
      <c r="I138" s="462"/>
      <c r="J138" s="462"/>
      <c r="K138" s="16"/>
      <c r="L138" s="16"/>
    </row>
    <row r="139" spans="5:12" x14ac:dyDescent="0.35">
      <c r="E139" s="207"/>
      <c r="F139" s="16"/>
      <c r="G139" s="16"/>
      <c r="H139" s="16"/>
      <c r="I139" s="206"/>
      <c r="J139" s="206"/>
      <c r="K139" s="16"/>
      <c r="L139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0866141732283472" header="0.31496062992125984" footer="0.31496062992125984"/>
  <pageSetup paperSize="9" scale="65" fitToHeight="0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188"/>
  <sheetViews>
    <sheetView view="pageBreakPreview" zoomScale="60" zoomScaleNormal="70" workbookViewId="0">
      <selection activeCell="A3" activeCellId="1" sqref="A2:E2 A3:E3"/>
    </sheetView>
  </sheetViews>
  <sheetFormatPr defaultRowHeight="21" x14ac:dyDescent="0.35"/>
  <cols>
    <col min="1" max="1" width="53.875" style="109" customWidth="1"/>
    <col min="2" max="2" width="16.375" style="695" customWidth="1"/>
    <col min="3" max="3" width="5.375" style="1" hidden="1" customWidth="1"/>
    <col min="4" max="4" width="45.75" customWidth="1"/>
    <col min="5" max="5" width="16.625" style="107" customWidth="1"/>
    <col min="6" max="216" width="9" style="1"/>
    <col min="217" max="217" width="83.875" style="1" customWidth="1"/>
    <col min="218" max="218" width="15.875" style="1" customWidth="1"/>
    <col min="219" max="219" width="9" style="1"/>
    <col min="220" max="236" width="0" style="1" hidden="1" customWidth="1"/>
    <col min="237" max="241" width="9" style="1"/>
    <col min="242" max="245" width="0" style="1" hidden="1" customWidth="1"/>
    <col min="246" max="472" width="9" style="1"/>
    <col min="473" max="473" width="83.875" style="1" customWidth="1"/>
    <col min="474" max="474" width="15.875" style="1" customWidth="1"/>
    <col min="475" max="475" width="9" style="1"/>
    <col min="476" max="492" width="0" style="1" hidden="1" customWidth="1"/>
    <col min="493" max="497" width="9" style="1"/>
    <col min="498" max="501" width="0" style="1" hidden="1" customWidth="1"/>
    <col min="502" max="728" width="9" style="1"/>
    <col min="729" max="729" width="83.875" style="1" customWidth="1"/>
    <col min="730" max="730" width="15.875" style="1" customWidth="1"/>
    <col min="731" max="731" width="9" style="1"/>
    <col min="732" max="748" width="0" style="1" hidden="1" customWidth="1"/>
    <col min="749" max="753" width="9" style="1"/>
    <col min="754" max="757" width="0" style="1" hidden="1" customWidth="1"/>
    <col min="758" max="984" width="9" style="1"/>
    <col min="985" max="985" width="83.875" style="1" customWidth="1"/>
    <col min="986" max="986" width="15.875" style="1" customWidth="1"/>
    <col min="987" max="987" width="9" style="1"/>
    <col min="988" max="1004" width="0" style="1" hidden="1" customWidth="1"/>
    <col min="1005" max="1009" width="9" style="1"/>
    <col min="1010" max="1013" width="0" style="1" hidden="1" customWidth="1"/>
    <col min="1014" max="1240" width="9" style="1"/>
    <col min="1241" max="1241" width="83.875" style="1" customWidth="1"/>
    <col min="1242" max="1242" width="15.875" style="1" customWidth="1"/>
    <col min="1243" max="1243" width="9" style="1"/>
    <col min="1244" max="1260" width="0" style="1" hidden="1" customWidth="1"/>
    <col min="1261" max="1265" width="9" style="1"/>
    <col min="1266" max="1269" width="0" style="1" hidden="1" customWidth="1"/>
    <col min="1270" max="1496" width="9" style="1"/>
    <col min="1497" max="1497" width="83.875" style="1" customWidth="1"/>
    <col min="1498" max="1498" width="15.875" style="1" customWidth="1"/>
    <col min="1499" max="1499" width="9" style="1"/>
    <col min="1500" max="1516" width="0" style="1" hidden="1" customWidth="1"/>
    <col min="1517" max="1521" width="9" style="1"/>
    <col min="1522" max="1525" width="0" style="1" hidden="1" customWidth="1"/>
    <col min="1526" max="1752" width="9" style="1"/>
    <col min="1753" max="1753" width="83.875" style="1" customWidth="1"/>
    <col min="1754" max="1754" width="15.875" style="1" customWidth="1"/>
    <col min="1755" max="1755" width="9" style="1"/>
    <col min="1756" max="1772" width="0" style="1" hidden="1" customWidth="1"/>
    <col min="1773" max="1777" width="9" style="1"/>
    <col min="1778" max="1781" width="0" style="1" hidden="1" customWidth="1"/>
    <col min="1782" max="2008" width="9" style="1"/>
    <col min="2009" max="2009" width="83.875" style="1" customWidth="1"/>
    <col min="2010" max="2010" width="15.875" style="1" customWidth="1"/>
    <col min="2011" max="2011" width="9" style="1"/>
    <col min="2012" max="2028" width="0" style="1" hidden="1" customWidth="1"/>
    <col min="2029" max="2033" width="9" style="1"/>
    <col min="2034" max="2037" width="0" style="1" hidden="1" customWidth="1"/>
    <col min="2038" max="2264" width="9" style="1"/>
    <col min="2265" max="2265" width="83.875" style="1" customWidth="1"/>
    <col min="2266" max="2266" width="15.875" style="1" customWidth="1"/>
    <col min="2267" max="2267" width="9" style="1"/>
    <col min="2268" max="2284" width="0" style="1" hidden="1" customWidth="1"/>
    <col min="2285" max="2289" width="9" style="1"/>
    <col min="2290" max="2293" width="0" style="1" hidden="1" customWidth="1"/>
    <col min="2294" max="2520" width="9" style="1"/>
    <col min="2521" max="2521" width="83.875" style="1" customWidth="1"/>
    <col min="2522" max="2522" width="15.875" style="1" customWidth="1"/>
    <col min="2523" max="2523" width="9" style="1"/>
    <col min="2524" max="2540" width="0" style="1" hidden="1" customWidth="1"/>
    <col min="2541" max="2545" width="9" style="1"/>
    <col min="2546" max="2549" width="0" style="1" hidden="1" customWidth="1"/>
    <col min="2550" max="2776" width="9" style="1"/>
    <col min="2777" max="2777" width="83.875" style="1" customWidth="1"/>
    <col min="2778" max="2778" width="15.875" style="1" customWidth="1"/>
    <col min="2779" max="2779" width="9" style="1"/>
    <col min="2780" max="2796" width="0" style="1" hidden="1" customWidth="1"/>
    <col min="2797" max="2801" width="9" style="1"/>
    <col min="2802" max="2805" width="0" style="1" hidden="1" customWidth="1"/>
    <col min="2806" max="3032" width="9" style="1"/>
    <col min="3033" max="3033" width="83.875" style="1" customWidth="1"/>
    <col min="3034" max="3034" width="15.875" style="1" customWidth="1"/>
    <col min="3035" max="3035" width="9" style="1"/>
    <col min="3036" max="3052" width="0" style="1" hidden="1" customWidth="1"/>
    <col min="3053" max="3057" width="9" style="1"/>
    <col min="3058" max="3061" width="0" style="1" hidden="1" customWidth="1"/>
    <col min="3062" max="3288" width="9" style="1"/>
    <col min="3289" max="3289" width="83.875" style="1" customWidth="1"/>
    <col min="3290" max="3290" width="15.875" style="1" customWidth="1"/>
    <col min="3291" max="3291" width="9" style="1"/>
    <col min="3292" max="3308" width="0" style="1" hidden="1" customWidth="1"/>
    <col min="3309" max="3313" width="9" style="1"/>
    <col min="3314" max="3317" width="0" style="1" hidden="1" customWidth="1"/>
    <col min="3318" max="3544" width="9" style="1"/>
    <col min="3545" max="3545" width="83.875" style="1" customWidth="1"/>
    <col min="3546" max="3546" width="15.875" style="1" customWidth="1"/>
    <col min="3547" max="3547" width="9" style="1"/>
    <col min="3548" max="3564" width="0" style="1" hidden="1" customWidth="1"/>
    <col min="3565" max="3569" width="9" style="1"/>
    <col min="3570" max="3573" width="0" style="1" hidden="1" customWidth="1"/>
    <col min="3574" max="3800" width="9" style="1"/>
    <col min="3801" max="3801" width="83.875" style="1" customWidth="1"/>
    <col min="3802" max="3802" width="15.875" style="1" customWidth="1"/>
    <col min="3803" max="3803" width="9" style="1"/>
    <col min="3804" max="3820" width="0" style="1" hidden="1" customWidth="1"/>
    <col min="3821" max="3825" width="9" style="1"/>
    <col min="3826" max="3829" width="0" style="1" hidden="1" customWidth="1"/>
    <col min="3830" max="4056" width="9" style="1"/>
    <col min="4057" max="4057" width="83.875" style="1" customWidth="1"/>
    <col min="4058" max="4058" width="15.875" style="1" customWidth="1"/>
    <col min="4059" max="4059" width="9" style="1"/>
    <col min="4060" max="4076" width="0" style="1" hidden="1" customWidth="1"/>
    <col min="4077" max="4081" width="9" style="1"/>
    <col min="4082" max="4085" width="0" style="1" hidden="1" customWidth="1"/>
    <col min="4086" max="4312" width="9" style="1"/>
    <col min="4313" max="4313" width="83.875" style="1" customWidth="1"/>
    <col min="4314" max="4314" width="15.875" style="1" customWidth="1"/>
    <col min="4315" max="4315" width="9" style="1"/>
    <col min="4316" max="4332" width="0" style="1" hidden="1" customWidth="1"/>
    <col min="4333" max="4337" width="9" style="1"/>
    <col min="4338" max="4341" width="0" style="1" hidden="1" customWidth="1"/>
    <col min="4342" max="4568" width="9" style="1"/>
    <col min="4569" max="4569" width="83.875" style="1" customWidth="1"/>
    <col min="4570" max="4570" width="15.875" style="1" customWidth="1"/>
    <col min="4571" max="4571" width="9" style="1"/>
    <col min="4572" max="4588" width="0" style="1" hidden="1" customWidth="1"/>
    <col min="4589" max="4593" width="9" style="1"/>
    <col min="4594" max="4597" width="0" style="1" hidden="1" customWidth="1"/>
    <col min="4598" max="4824" width="9" style="1"/>
    <col min="4825" max="4825" width="83.875" style="1" customWidth="1"/>
    <col min="4826" max="4826" width="15.875" style="1" customWidth="1"/>
    <col min="4827" max="4827" width="9" style="1"/>
    <col min="4828" max="4844" width="0" style="1" hidden="1" customWidth="1"/>
    <col min="4845" max="4849" width="9" style="1"/>
    <col min="4850" max="4853" width="0" style="1" hidden="1" customWidth="1"/>
    <col min="4854" max="5080" width="9" style="1"/>
    <col min="5081" max="5081" width="83.875" style="1" customWidth="1"/>
    <col min="5082" max="5082" width="15.875" style="1" customWidth="1"/>
    <col min="5083" max="5083" width="9" style="1"/>
    <col min="5084" max="5100" width="0" style="1" hidden="1" customWidth="1"/>
    <col min="5101" max="5105" width="9" style="1"/>
    <col min="5106" max="5109" width="0" style="1" hidden="1" customWidth="1"/>
    <col min="5110" max="5336" width="9" style="1"/>
    <col min="5337" max="5337" width="83.875" style="1" customWidth="1"/>
    <col min="5338" max="5338" width="15.875" style="1" customWidth="1"/>
    <col min="5339" max="5339" width="9" style="1"/>
    <col min="5340" max="5356" width="0" style="1" hidden="1" customWidth="1"/>
    <col min="5357" max="5361" width="9" style="1"/>
    <col min="5362" max="5365" width="0" style="1" hidden="1" customWidth="1"/>
    <col min="5366" max="5592" width="9" style="1"/>
    <col min="5593" max="5593" width="83.875" style="1" customWidth="1"/>
    <col min="5594" max="5594" width="15.875" style="1" customWidth="1"/>
    <col min="5595" max="5595" width="9" style="1"/>
    <col min="5596" max="5612" width="0" style="1" hidden="1" customWidth="1"/>
    <col min="5613" max="5617" width="9" style="1"/>
    <col min="5618" max="5621" width="0" style="1" hidden="1" customWidth="1"/>
    <col min="5622" max="5848" width="9" style="1"/>
    <col min="5849" max="5849" width="83.875" style="1" customWidth="1"/>
    <col min="5850" max="5850" width="15.875" style="1" customWidth="1"/>
    <col min="5851" max="5851" width="9" style="1"/>
    <col min="5852" max="5868" width="0" style="1" hidden="1" customWidth="1"/>
    <col min="5869" max="5873" width="9" style="1"/>
    <col min="5874" max="5877" width="0" style="1" hidden="1" customWidth="1"/>
    <col min="5878" max="6104" width="9" style="1"/>
    <col min="6105" max="6105" width="83.875" style="1" customWidth="1"/>
    <col min="6106" max="6106" width="15.875" style="1" customWidth="1"/>
    <col min="6107" max="6107" width="9" style="1"/>
    <col min="6108" max="6124" width="0" style="1" hidden="1" customWidth="1"/>
    <col min="6125" max="6129" width="9" style="1"/>
    <col min="6130" max="6133" width="0" style="1" hidden="1" customWidth="1"/>
    <col min="6134" max="6360" width="9" style="1"/>
    <col min="6361" max="6361" width="83.875" style="1" customWidth="1"/>
    <col min="6362" max="6362" width="15.875" style="1" customWidth="1"/>
    <col min="6363" max="6363" width="9" style="1"/>
    <col min="6364" max="6380" width="0" style="1" hidden="1" customWidth="1"/>
    <col min="6381" max="6385" width="9" style="1"/>
    <col min="6386" max="6389" width="0" style="1" hidden="1" customWidth="1"/>
    <col min="6390" max="6616" width="9" style="1"/>
    <col min="6617" max="6617" width="83.875" style="1" customWidth="1"/>
    <col min="6618" max="6618" width="15.875" style="1" customWidth="1"/>
    <col min="6619" max="6619" width="9" style="1"/>
    <col min="6620" max="6636" width="0" style="1" hidden="1" customWidth="1"/>
    <col min="6637" max="6641" width="9" style="1"/>
    <col min="6642" max="6645" width="0" style="1" hidden="1" customWidth="1"/>
    <col min="6646" max="6872" width="9" style="1"/>
    <col min="6873" max="6873" width="83.875" style="1" customWidth="1"/>
    <col min="6874" max="6874" width="15.875" style="1" customWidth="1"/>
    <col min="6875" max="6875" width="9" style="1"/>
    <col min="6876" max="6892" width="0" style="1" hidden="1" customWidth="1"/>
    <col min="6893" max="6897" width="9" style="1"/>
    <col min="6898" max="6901" width="0" style="1" hidden="1" customWidth="1"/>
    <col min="6902" max="7128" width="9" style="1"/>
    <col min="7129" max="7129" width="83.875" style="1" customWidth="1"/>
    <col min="7130" max="7130" width="15.875" style="1" customWidth="1"/>
    <col min="7131" max="7131" width="9" style="1"/>
    <col min="7132" max="7148" width="0" style="1" hidden="1" customWidth="1"/>
    <col min="7149" max="7153" width="9" style="1"/>
    <col min="7154" max="7157" width="0" style="1" hidden="1" customWidth="1"/>
    <col min="7158" max="7384" width="9" style="1"/>
    <col min="7385" max="7385" width="83.875" style="1" customWidth="1"/>
    <col min="7386" max="7386" width="15.875" style="1" customWidth="1"/>
    <col min="7387" max="7387" width="9" style="1"/>
    <col min="7388" max="7404" width="0" style="1" hidden="1" customWidth="1"/>
    <col min="7405" max="7409" width="9" style="1"/>
    <col min="7410" max="7413" width="0" style="1" hidden="1" customWidth="1"/>
    <col min="7414" max="7640" width="9" style="1"/>
    <col min="7641" max="7641" width="83.875" style="1" customWidth="1"/>
    <col min="7642" max="7642" width="15.875" style="1" customWidth="1"/>
    <col min="7643" max="7643" width="9" style="1"/>
    <col min="7644" max="7660" width="0" style="1" hidden="1" customWidth="1"/>
    <col min="7661" max="7665" width="9" style="1"/>
    <col min="7666" max="7669" width="0" style="1" hidden="1" customWidth="1"/>
    <col min="7670" max="7896" width="9" style="1"/>
    <col min="7897" max="7897" width="83.875" style="1" customWidth="1"/>
    <col min="7898" max="7898" width="15.875" style="1" customWidth="1"/>
    <col min="7899" max="7899" width="9" style="1"/>
    <col min="7900" max="7916" width="0" style="1" hidden="1" customWidth="1"/>
    <col min="7917" max="7921" width="9" style="1"/>
    <col min="7922" max="7925" width="0" style="1" hidden="1" customWidth="1"/>
    <col min="7926" max="8152" width="9" style="1"/>
    <col min="8153" max="8153" width="83.875" style="1" customWidth="1"/>
    <col min="8154" max="8154" width="15.875" style="1" customWidth="1"/>
    <col min="8155" max="8155" width="9" style="1"/>
    <col min="8156" max="8172" width="0" style="1" hidden="1" customWidth="1"/>
    <col min="8173" max="8177" width="9" style="1"/>
    <col min="8178" max="8181" width="0" style="1" hidden="1" customWidth="1"/>
    <col min="8182" max="8408" width="9" style="1"/>
    <col min="8409" max="8409" width="83.875" style="1" customWidth="1"/>
    <col min="8410" max="8410" width="15.875" style="1" customWidth="1"/>
    <col min="8411" max="8411" width="9" style="1"/>
    <col min="8412" max="8428" width="0" style="1" hidden="1" customWidth="1"/>
    <col min="8429" max="8433" width="9" style="1"/>
    <col min="8434" max="8437" width="0" style="1" hidden="1" customWidth="1"/>
    <col min="8438" max="8664" width="9" style="1"/>
    <col min="8665" max="8665" width="83.875" style="1" customWidth="1"/>
    <col min="8666" max="8666" width="15.875" style="1" customWidth="1"/>
    <col min="8667" max="8667" width="9" style="1"/>
    <col min="8668" max="8684" width="0" style="1" hidden="1" customWidth="1"/>
    <col min="8685" max="8689" width="9" style="1"/>
    <col min="8690" max="8693" width="0" style="1" hidden="1" customWidth="1"/>
    <col min="8694" max="8920" width="9" style="1"/>
    <col min="8921" max="8921" width="83.875" style="1" customWidth="1"/>
    <col min="8922" max="8922" width="15.875" style="1" customWidth="1"/>
    <col min="8923" max="8923" width="9" style="1"/>
    <col min="8924" max="8940" width="0" style="1" hidden="1" customWidth="1"/>
    <col min="8941" max="8945" width="9" style="1"/>
    <col min="8946" max="8949" width="0" style="1" hidden="1" customWidth="1"/>
    <col min="8950" max="9176" width="9" style="1"/>
    <col min="9177" max="9177" width="83.875" style="1" customWidth="1"/>
    <col min="9178" max="9178" width="15.875" style="1" customWidth="1"/>
    <col min="9179" max="9179" width="9" style="1"/>
    <col min="9180" max="9196" width="0" style="1" hidden="1" customWidth="1"/>
    <col min="9197" max="9201" width="9" style="1"/>
    <col min="9202" max="9205" width="0" style="1" hidden="1" customWidth="1"/>
    <col min="9206" max="9432" width="9" style="1"/>
    <col min="9433" max="9433" width="83.875" style="1" customWidth="1"/>
    <col min="9434" max="9434" width="15.875" style="1" customWidth="1"/>
    <col min="9435" max="9435" width="9" style="1"/>
    <col min="9436" max="9452" width="0" style="1" hidden="1" customWidth="1"/>
    <col min="9453" max="9457" width="9" style="1"/>
    <col min="9458" max="9461" width="0" style="1" hidden="1" customWidth="1"/>
    <col min="9462" max="9688" width="9" style="1"/>
    <col min="9689" max="9689" width="83.875" style="1" customWidth="1"/>
    <col min="9690" max="9690" width="15.875" style="1" customWidth="1"/>
    <col min="9691" max="9691" width="9" style="1"/>
    <col min="9692" max="9708" width="0" style="1" hidden="1" customWidth="1"/>
    <col min="9709" max="9713" width="9" style="1"/>
    <col min="9714" max="9717" width="0" style="1" hidden="1" customWidth="1"/>
    <col min="9718" max="9944" width="9" style="1"/>
    <col min="9945" max="9945" width="83.875" style="1" customWidth="1"/>
    <col min="9946" max="9946" width="15.875" style="1" customWidth="1"/>
    <col min="9947" max="9947" width="9" style="1"/>
    <col min="9948" max="9964" width="0" style="1" hidden="1" customWidth="1"/>
    <col min="9965" max="9969" width="9" style="1"/>
    <col min="9970" max="9973" width="0" style="1" hidden="1" customWidth="1"/>
    <col min="9974" max="10200" width="9" style="1"/>
    <col min="10201" max="10201" width="83.875" style="1" customWidth="1"/>
    <col min="10202" max="10202" width="15.875" style="1" customWidth="1"/>
    <col min="10203" max="10203" width="9" style="1"/>
    <col min="10204" max="10220" width="0" style="1" hidden="1" customWidth="1"/>
    <col min="10221" max="10225" width="9" style="1"/>
    <col min="10226" max="10229" width="0" style="1" hidden="1" customWidth="1"/>
    <col min="10230" max="10456" width="9" style="1"/>
    <col min="10457" max="10457" width="83.875" style="1" customWidth="1"/>
    <col min="10458" max="10458" width="15.875" style="1" customWidth="1"/>
    <col min="10459" max="10459" width="9" style="1"/>
    <col min="10460" max="10476" width="0" style="1" hidden="1" customWidth="1"/>
    <col min="10477" max="10481" width="9" style="1"/>
    <col min="10482" max="10485" width="0" style="1" hidden="1" customWidth="1"/>
    <col min="10486" max="10712" width="9" style="1"/>
    <col min="10713" max="10713" width="83.875" style="1" customWidth="1"/>
    <col min="10714" max="10714" width="15.875" style="1" customWidth="1"/>
    <col min="10715" max="10715" width="9" style="1"/>
    <col min="10716" max="10732" width="0" style="1" hidden="1" customWidth="1"/>
    <col min="10733" max="10737" width="9" style="1"/>
    <col min="10738" max="10741" width="0" style="1" hidden="1" customWidth="1"/>
    <col min="10742" max="10968" width="9" style="1"/>
    <col min="10969" max="10969" width="83.875" style="1" customWidth="1"/>
    <col min="10970" max="10970" width="15.875" style="1" customWidth="1"/>
    <col min="10971" max="10971" width="9" style="1"/>
    <col min="10972" max="10988" width="0" style="1" hidden="1" customWidth="1"/>
    <col min="10989" max="10993" width="9" style="1"/>
    <col min="10994" max="10997" width="0" style="1" hidden="1" customWidth="1"/>
    <col min="10998" max="11224" width="9" style="1"/>
    <col min="11225" max="11225" width="83.875" style="1" customWidth="1"/>
    <col min="11226" max="11226" width="15.875" style="1" customWidth="1"/>
    <col min="11227" max="11227" width="9" style="1"/>
    <col min="11228" max="11244" width="0" style="1" hidden="1" customWidth="1"/>
    <col min="11245" max="11249" width="9" style="1"/>
    <col min="11250" max="11253" width="0" style="1" hidden="1" customWidth="1"/>
    <col min="11254" max="11480" width="9" style="1"/>
    <col min="11481" max="11481" width="83.875" style="1" customWidth="1"/>
    <col min="11482" max="11482" width="15.875" style="1" customWidth="1"/>
    <col min="11483" max="11483" width="9" style="1"/>
    <col min="11484" max="11500" width="0" style="1" hidden="1" customWidth="1"/>
    <col min="11501" max="11505" width="9" style="1"/>
    <col min="11506" max="11509" width="0" style="1" hidden="1" customWidth="1"/>
    <col min="11510" max="11736" width="9" style="1"/>
    <col min="11737" max="11737" width="83.875" style="1" customWidth="1"/>
    <col min="11738" max="11738" width="15.875" style="1" customWidth="1"/>
    <col min="11739" max="11739" width="9" style="1"/>
    <col min="11740" max="11756" width="0" style="1" hidden="1" customWidth="1"/>
    <col min="11757" max="11761" width="9" style="1"/>
    <col min="11762" max="11765" width="0" style="1" hidden="1" customWidth="1"/>
    <col min="11766" max="11992" width="9" style="1"/>
    <col min="11993" max="11993" width="83.875" style="1" customWidth="1"/>
    <col min="11994" max="11994" width="15.875" style="1" customWidth="1"/>
    <col min="11995" max="11995" width="9" style="1"/>
    <col min="11996" max="12012" width="0" style="1" hidden="1" customWidth="1"/>
    <col min="12013" max="12017" width="9" style="1"/>
    <col min="12018" max="12021" width="0" style="1" hidden="1" customWidth="1"/>
    <col min="12022" max="12248" width="9" style="1"/>
    <col min="12249" max="12249" width="83.875" style="1" customWidth="1"/>
    <col min="12250" max="12250" width="15.875" style="1" customWidth="1"/>
    <col min="12251" max="12251" width="9" style="1"/>
    <col min="12252" max="12268" width="0" style="1" hidden="1" customWidth="1"/>
    <col min="12269" max="12273" width="9" style="1"/>
    <col min="12274" max="12277" width="0" style="1" hidden="1" customWidth="1"/>
    <col min="12278" max="12504" width="9" style="1"/>
    <col min="12505" max="12505" width="83.875" style="1" customWidth="1"/>
    <col min="12506" max="12506" width="15.875" style="1" customWidth="1"/>
    <col min="12507" max="12507" width="9" style="1"/>
    <col min="12508" max="12524" width="0" style="1" hidden="1" customWidth="1"/>
    <col min="12525" max="12529" width="9" style="1"/>
    <col min="12530" max="12533" width="0" style="1" hidden="1" customWidth="1"/>
    <col min="12534" max="12760" width="9" style="1"/>
    <col min="12761" max="12761" width="83.875" style="1" customWidth="1"/>
    <col min="12762" max="12762" width="15.875" style="1" customWidth="1"/>
    <col min="12763" max="12763" width="9" style="1"/>
    <col min="12764" max="12780" width="0" style="1" hidden="1" customWidth="1"/>
    <col min="12781" max="12785" width="9" style="1"/>
    <col min="12786" max="12789" width="0" style="1" hidden="1" customWidth="1"/>
    <col min="12790" max="13016" width="9" style="1"/>
    <col min="13017" max="13017" width="83.875" style="1" customWidth="1"/>
    <col min="13018" max="13018" width="15.875" style="1" customWidth="1"/>
    <col min="13019" max="13019" width="9" style="1"/>
    <col min="13020" max="13036" width="0" style="1" hidden="1" customWidth="1"/>
    <col min="13037" max="13041" width="9" style="1"/>
    <col min="13042" max="13045" width="0" style="1" hidden="1" customWidth="1"/>
    <col min="13046" max="13272" width="9" style="1"/>
    <col min="13273" max="13273" width="83.875" style="1" customWidth="1"/>
    <col min="13274" max="13274" width="15.875" style="1" customWidth="1"/>
    <col min="13275" max="13275" width="9" style="1"/>
    <col min="13276" max="13292" width="0" style="1" hidden="1" customWidth="1"/>
    <col min="13293" max="13297" width="9" style="1"/>
    <col min="13298" max="13301" width="0" style="1" hidden="1" customWidth="1"/>
    <col min="13302" max="13528" width="9" style="1"/>
    <col min="13529" max="13529" width="83.875" style="1" customWidth="1"/>
    <col min="13530" max="13530" width="15.875" style="1" customWidth="1"/>
    <col min="13531" max="13531" width="9" style="1"/>
    <col min="13532" max="13548" width="0" style="1" hidden="1" customWidth="1"/>
    <col min="13549" max="13553" width="9" style="1"/>
    <col min="13554" max="13557" width="0" style="1" hidden="1" customWidth="1"/>
    <col min="13558" max="13784" width="9" style="1"/>
    <col min="13785" max="13785" width="83.875" style="1" customWidth="1"/>
    <col min="13786" max="13786" width="15.875" style="1" customWidth="1"/>
    <col min="13787" max="13787" width="9" style="1"/>
    <col min="13788" max="13804" width="0" style="1" hidden="1" customWidth="1"/>
    <col min="13805" max="13809" width="9" style="1"/>
    <col min="13810" max="13813" width="0" style="1" hidden="1" customWidth="1"/>
    <col min="13814" max="14040" width="9" style="1"/>
    <col min="14041" max="14041" width="83.875" style="1" customWidth="1"/>
    <col min="14042" max="14042" width="15.875" style="1" customWidth="1"/>
    <col min="14043" max="14043" width="9" style="1"/>
    <col min="14044" max="14060" width="0" style="1" hidden="1" customWidth="1"/>
    <col min="14061" max="14065" width="9" style="1"/>
    <col min="14066" max="14069" width="0" style="1" hidden="1" customWidth="1"/>
    <col min="14070" max="14296" width="9" style="1"/>
    <col min="14297" max="14297" width="83.875" style="1" customWidth="1"/>
    <col min="14298" max="14298" width="15.875" style="1" customWidth="1"/>
    <col min="14299" max="14299" width="9" style="1"/>
    <col min="14300" max="14316" width="0" style="1" hidden="1" customWidth="1"/>
    <col min="14317" max="14321" width="9" style="1"/>
    <col min="14322" max="14325" width="0" style="1" hidden="1" customWidth="1"/>
    <col min="14326" max="14552" width="9" style="1"/>
    <col min="14553" max="14553" width="83.875" style="1" customWidth="1"/>
    <col min="14554" max="14554" width="15.875" style="1" customWidth="1"/>
    <col min="14555" max="14555" width="9" style="1"/>
    <col min="14556" max="14572" width="0" style="1" hidden="1" customWidth="1"/>
    <col min="14573" max="14577" width="9" style="1"/>
    <col min="14578" max="14581" width="0" style="1" hidden="1" customWidth="1"/>
    <col min="14582" max="14808" width="9" style="1"/>
    <col min="14809" max="14809" width="83.875" style="1" customWidth="1"/>
    <col min="14810" max="14810" width="15.875" style="1" customWidth="1"/>
    <col min="14811" max="14811" width="9" style="1"/>
    <col min="14812" max="14828" width="0" style="1" hidden="1" customWidth="1"/>
    <col min="14829" max="14833" width="9" style="1"/>
    <col min="14834" max="14837" width="0" style="1" hidden="1" customWidth="1"/>
    <col min="14838" max="15064" width="9" style="1"/>
    <col min="15065" max="15065" width="83.875" style="1" customWidth="1"/>
    <col min="15066" max="15066" width="15.875" style="1" customWidth="1"/>
    <col min="15067" max="15067" width="9" style="1"/>
    <col min="15068" max="15084" width="0" style="1" hidden="1" customWidth="1"/>
    <col min="15085" max="15089" width="9" style="1"/>
    <col min="15090" max="15093" width="0" style="1" hidden="1" customWidth="1"/>
    <col min="15094" max="15320" width="9" style="1"/>
    <col min="15321" max="15321" width="83.875" style="1" customWidth="1"/>
    <col min="15322" max="15322" width="15.875" style="1" customWidth="1"/>
    <col min="15323" max="15323" width="9" style="1"/>
    <col min="15324" max="15340" width="0" style="1" hidden="1" customWidth="1"/>
    <col min="15341" max="15345" width="9" style="1"/>
    <col min="15346" max="15349" width="0" style="1" hidden="1" customWidth="1"/>
    <col min="15350" max="15576" width="9" style="1"/>
    <col min="15577" max="15577" width="83.875" style="1" customWidth="1"/>
    <col min="15578" max="15578" width="15.875" style="1" customWidth="1"/>
    <col min="15579" max="15579" width="9" style="1"/>
    <col min="15580" max="15596" width="0" style="1" hidden="1" customWidth="1"/>
    <col min="15597" max="15601" width="9" style="1"/>
    <col min="15602" max="15605" width="0" style="1" hidden="1" customWidth="1"/>
    <col min="15606" max="15832" width="9" style="1"/>
    <col min="15833" max="15833" width="83.875" style="1" customWidth="1"/>
    <col min="15834" max="15834" width="15.875" style="1" customWidth="1"/>
    <col min="15835" max="15835" width="9" style="1"/>
    <col min="15836" max="15852" width="0" style="1" hidden="1" customWidth="1"/>
    <col min="15853" max="15857" width="9" style="1"/>
    <col min="15858" max="15861" width="0" style="1" hidden="1" customWidth="1"/>
    <col min="15862" max="16088" width="9" style="1"/>
    <col min="16089" max="16089" width="83.875" style="1" customWidth="1"/>
    <col min="16090" max="16090" width="15.875" style="1" customWidth="1"/>
    <col min="16091" max="16091" width="9" style="1"/>
    <col min="16092" max="16108" width="0" style="1" hidden="1" customWidth="1"/>
    <col min="16109" max="16113" width="9" style="1"/>
    <col min="16114" max="16117" width="0" style="1" hidden="1" customWidth="1"/>
    <col min="16118" max="16384" width="9" style="1"/>
  </cols>
  <sheetData>
    <row r="2" spans="1:5" ht="49.9" customHeight="1" x14ac:dyDescent="0.35">
      <c r="A2" s="775" t="s">
        <v>195</v>
      </c>
      <c r="B2" s="775"/>
      <c r="C2" s="775"/>
      <c r="D2" s="775"/>
      <c r="E2" s="775"/>
    </row>
    <row r="3" spans="1:5" ht="36" x14ac:dyDescent="0.35">
      <c r="A3" s="776" t="s">
        <v>1399</v>
      </c>
      <c r="B3" s="776"/>
      <c r="C3" s="776"/>
      <c r="D3" s="776"/>
      <c r="E3" s="776"/>
    </row>
    <row r="4" spans="1:5" ht="36" customHeight="1" x14ac:dyDescent="0.35">
      <c r="A4" s="769" t="s">
        <v>43</v>
      </c>
      <c r="B4" s="770"/>
      <c r="C4" s="770"/>
      <c r="D4" s="770"/>
      <c r="E4" s="771"/>
    </row>
    <row r="5" spans="1:5" ht="81.75" customHeight="1" x14ac:dyDescent="0.35">
      <c r="A5" s="28" t="s">
        <v>40</v>
      </c>
      <c r="B5" s="689" t="s">
        <v>42</v>
      </c>
      <c r="C5" s="27"/>
      <c r="D5" s="208" t="s">
        <v>5</v>
      </c>
      <c r="E5" s="209" t="s">
        <v>42</v>
      </c>
    </row>
    <row r="6" spans="1:5" s="135" customFormat="1" ht="34.9" customHeight="1" x14ac:dyDescent="0.35">
      <c r="A6" s="488" t="s">
        <v>41</v>
      </c>
      <c r="B6" s="690">
        <f>+B13+B40+B71</f>
        <v>7536.8415999999997</v>
      </c>
      <c r="C6" s="136"/>
      <c r="D6" s="138" t="s">
        <v>41</v>
      </c>
      <c r="E6" s="137">
        <f>+E7+E12+E14+E20+E23+E25+E36</f>
        <v>7536.8416000000007</v>
      </c>
    </row>
    <row r="7" spans="1:5" x14ac:dyDescent="0.35">
      <c r="A7" s="159" t="s">
        <v>1613</v>
      </c>
      <c r="B7" s="733"/>
      <c r="C7" s="132"/>
      <c r="D7" s="660" t="s">
        <v>14</v>
      </c>
      <c r="E7" s="491">
        <v>1598.6335999999999</v>
      </c>
    </row>
    <row r="8" spans="1:5" x14ac:dyDescent="0.35">
      <c r="A8" s="31" t="s">
        <v>1611</v>
      </c>
      <c r="B8" s="691"/>
      <c r="C8" s="127"/>
      <c r="D8" s="663" t="s">
        <v>15</v>
      </c>
      <c r="E8" s="445">
        <v>1298.9739</v>
      </c>
    </row>
    <row r="9" spans="1:5" x14ac:dyDescent="0.35">
      <c r="A9" s="31" t="s">
        <v>1612</v>
      </c>
      <c r="B9" s="691"/>
      <c r="C9" s="127"/>
      <c r="D9" s="661" t="s">
        <v>618</v>
      </c>
      <c r="E9" s="445">
        <v>84.054000000000002</v>
      </c>
    </row>
    <row r="10" spans="1:5" x14ac:dyDescent="0.35">
      <c r="A10" s="214" t="s">
        <v>1400</v>
      </c>
      <c r="B10" s="722"/>
      <c r="C10" s="127"/>
      <c r="D10" s="663" t="s">
        <v>897</v>
      </c>
      <c r="E10" s="445">
        <v>201.4307</v>
      </c>
    </row>
    <row r="11" spans="1:5" x14ac:dyDescent="0.35">
      <c r="A11" s="31" t="s">
        <v>1401</v>
      </c>
      <c r="B11" s="722"/>
      <c r="C11" s="127"/>
      <c r="D11" s="663" t="s">
        <v>619</v>
      </c>
      <c r="E11" s="445">
        <v>14.175000000000001</v>
      </c>
    </row>
    <row r="12" spans="1:5" x14ac:dyDescent="0.35">
      <c r="A12" s="31" t="s">
        <v>1402</v>
      </c>
      <c r="B12" s="722"/>
      <c r="C12" s="127"/>
      <c r="D12" s="662" t="s">
        <v>19</v>
      </c>
      <c r="E12" s="492">
        <v>3.45</v>
      </c>
    </row>
    <row r="13" spans="1:5" x14ac:dyDescent="0.35">
      <c r="A13" s="32" t="s">
        <v>1614</v>
      </c>
      <c r="B13" s="722">
        <f>B14</f>
        <v>6437.0944</v>
      </c>
      <c r="C13" s="127"/>
      <c r="D13" s="663" t="s">
        <v>21</v>
      </c>
      <c r="E13" s="445">
        <v>3.45</v>
      </c>
    </row>
    <row r="14" spans="1:5" x14ac:dyDescent="0.35">
      <c r="A14" s="30" t="s">
        <v>1615</v>
      </c>
      <c r="B14" s="691">
        <v>6437.0944</v>
      </c>
      <c r="C14" s="127"/>
      <c r="D14" s="662" t="s">
        <v>23</v>
      </c>
      <c r="E14" s="492">
        <v>535.48050000000001</v>
      </c>
    </row>
    <row r="15" spans="1:5" x14ac:dyDescent="0.35">
      <c r="A15" s="30" t="s">
        <v>1616</v>
      </c>
      <c r="B15" s="691"/>
      <c r="C15" s="127"/>
      <c r="D15" s="663" t="s">
        <v>24</v>
      </c>
      <c r="E15" s="445">
        <v>5</v>
      </c>
    </row>
    <row r="16" spans="1:5" x14ac:dyDescent="0.35">
      <c r="A16" s="32" t="s">
        <v>1617</v>
      </c>
      <c r="B16" s="722">
        <f>SUM(B18:B20)</f>
        <v>2997.6237999999998</v>
      </c>
      <c r="C16" s="127"/>
      <c r="D16" s="663" t="s">
        <v>202</v>
      </c>
      <c r="E16" s="445">
        <v>33.396599999999999</v>
      </c>
    </row>
    <row r="17" spans="1:5" x14ac:dyDescent="0.35">
      <c r="A17" s="30" t="s">
        <v>1618</v>
      </c>
      <c r="B17" s="722"/>
      <c r="C17" s="127"/>
      <c r="D17" s="663" t="s">
        <v>283</v>
      </c>
      <c r="E17" s="445">
        <v>18.721</v>
      </c>
    </row>
    <row r="18" spans="1:5" x14ac:dyDescent="0.35">
      <c r="A18" s="30" t="s">
        <v>1619</v>
      </c>
      <c r="B18" s="691">
        <v>2978.9238</v>
      </c>
      <c r="C18" s="127"/>
      <c r="D18" s="663" t="s">
        <v>25</v>
      </c>
      <c r="E18" s="445">
        <v>19.682099999999998</v>
      </c>
    </row>
    <row r="19" spans="1:5" x14ac:dyDescent="0.35">
      <c r="A19" s="30" t="s">
        <v>1620</v>
      </c>
      <c r="B19" s="691"/>
      <c r="C19" s="127"/>
      <c r="D19" s="663" t="s">
        <v>1064</v>
      </c>
      <c r="E19" s="445">
        <v>458.68079999999998</v>
      </c>
    </row>
    <row r="20" spans="1:5" x14ac:dyDescent="0.35">
      <c r="A20" s="30" t="s">
        <v>1621</v>
      </c>
      <c r="B20" s="691">
        <v>18.7</v>
      </c>
      <c r="C20" s="127"/>
      <c r="D20" s="662" t="s">
        <v>285</v>
      </c>
      <c r="E20" s="492">
        <v>35.194900000000004</v>
      </c>
    </row>
    <row r="21" spans="1:5" x14ac:dyDescent="0.35">
      <c r="A21" s="30" t="s">
        <v>1622</v>
      </c>
      <c r="B21" s="691"/>
      <c r="C21" s="127"/>
      <c r="D21" s="664" t="s">
        <v>288</v>
      </c>
      <c r="E21" s="445">
        <v>26.8</v>
      </c>
    </row>
    <row r="22" spans="1:5" x14ac:dyDescent="0.35">
      <c r="A22" s="32" t="s">
        <v>1623</v>
      </c>
      <c r="B22" s="722">
        <v>2992.8748000000001</v>
      </c>
      <c r="C22" s="127"/>
      <c r="D22" s="663" t="s">
        <v>1610</v>
      </c>
      <c r="E22" s="445">
        <v>8.3948999999999998</v>
      </c>
    </row>
    <row r="23" spans="1:5" x14ac:dyDescent="0.35">
      <c r="A23" s="30" t="s">
        <v>1624</v>
      </c>
      <c r="B23" s="722"/>
      <c r="C23" s="127"/>
      <c r="D23" s="662" t="s">
        <v>389</v>
      </c>
      <c r="E23" s="492">
        <v>47.542699999999996</v>
      </c>
    </row>
    <row r="24" spans="1:5" x14ac:dyDescent="0.35">
      <c r="A24" s="30" t="s">
        <v>1625</v>
      </c>
      <c r="B24" s="691">
        <v>2992.8748000000001</v>
      </c>
      <c r="C24" s="127"/>
      <c r="D24" s="663" t="s">
        <v>629</v>
      </c>
      <c r="E24" s="445">
        <v>47.542699999999996</v>
      </c>
    </row>
    <row r="25" spans="1:5" x14ac:dyDescent="0.35">
      <c r="A25" s="30" t="s">
        <v>1626</v>
      </c>
      <c r="B25" s="691"/>
      <c r="C25" s="127"/>
      <c r="D25" s="662" t="s">
        <v>26</v>
      </c>
      <c r="E25" s="492">
        <v>4706.7957000000006</v>
      </c>
    </row>
    <row r="26" spans="1:5" x14ac:dyDescent="0.35">
      <c r="A26" s="32" t="s">
        <v>1627</v>
      </c>
      <c r="B26" s="722">
        <f>B28</f>
        <v>133.77889999999999</v>
      </c>
      <c r="C26" s="127"/>
      <c r="D26" s="663" t="s">
        <v>27</v>
      </c>
      <c r="E26" s="445">
        <v>4638.1643000000004</v>
      </c>
    </row>
    <row r="27" spans="1:5" x14ac:dyDescent="0.35">
      <c r="A27" s="30" t="s">
        <v>1629</v>
      </c>
      <c r="B27" s="722"/>
      <c r="C27" s="127"/>
      <c r="D27" s="663" t="s">
        <v>306</v>
      </c>
      <c r="E27" s="445">
        <v>16.899999999999999</v>
      </c>
    </row>
    <row r="28" spans="1:5" x14ac:dyDescent="0.35">
      <c r="A28" s="30" t="s">
        <v>1630</v>
      </c>
      <c r="B28" s="691">
        <v>133.77889999999999</v>
      </c>
      <c r="C28" s="127"/>
      <c r="D28" s="663" t="s">
        <v>1032</v>
      </c>
      <c r="E28" s="445">
        <v>2.9316</v>
      </c>
    </row>
    <row r="29" spans="1:5" x14ac:dyDescent="0.35">
      <c r="A29" s="30" t="s">
        <v>1631</v>
      </c>
      <c r="B29" s="691"/>
      <c r="C29" s="127"/>
      <c r="D29" s="761" t="s">
        <v>414</v>
      </c>
      <c r="E29" s="762">
        <v>1.2249000000000001</v>
      </c>
    </row>
    <row r="30" spans="1:5" x14ac:dyDescent="0.35">
      <c r="A30" s="32" t="s">
        <v>1632</v>
      </c>
      <c r="B30" s="722">
        <f>B32</f>
        <v>201.0213</v>
      </c>
      <c r="C30" s="127"/>
      <c r="D30" s="663" t="s">
        <v>421</v>
      </c>
      <c r="E30" s="445">
        <v>1.7</v>
      </c>
    </row>
    <row r="31" spans="1:5" x14ac:dyDescent="0.35">
      <c r="A31" s="30" t="s">
        <v>1633</v>
      </c>
      <c r="B31" s="722"/>
      <c r="C31" s="127"/>
      <c r="D31" s="663" t="s">
        <v>423</v>
      </c>
      <c r="E31" s="445">
        <v>0.1</v>
      </c>
    </row>
    <row r="32" spans="1:5" x14ac:dyDescent="0.35">
      <c r="A32" s="30" t="s">
        <v>1634</v>
      </c>
      <c r="B32" s="691">
        <v>201.0213</v>
      </c>
      <c r="C32" s="127"/>
      <c r="D32" s="663" t="s">
        <v>1052</v>
      </c>
      <c r="E32" s="445">
        <v>8.5358000000000001</v>
      </c>
    </row>
    <row r="33" spans="1:5" x14ac:dyDescent="0.35">
      <c r="A33" s="30" t="s">
        <v>1635</v>
      </c>
      <c r="B33" s="691"/>
      <c r="C33" s="127"/>
      <c r="D33" s="663" t="s">
        <v>1404</v>
      </c>
      <c r="E33" s="445">
        <v>4.9743000000000004</v>
      </c>
    </row>
    <row r="34" spans="1:5" x14ac:dyDescent="0.35">
      <c r="A34" s="32" t="s">
        <v>1636</v>
      </c>
      <c r="B34" s="722">
        <v>111.79559999999999</v>
      </c>
      <c r="C34" s="127"/>
      <c r="D34" s="663" t="s">
        <v>1405</v>
      </c>
      <c r="E34" s="445">
        <v>12.129</v>
      </c>
    </row>
    <row r="35" spans="1:5" x14ac:dyDescent="0.35">
      <c r="A35" s="30" t="s">
        <v>1637</v>
      </c>
      <c r="B35" s="722"/>
      <c r="C35" s="127"/>
      <c r="D35" s="663" t="s">
        <v>429</v>
      </c>
      <c r="E35" s="445">
        <v>20.1358</v>
      </c>
    </row>
    <row r="36" spans="1:5" s="15" customFormat="1" x14ac:dyDescent="0.2">
      <c r="A36" s="30" t="s">
        <v>1638</v>
      </c>
      <c r="B36" s="691">
        <v>43.271799999999999</v>
      </c>
      <c r="C36" s="123" t="s">
        <v>0</v>
      </c>
      <c r="D36" s="662" t="s">
        <v>31</v>
      </c>
      <c r="E36" s="492">
        <v>609.74419999999998</v>
      </c>
    </row>
    <row r="37" spans="1:5" s="15" customFormat="1" x14ac:dyDescent="0.2">
      <c r="A37" s="30" t="s">
        <v>1639</v>
      </c>
      <c r="B37" s="691"/>
      <c r="C37" s="123"/>
      <c r="D37" s="663" t="s">
        <v>32</v>
      </c>
      <c r="E37" s="445">
        <v>242.8219</v>
      </c>
    </row>
    <row r="38" spans="1:5" x14ac:dyDescent="0.35">
      <c r="A38" s="666" t="s">
        <v>1640</v>
      </c>
      <c r="B38" s="691">
        <v>68.523799999999994</v>
      </c>
      <c r="C38" s="116" t="s">
        <v>0</v>
      </c>
      <c r="D38" s="663" t="s">
        <v>33</v>
      </c>
      <c r="E38" s="445">
        <v>34.183199999999999</v>
      </c>
    </row>
    <row r="39" spans="1:5" x14ac:dyDescent="0.35">
      <c r="A39" s="666" t="s">
        <v>1641</v>
      </c>
      <c r="B39" s="691"/>
      <c r="C39" s="116"/>
      <c r="D39" s="663" t="s">
        <v>1331</v>
      </c>
      <c r="E39" s="445">
        <v>65.7</v>
      </c>
    </row>
    <row r="40" spans="1:5" s="2" customFormat="1" ht="32.25" customHeight="1" x14ac:dyDescent="0.35">
      <c r="A40" s="32" t="s">
        <v>1403</v>
      </c>
      <c r="B40" s="722">
        <f>B41</f>
        <v>843.39210000000003</v>
      </c>
      <c r="C40" s="116" t="s">
        <v>0</v>
      </c>
      <c r="D40" s="663" t="s">
        <v>1394</v>
      </c>
      <c r="E40" s="445">
        <v>5.0178000000000003</v>
      </c>
    </row>
    <row r="41" spans="1:5" x14ac:dyDescent="0.35">
      <c r="A41" s="30" t="s">
        <v>1642</v>
      </c>
      <c r="B41" s="691">
        <v>843.39210000000003</v>
      </c>
      <c r="C41" s="116" t="s">
        <v>0</v>
      </c>
      <c r="D41" s="663" t="s">
        <v>35</v>
      </c>
      <c r="E41" s="445">
        <v>67.483800000000002</v>
      </c>
    </row>
    <row r="42" spans="1:5" x14ac:dyDescent="0.35">
      <c r="A42" s="30" t="s">
        <v>1643</v>
      </c>
      <c r="B42" s="691"/>
      <c r="C42" s="116"/>
      <c r="D42" s="663" t="s">
        <v>635</v>
      </c>
      <c r="E42" s="445">
        <v>194.53749999999999</v>
      </c>
    </row>
    <row r="43" spans="1:5" s="2" customFormat="1" x14ac:dyDescent="0.35">
      <c r="A43" s="666" t="s">
        <v>1644</v>
      </c>
      <c r="B43" s="722">
        <f>B45</f>
        <v>101.2032</v>
      </c>
      <c r="C43" s="116" t="s">
        <v>0</v>
      </c>
      <c r="D43" s="663"/>
      <c r="E43" s="445"/>
    </row>
    <row r="44" spans="1:5" s="2" customFormat="1" x14ac:dyDescent="0.35">
      <c r="A44" s="666" t="s">
        <v>1645</v>
      </c>
      <c r="B44" s="722"/>
      <c r="C44" s="116"/>
      <c r="D44" s="276"/>
      <c r="E44" s="178"/>
    </row>
    <row r="45" spans="1:5" x14ac:dyDescent="0.35">
      <c r="A45" s="667" t="s">
        <v>1646</v>
      </c>
      <c r="B45" s="691">
        <v>101.2032</v>
      </c>
      <c r="C45" s="116" t="s">
        <v>0</v>
      </c>
      <c r="D45" s="276"/>
      <c r="E45" s="178"/>
    </row>
    <row r="46" spans="1:5" x14ac:dyDescent="0.35">
      <c r="A46" s="666" t="s">
        <v>1647</v>
      </c>
      <c r="B46" s="691"/>
      <c r="C46" s="116"/>
      <c r="D46" s="276"/>
      <c r="E46" s="178"/>
    </row>
    <row r="47" spans="1:5" x14ac:dyDescent="0.35">
      <c r="A47" s="668" t="s">
        <v>1648</v>
      </c>
      <c r="B47" s="722">
        <v>61.491</v>
      </c>
      <c r="C47" s="123" t="s">
        <v>0</v>
      </c>
      <c r="D47" s="276"/>
      <c r="E47" s="178"/>
    </row>
    <row r="48" spans="1:5" x14ac:dyDescent="0.35">
      <c r="A48" s="668" t="s">
        <v>1649</v>
      </c>
      <c r="B48" s="722"/>
      <c r="C48" s="123"/>
      <c r="D48" s="276"/>
      <c r="E48" s="178"/>
    </row>
    <row r="49" spans="1:5" x14ac:dyDescent="0.35">
      <c r="A49" s="668" t="s">
        <v>1650</v>
      </c>
      <c r="B49" s="722"/>
      <c r="C49" s="123"/>
      <c r="D49" s="276"/>
      <c r="E49" s="178"/>
    </row>
    <row r="50" spans="1:5" x14ac:dyDescent="0.35">
      <c r="A50" s="666" t="s">
        <v>1651</v>
      </c>
      <c r="B50" s="691">
        <v>20.25</v>
      </c>
      <c r="C50" s="116" t="s">
        <v>0</v>
      </c>
      <c r="D50" s="276"/>
      <c r="E50" s="178"/>
    </row>
    <row r="51" spans="1:5" x14ac:dyDescent="0.35">
      <c r="A51" s="666" t="s">
        <v>1652</v>
      </c>
      <c r="B51" s="691"/>
      <c r="C51" s="116"/>
      <c r="D51" s="276"/>
      <c r="E51" s="178"/>
    </row>
    <row r="52" spans="1:5" x14ac:dyDescent="0.35">
      <c r="A52" s="666" t="s">
        <v>1653</v>
      </c>
      <c r="B52" s="691">
        <v>41.241</v>
      </c>
      <c r="C52" s="116" t="s">
        <v>0</v>
      </c>
      <c r="D52" s="276"/>
      <c r="E52" s="178"/>
    </row>
    <row r="53" spans="1:5" x14ac:dyDescent="0.35">
      <c r="A53" s="666" t="s">
        <v>1654</v>
      </c>
      <c r="B53" s="691"/>
      <c r="C53" s="116"/>
      <c r="D53" s="276"/>
      <c r="E53" s="178"/>
    </row>
    <row r="54" spans="1:5" ht="26.25" x14ac:dyDescent="0.35">
      <c r="A54" s="667" t="s">
        <v>1655</v>
      </c>
      <c r="B54" s="722">
        <v>23.476500000000001</v>
      </c>
      <c r="C54" s="116" t="s">
        <v>0</v>
      </c>
      <c r="D54" s="171"/>
      <c r="E54" s="170"/>
    </row>
    <row r="55" spans="1:5" ht="26.25" x14ac:dyDescent="0.35">
      <c r="A55" s="666" t="s">
        <v>1656</v>
      </c>
      <c r="B55" s="722"/>
      <c r="C55" s="116"/>
      <c r="D55" s="171"/>
      <c r="E55" s="170"/>
    </row>
    <row r="56" spans="1:5" ht="26.25" x14ac:dyDescent="0.35">
      <c r="A56" s="666" t="s">
        <v>1657</v>
      </c>
      <c r="B56" s="722"/>
      <c r="C56" s="116"/>
      <c r="D56" s="171"/>
      <c r="E56" s="170"/>
    </row>
    <row r="57" spans="1:5" ht="26.25" x14ac:dyDescent="0.35">
      <c r="A57" s="666" t="s">
        <v>1658</v>
      </c>
      <c r="B57" s="691">
        <v>23.476500000000001</v>
      </c>
      <c r="C57" s="116" t="s">
        <v>0</v>
      </c>
      <c r="D57" s="171"/>
      <c r="E57" s="170"/>
    </row>
    <row r="58" spans="1:5" ht="26.25" x14ac:dyDescent="0.35">
      <c r="A58" s="666" t="s">
        <v>1659</v>
      </c>
      <c r="B58" s="691"/>
      <c r="C58" s="116"/>
      <c r="D58" s="171"/>
      <c r="E58" s="170"/>
    </row>
    <row r="59" spans="1:5" ht="26.45" customHeight="1" x14ac:dyDescent="0.35">
      <c r="A59" s="667" t="s">
        <v>1660</v>
      </c>
      <c r="B59" s="722">
        <v>553.95240000000001</v>
      </c>
      <c r="C59" s="116" t="s">
        <v>0</v>
      </c>
      <c r="D59" s="171"/>
      <c r="E59" s="170"/>
    </row>
    <row r="60" spans="1:5" ht="26.45" customHeight="1" x14ac:dyDescent="0.35">
      <c r="A60" s="666" t="s">
        <v>1661</v>
      </c>
      <c r="B60" s="722"/>
      <c r="C60" s="116"/>
      <c r="D60" s="171"/>
      <c r="E60" s="170"/>
    </row>
    <row r="61" spans="1:5" ht="26.25" x14ac:dyDescent="0.35">
      <c r="A61" s="667" t="s">
        <v>1662</v>
      </c>
      <c r="B61" s="691">
        <v>56.875</v>
      </c>
      <c r="C61" s="116"/>
      <c r="D61" s="171"/>
      <c r="E61" s="170"/>
    </row>
    <row r="62" spans="1:5" x14ac:dyDescent="0.35">
      <c r="A62" s="666" t="s">
        <v>1663</v>
      </c>
      <c r="B62" s="691"/>
      <c r="C62" s="116"/>
      <c r="D62" s="111"/>
      <c r="E62" s="187"/>
    </row>
    <row r="63" spans="1:5" x14ac:dyDescent="0.35">
      <c r="A63" s="32" t="s">
        <v>1664</v>
      </c>
      <c r="B63" s="691">
        <v>463.68079999999998</v>
      </c>
      <c r="C63" s="123" t="s">
        <v>0</v>
      </c>
      <c r="D63" s="111"/>
      <c r="E63" s="187"/>
    </row>
    <row r="64" spans="1:5" x14ac:dyDescent="0.35">
      <c r="A64" s="30" t="s">
        <v>1665</v>
      </c>
      <c r="B64" s="691"/>
      <c r="C64" s="123"/>
      <c r="D64" s="111"/>
      <c r="E64" s="187"/>
    </row>
    <row r="65" spans="1:5" x14ac:dyDescent="0.35">
      <c r="A65" s="32" t="s">
        <v>1666</v>
      </c>
      <c r="B65" s="691">
        <v>33.396599999999999</v>
      </c>
      <c r="C65" s="116" t="s">
        <v>0</v>
      </c>
      <c r="D65" s="111"/>
      <c r="E65" s="187"/>
    </row>
    <row r="66" spans="1:5" x14ac:dyDescent="0.35">
      <c r="A66" s="30" t="s">
        <v>1667</v>
      </c>
      <c r="B66" s="691"/>
      <c r="C66" s="116"/>
      <c r="D66" s="111"/>
      <c r="E66" s="187"/>
    </row>
    <row r="67" spans="1:5" x14ac:dyDescent="0.35">
      <c r="A67" s="669" t="s">
        <v>1668</v>
      </c>
      <c r="B67" s="722">
        <f>B69</f>
        <v>103.26900000000001</v>
      </c>
      <c r="C67" s="116" t="s">
        <v>0</v>
      </c>
      <c r="D67" s="111"/>
      <c r="E67" s="187"/>
    </row>
    <row r="68" spans="1:5" x14ac:dyDescent="0.35">
      <c r="A68" s="668" t="s">
        <v>1669</v>
      </c>
      <c r="B68" s="722"/>
      <c r="C68" s="116"/>
      <c r="D68" s="111"/>
      <c r="E68" s="187"/>
    </row>
    <row r="69" spans="1:5" x14ac:dyDescent="0.35">
      <c r="A69" s="669" t="s">
        <v>1670</v>
      </c>
      <c r="B69" s="691">
        <v>103.26900000000001</v>
      </c>
      <c r="C69" s="116" t="s">
        <v>0</v>
      </c>
      <c r="D69" s="111"/>
      <c r="E69" s="187"/>
    </row>
    <row r="70" spans="1:5" x14ac:dyDescent="0.35">
      <c r="A70" s="668" t="s">
        <v>1671</v>
      </c>
      <c r="B70" s="691"/>
      <c r="C70" s="116"/>
      <c r="D70" s="111"/>
      <c r="E70" s="187"/>
    </row>
    <row r="71" spans="1:5" x14ac:dyDescent="0.35">
      <c r="A71" s="30" t="s">
        <v>1672</v>
      </c>
      <c r="B71" s="722">
        <f>B73</f>
        <v>256.35509999999999</v>
      </c>
      <c r="C71" s="116" t="s">
        <v>0</v>
      </c>
      <c r="D71" s="111"/>
      <c r="E71" s="187"/>
    </row>
    <row r="72" spans="1:5" x14ac:dyDescent="0.35">
      <c r="A72" s="30" t="s">
        <v>1673</v>
      </c>
      <c r="B72" s="722"/>
      <c r="C72" s="116"/>
      <c r="D72" s="111"/>
      <c r="E72" s="187"/>
    </row>
    <row r="73" spans="1:5" x14ac:dyDescent="0.35">
      <c r="A73" s="30" t="s">
        <v>1674</v>
      </c>
      <c r="B73" s="691">
        <v>256.35509999999999</v>
      </c>
      <c r="C73" s="116" t="s">
        <v>0</v>
      </c>
      <c r="D73" s="111"/>
      <c r="E73" s="187"/>
    </row>
    <row r="74" spans="1:5" x14ac:dyDescent="0.35">
      <c r="A74" s="30" t="s">
        <v>1675</v>
      </c>
      <c r="B74" s="691"/>
      <c r="C74" s="116"/>
      <c r="D74" s="111"/>
      <c r="E74" s="187"/>
    </row>
    <row r="75" spans="1:5" x14ac:dyDescent="0.35">
      <c r="A75" s="32" t="s">
        <v>1676</v>
      </c>
      <c r="B75" s="691">
        <f>+B77</f>
        <v>15.7705</v>
      </c>
      <c r="C75" s="4"/>
      <c r="D75" s="111"/>
      <c r="E75" s="187"/>
    </row>
    <row r="76" spans="1:5" x14ac:dyDescent="0.35">
      <c r="A76" s="32" t="s">
        <v>1677</v>
      </c>
      <c r="B76" s="691"/>
      <c r="C76" s="4"/>
      <c r="D76" s="111"/>
      <c r="E76" s="187"/>
    </row>
    <row r="77" spans="1:5" x14ac:dyDescent="0.35">
      <c r="A77" s="30" t="s">
        <v>1678</v>
      </c>
      <c r="B77" s="691">
        <v>15.7705</v>
      </c>
      <c r="C77" s="4"/>
      <c r="D77" s="111"/>
      <c r="E77" s="187"/>
    </row>
    <row r="78" spans="1:5" x14ac:dyDescent="0.35">
      <c r="A78" s="30" t="s">
        <v>1679</v>
      </c>
      <c r="B78" s="691"/>
      <c r="C78" s="4"/>
      <c r="D78" s="111"/>
      <c r="E78" s="187"/>
    </row>
    <row r="79" spans="1:5" x14ac:dyDescent="0.35">
      <c r="A79" s="666" t="s">
        <v>1680</v>
      </c>
      <c r="B79" s="722">
        <f>SUM(B81:B83)</f>
        <v>68.591399999999993</v>
      </c>
      <c r="C79" s="4"/>
      <c r="D79" s="111"/>
      <c r="E79" s="187"/>
    </row>
    <row r="80" spans="1:5" x14ac:dyDescent="0.35">
      <c r="A80" s="666" t="s">
        <v>1681</v>
      </c>
      <c r="B80" s="722"/>
      <c r="C80" s="4"/>
      <c r="D80" s="111"/>
      <c r="E80" s="187"/>
    </row>
    <row r="81" spans="1:5" x14ac:dyDescent="0.35">
      <c r="A81" s="30" t="s">
        <v>1682</v>
      </c>
      <c r="B81" s="691">
        <v>59.5914</v>
      </c>
      <c r="C81" s="4"/>
      <c r="D81" s="111"/>
      <c r="E81" s="187"/>
    </row>
    <row r="82" spans="1:5" x14ac:dyDescent="0.35">
      <c r="A82" s="30" t="s">
        <v>1683</v>
      </c>
      <c r="B82" s="691"/>
      <c r="C82" s="4"/>
      <c r="D82" s="111"/>
      <c r="E82" s="187"/>
    </row>
    <row r="83" spans="1:5" x14ac:dyDescent="0.35">
      <c r="A83" s="30" t="s">
        <v>1684</v>
      </c>
      <c r="B83" s="691">
        <v>9</v>
      </c>
      <c r="C83" s="4"/>
      <c r="D83" s="111"/>
      <c r="E83" s="187"/>
    </row>
    <row r="84" spans="1:5" x14ac:dyDescent="0.35">
      <c r="A84" s="30" t="s">
        <v>1685</v>
      </c>
      <c r="B84" s="691"/>
      <c r="C84" s="4"/>
      <c r="D84" s="111"/>
      <c r="E84" s="187"/>
    </row>
    <row r="85" spans="1:5" x14ac:dyDescent="0.35">
      <c r="A85" s="32" t="s">
        <v>1686</v>
      </c>
      <c r="B85" s="722">
        <v>58.420400000000001</v>
      </c>
      <c r="C85" s="4"/>
      <c r="D85" s="111"/>
      <c r="E85" s="187"/>
    </row>
    <row r="86" spans="1:5" x14ac:dyDescent="0.35">
      <c r="A86" s="30" t="s">
        <v>1687</v>
      </c>
      <c r="B86" s="722"/>
      <c r="C86" s="4"/>
      <c r="D86" s="111"/>
      <c r="E86" s="187"/>
    </row>
    <row r="87" spans="1:5" x14ac:dyDescent="0.35">
      <c r="A87" s="30" t="s">
        <v>1628</v>
      </c>
      <c r="B87" s="722"/>
      <c r="C87" s="4"/>
      <c r="D87" s="111"/>
      <c r="E87" s="187"/>
    </row>
    <row r="88" spans="1:5" x14ac:dyDescent="0.35">
      <c r="A88" s="30" t="s">
        <v>1688</v>
      </c>
      <c r="B88" s="691">
        <v>36.549999999999997</v>
      </c>
      <c r="C88" s="4"/>
      <c r="D88" s="111"/>
      <c r="E88" s="187"/>
    </row>
    <row r="89" spans="1:5" x14ac:dyDescent="0.35">
      <c r="A89" s="30" t="s">
        <v>1689</v>
      </c>
      <c r="B89" s="691"/>
      <c r="C89" s="4"/>
      <c r="D89" s="111"/>
      <c r="E89" s="187"/>
    </row>
    <row r="90" spans="1:5" x14ac:dyDescent="0.35">
      <c r="A90" s="30" t="s">
        <v>1690</v>
      </c>
      <c r="B90" s="691">
        <v>18.420400000000001</v>
      </c>
      <c r="C90" s="4"/>
      <c r="D90" s="111"/>
      <c r="E90" s="187"/>
    </row>
    <row r="91" spans="1:5" x14ac:dyDescent="0.35">
      <c r="A91" s="30" t="s">
        <v>1691</v>
      </c>
      <c r="B91" s="691"/>
      <c r="C91" s="4"/>
      <c r="D91" s="111"/>
      <c r="E91" s="187"/>
    </row>
    <row r="92" spans="1:5" x14ac:dyDescent="0.35">
      <c r="A92" s="30" t="s">
        <v>1692</v>
      </c>
      <c r="B92" s="691"/>
      <c r="C92" s="4"/>
      <c r="D92" s="111"/>
      <c r="E92" s="187"/>
    </row>
    <row r="93" spans="1:5" s="3" customFormat="1" x14ac:dyDescent="0.2">
      <c r="A93" s="30" t="s">
        <v>1693</v>
      </c>
      <c r="B93" s="691">
        <v>3.45</v>
      </c>
      <c r="C93" s="154"/>
      <c r="D93" s="111"/>
      <c r="E93" s="187"/>
    </row>
    <row r="94" spans="1:5" s="3" customFormat="1" x14ac:dyDescent="0.2">
      <c r="A94" s="30" t="s">
        <v>1694</v>
      </c>
      <c r="B94" s="691"/>
      <c r="C94" s="154"/>
      <c r="D94" s="111"/>
      <c r="E94" s="187"/>
    </row>
    <row r="95" spans="1:5" s="3" customFormat="1" x14ac:dyDescent="0.2">
      <c r="A95" s="30" t="s">
        <v>1695</v>
      </c>
      <c r="B95" s="691"/>
      <c r="C95" s="154"/>
      <c r="D95" s="111"/>
      <c r="E95" s="187"/>
    </row>
    <row r="96" spans="1:5" x14ac:dyDescent="0.35">
      <c r="A96" s="30" t="s">
        <v>1696</v>
      </c>
      <c r="B96" s="691">
        <f>+B98</f>
        <v>95.465800000000002</v>
      </c>
      <c r="C96" s="4"/>
      <c r="D96" s="111"/>
      <c r="E96" s="187"/>
    </row>
    <row r="97" spans="1:6" x14ac:dyDescent="0.35">
      <c r="A97" s="30" t="s">
        <v>1697</v>
      </c>
      <c r="B97" s="691"/>
      <c r="C97" s="4"/>
      <c r="D97" s="111"/>
      <c r="E97" s="187"/>
    </row>
    <row r="98" spans="1:6" x14ac:dyDescent="0.35">
      <c r="A98" s="30" t="s">
        <v>1698</v>
      </c>
      <c r="B98" s="691">
        <v>95.465800000000002</v>
      </c>
      <c r="C98" s="4"/>
      <c r="D98" s="111"/>
      <c r="E98" s="187"/>
    </row>
    <row r="99" spans="1:6" x14ac:dyDescent="0.35">
      <c r="A99" s="30" t="s">
        <v>1699</v>
      </c>
      <c r="B99" s="691"/>
      <c r="C99" s="4"/>
      <c r="D99" s="111"/>
      <c r="E99" s="187"/>
    </row>
    <row r="100" spans="1:6" x14ac:dyDescent="0.35">
      <c r="A100" s="30" t="s">
        <v>1700</v>
      </c>
      <c r="B100" s="722">
        <f>SUM(B102:B104)</f>
        <v>18.106999999999999</v>
      </c>
      <c r="C100" s="4"/>
      <c r="D100" s="111"/>
      <c r="E100" s="187"/>
    </row>
    <row r="101" spans="1:6" x14ac:dyDescent="0.35">
      <c r="A101" s="30" t="s">
        <v>1701</v>
      </c>
      <c r="B101" s="722"/>
      <c r="C101" s="4"/>
      <c r="D101" s="111"/>
      <c r="E101" s="187"/>
    </row>
    <row r="102" spans="1:6" x14ac:dyDescent="0.35">
      <c r="A102" s="30" t="s">
        <v>1702</v>
      </c>
      <c r="B102" s="691">
        <v>10.657</v>
      </c>
      <c r="C102" s="4"/>
      <c r="D102" s="111"/>
      <c r="E102" s="187"/>
    </row>
    <row r="103" spans="1:6" x14ac:dyDescent="0.35">
      <c r="A103" s="225" t="s">
        <v>1703</v>
      </c>
      <c r="B103" s="693"/>
      <c r="C103" s="4"/>
      <c r="D103" s="111"/>
      <c r="E103" s="187"/>
    </row>
    <row r="104" spans="1:6" x14ac:dyDescent="0.35">
      <c r="A104" s="225" t="s">
        <v>1704</v>
      </c>
      <c r="B104" s="693">
        <v>7.45</v>
      </c>
      <c r="C104" s="4"/>
      <c r="D104" s="111"/>
      <c r="E104" s="187"/>
    </row>
    <row r="105" spans="1:6" x14ac:dyDescent="0.35">
      <c r="A105" s="225" t="s">
        <v>1705</v>
      </c>
      <c r="B105" s="693"/>
      <c r="C105" s="227"/>
      <c r="D105" s="110"/>
      <c r="E105" s="113"/>
    </row>
    <row r="106" spans="1:6" ht="48.75" customHeight="1" x14ac:dyDescent="0.35">
      <c r="A106" s="632"/>
      <c r="B106" s="694"/>
      <c r="C106" s="634"/>
      <c r="E106" s="207"/>
    </row>
    <row r="107" spans="1:6" x14ac:dyDescent="0.35">
      <c r="E107" s="207"/>
      <c r="F107" s="16"/>
    </row>
    <row r="108" spans="1:6" x14ac:dyDescent="0.35">
      <c r="E108" s="207"/>
      <c r="F108" s="16"/>
    </row>
    <row r="109" spans="1:6" x14ac:dyDescent="0.35">
      <c r="E109" s="207"/>
      <c r="F109" s="16"/>
    </row>
    <row r="110" spans="1:6" x14ac:dyDescent="0.35">
      <c r="E110" s="207"/>
      <c r="F110" s="16"/>
    </row>
    <row r="111" spans="1:6" x14ac:dyDescent="0.35">
      <c r="E111" s="207"/>
      <c r="F111" s="16"/>
    </row>
    <row r="112" spans="1:6" x14ac:dyDescent="0.35">
      <c r="E112" s="207"/>
      <c r="F112" s="16"/>
    </row>
    <row r="113" spans="5:6" x14ac:dyDescent="0.35">
      <c r="E113" s="207"/>
      <c r="F113" s="16"/>
    </row>
    <row r="114" spans="5:6" x14ac:dyDescent="0.35">
      <c r="E114" s="207"/>
      <c r="F114" s="16"/>
    </row>
    <row r="115" spans="5:6" x14ac:dyDescent="0.35">
      <c r="E115" s="207"/>
      <c r="F115" s="16"/>
    </row>
    <row r="116" spans="5:6" x14ac:dyDescent="0.35">
      <c r="E116" s="207"/>
      <c r="F116" s="16"/>
    </row>
    <row r="117" spans="5:6" x14ac:dyDescent="0.35">
      <c r="E117" s="207"/>
      <c r="F117" s="16"/>
    </row>
    <row r="118" spans="5:6" x14ac:dyDescent="0.35">
      <c r="E118" s="207"/>
      <c r="F118" s="16"/>
    </row>
    <row r="119" spans="5:6" x14ac:dyDescent="0.35">
      <c r="E119" s="207"/>
      <c r="F119" s="16"/>
    </row>
    <row r="120" spans="5:6" x14ac:dyDescent="0.35">
      <c r="E120" s="207"/>
      <c r="F120" s="16"/>
    </row>
    <row r="121" spans="5:6" x14ac:dyDescent="0.35">
      <c r="E121" s="207"/>
      <c r="F121" s="16"/>
    </row>
    <row r="122" spans="5:6" x14ac:dyDescent="0.35">
      <c r="E122" s="207"/>
      <c r="F122" s="16"/>
    </row>
    <row r="123" spans="5:6" x14ac:dyDescent="0.35">
      <c r="E123" s="207"/>
      <c r="F123" s="16"/>
    </row>
    <row r="124" spans="5:6" x14ac:dyDescent="0.35">
      <c r="E124" s="207"/>
      <c r="F124" s="16"/>
    </row>
    <row r="125" spans="5:6" x14ac:dyDescent="0.35">
      <c r="E125" s="207"/>
      <c r="F125" s="16"/>
    </row>
    <row r="126" spans="5:6" x14ac:dyDescent="0.35">
      <c r="E126" s="207"/>
      <c r="F126" s="16"/>
    </row>
    <row r="127" spans="5:6" x14ac:dyDescent="0.35">
      <c r="E127" s="207"/>
      <c r="F127" s="16"/>
    </row>
    <row r="128" spans="5:6" x14ac:dyDescent="0.35">
      <c r="E128" s="207"/>
      <c r="F128" s="16"/>
    </row>
    <row r="129" spans="5:6" x14ac:dyDescent="0.35">
      <c r="E129" s="207"/>
      <c r="F129" s="16"/>
    </row>
    <row r="130" spans="5:6" x14ac:dyDescent="0.35">
      <c r="E130" s="207"/>
      <c r="F130" s="16"/>
    </row>
    <row r="131" spans="5:6" x14ac:dyDescent="0.35">
      <c r="E131" s="207"/>
      <c r="F131" s="16"/>
    </row>
    <row r="132" spans="5:6" x14ac:dyDescent="0.35">
      <c r="E132" s="207"/>
      <c r="F132" s="16"/>
    </row>
    <row r="133" spans="5:6" x14ac:dyDescent="0.35">
      <c r="E133" s="207"/>
      <c r="F133" s="16"/>
    </row>
    <row r="134" spans="5:6" x14ac:dyDescent="0.35">
      <c r="E134" s="207"/>
      <c r="F134" s="16"/>
    </row>
    <row r="135" spans="5:6" x14ac:dyDescent="0.35">
      <c r="E135" s="207"/>
      <c r="F135" s="16"/>
    </row>
    <row r="136" spans="5:6" x14ac:dyDescent="0.35">
      <c r="E136" s="207"/>
      <c r="F136" s="16"/>
    </row>
    <row r="137" spans="5:6" x14ac:dyDescent="0.35">
      <c r="E137" s="207"/>
      <c r="F137" s="16"/>
    </row>
    <row r="138" spans="5:6" x14ac:dyDescent="0.35">
      <c r="E138" s="207"/>
      <c r="F138" s="16"/>
    </row>
    <row r="139" spans="5:6" x14ac:dyDescent="0.35">
      <c r="E139" s="207"/>
      <c r="F139" s="16"/>
    </row>
    <row r="140" spans="5:6" x14ac:dyDescent="0.35">
      <c r="E140" s="207"/>
      <c r="F140" s="16"/>
    </row>
    <row r="141" spans="5:6" x14ac:dyDescent="0.35">
      <c r="E141" s="207"/>
      <c r="F141" s="16"/>
    </row>
    <row r="142" spans="5:6" x14ac:dyDescent="0.35">
      <c r="E142" s="207"/>
      <c r="F142" s="16"/>
    </row>
    <row r="143" spans="5:6" x14ac:dyDescent="0.35">
      <c r="E143" s="207"/>
      <c r="F143" s="16"/>
    </row>
    <row r="144" spans="5:6" x14ac:dyDescent="0.35">
      <c r="E144" s="207"/>
      <c r="F144" s="16"/>
    </row>
    <row r="145" spans="5:6" x14ac:dyDescent="0.35">
      <c r="E145" s="207"/>
      <c r="F145" s="16"/>
    </row>
    <row r="146" spans="5:6" x14ac:dyDescent="0.35">
      <c r="E146" s="207"/>
      <c r="F146" s="16"/>
    </row>
    <row r="147" spans="5:6" x14ac:dyDescent="0.35">
      <c r="E147" s="207"/>
      <c r="F147" s="16"/>
    </row>
    <row r="148" spans="5:6" x14ac:dyDescent="0.35">
      <c r="E148" s="207"/>
      <c r="F148" s="16"/>
    </row>
    <row r="149" spans="5:6" x14ac:dyDescent="0.35">
      <c r="E149" s="207"/>
      <c r="F149" s="16"/>
    </row>
    <row r="150" spans="5:6" x14ac:dyDescent="0.35">
      <c r="E150" s="207"/>
      <c r="F150" s="16"/>
    </row>
    <row r="151" spans="5:6" x14ac:dyDescent="0.35">
      <c r="E151" s="207"/>
      <c r="F151" s="16"/>
    </row>
    <row r="152" spans="5:6" x14ac:dyDescent="0.35">
      <c r="E152" s="207"/>
      <c r="F152" s="16"/>
    </row>
    <row r="153" spans="5:6" x14ac:dyDescent="0.35">
      <c r="E153" s="207"/>
      <c r="F153" s="16"/>
    </row>
    <row r="154" spans="5:6" x14ac:dyDescent="0.35">
      <c r="E154" s="207"/>
      <c r="F154" s="16"/>
    </row>
    <row r="155" spans="5:6" x14ac:dyDescent="0.35">
      <c r="E155" s="207"/>
      <c r="F155" s="16"/>
    </row>
    <row r="156" spans="5:6" x14ac:dyDescent="0.35">
      <c r="E156" s="207"/>
      <c r="F156" s="16"/>
    </row>
    <row r="157" spans="5:6" x14ac:dyDescent="0.35">
      <c r="E157" s="207"/>
      <c r="F157" s="16"/>
    </row>
    <row r="158" spans="5:6" x14ac:dyDescent="0.35">
      <c r="F158" s="16"/>
    </row>
    <row r="159" spans="5:6" x14ac:dyDescent="0.35">
      <c r="F159" s="16"/>
    </row>
    <row r="160" spans="5:6" x14ac:dyDescent="0.35">
      <c r="F160" s="16"/>
    </row>
    <row r="161" spans="6:6" x14ac:dyDescent="0.35">
      <c r="F161" s="16"/>
    </row>
    <row r="162" spans="6:6" x14ac:dyDescent="0.35">
      <c r="F162" s="16"/>
    </row>
    <row r="163" spans="6:6" x14ac:dyDescent="0.35">
      <c r="F163" s="16"/>
    </row>
    <row r="164" spans="6:6" x14ac:dyDescent="0.35">
      <c r="F164" s="16"/>
    </row>
    <row r="165" spans="6:6" x14ac:dyDescent="0.35">
      <c r="F165" s="16"/>
    </row>
    <row r="166" spans="6:6" x14ac:dyDescent="0.35">
      <c r="F166" s="16"/>
    </row>
    <row r="167" spans="6:6" x14ac:dyDescent="0.35">
      <c r="F167" s="16"/>
    </row>
    <row r="168" spans="6:6" x14ac:dyDescent="0.35">
      <c r="F168" s="16"/>
    </row>
    <row r="169" spans="6:6" x14ac:dyDescent="0.35">
      <c r="F169" s="16"/>
    </row>
    <row r="170" spans="6:6" x14ac:dyDescent="0.35">
      <c r="F170" s="16"/>
    </row>
    <row r="171" spans="6:6" x14ac:dyDescent="0.35">
      <c r="F171" s="16"/>
    </row>
    <row r="172" spans="6:6" x14ac:dyDescent="0.35">
      <c r="F172" s="16"/>
    </row>
    <row r="173" spans="6:6" x14ac:dyDescent="0.35">
      <c r="F173" s="16"/>
    </row>
    <row r="174" spans="6:6" x14ac:dyDescent="0.35">
      <c r="F174" s="16"/>
    </row>
    <row r="175" spans="6:6" x14ac:dyDescent="0.35">
      <c r="F175" s="16"/>
    </row>
    <row r="176" spans="6:6" x14ac:dyDescent="0.35">
      <c r="F176" s="16"/>
    </row>
    <row r="177" spans="6:6" x14ac:dyDescent="0.35">
      <c r="F177" s="16"/>
    </row>
    <row r="178" spans="6:6" x14ac:dyDescent="0.35">
      <c r="F178" s="16"/>
    </row>
    <row r="179" spans="6:6" x14ac:dyDescent="0.35">
      <c r="F179" s="16"/>
    </row>
    <row r="180" spans="6:6" x14ac:dyDescent="0.35">
      <c r="F180" s="16"/>
    </row>
    <row r="181" spans="6:6" x14ac:dyDescent="0.35">
      <c r="F181" s="16"/>
    </row>
    <row r="182" spans="6:6" x14ac:dyDescent="0.35">
      <c r="F182" s="16"/>
    </row>
    <row r="183" spans="6:6" x14ac:dyDescent="0.35">
      <c r="F183" s="16"/>
    </row>
    <row r="184" spans="6:6" x14ac:dyDescent="0.35">
      <c r="F184" s="16"/>
    </row>
    <row r="185" spans="6:6" x14ac:dyDescent="0.35">
      <c r="F185" s="16"/>
    </row>
    <row r="186" spans="6:6" x14ac:dyDescent="0.35">
      <c r="F186" s="16"/>
    </row>
    <row r="187" spans="6:6" x14ac:dyDescent="0.35">
      <c r="F187" s="16"/>
    </row>
    <row r="188" spans="6:6" x14ac:dyDescent="0.35">
      <c r="F188" s="16"/>
    </row>
  </sheetData>
  <mergeCells count="3">
    <mergeCell ref="A4:E4"/>
    <mergeCell ref="A2:E2"/>
    <mergeCell ref="A3:E3"/>
  </mergeCells>
  <pageMargins left="0.43307086614173229" right="0" top="0.74803149606299213" bottom="0.74803149606299213" header="0.31496062992125984" footer="0.31496062992125984"/>
  <pageSetup paperSize="9" scale="69" fitToHeight="0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view="pageBreakPreview" zoomScale="60" zoomScaleNormal="55" workbookViewId="0">
      <selection activeCell="A3" activeCellId="1" sqref="A2:J2 A3:J3"/>
    </sheetView>
  </sheetViews>
  <sheetFormatPr defaultRowHeight="21" x14ac:dyDescent="0.35"/>
  <cols>
    <col min="1" max="1" width="59.25" style="109" customWidth="1"/>
    <col min="2" max="2" width="16.5" style="108" customWidth="1"/>
    <col min="3" max="3" width="5.375" style="1" hidden="1" customWidth="1"/>
    <col min="4" max="4" width="56.25" customWidth="1"/>
    <col min="5" max="5" width="16.625" style="107" customWidth="1"/>
    <col min="6" max="6" width="42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5" t="s">
        <v>380</v>
      </c>
      <c r="B3" s="775"/>
      <c r="C3" s="775"/>
      <c r="D3" s="775"/>
      <c r="E3" s="775"/>
      <c r="F3" s="775"/>
      <c r="G3" s="775"/>
      <c r="H3" s="775"/>
      <c r="I3" s="775"/>
      <c r="J3" s="775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v>8239.7522000000008</v>
      </c>
      <c r="C6" s="136"/>
      <c r="D6" s="138" t="s">
        <v>41</v>
      </c>
      <c r="E6" s="137">
        <f>SUM(E7+E10+E12+E14+E38)</f>
        <v>8239.752199999999</v>
      </c>
      <c r="F6" s="138" t="s">
        <v>41</v>
      </c>
      <c r="G6" s="474"/>
      <c r="H6" s="46"/>
      <c r="I6" s="33" t="s">
        <v>41</v>
      </c>
      <c r="J6" s="33"/>
    </row>
    <row r="7" spans="1:10" ht="23.25" x14ac:dyDescent="0.35">
      <c r="A7" s="717" t="s">
        <v>1781</v>
      </c>
      <c r="B7" s="711"/>
      <c r="C7" s="132"/>
      <c r="D7" s="670" t="s">
        <v>6</v>
      </c>
      <c r="E7" s="295">
        <v>24.223599999999998</v>
      </c>
      <c r="F7" s="38"/>
      <c r="G7" s="53"/>
      <c r="H7" s="49"/>
      <c r="I7" s="50"/>
      <c r="J7" s="50"/>
    </row>
    <row r="8" spans="1:10" ht="23.25" x14ac:dyDescent="0.35">
      <c r="A8" s="14" t="s">
        <v>381</v>
      </c>
      <c r="B8" s="692"/>
      <c r="C8" s="127"/>
      <c r="D8" s="652" t="s">
        <v>382</v>
      </c>
      <c r="E8" s="178">
        <v>9.2235999999999994</v>
      </c>
      <c r="F8" s="38"/>
      <c r="G8" s="53"/>
      <c r="H8" s="53"/>
      <c r="I8" s="55"/>
      <c r="J8" s="55"/>
    </row>
    <row r="9" spans="1:10" ht="23.25" x14ac:dyDescent="0.35">
      <c r="A9" s="179" t="s">
        <v>383</v>
      </c>
      <c r="B9" s="692"/>
      <c r="C9" s="127"/>
      <c r="D9" s="536" t="s">
        <v>384</v>
      </c>
      <c r="E9" s="178">
        <v>15</v>
      </c>
      <c r="F9" s="30"/>
      <c r="G9" s="57"/>
      <c r="H9" s="57"/>
      <c r="I9" s="41"/>
      <c r="J9" s="41"/>
    </row>
    <row r="10" spans="1:10" ht="23.25" x14ac:dyDescent="0.35">
      <c r="A10" s="181" t="s">
        <v>385</v>
      </c>
      <c r="B10" s="692"/>
      <c r="C10" s="127"/>
      <c r="D10" s="535" t="s">
        <v>16</v>
      </c>
      <c r="E10" s="177">
        <v>21.109400000000001</v>
      </c>
      <c r="F10" s="30"/>
      <c r="G10" s="57"/>
      <c r="H10" s="57"/>
      <c r="I10" s="41"/>
      <c r="J10" s="41"/>
    </row>
    <row r="11" spans="1:10" ht="23.25" x14ac:dyDescent="0.35">
      <c r="A11" s="179" t="s">
        <v>386</v>
      </c>
      <c r="B11" s="692"/>
      <c r="C11" s="127"/>
      <c r="D11" s="536" t="s">
        <v>387</v>
      </c>
      <c r="E11" s="178">
        <v>21.109400000000001</v>
      </c>
      <c r="F11" s="30"/>
      <c r="G11" s="57"/>
      <c r="H11" s="57"/>
      <c r="I11" s="41"/>
      <c r="J11" s="41"/>
    </row>
    <row r="12" spans="1:10" ht="23.25" x14ac:dyDescent="0.35">
      <c r="A12" s="179" t="s">
        <v>388</v>
      </c>
      <c r="B12" s="691"/>
      <c r="C12" s="127"/>
      <c r="D12" s="535" t="s">
        <v>389</v>
      </c>
      <c r="E12" s="177">
        <v>14.63</v>
      </c>
      <c r="F12" s="30"/>
      <c r="G12" s="57"/>
      <c r="H12" s="57"/>
      <c r="I12" s="41"/>
      <c r="J12" s="41"/>
    </row>
    <row r="13" spans="1:10" ht="23.25" x14ac:dyDescent="0.35">
      <c r="A13" s="182" t="s">
        <v>390</v>
      </c>
      <c r="B13" s="691"/>
      <c r="C13" s="127"/>
      <c r="D13" s="671" t="s">
        <v>391</v>
      </c>
      <c r="E13" s="178">
        <v>14.63</v>
      </c>
      <c r="F13" s="30"/>
      <c r="G13" s="57"/>
      <c r="H13" s="57"/>
      <c r="I13" s="41"/>
      <c r="J13" s="41"/>
    </row>
    <row r="14" spans="1:10" ht="23.25" x14ac:dyDescent="0.35">
      <c r="A14" s="182" t="s">
        <v>392</v>
      </c>
      <c r="B14" s="691"/>
      <c r="C14" s="127"/>
      <c r="D14" s="535" t="s">
        <v>26</v>
      </c>
      <c r="E14" s="177">
        <v>8165.5591999999997</v>
      </c>
      <c r="F14" s="30"/>
      <c r="G14" s="57"/>
      <c r="H14" s="57"/>
      <c r="I14" s="41"/>
      <c r="J14" s="41"/>
    </row>
    <row r="15" spans="1:10" ht="24.75" customHeight="1" x14ac:dyDescent="0.35">
      <c r="A15" s="718" t="s">
        <v>393</v>
      </c>
      <c r="B15" s="720">
        <v>8239.7522000000008</v>
      </c>
      <c r="C15" s="127"/>
      <c r="D15" s="536" t="s">
        <v>27</v>
      </c>
      <c r="E15" s="178">
        <v>528.1309</v>
      </c>
      <c r="F15" s="30"/>
      <c r="G15" s="57"/>
      <c r="H15" s="57"/>
      <c r="I15" s="41"/>
      <c r="J15" s="41"/>
    </row>
    <row r="16" spans="1:10" ht="23.25" x14ac:dyDescent="0.35">
      <c r="A16" s="719" t="s">
        <v>394</v>
      </c>
      <c r="B16" s="721"/>
      <c r="C16" s="127"/>
      <c r="D16" s="536" t="s">
        <v>395</v>
      </c>
      <c r="E16" s="178">
        <v>18.826800000000002</v>
      </c>
      <c r="F16" s="30"/>
      <c r="G16" s="57"/>
      <c r="H16" s="57"/>
      <c r="I16" s="41"/>
      <c r="J16" s="41"/>
    </row>
    <row r="17" spans="1:10" ht="23.25" x14ac:dyDescent="0.35">
      <c r="A17" s="719" t="s">
        <v>396</v>
      </c>
      <c r="B17" s="721"/>
      <c r="C17" s="127"/>
      <c r="D17" s="536" t="s">
        <v>28</v>
      </c>
      <c r="E17" s="178">
        <v>5542.8159999999998</v>
      </c>
      <c r="F17" s="30"/>
      <c r="G17" s="57"/>
      <c r="H17" s="57"/>
      <c r="I17" s="41"/>
      <c r="J17" s="41"/>
    </row>
    <row r="18" spans="1:10" ht="23.25" x14ac:dyDescent="0.35">
      <c r="A18" s="435" t="s">
        <v>397</v>
      </c>
      <c r="B18" s="721"/>
      <c r="C18" s="127"/>
      <c r="D18" s="536" t="s">
        <v>29</v>
      </c>
      <c r="E18" s="178">
        <v>1178.883</v>
      </c>
      <c r="F18" s="30"/>
      <c r="G18" s="57"/>
      <c r="H18" s="57"/>
      <c r="I18" s="41"/>
      <c r="J18" s="41"/>
    </row>
    <row r="19" spans="1:10" ht="23.25" x14ac:dyDescent="0.35">
      <c r="A19" s="13" t="s">
        <v>398</v>
      </c>
      <c r="B19" s="691">
        <v>8239.7522000000008</v>
      </c>
      <c r="C19" s="127"/>
      <c r="D19" s="536" t="s">
        <v>30</v>
      </c>
      <c r="E19" s="178">
        <v>489.89</v>
      </c>
      <c r="F19" s="30"/>
      <c r="G19" s="57"/>
      <c r="H19" s="57"/>
      <c r="I19" s="41"/>
      <c r="J19" s="41"/>
    </row>
    <row r="20" spans="1:10" ht="23.25" x14ac:dyDescent="0.35">
      <c r="A20" s="14" t="s">
        <v>399</v>
      </c>
      <c r="B20" s="691"/>
      <c r="C20" s="127"/>
      <c r="D20" s="536" t="s">
        <v>400</v>
      </c>
      <c r="E20" s="178">
        <v>14.407</v>
      </c>
      <c r="F20" s="30"/>
      <c r="G20" s="57"/>
      <c r="H20" s="57"/>
      <c r="I20" s="41"/>
      <c r="J20" s="41"/>
    </row>
    <row r="21" spans="1:10" ht="23.25" x14ac:dyDescent="0.35">
      <c r="A21" s="13" t="s">
        <v>401</v>
      </c>
      <c r="B21" s="722">
        <v>4280.0078000000003</v>
      </c>
      <c r="C21" s="127"/>
      <c r="D21" s="536" t="s">
        <v>402</v>
      </c>
      <c r="E21" s="178">
        <v>12.85</v>
      </c>
      <c r="F21" s="30"/>
      <c r="G21" s="57"/>
      <c r="H21" s="57"/>
      <c r="I21" s="41"/>
      <c r="J21" s="41"/>
    </row>
    <row r="22" spans="1:10" ht="23.25" x14ac:dyDescent="0.35">
      <c r="A22" s="13" t="s">
        <v>403</v>
      </c>
      <c r="B22" s="691">
        <v>4170.4841999999999</v>
      </c>
      <c r="C22" s="127"/>
      <c r="D22" s="536" t="s">
        <v>404</v>
      </c>
      <c r="E22" s="178">
        <v>32.700000000000003</v>
      </c>
      <c r="F22" s="30"/>
      <c r="G22" s="57"/>
      <c r="H22" s="57"/>
      <c r="I22" s="41"/>
      <c r="J22" s="41"/>
    </row>
    <row r="23" spans="1:10" ht="23.25" x14ac:dyDescent="0.35">
      <c r="A23" s="183" t="s">
        <v>405</v>
      </c>
      <c r="B23" s="691"/>
      <c r="C23" s="127"/>
      <c r="D23" s="763" t="s">
        <v>406</v>
      </c>
      <c r="E23" s="759">
        <v>4</v>
      </c>
      <c r="F23" s="30"/>
      <c r="G23" s="57"/>
      <c r="H23" s="57"/>
      <c r="I23" s="41"/>
      <c r="J23" s="41"/>
    </row>
    <row r="24" spans="1:10" ht="23.25" x14ac:dyDescent="0.35">
      <c r="A24" s="183" t="s">
        <v>407</v>
      </c>
      <c r="B24" s="691"/>
      <c r="C24" s="127"/>
      <c r="D24" s="763" t="s">
        <v>408</v>
      </c>
      <c r="E24" s="759">
        <v>4.0999999999999996</v>
      </c>
      <c r="F24" s="30"/>
      <c r="G24" s="57"/>
      <c r="H24" s="57"/>
      <c r="I24" s="41"/>
      <c r="J24" s="41"/>
    </row>
    <row r="25" spans="1:10" ht="23.25" customHeight="1" x14ac:dyDescent="0.35">
      <c r="A25" s="13" t="s">
        <v>409</v>
      </c>
      <c r="B25" s="691">
        <v>109.5236</v>
      </c>
      <c r="C25" s="127"/>
      <c r="D25" s="763" t="s">
        <v>410</v>
      </c>
      <c r="E25" s="759">
        <v>0.24</v>
      </c>
      <c r="F25" s="30"/>
      <c r="G25" s="57"/>
      <c r="H25" s="57"/>
      <c r="I25" s="41"/>
      <c r="J25" s="41"/>
    </row>
    <row r="26" spans="1:10" ht="22.5" customHeight="1" x14ac:dyDescent="0.35">
      <c r="A26" s="14" t="s">
        <v>411</v>
      </c>
      <c r="B26" s="691"/>
      <c r="C26" s="127"/>
      <c r="D26" s="763" t="s">
        <v>412</v>
      </c>
      <c r="E26" s="759">
        <v>3.5</v>
      </c>
      <c r="F26" s="30"/>
      <c r="G26" s="57"/>
      <c r="H26" s="57"/>
      <c r="I26" s="41"/>
      <c r="J26" s="41"/>
    </row>
    <row r="27" spans="1:10" ht="27" customHeight="1" x14ac:dyDescent="0.35">
      <c r="A27" s="93" t="s">
        <v>413</v>
      </c>
      <c r="B27" s="722">
        <v>553.30319999999995</v>
      </c>
      <c r="C27" s="127"/>
      <c r="D27" s="763" t="s">
        <v>414</v>
      </c>
      <c r="E27" s="759">
        <v>5.7830000000000004</v>
      </c>
      <c r="F27" s="30"/>
      <c r="G27" s="57"/>
      <c r="H27" s="57"/>
      <c r="I27" s="41"/>
      <c r="J27" s="41"/>
    </row>
    <row r="28" spans="1:10" ht="21" customHeight="1" x14ac:dyDescent="0.35">
      <c r="A28" s="14" t="s">
        <v>415</v>
      </c>
      <c r="B28" s="691"/>
      <c r="C28" s="127"/>
      <c r="D28" s="763" t="s">
        <v>416</v>
      </c>
      <c r="E28" s="759">
        <v>6.25</v>
      </c>
      <c r="F28" s="30"/>
      <c r="G28" s="57"/>
      <c r="H28" s="57"/>
      <c r="I28" s="41"/>
      <c r="J28" s="41"/>
    </row>
    <row r="29" spans="1:10" ht="23.25" customHeight="1" x14ac:dyDescent="0.35">
      <c r="A29" s="233" t="s">
        <v>417</v>
      </c>
      <c r="B29" s="691">
        <v>553.30319999999995</v>
      </c>
      <c r="C29" s="127"/>
      <c r="D29" s="763" t="s">
        <v>418</v>
      </c>
      <c r="E29" s="759">
        <v>2.4300000000000002</v>
      </c>
      <c r="F29" s="30"/>
      <c r="G29" s="57"/>
      <c r="H29" s="57"/>
      <c r="I29" s="41"/>
      <c r="J29" s="41"/>
    </row>
    <row r="30" spans="1:10" ht="23.25" x14ac:dyDescent="0.35">
      <c r="A30" s="233" t="s">
        <v>419</v>
      </c>
      <c r="B30" s="691"/>
      <c r="C30" s="127"/>
      <c r="D30" s="763" t="s">
        <v>303</v>
      </c>
      <c r="E30" s="759">
        <v>0.84</v>
      </c>
      <c r="F30" s="30"/>
      <c r="G30" s="57"/>
      <c r="H30" s="57"/>
      <c r="I30" s="41"/>
      <c r="J30" s="41"/>
    </row>
    <row r="31" spans="1:10" ht="23.25" x14ac:dyDescent="0.35">
      <c r="A31" s="14" t="s">
        <v>420</v>
      </c>
      <c r="B31" s="691"/>
      <c r="C31" s="127"/>
      <c r="D31" s="536" t="s">
        <v>421</v>
      </c>
      <c r="E31" s="178">
        <v>2.0036</v>
      </c>
      <c r="F31" s="30"/>
      <c r="G31" s="57"/>
      <c r="H31" s="57"/>
      <c r="I31" s="41"/>
      <c r="J31" s="41"/>
    </row>
    <row r="32" spans="1:10" ht="25.5" customHeight="1" x14ac:dyDescent="0.35">
      <c r="A32" s="184" t="s">
        <v>422</v>
      </c>
      <c r="B32" s="722">
        <v>340.54430000000002</v>
      </c>
      <c r="C32" s="127"/>
      <c r="D32" s="536" t="s">
        <v>423</v>
      </c>
      <c r="E32" s="178">
        <v>1.5857000000000001</v>
      </c>
      <c r="F32" s="30"/>
      <c r="G32" s="57"/>
      <c r="H32" s="57"/>
      <c r="I32" s="41"/>
      <c r="J32" s="41"/>
    </row>
    <row r="33" spans="1:11" ht="21" customHeight="1" x14ac:dyDescent="0.35">
      <c r="A33" s="185" t="s">
        <v>424</v>
      </c>
      <c r="B33" s="691">
        <v>35</v>
      </c>
      <c r="C33" s="127"/>
      <c r="D33" s="536" t="s">
        <v>425</v>
      </c>
      <c r="E33" s="178">
        <v>18.829999999999998</v>
      </c>
      <c r="F33" s="31"/>
      <c r="G33" s="57"/>
      <c r="H33" s="57"/>
      <c r="I33" s="39"/>
      <c r="J33" s="39"/>
    </row>
    <row r="34" spans="1:11" ht="23.25" x14ac:dyDescent="0.35">
      <c r="A34" s="186" t="s">
        <v>426</v>
      </c>
      <c r="B34" s="691"/>
      <c r="C34" s="127"/>
      <c r="D34" s="536" t="s">
        <v>427</v>
      </c>
      <c r="E34" s="178">
        <v>24.5</v>
      </c>
      <c r="F34" s="31"/>
      <c r="G34" s="57"/>
      <c r="H34" s="57"/>
      <c r="I34" s="41"/>
      <c r="J34" s="41"/>
    </row>
    <row r="35" spans="1:11" ht="28.9" customHeight="1" x14ac:dyDescent="0.35">
      <c r="A35" s="185" t="s">
        <v>428</v>
      </c>
      <c r="B35" s="691"/>
      <c r="C35" s="127"/>
      <c r="D35" s="536" t="s">
        <v>429</v>
      </c>
      <c r="E35" s="178">
        <v>35.356200000000001</v>
      </c>
      <c r="F35" s="63"/>
      <c r="G35" s="64"/>
      <c r="H35" s="62"/>
      <c r="I35" s="39"/>
      <c r="J35" s="39"/>
    </row>
    <row r="36" spans="1:11" ht="23.25" x14ac:dyDescent="0.35">
      <c r="A36" s="185" t="s">
        <v>430</v>
      </c>
      <c r="B36" s="691"/>
      <c r="C36" s="127"/>
      <c r="D36" s="536" t="s">
        <v>431</v>
      </c>
      <c r="E36" s="178">
        <v>137.637</v>
      </c>
      <c r="F36" s="30"/>
      <c r="G36" s="68"/>
      <c r="H36" s="66"/>
      <c r="I36" s="39"/>
      <c r="J36" s="39"/>
    </row>
    <row r="37" spans="1:11" ht="23.25" x14ac:dyDescent="0.35">
      <c r="A37" s="185" t="s">
        <v>432</v>
      </c>
      <c r="B37" s="691">
        <v>305.54430000000002</v>
      </c>
      <c r="C37" s="127"/>
      <c r="D37" s="536" t="s">
        <v>433</v>
      </c>
      <c r="E37" s="178">
        <v>100</v>
      </c>
      <c r="F37" s="32"/>
      <c r="G37" s="68"/>
      <c r="H37" s="66"/>
      <c r="I37" s="39"/>
      <c r="J37" s="39"/>
    </row>
    <row r="38" spans="1:11" ht="23.25" x14ac:dyDescent="0.35">
      <c r="A38" s="186" t="s">
        <v>434</v>
      </c>
      <c r="B38" s="691"/>
      <c r="C38" s="127"/>
      <c r="D38" s="535" t="s">
        <v>37</v>
      </c>
      <c r="E38" s="177">
        <v>14.23</v>
      </c>
      <c r="F38" s="30"/>
      <c r="G38" s="68"/>
      <c r="H38" s="66"/>
      <c r="I38" s="39"/>
      <c r="J38" s="39"/>
    </row>
    <row r="39" spans="1:11" ht="23.25" x14ac:dyDescent="0.35">
      <c r="A39" s="185" t="s">
        <v>435</v>
      </c>
      <c r="B39" s="691"/>
      <c r="C39" s="127"/>
      <c r="D39" s="536" t="s">
        <v>38</v>
      </c>
      <c r="E39" s="178">
        <v>14.23</v>
      </c>
      <c r="F39" s="32"/>
      <c r="G39" s="68"/>
      <c r="H39" s="66"/>
      <c r="I39" s="39"/>
      <c r="J39" s="39"/>
    </row>
    <row r="40" spans="1:11" ht="23.25" x14ac:dyDescent="0.35">
      <c r="A40" s="30" t="s">
        <v>1759</v>
      </c>
      <c r="B40" s="691"/>
      <c r="C40" s="127"/>
      <c r="D40" s="708"/>
      <c r="E40" s="187"/>
      <c r="F40" s="30"/>
      <c r="G40" s="68"/>
      <c r="H40" s="66"/>
      <c r="I40" s="41"/>
      <c r="J40" s="41"/>
    </row>
    <row r="41" spans="1:11" ht="23.25" x14ac:dyDescent="0.35">
      <c r="A41" s="214" t="s">
        <v>436</v>
      </c>
      <c r="B41" s="691"/>
      <c r="C41" s="127"/>
      <c r="D41" s="672"/>
      <c r="E41" s="163"/>
      <c r="F41" s="32"/>
      <c r="G41" s="64"/>
      <c r="H41" s="62"/>
      <c r="I41" s="39"/>
      <c r="J41" s="39"/>
    </row>
    <row r="42" spans="1:11" ht="23.25" x14ac:dyDescent="0.35">
      <c r="A42" s="707" t="s">
        <v>1758</v>
      </c>
      <c r="B42" s="722">
        <v>2617.6318999999999</v>
      </c>
      <c r="C42" s="127"/>
      <c r="D42" s="490"/>
      <c r="E42" s="698"/>
      <c r="F42" s="31"/>
      <c r="G42" s="127"/>
      <c r="H42" s="127"/>
      <c r="I42" s="106"/>
      <c r="J42" s="112"/>
      <c r="K42" s="16"/>
    </row>
    <row r="43" spans="1:11" ht="30.6" customHeight="1" x14ac:dyDescent="0.35">
      <c r="A43" s="290" t="s">
        <v>1750</v>
      </c>
      <c r="B43" s="691">
        <v>2617.6318999999999</v>
      </c>
      <c r="C43" s="214"/>
      <c r="D43" s="490"/>
      <c r="E43" s="698"/>
      <c r="F43" s="31"/>
      <c r="G43" s="127"/>
      <c r="H43" s="127"/>
      <c r="I43" s="105"/>
      <c r="J43" s="477"/>
      <c r="K43" s="16"/>
    </row>
    <row r="44" spans="1:11" s="2" customFormat="1" ht="28.9" customHeight="1" x14ac:dyDescent="0.35">
      <c r="A44" s="290" t="s">
        <v>1751</v>
      </c>
      <c r="B44" s="691"/>
      <c r="C44" s="214"/>
      <c r="D44" s="490"/>
      <c r="E44" s="698"/>
      <c r="F44" s="31"/>
      <c r="G44" s="127"/>
      <c r="H44" s="127"/>
      <c r="I44" s="105"/>
      <c r="J44" s="477"/>
      <c r="K44" s="197"/>
    </row>
    <row r="45" spans="1:11" ht="28.9" customHeight="1" x14ac:dyDescent="0.35">
      <c r="A45" s="290" t="s">
        <v>1752</v>
      </c>
      <c r="B45" s="691"/>
      <c r="C45" s="214" t="s">
        <v>0</v>
      </c>
      <c r="D45" s="490"/>
      <c r="E45" s="698"/>
      <c r="F45" s="699"/>
      <c r="G45" s="700"/>
      <c r="H45" s="123"/>
      <c r="I45" s="106"/>
      <c r="J45" s="112"/>
      <c r="K45" s="16"/>
    </row>
    <row r="46" spans="1:11" s="2" customFormat="1" ht="22.9" customHeight="1" x14ac:dyDescent="0.35">
      <c r="A46" s="290" t="s">
        <v>1753</v>
      </c>
      <c r="B46" s="722">
        <v>448.26499999999999</v>
      </c>
      <c r="C46" s="214"/>
      <c r="D46" s="490"/>
      <c r="E46" s="698"/>
      <c r="F46" s="699"/>
      <c r="G46" s="700"/>
      <c r="H46" s="123"/>
      <c r="I46" s="106"/>
      <c r="J46" s="112"/>
      <c r="K46" s="197"/>
    </row>
    <row r="47" spans="1:11" ht="27.6" customHeight="1" x14ac:dyDescent="0.35">
      <c r="A47" s="30" t="s">
        <v>1754</v>
      </c>
      <c r="B47" s="691"/>
      <c r="C47" s="214" t="s">
        <v>0</v>
      </c>
      <c r="D47" s="490"/>
      <c r="E47" s="698"/>
      <c r="F47" s="701"/>
      <c r="G47" s="702"/>
      <c r="H47" s="116"/>
      <c r="I47" s="106"/>
      <c r="J47" s="112"/>
      <c r="K47" s="16"/>
    </row>
    <row r="48" spans="1:11" ht="27.6" customHeight="1" x14ac:dyDescent="0.35">
      <c r="A48" s="290" t="s">
        <v>1755</v>
      </c>
      <c r="B48" s="691">
        <v>428.66039999999998</v>
      </c>
      <c r="C48" s="214"/>
      <c r="D48" s="490"/>
      <c r="E48" s="698"/>
      <c r="F48" s="701"/>
      <c r="G48" s="702"/>
      <c r="H48" s="116"/>
      <c r="I48" s="106"/>
      <c r="J48" s="112"/>
      <c r="K48" s="16"/>
    </row>
    <row r="49" spans="1:11" ht="27.6" customHeight="1" x14ac:dyDescent="0.35">
      <c r="A49" s="290" t="s">
        <v>1756</v>
      </c>
      <c r="B49" s="691"/>
      <c r="C49" s="214" t="s">
        <v>0</v>
      </c>
      <c r="D49" s="489"/>
      <c r="E49" s="703"/>
      <c r="F49" s="126"/>
      <c r="G49" s="702"/>
      <c r="H49" s="116"/>
      <c r="I49" s="106"/>
      <c r="J49" s="112"/>
      <c r="K49" s="16"/>
    </row>
    <row r="50" spans="1:11" ht="30" customHeight="1" x14ac:dyDescent="0.35">
      <c r="A50" s="290" t="s">
        <v>1757</v>
      </c>
      <c r="B50" s="691">
        <v>19.604600000000001</v>
      </c>
      <c r="C50" s="214"/>
      <c r="D50" s="489"/>
      <c r="E50" s="703"/>
      <c r="F50" s="126"/>
      <c r="G50" s="702"/>
      <c r="H50" s="116"/>
      <c r="I50" s="106"/>
      <c r="J50" s="112"/>
      <c r="K50" s="16"/>
    </row>
    <row r="51" spans="1:11" ht="28.9" customHeight="1" x14ac:dyDescent="0.35">
      <c r="A51" s="523" t="s">
        <v>436</v>
      </c>
      <c r="B51" s="712"/>
      <c r="C51" s="709" t="s">
        <v>0</v>
      </c>
      <c r="D51" s="705"/>
      <c r="E51" s="704"/>
      <c r="F51" s="705"/>
      <c r="G51" s="706"/>
      <c r="H51" s="222"/>
      <c r="I51" s="176"/>
      <c r="J51" s="710"/>
      <c r="K51" s="16"/>
    </row>
    <row r="52" spans="1:11" ht="28.9" customHeight="1" x14ac:dyDescent="0.35">
      <c r="A52" s="192"/>
      <c r="B52" s="193"/>
      <c r="C52" s="194"/>
      <c r="D52" s="195"/>
      <c r="E52" s="196"/>
      <c r="F52" s="460"/>
      <c r="G52" s="460"/>
      <c r="H52" s="460"/>
      <c r="I52" s="451"/>
      <c r="J52" s="451"/>
      <c r="K52" s="16"/>
    </row>
    <row r="53" spans="1:11" ht="26.45" customHeight="1" x14ac:dyDescent="0.35">
      <c r="A53" s="192"/>
      <c r="B53" s="193"/>
      <c r="C53" s="194"/>
      <c r="D53" s="189"/>
      <c r="E53" s="191"/>
      <c r="F53" s="460"/>
      <c r="G53" s="460"/>
      <c r="H53" s="460"/>
      <c r="I53" s="453"/>
      <c r="J53" s="453"/>
      <c r="K53" s="16"/>
    </row>
    <row r="54" spans="1:11" ht="22.9" customHeight="1" x14ac:dyDescent="0.35">
      <c r="A54" s="192"/>
      <c r="B54" s="193"/>
      <c r="C54" s="190"/>
      <c r="D54" s="189"/>
      <c r="E54" s="191"/>
      <c r="F54" s="460"/>
      <c r="G54" s="460"/>
      <c r="H54" s="460"/>
      <c r="I54" s="453"/>
      <c r="J54" s="453"/>
      <c r="K54" s="16"/>
    </row>
    <row r="55" spans="1:11" ht="28.9" customHeight="1" x14ac:dyDescent="0.35">
      <c r="A55" s="201"/>
      <c r="B55" s="193"/>
      <c r="C55" s="194"/>
      <c r="D55" s="189"/>
      <c r="E55" s="191"/>
      <c r="F55" s="460"/>
      <c r="G55" s="460"/>
      <c r="H55" s="460"/>
      <c r="I55" s="453"/>
      <c r="J55" s="453"/>
      <c r="K55" s="16"/>
    </row>
    <row r="56" spans="1:11" ht="28.9" customHeight="1" x14ac:dyDescent="0.35">
      <c r="A56" s="198"/>
      <c r="B56" s="199"/>
      <c r="C56" s="194"/>
      <c r="D56" s="189"/>
      <c r="E56" s="191"/>
      <c r="F56" s="460"/>
      <c r="G56" s="460"/>
      <c r="H56" s="460"/>
      <c r="I56" s="453"/>
      <c r="J56" s="453"/>
      <c r="K56" s="16"/>
    </row>
    <row r="57" spans="1:11" ht="29.45" customHeight="1" x14ac:dyDescent="0.35">
      <c r="A57" s="192"/>
      <c r="B57" s="200"/>
      <c r="C57" s="194"/>
      <c r="D57" s="189"/>
      <c r="E57" s="191"/>
      <c r="F57" s="461"/>
      <c r="G57" s="460"/>
      <c r="H57" s="461"/>
      <c r="I57" s="453"/>
      <c r="J57" s="453"/>
      <c r="K57" s="16"/>
    </row>
    <row r="58" spans="1:11" ht="25.15" customHeight="1" x14ac:dyDescent="0.35">
      <c r="A58" s="192"/>
      <c r="B58" s="193"/>
      <c r="C58" s="194"/>
      <c r="D58" s="195"/>
      <c r="E58" s="196"/>
      <c r="F58" s="460"/>
      <c r="G58" s="460"/>
      <c r="H58" s="460"/>
      <c r="I58" s="453"/>
      <c r="J58" s="453"/>
      <c r="K58" s="16"/>
    </row>
    <row r="59" spans="1:11" ht="28.9" customHeight="1" x14ac:dyDescent="0.35">
      <c r="A59" s="192"/>
      <c r="B59" s="193"/>
      <c r="C59" s="194"/>
      <c r="D59" s="189"/>
      <c r="E59" s="191"/>
      <c r="F59" s="460"/>
      <c r="G59" s="460"/>
      <c r="H59" s="460"/>
      <c r="I59" s="453"/>
      <c r="J59" s="453"/>
      <c r="K59" s="16"/>
    </row>
    <row r="60" spans="1:11" ht="23.25" x14ac:dyDescent="0.35">
      <c r="A60" s="192"/>
      <c r="B60" s="193"/>
      <c r="C60" s="16"/>
      <c r="D60" s="189"/>
      <c r="E60" s="191"/>
      <c r="F60" s="460"/>
      <c r="G60" s="460"/>
      <c r="H60" s="460"/>
      <c r="I60" s="462"/>
      <c r="J60" s="462"/>
      <c r="K60" s="16"/>
    </row>
    <row r="61" spans="1:11" ht="26.25" x14ac:dyDescent="0.35">
      <c r="A61" s="192"/>
      <c r="B61" s="193"/>
      <c r="C61" s="16"/>
      <c r="D61" s="24"/>
      <c r="E61" s="202"/>
      <c r="F61" s="460"/>
      <c r="G61" s="460"/>
      <c r="H61" s="460"/>
      <c r="I61" s="462"/>
      <c r="J61" s="462"/>
      <c r="K61" s="16"/>
    </row>
    <row r="62" spans="1:11" ht="26.25" x14ac:dyDescent="0.35">
      <c r="A62" s="192"/>
      <c r="B62" s="193"/>
      <c r="C62" s="16"/>
      <c r="D62" s="24"/>
      <c r="E62" s="202"/>
      <c r="F62" s="460"/>
      <c r="G62" s="460"/>
      <c r="H62" s="460"/>
      <c r="I62" s="462"/>
      <c r="J62" s="462"/>
      <c r="K62" s="16"/>
    </row>
    <row r="63" spans="1:11" ht="29.45" customHeight="1" x14ac:dyDescent="0.35">
      <c r="A63" s="192"/>
      <c r="B63" s="193"/>
      <c r="C63" s="16"/>
      <c r="D63" s="25"/>
      <c r="E63" s="203"/>
      <c r="F63" s="460"/>
      <c r="G63" s="460"/>
      <c r="H63" s="460"/>
      <c r="I63" s="462"/>
      <c r="J63" s="462"/>
      <c r="K63" s="16"/>
    </row>
    <row r="64" spans="1:11" ht="26.25" x14ac:dyDescent="0.35">
      <c r="A64" s="192"/>
      <c r="B64" s="193"/>
      <c r="C64" s="16"/>
      <c r="D64" s="24"/>
      <c r="E64" s="202"/>
      <c r="F64" s="460"/>
      <c r="G64" s="460"/>
      <c r="H64" s="460"/>
      <c r="I64" s="462"/>
      <c r="J64" s="462"/>
      <c r="K64" s="16"/>
    </row>
    <row r="65" spans="1:11" ht="26.25" x14ac:dyDescent="0.35">
      <c r="A65" s="192"/>
      <c r="B65" s="193"/>
      <c r="C65" s="16"/>
      <c r="D65" s="24"/>
      <c r="E65" s="202"/>
      <c r="F65" s="460"/>
      <c r="G65" s="460"/>
      <c r="H65" s="460"/>
      <c r="I65" s="462"/>
      <c r="J65" s="462"/>
      <c r="K65" s="16"/>
    </row>
    <row r="66" spans="1:11" ht="25.15" customHeight="1" x14ac:dyDescent="0.35">
      <c r="A66" s="192"/>
      <c r="B66" s="193"/>
      <c r="C66" s="16"/>
      <c r="D66" s="24"/>
      <c r="E66" s="202"/>
      <c r="F66" s="460"/>
      <c r="G66" s="460"/>
      <c r="H66" s="460"/>
      <c r="I66" s="462"/>
      <c r="J66" s="462"/>
      <c r="K66" s="16"/>
    </row>
    <row r="67" spans="1:11" ht="24" customHeight="1" x14ac:dyDescent="0.35">
      <c r="A67" s="192"/>
      <c r="B67" s="193"/>
      <c r="C67" s="16"/>
      <c r="D67" s="24"/>
      <c r="E67" s="202"/>
      <c r="F67" s="460"/>
      <c r="G67" s="460"/>
      <c r="H67" s="460"/>
      <c r="I67" s="462"/>
      <c r="J67" s="462"/>
      <c r="K67" s="16"/>
    </row>
    <row r="68" spans="1:11" s="3" customFormat="1" x14ac:dyDescent="0.35">
      <c r="A68" s="204"/>
      <c r="B68" s="205"/>
      <c r="C68" s="26"/>
      <c r="D68" s="206"/>
      <c r="E68" s="207"/>
      <c r="F68" s="460"/>
      <c r="G68" s="460"/>
      <c r="H68" s="460"/>
      <c r="I68" s="462"/>
      <c r="J68" s="462"/>
      <c r="K68" s="26"/>
    </row>
    <row r="69" spans="1:11" ht="31.15" customHeight="1" x14ac:dyDescent="0.35">
      <c r="C69" s="5"/>
      <c r="E69" s="207"/>
      <c r="F69" s="460"/>
      <c r="G69" s="460"/>
      <c r="H69" s="460"/>
      <c r="I69" s="462"/>
      <c r="J69" s="462"/>
      <c r="K69" s="16"/>
    </row>
    <row r="70" spans="1:11" x14ac:dyDescent="0.35">
      <c r="C70" s="22"/>
      <c r="E70" s="207"/>
      <c r="F70" s="460"/>
      <c r="G70" s="460"/>
      <c r="H70" s="460"/>
      <c r="I70" s="462"/>
      <c r="J70" s="462"/>
      <c r="K70" s="16"/>
    </row>
    <row r="71" spans="1:11" x14ac:dyDescent="0.35">
      <c r="E71" s="207"/>
      <c r="F71" s="460"/>
      <c r="G71" s="460"/>
      <c r="H71" s="460"/>
      <c r="I71" s="462"/>
      <c r="J71" s="462"/>
      <c r="K71" s="16"/>
    </row>
    <row r="72" spans="1:11" x14ac:dyDescent="0.35">
      <c r="E72" s="207"/>
      <c r="F72" s="460"/>
      <c r="G72" s="460"/>
      <c r="H72" s="460"/>
      <c r="I72" s="462"/>
      <c r="J72" s="462"/>
      <c r="K72" s="16"/>
    </row>
    <row r="73" spans="1:11" x14ac:dyDescent="0.35">
      <c r="E73" s="207"/>
      <c r="F73" s="460"/>
      <c r="G73" s="460"/>
      <c r="H73" s="460"/>
      <c r="I73" s="462"/>
      <c r="J73" s="462"/>
      <c r="K73" s="16"/>
    </row>
    <row r="74" spans="1:11" x14ac:dyDescent="0.35">
      <c r="E74" s="207"/>
      <c r="F74" s="460"/>
      <c r="G74" s="460"/>
      <c r="H74" s="460"/>
      <c r="I74" s="462"/>
      <c r="J74" s="462"/>
      <c r="K74" s="16"/>
    </row>
    <row r="75" spans="1:11" x14ac:dyDescent="0.35">
      <c r="E75" s="207"/>
      <c r="F75" s="460"/>
      <c r="G75" s="460"/>
      <c r="H75" s="460"/>
      <c r="I75" s="462"/>
      <c r="J75" s="462"/>
      <c r="K75" s="16"/>
    </row>
    <row r="76" spans="1:11" x14ac:dyDescent="0.35">
      <c r="E76" s="207"/>
      <c r="F76" s="460"/>
      <c r="G76" s="460"/>
      <c r="H76" s="460"/>
      <c r="I76" s="462"/>
      <c r="J76" s="462"/>
      <c r="K76" s="16"/>
    </row>
    <row r="77" spans="1:11" x14ac:dyDescent="0.35">
      <c r="E77" s="207"/>
      <c r="F77" s="460"/>
      <c r="G77" s="460"/>
      <c r="H77" s="460"/>
      <c r="I77" s="462"/>
      <c r="J77" s="462"/>
      <c r="K77" s="16"/>
    </row>
    <row r="78" spans="1:11" x14ac:dyDescent="0.35">
      <c r="E78" s="207"/>
      <c r="F78" s="460"/>
      <c r="G78" s="460"/>
      <c r="H78" s="460"/>
      <c r="I78" s="462"/>
      <c r="J78" s="462"/>
      <c r="K78" s="16"/>
    </row>
    <row r="79" spans="1:11" x14ac:dyDescent="0.35">
      <c r="E79" s="207"/>
      <c r="F79" s="460"/>
      <c r="G79" s="460"/>
      <c r="H79" s="460"/>
      <c r="I79" s="462"/>
      <c r="J79" s="462"/>
      <c r="K79" s="16"/>
    </row>
    <row r="80" spans="1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16"/>
      <c r="G138" s="16"/>
      <c r="H138" s="16"/>
      <c r="I138" s="206"/>
      <c r="J138" s="206"/>
      <c r="K138" s="16"/>
    </row>
  </sheetData>
  <mergeCells count="5">
    <mergeCell ref="A2:J2"/>
    <mergeCell ref="A3:J3"/>
    <mergeCell ref="A4:E4"/>
    <mergeCell ref="F4:J4"/>
    <mergeCell ref="I1:J1"/>
  </mergeCells>
  <pageMargins left="0.43307086614173229" right="0" top="0.74803149606299213" bottom="0.74803149606299213" header="0.31496062992125984" footer="0.31496062992125984"/>
  <pageSetup paperSize="9" scale="61" fitToHeight="0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39"/>
  <sheetViews>
    <sheetView view="pageBreakPreview" zoomScale="60" zoomScaleNormal="70" workbookViewId="0">
      <selection activeCell="A3" activeCellId="1" sqref="A2:J2 A3:J3"/>
    </sheetView>
  </sheetViews>
  <sheetFormatPr defaultRowHeight="21" x14ac:dyDescent="0.35"/>
  <cols>
    <col min="1" max="1" width="54" style="109" customWidth="1"/>
    <col min="2" max="2" width="16.875" style="108" customWidth="1"/>
    <col min="3" max="3" width="5.375" style="1" hidden="1" customWidth="1"/>
    <col min="4" max="4" width="51.625" customWidth="1"/>
    <col min="5" max="5" width="16.625" style="107" customWidth="1"/>
    <col min="6" max="6" width="45.7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935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4" t="s">
        <v>41</v>
      </c>
      <c r="B6" s="340">
        <v>4889.7511000000004</v>
      </c>
      <c r="C6" s="136"/>
      <c r="D6" s="138" t="s">
        <v>41</v>
      </c>
      <c r="E6" s="341">
        <f>E7+E9+E14+E17+E19+E23+E35+E37+E41</f>
        <v>4889.7511000000004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342" t="s">
        <v>936</v>
      </c>
      <c r="B7" s="343"/>
      <c r="C7" s="132"/>
      <c r="D7" s="673" t="s">
        <v>14</v>
      </c>
      <c r="E7" s="344">
        <v>37.5</v>
      </c>
      <c r="F7" s="29"/>
      <c r="G7" s="49"/>
      <c r="H7" s="49"/>
      <c r="I7" s="50"/>
      <c r="J7" s="50"/>
    </row>
    <row r="8" spans="1:10" ht="28.15" customHeight="1" x14ac:dyDescent="0.35">
      <c r="A8" s="345" t="s">
        <v>937</v>
      </c>
      <c r="B8" s="346"/>
      <c r="C8" s="127"/>
      <c r="D8" s="675" t="s">
        <v>938</v>
      </c>
      <c r="E8" s="347">
        <v>37.5</v>
      </c>
      <c r="F8" s="38"/>
      <c r="G8" s="53"/>
      <c r="H8" s="53"/>
      <c r="I8" s="55"/>
      <c r="J8" s="55"/>
    </row>
    <row r="9" spans="1:10" ht="28.15" customHeight="1" x14ac:dyDescent="0.35">
      <c r="A9" s="348" t="s">
        <v>939</v>
      </c>
      <c r="B9" s="349"/>
      <c r="C9" s="127"/>
      <c r="D9" s="674" t="s">
        <v>44</v>
      </c>
      <c r="E9" s="350">
        <v>32.541600000000003</v>
      </c>
      <c r="F9" s="30"/>
      <c r="G9" s="57"/>
      <c r="H9" s="57"/>
      <c r="I9" s="41"/>
      <c r="J9" s="41"/>
    </row>
    <row r="10" spans="1:10" ht="28.15" customHeight="1" x14ac:dyDescent="0.35">
      <c r="A10" s="351" t="s">
        <v>940</v>
      </c>
      <c r="B10" s="352"/>
      <c r="C10" s="127"/>
      <c r="D10" s="675" t="s">
        <v>252</v>
      </c>
      <c r="E10" s="347">
        <v>4.5324</v>
      </c>
      <c r="F10" s="30"/>
      <c r="G10" s="57"/>
      <c r="H10" s="57"/>
      <c r="I10" s="41"/>
      <c r="J10" s="41"/>
    </row>
    <row r="11" spans="1:10" ht="28.15" customHeight="1" x14ac:dyDescent="0.35">
      <c r="A11" s="351" t="s">
        <v>941</v>
      </c>
      <c r="B11" s="352"/>
      <c r="C11" s="127"/>
      <c r="D11" s="675" t="s">
        <v>254</v>
      </c>
      <c r="E11" s="347">
        <v>2.6215000000000002</v>
      </c>
      <c r="F11" s="30"/>
      <c r="G11" s="57"/>
      <c r="H11" s="57"/>
      <c r="I11" s="41"/>
      <c r="J11" s="41"/>
    </row>
    <row r="12" spans="1:10" ht="23.25" x14ac:dyDescent="0.35">
      <c r="A12" s="351" t="s">
        <v>942</v>
      </c>
      <c r="B12" s="349"/>
      <c r="C12" s="127"/>
      <c r="D12" s="675" t="s">
        <v>259</v>
      </c>
      <c r="E12" s="347">
        <v>14.346500000000001</v>
      </c>
      <c r="F12" s="30"/>
      <c r="G12" s="57"/>
      <c r="H12" s="57"/>
      <c r="I12" s="41"/>
      <c r="J12" s="41"/>
    </row>
    <row r="13" spans="1:10" ht="23.25" x14ac:dyDescent="0.35">
      <c r="A13" s="351" t="s">
        <v>943</v>
      </c>
      <c r="B13" s="349"/>
      <c r="C13" s="127"/>
      <c r="D13" s="675" t="s">
        <v>261</v>
      </c>
      <c r="E13" s="347">
        <v>11.0412</v>
      </c>
      <c r="F13" s="30"/>
      <c r="G13" s="57"/>
      <c r="H13" s="57"/>
      <c r="I13" s="41"/>
      <c r="J13" s="41"/>
    </row>
    <row r="14" spans="1:10" ht="28.15" customHeight="1" x14ac:dyDescent="0.35">
      <c r="A14" s="351" t="s">
        <v>944</v>
      </c>
      <c r="B14" s="349"/>
      <c r="C14" s="127"/>
      <c r="D14" s="674" t="s">
        <v>268</v>
      </c>
      <c r="E14" s="350">
        <v>127.48350000000001</v>
      </c>
      <c r="F14" s="30"/>
      <c r="G14" s="57"/>
      <c r="H14" s="57"/>
      <c r="I14" s="41"/>
      <c r="J14" s="41"/>
    </row>
    <row r="15" spans="1:10" ht="28.15" customHeight="1" x14ac:dyDescent="0.35">
      <c r="A15" s="351" t="s">
        <v>945</v>
      </c>
      <c r="B15" s="352"/>
      <c r="C15" s="127"/>
      <c r="D15" s="675" t="s">
        <v>272</v>
      </c>
      <c r="E15" s="347">
        <v>42.118400000000001</v>
      </c>
      <c r="F15" s="30"/>
      <c r="G15" s="57"/>
      <c r="H15" s="57"/>
      <c r="I15" s="41"/>
      <c r="J15" s="41"/>
    </row>
    <row r="16" spans="1:10" ht="28.15" customHeight="1" x14ac:dyDescent="0.35">
      <c r="A16" s="353" t="s">
        <v>946</v>
      </c>
      <c r="B16" s="354">
        <v>4889.7511000000004</v>
      </c>
      <c r="C16" s="127"/>
      <c r="D16" s="675" t="s">
        <v>871</v>
      </c>
      <c r="E16" s="347">
        <v>85.365099999999998</v>
      </c>
      <c r="F16" s="30"/>
      <c r="G16" s="57"/>
      <c r="H16" s="57"/>
      <c r="I16" s="41"/>
      <c r="J16" s="41"/>
    </row>
    <row r="17" spans="1:10" ht="28.15" customHeight="1" x14ac:dyDescent="0.35">
      <c r="A17" s="353" t="s">
        <v>947</v>
      </c>
      <c r="B17" s="355"/>
      <c r="C17" s="127"/>
      <c r="D17" s="674" t="s">
        <v>16</v>
      </c>
      <c r="E17" s="350">
        <v>1914.6514</v>
      </c>
      <c r="F17" s="30"/>
      <c r="G17" s="57"/>
      <c r="H17" s="57"/>
      <c r="I17" s="41"/>
      <c r="J17" s="41"/>
    </row>
    <row r="18" spans="1:10" ht="28.15" customHeight="1" x14ac:dyDescent="0.35">
      <c r="A18" s="356" t="s">
        <v>948</v>
      </c>
      <c r="B18" s="357">
        <v>1086.1511</v>
      </c>
      <c r="C18" s="127"/>
      <c r="D18" s="675" t="s">
        <v>949</v>
      </c>
      <c r="E18" s="347">
        <v>1914.6514</v>
      </c>
      <c r="F18" s="30"/>
      <c r="G18" s="57"/>
      <c r="H18" s="57"/>
      <c r="I18" s="41"/>
      <c r="J18" s="41"/>
    </row>
    <row r="19" spans="1:10" ht="28.15" customHeight="1" x14ac:dyDescent="0.35">
      <c r="A19" s="351" t="s">
        <v>950</v>
      </c>
      <c r="B19" s="352"/>
      <c r="C19" s="127"/>
      <c r="D19" s="674" t="s">
        <v>389</v>
      </c>
      <c r="E19" s="350">
        <v>123.02800000000001</v>
      </c>
      <c r="F19" s="30"/>
      <c r="G19" s="57"/>
      <c r="H19" s="57"/>
      <c r="I19" s="41"/>
      <c r="J19" s="41"/>
    </row>
    <row r="20" spans="1:10" ht="28.15" customHeight="1" x14ac:dyDescent="0.35">
      <c r="A20" s="351" t="s">
        <v>951</v>
      </c>
      <c r="B20" s="349"/>
      <c r="C20" s="127"/>
      <c r="D20" s="675" t="s">
        <v>952</v>
      </c>
      <c r="E20" s="347">
        <v>48</v>
      </c>
      <c r="F20" s="30"/>
      <c r="G20" s="57"/>
      <c r="H20" s="57"/>
      <c r="I20" s="41"/>
      <c r="J20" s="41"/>
    </row>
    <row r="21" spans="1:10" ht="28.15" customHeight="1" x14ac:dyDescent="0.35">
      <c r="A21" s="351" t="s">
        <v>953</v>
      </c>
      <c r="B21" s="358"/>
      <c r="C21" s="127"/>
      <c r="D21" s="676" t="s">
        <v>954</v>
      </c>
      <c r="E21" s="347">
        <v>5.5</v>
      </c>
      <c r="F21" s="30"/>
      <c r="G21" s="57"/>
      <c r="H21" s="57"/>
      <c r="I21" s="41"/>
      <c r="J21" s="41"/>
    </row>
    <row r="22" spans="1:10" ht="27.6" customHeight="1" x14ac:dyDescent="0.35">
      <c r="A22" s="351" t="s">
        <v>955</v>
      </c>
      <c r="B22" s="340">
        <v>1086.1511</v>
      </c>
      <c r="C22" s="127"/>
      <c r="D22" s="675" t="s">
        <v>629</v>
      </c>
      <c r="E22" s="347">
        <v>69.528000000000006</v>
      </c>
      <c r="F22" s="30"/>
      <c r="G22" s="57"/>
      <c r="H22" s="57"/>
      <c r="I22" s="41"/>
      <c r="J22" s="41"/>
    </row>
    <row r="23" spans="1:10" ht="28.15" customHeight="1" x14ac:dyDescent="0.35">
      <c r="A23" s="351" t="s">
        <v>956</v>
      </c>
      <c r="B23" s="352"/>
      <c r="C23" s="127"/>
      <c r="D23" s="674" t="s">
        <v>26</v>
      </c>
      <c r="E23" s="350">
        <v>101.75389999999999</v>
      </c>
      <c r="F23" s="30"/>
      <c r="G23" s="57"/>
      <c r="H23" s="57"/>
      <c r="I23" s="41"/>
      <c r="J23" s="41"/>
    </row>
    <row r="24" spans="1:10" s="15" customFormat="1" ht="28.15" customHeight="1" x14ac:dyDescent="0.35">
      <c r="A24" s="351" t="s">
        <v>957</v>
      </c>
      <c r="B24" s="357">
        <v>61.270499999999998</v>
      </c>
      <c r="C24" s="123" t="s">
        <v>0</v>
      </c>
      <c r="D24" s="675" t="s">
        <v>30</v>
      </c>
      <c r="E24" s="347">
        <v>40</v>
      </c>
      <c r="F24" s="30"/>
      <c r="G24" s="57"/>
      <c r="H24" s="57"/>
      <c r="I24" s="41"/>
      <c r="J24" s="41"/>
    </row>
    <row r="25" spans="1:10" ht="30.6" customHeight="1" x14ac:dyDescent="0.35">
      <c r="A25" s="351" t="s">
        <v>958</v>
      </c>
      <c r="B25" s="359"/>
      <c r="C25" s="116" t="s">
        <v>0</v>
      </c>
      <c r="D25" s="675" t="s">
        <v>400</v>
      </c>
      <c r="E25" s="347">
        <v>2.85</v>
      </c>
      <c r="F25" s="30"/>
      <c r="G25" s="57"/>
      <c r="H25" s="57"/>
      <c r="I25" s="41"/>
      <c r="J25" s="41"/>
    </row>
    <row r="26" spans="1:10" s="2" customFormat="1" ht="28.9" customHeight="1" x14ac:dyDescent="0.35">
      <c r="A26" s="348" t="s">
        <v>959</v>
      </c>
      <c r="B26" s="360">
        <v>1010.5341</v>
      </c>
      <c r="C26" s="116" t="s">
        <v>0</v>
      </c>
      <c r="D26" s="675" t="s">
        <v>402</v>
      </c>
      <c r="E26" s="347">
        <v>1.0210999999999999</v>
      </c>
      <c r="F26" s="30"/>
      <c r="G26" s="57"/>
      <c r="H26" s="57"/>
      <c r="I26" s="41"/>
      <c r="J26" s="41"/>
    </row>
    <row r="27" spans="1:10" ht="28.9" customHeight="1" x14ac:dyDescent="0.35">
      <c r="A27" s="351" t="s">
        <v>960</v>
      </c>
      <c r="B27" s="352"/>
      <c r="C27" s="116" t="s">
        <v>0</v>
      </c>
      <c r="D27" s="764" t="s">
        <v>961</v>
      </c>
      <c r="E27" s="765">
        <v>3.3</v>
      </c>
      <c r="F27" s="30"/>
      <c r="G27" s="57"/>
      <c r="H27" s="57"/>
      <c r="I27" s="41"/>
      <c r="J27" s="41"/>
    </row>
    <row r="28" spans="1:10" s="2" customFormat="1" ht="22.9" customHeight="1" x14ac:dyDescent="0.35">
      <c r="A28" s="351" t="s">
        <v>962</v>
      </c>
      <c r="B28" s="361">
        <v>14.346500000000001</v>
      </c>
      <c r="C28" s="116" t="s">
        <v>0</v>
      </c>
      <c r="D28" s="764" t="s">
        <v>963</v>
      </c>
      <c r="E28" s="765">
        <v>0.78559999999999997</v>
      </c>
      <c r="F28" s="30"/>
      <c r="G28" s="57"/>
      <c r="H28" s="57"/>
      <c r="I28" s="41"/>
      <c r="J28" s="41"/>
    </row>
    <row r="29" spans="1:10" ht="27.6" customHeight="1" x14ac:dyDescent="0.35">
      <c r="A29" s="351" t="s">
        <v>964</v>
      </c>
      <c r="B29" s="352"/>
      <c r="C29" s="116" t="s">
        <v>0</v>
      </c>
      <c r="D29" s="764" t="s">
        <v>965</v>
      </c>
      <c r="E29" s="765">
        <v>2</v>
      </c>
      <c r="F29" s="30"/>
      <c r="G29" s="57"/>
      <c r="H29" s="57"/>
      <c r="I29" s="41"/>
      <c r="J29" s="41"/>
    </row>
    <row r="30" spans="1:10" ht="27" customHeight="1" x14ac:dyDescent="0.35">
      <c r="A30" s="362" t="s">
        <v>966</v>
      </c>
      <c r="B30" s="357">
        <v>2451.5866000000001</v>
      </c>
      <c r="C30" s="123" t="s">
        <v>0</v>
      </c>
      <c r="D30" s="764" t="s">
        <v>967</v>
      </c>
      <c r="E30" s="765">
        <v>3.6972</v>
      </c>
      <c r="F30" s="30"/>
      <c r="G30" s="57"/>
      <c r="H30" s="57"/>
      <c r="I30" s="41"/>
      <c r="J30" s="41"/>
    </row>
    <row r="31" spans="1:10" ht="27.6" customHeight="1" x14ac:dyDescent="0.35">
      <c r="A31" s="351" t="s">
        <v>968</v>
      </c>
      <c r="B31" s="363"/>
      <c r="C31" s="116" t="s">
        <v>0</v>
      </c>
      <c r="D31" s="675" t="s">
        <v>421</v>
      </c>
      <c r="E31" s="347">
        <v>1.6</v>
      </c>
      <c r="F31" s="30"/>
      <c r="G31" s="57"/>
      <c r="H31" s="57"/>
      <c r="I31" s="41"/>
      <c r="J31" s="41"/>
    </row>
    <row r="32" spans="1:10" ht="30" customHeight="1" x14ac:dyDescent="0.35">
      <c r="A32" s="348" t="s">
        <v>969</v>
      </c>
      <c r="B32" s="364"/>
      <c r="C32" s="116" t="s">
        <v>0</v>
      </c>
      <c r="D32" s="675" t="s">
        <v>423</v>
      </c>
      <c r="E32" s="347">
        <v>0.3</v>
      </c>
      <c r="F32" s="30"/>
      <c r="G32" s="57"/>
      <c r="H32" s="57"/>
      <c r="I32" s="41"/>
      <c r="J32" s="41"/>
    </row>
    <row r="33" spans="1:10" ht="28.9" customHeight="1" x14ac:dyDescent="0.35">
      <c r="A33" s="365" t="s">
        <v>970</v>
      </c>
      <c r="B33" s="366">
        <v>2451.5866000000001</v>
      </c>
      <c r="C33" s="116" t="s">
        <v>0</v>
      </c>
      <c r="D33" s="675" t="s">
        <v>971</v>
      </c>
      <c r="E33" s="347">
        <v>39.369999999999997</v>
      </c>
      <c r="F33" s="31"/>
      <c r="G33" s="57"/>
      <c r="H33" s="57"/>
      <c r="I33" s="39"/>
      <c r="J33" s="39"/>
    </row>
    <row r="34" spans="1:10" ht="28.9" customHeight="1" x14ac:dyDescent="0.35">
      <c r="A34" s="348" t="s">
        <v>972</v>
      </c>
      <c r="B34" s="367"/>
      <c r="C34" s="116" t="s">
        <v>0</v>
      </c>
      <c r="D34" s="675" t="s">
        <v>973</v>
      </c>
      <c r="E34" s="347">
        <v>6.83</v>
      </c>
      <c r="F34" s="31"/>
      <c r="G34" s="57"/>
      <c r="H34" s="57"/>
      <c r="I34" s="41"/>
      <c r="J34" s="41"/>
    </row>
    <row r="35" spans="1:10" ht="26.45" customHeight="1" x14ac:dyDescent="0.35">
      <c r="A35" s="348" t="s">
        <v>974</v>
      </c>
      <c r="B35" s="360">
        <v>1042.8787</v>
      </c>
      <c r="C35" s="116" t="s">
        <v>0</v>
      </c>
      <c r="D35" s="674" t="s">
        <v>975</v>
      </c>
      <c r="E35" s="350">
        <v>167.88249999999999</v>
      </c>
      <c r="F35" s="63"/>
      <c r="G35" s="64"/>
      <c r="H35" s="62"/>
      <c r="I35" s="39"/>
      <c r="J35" s="39"/>
    </row>
    <row r="36" spans="1:10" ht="23.25" x14ac:dyDescent="0.35">
      <c r="A36" s="348" t="s">
        <v>976</v>
      </c>
      <c r="B36" s="364"/>
      <c r="C36" s="123" t="s">
        <v>0</v>
      </c>
      <c r="D36" s="675" t="s">
        <v>977</v>
      </c>
      <c r="E36" s="347">
        <v>167.88249999999999</v>
      </c>
      <c r="F36" s="30"/>
      <c r="G36" s="68"/>
      <c r="H36" s="66"/>
      <c r="I36" s="39"/>
      <c r="J36" s="39"/>
    </row>
    <row r="37" spans="1:10" ht="28.9" customHeight="1" x14ac:dyDescent="0.35">
      <c r="A37" s="348" t="s">
        <v>978</v>
      </c>
      <c r="B37" s="364"/>
      <c r="C37" s="116" t="s">
        <v>0</v>
      </c>
      <c r="D37" s="674" t="s">
        <v>62</v>
      </c>
      <c r="E37" s="350">
        <v>1010.8787</v>
      </c>
      <c r="F37" s="32"/>
      <c r="G37" s="68"/>
      <c r="H37" s="66"/>
      <c r="I37" s="39"/>
      <c r="J37" s="39"/>
    </row>
    <row r="38" spans="1:10" ht="28.9" customHeight="1" x14ac:dyDescent="0.35">
      <c r="A38" s="348" t="s">
        <v>979</v>
      </c>
      <c r="B38" s="368">
        <v>1408.7079000000001</v>
      </c>
      <c r="C38" s="116" t="s">
        <v>0</v>
      </c>
      <c r="D38" s="675" t="s">
        <v>980</v>
      </c>
      <c r="E38" s="347">
        <v>429.50990000000002</v>
      </c>
      <c r="F38" s="30"/>
      <c r="G38" s="68"/>
      <c r="H38" s="66"/>
      <c r="I38" s="39"/>
      <c r="J38" s="39"/>
    </row>
    <row r="39" spans="1:10" ht="29.45" customHeight="1" x14ac:dyDescent="0.35">
      <c r="A39" s="348" t="s">
        <v>981</v>
      </c>
      <c r="B39" s="352"/>
      <c r="C39" s="116" t="s">
        <v>0</v>
      </c>
      <c r="D39" s="675" t="s">
        <v>982</v>
      </c>
      <c r="E39" s="347">
        <v>479.36880000000002</v>
      </c>
      <c r="F39" s="32"/>
      <c r="G39" s="68"/>
      <c r="H39" s="66"/>
      <c r="I39" s="39"/>
      <c r="J39" s="39"/>
    </row>
    <row r="40" spans="1:10" ht="25.15" customHeight="1" x14ac:dyDescent="0.35">
      <c r="A40" s="348" t="s">
        <v>983</v>
      </c>
      <c r="B40" s="368">
        <v>1352.0134</v>
      </c>
      <c r="C40" s="116" t="s">
        <v>0</v>
      </c>
      <c r="D40" s="677" t="s">
        <v>984</v>
      </c>
      <c r="E40" s="347">
        <v>102</v>
      </c>
      <c r="F40" s="30"/>
      <c r="G40" s="68"/>
      <c r="H40" s="66"/>
      <c r="I40" s="41"/>
      <c r="J40" s="41"/>
    </row>
    <row r="41" spans="1:10" ht="28.9" customHeight="1" x14ac:dyDescent="0.35">
      <c r="A41" s="348" t="s">
        <v>985</v>
      </c>
      <c r="B41" s="349"/>
      <c r="C41" s="116" t="s">
        <v>0</v>
      </c>
      <c r="D41" s="674" t="s">
        <v>65</v>
      </c>
      <c r="E41" s="350">
        <v>1374.0315000000001</v>
      </c>
      <c r="F41" s="32"/>
      <c r="G41" s="64"/>
      <c r="H41" s="62"/>
      <c r="I41" s="39"/>
      <c r="J41" s="39"/>
    </row>
    <row r="42" spans="1:10" ht="23.25" x14ac:dyDescent="0.35">
      <c r="A42" s="365" t="s">
        <v>986</v>
      </c>
      <c r="B42" s="369">
        <v>767.68439999999998</v>
      </c>
      <c r="C42" s="4"/>
      <c r="D42" s="675" t="s">
        <v>987</v>
      </c>
      <c r="E42" s="347">
        <v>194</v>
      </c>
      <c r="F42" s="30"/>
      <c r="G42" s="68"/>
      <c r="H42" s="66"/>
      <c r="I42" s="41"/>
      <c r="J42" s="41"/>
    </row>
    <row r="43" spans="1:10" ht="23.25" x14ac:dyDescent="0.35">
      <c r="A43" s="348" t="s">
        <v>988</v>
      </c>
      <c r="B43" s="352"/>
      <c r="C43" s="4"/>
      <c r="D43" s="675" t="s">
        <v>989</v>
      </c>
      <c r="E43" s="347">
        <v>550</v>
      </c>
      <c r="F43" s="30"/>
      <c r="G43" s="68"/>
      <c r="H43" s="66"/>
      <c r="I43" s="39"/>
      <c r="J43" s="39"/>
    </row>
    <row r="44" spans="1:10" ht="23.25" x14ac:dyDescent="0.35">
      <c r="A44" s="348" t="s">
        <v>990</v>
      </c>
      <c r="B44" s="370">
        <v>305.73630000000003</v>
      </c>
      <c r="C44" s="4"/>
      <c r="D44" s="675" t="s">
        <v>991</v>
      </c>
      <c r="E44" s="347">
        <v>50</v>
      </c>
      <c r="F44" s="30"/>
      <c r="G44" s="68"/>
      <c r="H44" s="66"/>
      <c r="I44" s="39"/>
      <c r="J44" s="39"/>
    </row>
    <row r="45" spans="1:10" ht="29.45" customHeight="1" x14ac:dyDescent="0.35">
      <c r="A45" s="371" t="s">
        <v>992</v>
      </c>
      <c r="B45" s="370"/>
      <c r="C45" s="4"/>
      <c r="D45" s="675" t="s">
        <v>993</v>
      </c>
      <c r="E45" s="347">
        <v>580.03150000000005</v>
      </c>
      <c r="F45" s="30"/>
      <c r="G45" s="68"/>
      <c r="H45" s="66"/>
      <c r="I45" s="41"/>
      <c r="J45" s="41"/>
    </row>
    <row r="46" spans="1:10" ht="26.25" x14ac:dyDescent="0.35">
      <c r="A46" s="371" t="s">
        <v>994</v>
      </c>
      <c r="B46" s="370">
        <v>461.94810000000001</v>
      </c>
      <c r="C46" s="12"/>
      <c r="D46" s="678"/>
      <c r="E46" s="170"/>
      <c r="F46" s="30"/>
      <c r="G46" s="68"/>
      <c r="H46" s="66"/>
      <c r="I46" s="39"/>
      <c r="J46" s="39"/>
    </row>
    <row r="47" spans="1:10" ht="26.25" x14ac:dyDescent="0.35">
      <c r="A47" s="348" t="s">
        <v>995</v>
      </c>
      <c r="B47" s="352"/>
      <c r="C47" s="21"/>
      <c r="D47" s="111"/>
      <c r="E47" s="170"/>
      <c r="F47" s="32"/>
      <c r="G47" s="64"/>
      <c r="H47" s="62"/>
      <c r="I47" s="39"/>
      <c r="J47" s="39"/>
    </row>
    <row r="48" spans="1:10" s="3" customFormat="1" ht="23.25" x14ac:dyDescent="0.2">
      <c r="A48" s="348" t="s">
        <v>996</v>
      </c>
      <c r="B48" s="352"/>
      <c r="C48" s="283"/>
      <c r="D48" s="111"/>
      <c r="E48" s="372"/>
      <c r="F48" s="30"/>
      <c r="G48" s="68"/>
      <c r="H48" s="66"/>
      <c r="I48" s="39"/>
      <c r="J48" s="39"/>
    </row>
    <row r="49" spans="1:11" ht="31.15" customHeight="1" x14ac:dyDescent="0.35">
      <c r="A49" s="373" t="s">
        <v>997</v>
      </c>
      <c r="B49" s="374">
        <v>584.32899999999995</v>
      </c>
      <c r="C49" s="20"/>
      <c r="D49" s="111"/>
      <c r="E49" s="372"/>
      <c r="F49" s="30"/>
      <c r="G49" s="68"/>
      <c r="H49" s="66"/>
      <c r="I49" s="39"/>
      <c r="J49" s="39"/>
    </row>
    <row r="50" spans="1:11" ht="23.25" x14ac:dyDescent="0.35">
      <c r="A50" s="348" t="s">
        <v>998</v>
      </c>
      <c r="B50" s="370">
        <v>584.32899999999995</v>
      </c>
      <c r="C50" s="21"/>
      <c r="D50" s="111"/>
      <c r="E50" s="372"/>
      <c r="F50" s="30"/>
      <c r="G50" s="68"/>
      <c r="H50" s="66"/>
      <c r="I50" s="41"/>
      <c r="J50" s="41"/>
    </row>
    <row r="51" spans="1:11" ht="23.25" x14ac:dyDescent="0.35">
      <c r="A51" s="375" t="s">
        <v>999</v>
      </c>
      <c r="B51" s="376"/>
      <c r="D51" s="110"/>
      <c r="E51" s="113"/>
      <c r="F51" s="172"/>
      <c r="G51" s="471"/>
      <c r="H51" s="472"/>
      <c r="I51" s="473"/>
      <c r="J51" s="473"/>
    </row>
    <row r="52" spans="1:11" ht="23.25" x14ac:dyDescent="0.35">
      <c r="E52" s="207"/>
      <c r="F52" s="192"/>
      <c r="G52" s="457"/>
      <c r="H52" s="458"/>
      <c r="I52" s="453"/>
      <c r="J52" s="453"/>
      <c r="K52" s="16"/>
    </row>
    <row r="53" spans="1:11" ht="23.25" x14ac:dyDescent="0.35">
      <c r="E53" s="207"/>
      <c r="F53" s="460"/>
      <c r="G53" s="460"/>
      <c r="H53" s="460"/>
      <c r="I53" s="451"/>
      <c r="J53" s="451"/>
      <c r="K53" s="16"/>
    </row>
    <row r="54" spans="1:11" ht="23.25" x14ac:dyDescent="0.35">
      <c r="E54" s="207"/>
      <c r="F54" s="460"/>
      <c r="G54" s="460"/>
      <c r="H54" s="460"/>
      <c r="I54" s="453"/>
      <c r="J54" s="453"/>
      <c r="K54" s="16"/>
    </row>
    <row r="55" spans="1:11" ht="23.25" x14ac:dyDescent="0.35">
      <c r="E55" s="207"/>
      <c r="F55" s="460"/>
      <c r="G55" s="460"/>
      <c r="H55" s="460"/>
      <c r="I55" s="453"/>
      <c r="J55" s="453"/>
      <c r="K55" s="16"/>
    </row>
    <row r="56" spans="1:11" ht="23.25" x14ac:dyDescent="0.35">
      <c r="E56" s="207"/>
      <c r="F56" s="460"/>
      <c r="G56" s="460"/>
      <c r="H56" s="460"/>
      <c r="I56" s="453"/>
      <c r="J56" s="453"/>
      <c r="K56" s="16"/>
    </row>
    <row r="57" spans="1:11" ht="23.25" x14ac:dyDescent="0.35">
      <c r="E57" s="207"/>
      <c r="F57" s="460"/>
      <c r="G57" s="460"/>
      <c r="H57" s="460"/>
      <c r="I57" s="453"/>
      <c r="J57" s="453"/>
      <c r="K57" s="16"/>
    </row>
    <row r="58" spans="1:11" ht="23.25" x14ac:dyDescent="0.35">
      <c r="E58" s="207"/>
      <c r="F58" s="461"/>
      <c r="G58" s="460"/>
      <c r="H58" s="461"/>
      <c r="I58" s="453"/>
      <c r="J58" s="453"/>
      <c r="K58" s="16"/>
    </row>
    <row r="59" spans="1:11" ht="23.25" x14ac:dyDescent="0.35">
      <c r="E59" s="207"/>
      <c r="F59" s="460"/>
      <c r="G59" s="460"/>
      <c r="H59" s="460"/>
      <c r="I59" s="453"/>
      <c r="J59" s="453"/>
      <c r="K59" s="16"/>
    </row>
    <row r="60" spans="1:11" ht="23.25" x14ac:dyDescent="0.35">
      <c r="E60" s="207"/>
      <c r="F60" s="460"/>
      <c r="G60" s="460"/>
      <c r="H60" s="460"/>
      <c r="I60" s="453"/>
      <c r="J60" s="453"/>
      <c r="K60" s="16"/>
    </row>
    <row r="61" spans="1:11" x14ac:dyDescent="0.35">
      <c r="E61" s="207"/>
      <c r="F61" s="460"/>
      <c r="G61" s="460"/>
      <c r="H61" s="460"/>
      <c r="I61" s="462"/>
      <c r="J61" s="462"/>
      <c r="K61" s="16"/>
    </row>
    <row r="62" spans="1:11" x14ac:dyDescent="0.35">
      <c r="E62" s="207"/>
      <c r="F62" s="460"/>
      <c r="G62" s="460"/>
      <c r="H62" s="460"/>
      <c r="I62" s="462"/>
      <c r="J62" s="462"/>
      <c r="K62" s="16"/>
    </row>
    <row r="63" spans="1:11" x14ac:dyDescent="0.35">
      <c r="E63" s="207"/>
      <c r="F63" s="460"/>
      <c r="G63" s="460"/>
      <c r="H63" s="460"/>
      <c r="I63" s="462"/>
      <c r="J63" s="462"/>
      <c r="K63" s="16"/>
    </row>
    <row r="64" spans="1:11" x14ac:dyDescent="0.35">
      <c r="E64" s="207"/>
      <c r="F64" s="460"/>
      <c r="G64" s="460"/>
      <c r="H64" s="460"/>
      <c r="I64" s="462"/>
      <c r="J64" s="462"/>
      <c r="K64" s="16"/>
    </row>
    <row r="65" spans="5:11" x14ac:dyDescent="0.35">
      <c r="E65" s="207"/>
      <c r="F65" s="460"/>
      <c r="G65" s="460"/>
      <c r="H65" s="460"/>
      <c r="I65" s="462"/>
      <c r="J65" s="462"/>
      <c r="K65" s="16"/>
    </row>
    <row r="66" spans="5:11" x14ac:dyDescent="0.35">
      <c r="E66" s="207"/>
      <c r="F66" s="460"/>
      <c r="G66" s="460"/>
      <c r="H66" s="460"/>
      <c r="I66" s="462"/>
      <c r="J66" s="462"/>
      <c r="K66" s="16"/>
    </row>
    <row r="67" spans="5:11" x14ac:dyDescent="0.35">
      <c r="E67" s="207"/>
      <c r="F67" s="460"/>
      <c r="G67" s="460"/>
      <c r="H67" s="460"/>
      <c r="I67" s="462"/>
      <c r="J67" s="462"/>
      <c r="K67" s="16"/>
    </row>
    <row r="68" spans="5:11" x14ac:dyDescent="0.35">
      <c r="E68" s="207"/>
      <c r="F68" s="460"/>
      <c r="G68" s="460"/>
      <c r="H68" s="460"/>
      <c r="I68" s="462"/>
      <c r="J68" s="462"/>
      <c r="K68" s="16"/>
    </row>
    <row r="69" spans="5:11" x14ac:dyDescent="0.35">
      <c r="E69" s="207"/>
      <c r="F69" s="460"/>
      <c r="G69" s="460"/>
      <c r="H69" s="460"/>
      <c r="I69" s="462"/>
      <c r="J69" s="462"/>
      <c r="K69" s="16"/>
    </row>
    <row r="70" spans="5:11" x14ac:dyDescent="0.35">
      <c r="E70" s="207"/>
      <c r="F70" s="460"/>
      <c r="G70" s="460"/>
      <c r="H70" s="460"/>
      <c r="I70" s="462"/>
      <c r="J70" s="462"/>
      <c r="K70" s="16"/>
    </row>
    <row r="71" spans="5:11" x14ac:dyDescent="0.35">
      <c r="E71" s="207"/>
      <c r="F71" s="460"/>
      <c r="G71" s="460"/>
      <c r="H71" s="460"/>
      <c r="I71" s="462"/>
      <c r="J71" s="462"/>
      <c r="K71" s="16"/>
    </row>
    <row r="72" spans="5:11" x14ac:dyDescent="0.35">
      <c r="E72" s="207"/>
      <c r="F72" s="460"/>
      <c r="G72" s="460"/>
      <c r="H72" s="460"/>
      <c r="I72" s="462"/>
      <c r="J72" s="462"/>
      <c r="K72" s="16"/>
    </row>
    <row r="73" spans="5:11" x14ac:dyDescent="0.35">
      <c r="E73" s="207"/>
      <c r="F73" s="460"/>
      <c r="G73" s="460"/>
      <c r="H73" s="460"/>
      <c r="I73" s="462"/>
      <c r="J73" s="462"/>
      <c r="K73" s="16"/>
    </row>
    <row r="74" spans="5:11" x14ac:dyDescent="0.35">
      <c r="E74" s="207"/>
      <c r="F74" s="460"/>
      <c r="G74" s="460"/>
      <c r="H74" s="460"/>
      <c r="I74" s="462"/>
      <c r="J74" s="462"/>
      <c r="K74" s="16"/>
    </row>
    <row r="75" spans="5:11" x14ac:dyDescent="0.35">
      <c r="E75" s="207"/>
      <c r="F75" s="460"/>
      <c r="G75" s="460"/>
      <c r="H75" s="460"/>
      <c r="I75" s="462"/>
      <c r="J75" s="462"/>
      <c r="K75" s="16"/>
    </row>
    <row r="76" spans="5:11" x14ac:dyDescent="0.35">
      <c r="E76" s="207"/>
      <c r="F76" s="460"/>
      <c r="G76" s="460"/>
      <c r="H76" s="460"/>
      <c r="I76" s="462"/>
      <c r="J76" s="462"/>
      <c r="K76" s="16"/>
    </row>
    <row r="77" spans="5:11" x14ac:dyDescent="0.35">
      <c r="E77" s="207"/>
      <c r="F77" s="460"/>
      <c r="G77" s="460"/>
      <c r="H77" s="460"/>
      <c r="I77" s="462"/>
      <c r="J77" s="462"/>
      <c r="K77" s="16"/>
    </row>
    <row r="78" spans="5:11" x14ac:dyDescent="0.35">
      <c r="E78" s="207"/>
      <c r="F78" s="460"/>
      <c r="G78" s="460"/>
      <c r="H78" s="460"/>
      <c r="I78" s="462"/>
      <c r="J78" s="462"/>
      <c r="K78" s="16"/>
    </row>
    <row r="79" spans="5:11" x14ac:dyDescent="0.35">
      <c r="E79" s="207"/>
      <c r="F79" s="460"/>
      <c r="G79" s="460"/>
      <c r="H79" s="460"/>
      <c r="I79" s="462"/>
      <c r="J79" s="462"/>
      <c r="K79" s="16"/>
    </row>
    <row r="80" spans="5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460"/>
      <c r="G138" s="460"/>
      <c r="H138" s="460"/>
      <c r="I138" s="462"/>
      <c r="J138" s="462"/>
      <c r="K138" s="16"/>
    </row>
    <row r="139" spans="5:11" x14ac:dyDescent="0.35">
      <c r="E139" s="207"/>
      <c r="F139" s="16"/>
      <c r="G139" s="16"/>
      <c r="H139" s="16"/>
      <c r="I139" s="206"/>
      <c r="J139" s="206"/>
      <c r="K139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6" fitToHeight="0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view="pageBreakPreview" zoomScale="60" zoomScaleNormal="55" workbookViewId="0">
      <selection activeCell="F1" sqref="F1:J1048576"/>
    </sheetView>
  </sheetViews>
  <sheetFormatPr defaultRowHeight="21" x14ac:dyDescent="0.35"/>
  <cols>
    <col min="1" max="1" width="54" style="109" customWidth="1"/>
    <col min="2" max="2" width="15.625" style="108" customWidth="1"/>
    <col min="3" max="3" width="5.375" style="1" hidden="1" customWidth="1"/>
    <col min="4" max="4" width="51.625" customWidth="1"/>
    <col min="5" max="5" width="15.5" style="107" customWidth="1"/>
    <col min="6" max="6" width="44.625" style="1" hidden="1" customWidth="1"/>
    <col min="7" max="7" width="15.5" style="1" hidden="1" customWidth="1"/>
    <col min="8" max="8" width="5.375" style="1" hidden="1" customWidth="1"/>
    <col min="9" max="9" width="31.25" hidden="1" customWidth="1"/>
    <col min="10" max="10" width="1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517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+B24+B32+B41+B50</f>
        <v>272.03840000000002</v>
      </c>
      <c r="C6" s="136"/>
      <c r="D6" s="138" t="s">
        <v>41</v>
      </c>
      <c r="E6" s="137">
        <f>+E7+E9+E11+E13+E21+E25</f>
        <v>272.03839999999997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653" t="s">
        <v>70</v>
      </c>
      <c r="B7" s="160"/>
      <c r="C7" s="132"/>
      <c r="D7" s="532" t="s">
        <v>6</v>
      </c>
      <c r="E7" s="263">
        <v>2.1164999999999998</v>
      </c>
      <c r="F7" s="29"/>
      <c r="G7" s="49"/>
      <c r="H7" s="49"/>
      <c r="I7" s="50"/>
      <c r="J7" s="50"/>
    </row>
    <row r="8" spans="1:10" ht="28.15" customHeight="1" x14ac:dyDescent="0.35">
      <c r="A8" s="32" t="s">
        <v>518</v>
      </c>
      <c r="B8" s="162"/>
      <c r="C8" s="127"/>
      <c r="D8" s="490" t="s">
        <v>519</v>
      </c>
      <c r="E8" s="264">
        <v>2.1164999999999998</v>
      </c>
      <c r="F8" s="38"/>
      <c r="G8" s="53"/>
      <c r="H8" s="53"/>
      <c r="I8" s="55"/>
      <c r="J8" s="55"/>
    </row>
    <row r="9" spans="1:10" ht="28.15" customHeight="1" x14ac:dyDescent="0.35">
      <c r="A9" s="30" t="s">
        <v>1718</v>
      </c>
      <c r="B9" s="164"/>
      <c r="C9" s="127"/>
      <c r="D9" s="489" t="s">
        <v>520</v>
      </c>
      <c r="E9" s="266">
        <v>0.23899999999999999</v>
      </c>
      <c r="F9" s="30"/>
      <c r="G9" s="57"/>
      <c r="H9" s="57"/>
      <c r="I9" s="41"/>
      <c r="J9" s="41"/>
    </row>
    <row r="10" spans="1:10" ht="28.15" customHeight="1" x14ac:dyDescent="0.35">
      <c r="A10" s="30" t="s">
        <v>521</v>
      </c>
      <c r="B10" s="162"/>
      <c r="C10" s="127"/>
      <c r="D10" s="490" t="s">
        <v>522</v>
      </c>
      <c r="E10" s="264">
        <v>0.23899999999999999</v>
      </c>
      <c r="F10" s="30"/>
      <c r="G10" s="57"/>
      <c r="H10" s="57"/>
      <c r="I10" s="41"/>
      <c r="J10" s="41"/>
    </row>
    <row r="11" spans="1:10" ht="28.15" customHeight="1" x14ac:dyDescent="0.35">
      <c r="A11" s="30" t="s">
        <v>523</v>
      </c>
      <c r="B11" s="162"/>
      <c r="C11" s="127"/>
      <c r="D11" s="489" t="s">
        <v>14</v>
      </c>
      <c r="E11" s="266">
        <v>13.051</v>
      </c>
      <c r="F11" s="30"/>
      <c r="G11" s="57"/>
      <c r="H11" s="57"/>
      <c r="I11" s="41"/>
      <c r="J11" s="41"/>
    </row>
    <row r="12" spans="1:10" ht="28.15" customHeight="1" x14ac:dyDescent="0.35">
      <c r="A12" s="30" t="s">
        <v>524</v>
      </c>
      <c r="B12" s="162"/>
      <c r="C12" s="127"/>
      <c r="D12" s="490" t="s">
        <v>525</v>
      </c>
      <c r="E12" s="264">
        <v>13.051</v>
      </c>
      <c r="F12" s="30"/>
      <c r="G12" s="57"/>
      <c r="H12" s="57"/>
      <c r="I12" s="41"/>
      <c r="J12" s="41"/>
    </row>
    <row r="13" spans="1:10" ht="28.15" customHeight="1" x14ac:dyDescent="0.35">
      <c r="A13" s="30" t="s">
        <v>1719</v>
      </c>
      <c r="B13" s="164"/>
      <c r="C13" s="127"/>
      <c r="D13" s="489" t="s">
        <v>44</v>
      </c>
      <c r="E13" s="266">
        <f>SUM(E14:E20)</f>
        <v>134.6789</v>
      </c>
      <c r="F13" s="30"/>
      <c r="G13" s="57"/>
      <c r="H13" s="57"/>
      <c r="I13" s="41"/>
      <c r="J13" s="41"/>
    </row>
    <row r="14" spans="1:10" ht="23.25" x14ac:dyDescent="0.35">
      <c r="A14" s="211" t="s">
        <v>526</v>
      </c>
      <c r="B14" s="212"/>
      <c r="C14" s="127"/>
      <c r="D14" s="490" t="s">
        <v>441</v>
      </c>
      <c r="E14" s="264">
        <v>9.27</v>
      </c>
      <c r="F14" s="30"/>
      <c r="G14" s="57"/>
      <c r="H14" s="57"/>
      <c r="I14" s="41"/>
      <c r="J14" s="41"/>
    </row>
    <row r="15" spans="1:10" ht="28.15" customHeight="1" x14ac:dyDescent="0.35">
      <c r="A15" s="30" t="s">
        <v>527</v>
      </c>
      <c r="B15" s="162"/>
      <c r="C15" s="127"/>
      <c r="D15" s="490" t="s">
        <v>443</v>
      </c>
      <c r="E15" s="264">
        <v>9.6946999999999992</v>
      </c>
      <c r="F15" s="30"/>
      <c r="G15" s="57"/>
      <c r="H15" s="57"/>
      <c r="I15" s="41"/>
      <c r="J15" s="41"/>
    </row>
    <row r="16" spans="1:10" ht="28.15" customHeight="1" x14ac:dyDescent="0.35">
      <c r="A16" s="30" t="s">
        <v>1720</v>
      </c>
      <c r="B16" s="162"/>
      <c r="C16" s="127"/>
      <c r="D16" s="490" t="s">
        <v>528</v>
      </c>
      <c r="E16" s="264">
        <v>22.587499999999999</v>
      </c>
      <c r="F16" s="30"/>
      <c r="G16" s="57"/>
      <c r="H16" s="57"/>
      <c r="I16" s="41"/>
      <c r="J16" s="41"/>
    </row>
    <row r="17" spans="1:10" ht="28.15" customHeight="1" x14ac:dyDescent="0.35">
      <c r="A17" s="30" t="s">
        <v>529</v>
      </c>
      <c r="B17" s="164"/>
      <c r="C17" s="127"/>
      <c r="D17" s="490" t="s">
        <v>445</v>
      </c>
      <c r="E17" s="264">
        <v>2</v>
      </c>
      <c r="F17" s="30"/>
      <c r="G17" s="57"/>
      <c r="H17" s="57"/>
      <c r="I17" s="41"/>
      <c r="J17" s="41"/>
    </row>
    <row r="18" spans="1:10" ht="28.15" customHeight="1" x14ac:dyDescent="0.35">
      <c r="A18" s="32" t="s">
        <v>530</v>
      </c>
      <c r="B18" s="162"/>
      <c r="C18" s="127"/>
      <c r="D18" s="490" t="s">
        <v>446</v>
      </c>
      <c r="E18" s="264">
        <v>31.536000000000001</v>
      </c>
      <c r="F18" s="30"/>
      <c r="G18" s="57"/>
      <c r="H18" s="57"/>
      <c r="I18" s="41"/>
      <c r="J18" s="41"/>
    </row>
    <row r="19" spans="1:10" ht="28.15" customHeight="1" x14ac:dyDescent="0.35">
      <c r="A19" s="30" t="s">
        <v>1721</v>
      </c>
      <c r="B19" s="164"/>
      <c r="C19" s="127"/>
      <c r="D19" s="490" t="s">
        <v>531</v>
      </c>
      <c r="E19" s="264">
        <v>7.2556000000000003</v>
      </c>
      <c r="F19" s="30"/>
      <c r="G19" s="57"/>
      <c r="H19" s="57"/>
      <c r="I19" s="41"/>
      <c r="J19" s="41"/>
    </row>
    <row r="20" spans="1:10" ht="28.15" customHeight="1" x14ac:dyDescent="0.35">
      <c r="A20" s="30" t="s">
        <v>532</v>
      </c>
      <c r="B20" s="164"/>
      <c r="C20" s="127"/>
      <c r="D20" s="490" t="s">
        <v>533</v>
      </c>
      <c r="E20" s="264">
        <v>52.335100000000004</v>
      </c>
      <c r="F20" s="30"/>
      <c r="G20" s="57"/>
      <c r="H20" s="57"/>
      <c r="I20" s="41"/>
      <c r="J20" s="41"/>
    </row>
    <row r="21" spans="1:10" ht="28.15" customHeight="1" x14ac:dyDescent="0.35">
      <c r="A21" s="30" t="s">
        <v>1722</v>
      </c>
      <c r="B21" s="164"/>
      <c r="C21" s="127"/>
      <c r="D21" s="489" t="s">
        <v>50</v>
      </c>
      <c r="E21" s="266">
        <v>112.7718</v>
      </c>
      <c r="F21" s="30"/>
      <c r="G21" s="57"/>
      <c r="H21" s="57"/>
      <c r="I21" s="41"/>
      <c r="J21" s="41"/>
    </row>
    <row r="22" spans="1:10" ht="27.6" customHeight="1" x14ac:dyDescent="0.35">
      <c r="A22" s="30" t="s">
        <v>534</v>
      </c>
      <c r="B22" s="164"/>
      <c r="C22" s="127"/>
      <c r="D22" s="490" t="s">
        <v>535</v>
      </c>
      <c r="E22" s="264">
        <v>39.016999999999996</v>
      </c>
      <c r="F22" s="30"/>
      <c r="G22" s="57"/>
      <c r="H22" s="57"/>
      <c r="I22" s="41"/>
      <c r="J22" s="41"/>
    </row>
    <row r="23" spans="1:10" ht="28.15" customHeight="1" x14ac:dyDescent="0.35">
      <c r="A23" s="267" t="s">
        <v>536</v>
      </c>
      <c r="B23" s="164"/>
      <c r="C23" s="127"/>
      <c r="D23" s="490" t="s">
        <v>537</v>
      </c>
      <c r="E23" s="264">
        <v>51.524000000000001</v>
      </c>
      <c r="F23" s="30"/>
      <c r="G23" s="57"/>
      <c r="H23" s="57"/>
      <c r="I23" s="41"/>
      <c r="J23" s="41"/>
    </row>
    <row r="24" spans="1:10" s="15" customFormat="1" ht="28.15" customHeight="1" x14ac:dyDescent="0.35">
      <c r="A24" s="268" t="s">
        <v>538</v>
      </c>
      <c r="B24" s="269">
        <v>69.747</v>
      </c>
      <c r="C24" s="123" t="s">
        <v>0</v>
      </c>
      <c r="D24" s="490" t="s">
        <v>539</v>
      </c>
      <c r="E24" s="264">
        <v>22.230799999999999</v>
      </c>
      <c r="F24" s="30"/>
      <c r="G24" s="57"/>
      <c r="H24" s="57"/>
      <c r="I24" s="41"/>
      <c r="J24" s="41"/>
    </row>
    <row r="25" spans="1:10" ht="30.6" customHeight="1" x14ac:dyDescent="0.35">
      <c r="A25" s="30" t="s">
        <v>1715</v>
      </c>
      <c r="B25" s="164">
        <v>69.747</v>
      </c>
      <c r="C25" s="116" t="s">
        <v>0</v>
      </c>
      <c r="D25" s="489" t="s">
        <v>16</v>
      </c>
      <c r="E25" s="266">
        <v>9.1812000000000005</v>
      </c>
      <c r="F25" s="30"/>
      <c r="G25" s="57"/>
      <c r="H25" s="57"/>
      <c r="I25" s="41"/>
      <c r="J25" s="41"/>
    </row>
    <row r="26" spans="1:10" s="2" customFormat="1" ht="28.9" customHeight="1" x14ac:dyDescent="0.35">
      <c r="A26" s="30" t="s">
        <v>540</v>
      </c>
      <c r="B26" s="164"/>
      <c r="C26" s="116" t="s">
        <v>0</v>
      </c>
      <c r="D26" s="490" t="s">
        <v>458</v>
      </c>
      <c r="E26" s="264">
        <v>6</v>
      </c>
      <c r="F26" s="30"/>
      <c r="G26" s="57"/>
      <c r="H26" s="57"/>
      <c r="I26" s="41"/>
      <c r="J26" s="41"/>
    </row>
    <row r="27" spans="1:10" ht="28.9" customHeight="1" x14ac:dyDescent="0.35">
      <c r="A27" s="211" t="s">
        <v>1717</v>
      </c>
      <c r="B27" s="169">
        <v>69.747</v>
      </c>
      <c r="C27" s="116" t="s">
        <v>0</v>
      </c>
      <c r="D27" s="490" t="s">
        <v>460</v>
      </c>
      <c r="E27" s="264">
        <v>3.1812</v>
      </c>
      <c r="F27" s="30"/>
      <c r="G27" s="57"/>
      <c r="H27" s="57"/>
      <c r="I27" s="41"/>
      <c r="J27" s="41"/>
    </row>
    <row r="28" spans="1:10" s="2" customFormat="1" ht="22.9" customHeight="1" x14ac:dyDescent="0.35">
      <c r="A28" s="30" t="s">
        <v>541</v>
      </c>
      <c r="B28" s="169"/>
      <c r="C28" s="116" t="s">
        <v>0</v>
      </c>
      <c r="D28" s="106"/>
      <c r="E28" s="112"/>
      <c r="F28" s="30"/>
      <c r="G28" s="57"/>
      <c r="H28" s="57"/>
      <c r="I28" s="41"/>
      <c r="J28" s="41"/>
    </row>
    <row r="29" spans="1:10" ht="27.6" customHeight="1" x14ac:dyDescent="0.35">
      <c r="A29" s="30" t="s">
        <v>542</v>
      </c>
      <c r="B29" s="164"/>
      <c r="C29" s="116" t="s">
        <v>0</v>
      </c>
      <c r="D29" s="106"/>
      <c r="E29" s="112"/>
      <c r="F29" s="30"/>
      <c r="G29" s="57"/>
      <c r="H29" s="57"/>
      <c r="I29" s="41"/>
      <c r="J29" s="41"/>
    </row>
    <row r="30" spans="1:10" ht="27.6" customHeight="1" x14ac:dyDescent="0.35">
      <c r="A30" s="30" t="s">
        <v>1716</v>
      </c>
      <c r="B30" s="164">
        <v>69.747</v>
      </c>
      <c r="C30" s="123" t="s">
        <v>0</v>
      </c>
      <c r="D30" s="672"/>
      <c r="E30" s="163"/>
      <c r="F30" s="30"/>
      <c r="G30" s="57"/>
      <c r="H30" s="57"/>
      <c r="I30" s="41"/>
      <c r="J30" s="41"/>
    </row>
    <row r="31" spans="1:10" ht="27.6" customHeight="1" x14ac:dyDescent="0.35">
      <c r="A31" s="30" t="s">
        <v>543</v>
      </c>
      <c r="B31" s="164"/>
      <c r="C31" s="116" t="s">
        <v>0</v>
      </c>
      <c r="D31" s="106"/>
      <c r="E31" s="163"/>
      <c r="F31" s="30"/>
      <c r="G31" s="57"/>
      <c r="H31" s="57"/>
      <c r="I31" s="41"/>
      <c r="J31" s="41"/>
    </row>
    <row r="32" spans="1:10" ht="30" customHeight="1" x14ac:dyDescent="0.35">
      <c r="A32" s="268" t="s">
        <v>544</v>
      </c>
      <c r="B32" s="269">
        <v>23.793700000000001</v>
      </c>
      <c r="C32" s="116" t="s">
        <v>0</v>
      </c>
      <c r="D32" s="106"/>
      <c r="E32" s="163"/>
      <c r="F32" s="31"/>
      <c r="G32" s="57"/>
      <c r="H32" s="57"/>
      <c r="I32" s="39"/>
      <c r="J32" s="39"/>
    </row>
    <row r="33" spans="1:10" ht="28.9" customHeight="1" x14ac:dyDescent="0.35">
      <c r="A33" s="30" t="s">
        <v>1714</v>
      </c>
      <c r="B33" s="164">
        <v>23.793700000000001</v>
      </c>
      <c r="C33" s="116" t="s">
        <v>0</v>
      </c>
      <c r="D33" s="106"/>
      <c r="E33" s="163"/>
      <c r="F33" s="31"/>
      <c r="G33" s="57"/>
      <c r="H33" s="57"/>
      <c r="I33" s="41"/>
      <c r="J33" s="41"/>
    </row>
    <row r="34" spans="1:10" ht="28.9" customHeight="1" x14ac:dyDescent="0.35">
      <c r="A34" s="30" t="s">
        <v>545</v>
      </c>
      <c r="B34" s="164"/>
      <c r="C34" s="116" t="s">
        <v>0</v>
      </c>
      <c r="D34" s="105"/>
      <c r="E34" s="165"/>
      <c r="F34" s="63"/>
      <c r="G34" s="64"/>
      <c r="H34" s="62"/>
      <c r="I34" s="39"/>
      <c r="J34" s="39"/>
    </row>
    <row r="35" spans="1:10" ht="26.45" customHeight="1" x14ac:dyDescent="0.35">
      <c r="A35" s="30" t="s">
        <v>1713</v>
      </c>
      <c r="B35" s="169">
        <v>23.793700000000001</v>
      </c>
      <c r="C35" s="116" t="s">
        <v>0</v>
      </c>
      <c r="D35" s="106"/>
      <c r="E35" s="163"/>
      <c r="F35" s="30"/>
      <c r="G35" s="68"/>
      <c r="H35" s="66"/>
      <c r="I35" s="39"/>
      <c r="J35" s="39"/>
    </row>
    <row r="36" spans="1:10" ht="22.9" customHeight="1" x14ac:dyDescent="0.35">
      <c r="A36" s="30" t="s">
        <v>546</v>
      </c>
      <c r="B36" s="164"/>
      <c r="C36" s="123" t="s">
        <v>0</v>
      </c>
      <c r="D36" s="106"/>
      <c r="E36" s="163"/>
      <c r="F36" s="32"/>
      <c r="G36" s="68"/>
      <c r="H36" s="66"/>
      <c r="I36" s="39"/>
      <c r="J36" s="39"/>
    </row>
    <row r="37" spans="1:10" ht="28.9" customHeight="1" x14ac:dyDescent="0.35">
      <c r="A37" s="122" t="s">
        <v>547</v>
      </c>
      <c r="B37" s="164"/>
      <c r="C37" s="116" t="s">
        <v>0</v>
      </c>
      <c r="D37" s="106"/>
      <c r="E37" s="163"/>
      <c r="F37" s="30"/>
      <c r="G37" s="68"/>
      <c r="H37" s="66"/>
      <c r="I37" s="39"/>
      <c r="J37" s="39"/>
    </row>
    <row r="38" spans="1:10" ht="28.9" customHeight="1" x14ac:dyDescent="0.35">
      <c r="A38" s="211" t="s">
        <v>548</v>
      </c>
      <c r="B38" s="221"/>
      <c r="C38" s="116" t="s">
        <v>0</v>
      </c>
      <c r="D38" s="106"/>
      <c r="E38" s="163"/>
      <c r="F38" s="32"/>
      <c r="G38" s="68"/>
      <c r="H38" s="66"/>
      <c r="I38" s="39"/>
      <c r="J38" s="39"/>
    </row>
    <row r="39" spans="1:10" ht="29.45" customHeight="1" x14ac:dyDescent="0.35">
      <c r="A39" s="30" t="s">
        <v>1712</v>
      </c>
      <c r="B39" s="169">
        <v>23.793700000000001</v>
      </c>
      <c r="C39" s="116" t="s">
        <v>0</v>
      </c>
      <c r="D39" s="106"/>
      <c r="E39" s="163"/>
      <c r="F39" s="30"/>
      <c r="G39" s="68"/>
      <c r="H39" s="66"/>
      <c r="I39" s="41"/>
      <c r="J39" s="41"/>
    </row>
    <row r="40" spans="1:10" ht="25.15" customHeight="1" x14ac:dyDescent="0.35">
      <c r="A40" s="30" t="s">
        <v>549</v>
      </c>
      <c r="B40" s="164"/>
      <c r="C40" s="116" t="s">
        <v>0</v>
      </c>
      <c r="D40" s="105"/>
      <c r="E40" s="165"/>
      <c r="F40" s="32"/>
      <c r="G40" s="64"/>
      <c r="H40" s="62"/>
      <c r="I40" s="39"/>
      <c r="J40" s="39"/>
    </row>
    <row r="41" spans="1:10" ht="28.9" customHeight="1" x14ac:dyDescent="0.35">
      <c r="A41" s="268" t="s">
        <v>550</v>
      </c>
      <c r="B41" s="269">
        <v>146.91919999999999</v>
      </c>
      <c r="C41" s="116" t="s">
        <v>0</v>
      </c>
      <c r="D41" s="106"/>
      <c r="E41" s="163"/>
      <c r="F41" s="30"/>
      <c r="G41" s="68"/>
      <c r="H41" s="66"/>
      <c r="I41" s="41"/>
      <c r="J41" s="41"/>
    </row>
    <row r="42" spans="1:10" ht="23.25" x14ac:dyDescent="0.35">
      <c r="A42" s="30" t="s">
        <v>1711</v>
      </c>
      <c r="B42" s="164">
        <v>146.91919999999999</v>
      </c>
      <c r="C42" s="4"/>
      <c r="D42" s="106"/>
      <c r="E42" s="163"/>
      <c r="F42" s="30"/>
      <c r="G42" s="68"/>
      <c r="H42" s="66"/>
      <c r="I42" s="39"/>
      <c r="J42" s="39"/>
    </row>
    <row r="43" spans="1:10" ht="26.25" x14ac:dyDescent="0.35">
      <c r="A43" s="30" t="s">
        <v>551</v>
      </c>
      <c r="B43" s="164"/>
      <c r="C43" s="4"/>
      <c r="D43" s="171"/>
      <c r="E43" s="170"/>
      <c r="F43" s="30"/>
      <c r="G43" s="68"/>
      <c r="H43" s="66"/>
      <c r="I43" s="39"/>
      <c r="J43" s="39"/>
    </row>
    <row r="44" spans="1:10" ht="26.25" x14ac:dyDescent="0.35">
      <c r="A44" s="30" t="s">
        <v>1708</v>
      </c>
      <c r="B44" s="169">
        <v>146.91919999999999</v>
      </c>
      <c r="C44" s="4"/>
      <c r="D44" s="171"/>
      <c r="E44" s="170"/>
      <c r="F44" s="30"/>
      <c r="G44" s="68"/>
      <c r="H44" s="66"/>
      <c r="I44" s="41"/>
      <c r="J44" s="41"/>
    </row>
    <row r="45" spans="1:10" ht="29.45" customHeight="1" x14ac:dyDescent="0.35">
      <c r="A45" s="30" t="s">
        <v>552</v>
      </c>
      <c r="B45" s="164"/>
      <c r="C45" s="4"/>
      <c r="D45" s="270"/>
      <c r="E45" s="271"/>
      <c r="F45" s="30"/>
      <c r="G45" s="68"/>
      <c r="H45" s="66"/>
      <c r="I45" s="39"/>
      <c r="J45" s="39"/>
    </row>
    <row r="46" spans="1:10" ht="26.25" x14ac:dyDescent="0.35">
      <c r="A46" s="30" t="s">
        <v>553</v>
      </c>
      <c r="B46" s="164"/>
      <c r="C46" s="4"/>
      <c r="D46" s="171"/>
      <c r="E46" s="170"/>
      <c r="F46" s="32"/>
      <c r="G46" s="64"/>
      <c r="H46" s="62"/>
      <c r="I46" s="39"/>
      <c r="J46" s="39"/>
    </row>
    <row r="47" spans="1:10" ht="26.25" x14ac:dyDescent="0.35">
      <c r="A47" s="30" t="s">
        <v>1709</v>
      </c>
      <c r="B47" s="164">
        <v>146.91919999999999</v>
      </c>
      <c r="C47" s="4"/>
      <c r="D47" s="171"/>
      <c r="E47" s="170"/>
      <c r="F47" s="30"/>
      <c r="G47" s="68"/>
      <c r="H47" s="66"/>
      <c r="I47" s="39"/>
      <c r="J47" s="39"/>
    </row>
    <row r="48" spans="1:10" ht="25.15" customHeight="1" x14ac:dyDescent="0.35">
      <c r="A48" s="30" t="s">
        <v>554</v>
      </c>
      <c r="B48" s="164"/>
      <c r="C48" s="4"/>
      <c r="D48" s="171"/>
      <c r="E48" s="170"/>
      <c r="F48" s="30"/>
      <c r="G48" s="68"/>
      <c r="H48" s="66"/>
      <c r="I48" s="39"/>
      <c r="J48" s="39"/>
    </row>
    <row r="49" spans="1:11" ht="24" customHeight="1" x14ac:dyDescent="0.35">
      <c r="A49" s="30" t="s">
        <v>555</v>
      </c>
      <c r="B49" s="164"/>
      <c r="C49" s="4"/>
      <c r="D49" s="171"/>
      <c r="E49" s="170"/>
      <c r="F49" s="30"/>
      <c r="G49" s="68"/>
      <c r="H49" s="66"/>
      <c r="I49" s="41"/>
      <c r="J49" s="41"/>
    </row>
    <row r="50" spans="1:11" s="3" customFormat="1" ht="23.25" x14ac:dyDescent="0.35">
      <c r="A50" s="272" t="s">
        <v>556</v>
      </c>
      <c r="B50" s="273">
        <v>31.578499999999998</v>
      </c>
      <c r="C50" s="154"/>
      <c r="D50" s="111"/>
      <c r="E50" s="187"/>
      <c r="F50" s="30"/>
      <c r="G50" s="68"/>
      <c r="H50" s="66"/>
      <c r="I50" s="39"/>
      <c r="J50" s="39"/>
    </row>
    <row r="51" spans="1:11" ht="23.25" x14ac:dyDescent="0.35">
      <c r="A51" s="233" t="s">
        <v>1710</v>
      </c>
      <c r="B51" s="230">
        <v>31.578499999999998</v>
      </c>
      <c r="C51" s="4"/>
      <c r="D51" s="111"/>
      <c r="E51" s="187"/>
      <c r="F51" s="30"/>
      <c r="G51" s="68"/>
      <c r="H51" s="66"/>
      <c r="I51" s="39"/>
      <c r="J51" s="39"/>
    </row>
    <row r="52" spans="1:11" ht="23.25" x14ac:dyDescent="0.35">
      <c r="A52" s="233" t="s">
        <v>557</v>
      </c>
      <c r="B52" s="230"/>
      <c r="C52" s="4"/>
      <c r="D52" s="111"/>
      <c r="E52" s="187"/>
      <c r="F52" s="78"/>
      <c r="G52" s="78"/>
      <c r="H52" s="78"/>
      <c r="I52" s="41"/>
      <c r="J52" s="41"/>
    </row>
    <row r="53" spans="1:11" ht="23.25" x14ac:dyDescent="0.35">
      <c r="A53" s="233" t="s">
        <v>558</v>
      </c>
      <c r="B53" s="230"/>
      <c r="C53" s="4"/>
      <c r="D53" s="111"/>
      <c r="E53" s="187"/>
      <c r="F53" s="78"/>
      <c r="G53" s="78"/>
      <c r="H53" s="78"/>
      <c r="I53" s="39"/>
      <c r="J53" s="39"/>
    </row>
    <row r="54" spans="1:11" ht="23.25" x14ac:dyDescent="0.35">
      <c r="A54" s="233" t="s">
        <v>1707</v>
      </c>
      <c r="B54" s="232">
        <v>31.578499999999998</v>
      </c>
      <c r="C54" s="4"/>
      <c r="D54" s="111"/>
      <c r="E54" s="187"/>
      <c r="F54" s="78"/>
      <c r="G54" s="78"/>
      <c r="H54" s="78"/>
      <c r="I54" s="39"/>
      <c r="J54" s="39"/>
    </row>
    <row r="55" spans="1:11" ht="23.25" x14ac:dyDescent="0.35">
      <c r="A55" s="233" t="s">
        <v>559</v>
      </c>
      <c r="B55" s="230"/>
      <c r="C55" s="4"/>
      <c r="D55" s="111"/>
      <c r="E55" s="187"/>
      <c r="F55" s="78"/>
      <c r="G55" s="78"/>
      <c r="H55" s="78"/>
      <c r="I55" s="39"/>
      <c r="J55" s="39"/>
    </row>
    <row r="56" spans="1:11" ht="23.25" x14ac:dyDescent="0.35">
      <c r="A56" s="233" t="s">
        <v>558</v>
      </c>
      <c r="B56" s="230"/>
      <c r="C56" s="4"/>
      <c r="D56" s="111"/>
      <c r="E56" s="187"/>
      <c r="F56" s="78"/>
      <c r="G56" s="78"/>
      <c r="H56" s="78"/>
      <c r="I56" s="39"/>
      <c r="J56" s="39"/>
    </row>
    <row r="57" spans="1:11" ht="23.25" x14ac:dyDescent="0.35">
      <c r="A57" s="214" t="s">
        <v>1706</v>
      </c>
      <c r="B57" s="230">
        <v>31.578499999999998</v>
      </c>
      <c r="C57" s="4"/>
      <c r="D57" s="111"/>
      <c r="E57" s="187"/>
      <c r="F57" s="79"/>
      <c r="G57" s="78"/>
      <c r="H57" s="79"/>
      <c r="I57" s="39"/>
      <c r="J57" s="39"/>
    </row>
    <row r="58" spans="1:11" ht="23.25" x14ac:dyDescent="0.35">
      <c r="A58" s="214" t="s">
        <v>560</v>
      </c>
      <c r="B58" s="230"/>
      <c r="C58" s="4"/>
      <c r="D58" s="111"/>
      <c r="E58" s="187"/>
      <c r="F58" s="78"/>
      <c r="G58" s="78"/>
      <c r="H58" s="78"/>
      <c r="I58" s="39"/>
      <c r="J58" s="39"/>
    </row>
    <row r="59" spans="1:11" ht="23.25" x14ac:dyDescent="0.35">
      <c r="A59" s="214" t="s">
        <v>561</v>
      </c>
      <c r="B59" s="230"/>
      <c r="C59" s="4"/>
      <c r="D59" s="111"/>
      <c r="E59" s="187"/>
      <c r="F59" s="78"/>
      <c r="G59" s="78"/>
      <c r="H59" s="78"/>
      <c r="I59" s="39"/>
      <c r="J59" s="39"/>
    </row>
    <row r="60" spans="1:11" x14ac:dyDescent="0.35">
      <c r="A60" s="115"/>
      <c r="B60" s="114"/>
      <c r="C60" s="22"/>
      <c r="D60" s="110"/>
      <c r="E60" s="113"/>
      <c r="F60" s="92"/>
      <c r="G60" s="92"/>
      <c r="H60" s="92"/>
      <c r="I60" s="90"/>
      <c r="J60" s="90"/>
    </row>
    <row r="61" spans="1:11" x14ac:dyDescent="0.35">
      <c r="E61" s="207"/>
      <c r="F61" s="460"/>
      <c r="G61" s="460"/>
      <c r="H61" s="460"/>
      <c r="I61" s="462"/>
      <c r="J61" s="462"/>
      <c r="K61" s="16"/>
    </row>
    <row r="62" spans="1:11" x14ac:dyDescent="0.35">
      <c r="E62" s="207"/>
      <c r="F62" s="460"/>
      <c r="G62" s="460"/>
      <c r="H62" s="460"/>
      <c r="I62" s="462"/>
      <c r="J62" s="462"/>
      <c r="K62" s="16"/>
    </row>
    <row r="63" spans="1:11" x14ac:dyDescent="0.35">
      <c r="E63" s="207"/>
      <c r="F63" s="460"/>
      <c r="G63" s="460"/>
      <c r="H63" s="460"/>
      <c r="I63" s="462"/>
      <c r="J63" s="462"/>
      <c r="K63" s="16"/>
    </row>
    <row r="64" spans="1:11" x14ac:dyDescent="0.35">
      <c r="E64" s="207"/>
      <c r="F64" s="460"/>
      <c r="G64" s="460"/>
      <c r="H64" s="460"/>
      <c r="I64" s="462"/>
      <c r="J64" s="462"/>
      <c r="K64" s="16"/>
    </row>
    <row r="65" spans="5:11" x14ac:dyDescent="0.35">
      <c r="E65" s="207"/>
      <c r="F65" s="460"/>
      <c r="G65" s="460"/>
      <c r="H65" s="460"/>
      <c r="I65" s="462"/>
      <c r="J65" s="462"/>
      <c r="K65" s="16"/>
    </row>
    <row r="66" spans="5:11" x14ac:dyDescent="0.35">
      <c r="E66" s="207"/>
      <c r="F66" s="460"/>
      <c r="G66" s="460"/>
      <c r="H66" s="460"/>
      <c r="I66" s="462"/>
      <c r="J66" s="462"/>
      <c r="K66" s="16"/>
    </row>
    <row r="67" spans="5:11" x14ac:dyDescent="0.35">
      <c r="E67" s="207"/>
      <c r="F67" s="460"/>
      <c r="G67" s="460"/>
      <c r="H67" s="460"/>
      <c r="I67" s="462"/>
      <c r="J67" s="462"/>
      <c r="K67" s="16"/>
    </row>
    <row r="68" spans="5:11" x14ac:dyDescent="0.35">
      <c r="E68" s="207"/>
      <c r="F68" s="460"/>
      <c r="G68" s="460"/>
      <c r="H68" s="460"/>
      <c r="I68" s="462"/>
      <c r="J68" s="462"/>
      <c r="K68" s="16"/>
    </row>
    <row r="69" spans="5:11" x14ac:dyDescent="0.35">
      <c r="E69" s="207"/>
      <c r="F69" s="460"/>
      <c r="G69" s="460"/>
      <c r="H69" s="460"/>
      <c r="I69" s="462"/>
      <c r="J69" s="462"/>
      <c r="K69" s="16"/>
    </row>
    <row r="70" spans="5:11" x14ac:dyDescent="0.35">
      <c r="E70" s="207"/>
      <c r="F70" s="460"/>
      <c r="G70" s="460"/>
      <c r="H70" s="460"/>
      <c r="I70" s="462"/>
      <c r="J70" s="462"/>
      <c r="K70" s="16"/>
    </row>
    <row r="71" spans="5:11" x14ac:dyDescent="0.35">
      <c r="E71" s="207"/>
      <c r="F71" s="460"/>
      <c r="G71" s="460"/>
      <c r="H71" s="460"/>
      <c r="I71" s="462"/>
      <c r="J71" s="462"/>
      <c r="K71" s="16"/>
    </row>
    <row r="72" spans="5:11" x14ac:dyDescent="0.35">
      <c r="E72" s="207"/>
      <c r="F72" s="460"/>
      <c r="G72" s="460"/>
      <c r="H72" s="460"/>
      <c r="I72" s="462"/>
      <c r="J72" s="462"/>
      <c r="K72" s="16"/>
    </row>
    <row r="73" spans="5:11" x14ac:dyDescent="0.35">
      <c r="E73" s="207"/>
      <c r="F73" s="460"/>
      <c r="G73" s="460"/>
      <c r="H73" s="460"/>
      <c r="I73" s="462"/>
      <c r="J73" s="462"/>
      <c r="K73" s="16"/>
    </row>
    <row r="74" spans="5:11" x14ac:dyDescent="0.35">
      <c r="E74" s="207"/>
      <c r="F74" s="460"/>
      <c r="G74" s="460"/>
      <c r="H74" s="460"/>
      <c r="I74" s="462"/>
      <c r="J74" s="462"/>
      <c r="K74" s="16"/>
    </row>
    <row r="75" spans="5:11" x14ac:dyDescent="0.35">
      <c r="E75" s="207"/>
      <c r="F75" s="460"/>
      <c r="G75" s="460"/>
      <c r="H75" s="460"/>
      <c r="I75" s="462"/>
      <c r="J75" s="462"/>
      <c r="K75" s="16"/>
    </row>
    <row r="76" spans="5:11" x14ac:dyDescent="0.35">
      <c r="E76" s="207"/>
      <c r="F76" s="460"/>
      <c r="G76" s="460"/>
      <c r="H76" s="460"/>
      <c r="I76" s="462"/>
      <c r="J76" s="462"/>
      <c r="K76" s="16"/>
    </row>
    <row r="77" spans="5:11" x14ac:dyDescent="0.35">
      <c r="E77" s="207"/>
      <c r="F77" s="460"/>
      <c r="G77" s="460"/>
      <c r="H77" s="460"/>
      <c r="I77" s="462"/>
      <c r="J77" s="462"/>
      <c r="K77" s="16"/>
    </row>
    <row r="78" spans="5:11" x14ac:dyDescent="0.35">
      <c r="E78" s="207"/>
      <c r="F78" s="460"/>
      <c r="G78" s="460"/>
      <c r="H78" s="460"/>
      <c r="I78" s="462"/>
      <c r="J78" s="462"/>
      <c r="K78" s="16"/>
    </row>
    <row r="79" spans="5:11" x14ac:dyDescent="0.35">
      <c r="E79" s="207"/>
      <c r="F79" s="460"/>
      <c r="G79" s="460"/>
      <c r="H79" s="460"/>
      <c r="I79" s="462"/>
      <c r="J79" s="462"/>
      <c r="K79" s="16"/>
    </row>
    <row r="80" spans="5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16"/>
      <c r="G138" s="16"/>
      <c r="H138" s="16"/>
      <c r="I138" s="206"/>
      <c r="J138" s="206"/>
      <c r="K138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7" fitToHeight="0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view="pageBreakPreview" zoomScale="60" zoomScaleNormal="70" workbookViewId="0">
      <selection activeCell="F1" sqref="F1:J1048576"/>
    </sheetView>
  </sheetViews>
  <sheetFormatPr defaultRowHeight="21" x14ac:dyDescent="0.35"/>
  <cols>
    <col min="1" max="1" width="59.5" style="109" customWidth="1"/>
    <col min="2" max="2" width="16.875" style="108" customWidth="1"/>
    <col min="3" max="3" width="5.375" style="1" hidden="1" customWidth="1"/>
    <col min="4" max="4" width="40.5" customWidth="1"/>
    <col min="5" max="5" width="16.625" style="107" customWidth="1"/>
    <col min="6" max="6" width="45.7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1056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1057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v>200198.1096</v>
      </c>
      <c r="C6" s="136"/>
      <c r="D6" s="138" t="s">
        <v>41</v>
      </c>
      <c r="E6" s="137">
        <f>E7+E8+E10+E12+E16</f>
        <v>200198.1096</v>
      </c>
      <c r="F6" s="33" t="s">
        <v>41</v>
      </c>
      <c r="G6" s="34"/>
      <c r="H6" s="46"/>
      <c r="I6" s="33" t="s">
        <v>41</v>
      </c>
      <c r="J6" s="33"/>
    </row>
    <row r="7" spans="1:10" ht="28.5" customHeight="1" x14ac:dyDescent="0.35">
      <c r="A7" s="734" t="s">
        <v>1791</v>
      </c>
      <c r="B7" s="132"/>
      <c r="C7" s="6"/>
      <c r="D7" s="679" t="s">
        <v>1058</v>
      </c>
      <c r="E7" s="387">
        <v>60000</v>
      </c>
      <c r="F7" s="29"/>
      <c r="G7" s="49"/>
      <c r="H7" s="49"/>
      <c r="I7" s="50"/>
      <c r="J7" s="50"/>
    </row>
    <row r="8" spans="1:10" ht="27.75" customHeight="1" x14ac:dyDescent="0.35">
      <c r="A8" s="388" t="s">
        <v>1059</v>
      </c>
      <c r="B8" s="127"/>
      <c r="C8" s="8"/>
      <c r="D8" s="680" t="s">
        <v>520</v>
      </c>
      <c r="E8" s="389">
        <v>51.616</v>
      </c>
      <c r="F8" s="38"/>
      <c r="G8" s="53"/>
      <c r="H8" s="53"/>
      <c r="I8" s="55"/>
      <c r="J8" s="55"/>
    </row>
    <row r="9" spans="1:10" ht="28.15" customHeight="1" x14ac:dyDescent="0.35">
      <c r="A9" s="388" t="s">
        <v>1060</v>
      </c>
      <c r="B9" s="127"/>
      <c r="C9" s="8"/>
      <c r="D9" s="681" t="s">
        <v>1061</v>
      </c>
      <c r="E9" s="390">
        <v>51.616</v>
      </c>
      <c r="F9" s="30"/>
      <c r="G9" s="57"/>
      <c r="H9" s="57"/>
      <c r="I9" s="41"/>
      <c r="J9" s="41"/>
    </row>
    <row r="10" spans="1:10" ht="28.15" customHeight="1" x14ac:dyDescent="0.35">
      <c r="A10" s="388" t="s">
        <v>1062</v>
      </c>
      <c r="B10" s="127"/>
      <c r="C10" s="8"/>
      <c r="D10" s="680" t="s">
        <v>23</v>
      </c>
      <c r="E10" s="389">
        <v>14342.888499999999</v>
      </c>
      <c r="F10" s="30"/>
      <c r="G10" s="57"/>
      <c r="H10" s="57"/>
      <c r="I10" s="41"/>
      <c r="J10" s="41"/>
    </row>
    <row r="11" spans="1:10" ht="28.15" customHeight="1" x14ac:dyDescent="0.35">
      <c r="A11" s="388" t="s">
        <v>1063</v>
      </c>
      <c r="B11" s="127"/>
      <c r="C11" s="8"/>
      <c r="D11" s="681" t="s">
        <v>1064</v>
      </c>
      <c r="E11" s="390">
        <v>14342.888499999999</v>
      </c>
      <c r="F11" s="30"/>
      <c r="G11" s="57"/>
      <c r="H11" s="57"/>
      <c r="I11" s="41"/>
      <c r="J11" s="41"/>
    </row>
    <row r="12" spans="1:10" ht="28.15" customHeight="1" x14ac:dyDescent="0.35">
      <c r="A12" s="391" t="s">
        <v>1792</v>
      </c>
      <c r="B12" s="315">
        <v>200198.1096</v>
      </c>
      <c r="C12" s="8"/>
      <c r="D12" s="680" t="s">
        <v>31</v>
      </c>
      <c r="E12" s="389">
        <f>SUM(E13:E15)</f>
        <v>1507.1311000000001</v>
      </c>
      <c r="F12" s="30"/>
      <c r="G12" s="57"/>
      <c r="H12" s="57"/>
      <c r="I12" s="41"/>
      <c r="J12" s="41"/>
    </row>
    <row r="13" spans="1:10" ht="28.15" customHeight="1" x14ac:dyDescent="0.35">
      <c r="A13" s="77" t="s">
        <v>1065</v>
      </c>
      <c r="B13" s="316"/>
      <c r="C13" s="8"/>
      <c r="D13" s="681" t="s">
        <v>32</v>
      </c>
      <c r="E13" s="390">
        <v>1331.3665000000001</v>
      </c>
      <c r="F13" s="30"/>
      <c r="G13" s="57"/>
      <c r="H13" s="57"/>
      <c r="I13" s="41"/>
      <c r="J13" s="41"/>
    </row>
    <row r="14" spans="1:10" ht="28.15" customHeight="1" x14ac:dyDescent="0.35">
      <c r="A14" s="77" t="s">
        <v>1066</v>
      </c>
      <c r="B14" s="316"/>
      <c r="C14" s="8"/>
      <c r="D14" s="681" t="s">
        <v>1067</v>
      </c>
      <c r="E14" s="390">
        <v>157.2646</v>
      </c>
      <c r="F14" s="30"/>
      <c r="G14" s="57"/>
      <c r="H14" s="57"/>
      <c r="I14" s="41"/>
      <c r="J14" s="41"/>
    </row>
    <row r="15" spans="1:10" ht="28.15" customHeight="1" x14ac:dyDescent="0.35">
      <c r="A15" s="392" t="s">
        <v>1068</v>
      </c>
      <c r="B15" s="318">
        <v>200198.1096</v>
      </c>
      <c r="C15" s="8"/>
      <c r="D15" s="681" t="s">
        <v>1069</v>
      </c>
      <c r="E15" s="390">
        <v>18.5</v>
      </c>
      <c r="F15" s="30"/>
      <c r="G15" s="57"/>
      <c r="H15" s="57"/>
      <c r="I15" s="41"/>
      <c r="J15" s="41"/>
    </row>
    <row r="16" spans="1:10" ht="23.25" x14ac:dyDescent="0.35">
      <c r="A16" s="392" t="s">
        <v>1070</v>
      </c>
      <c r="B16" s="323"/>
      <c r="C16" s="8"/>
      <c r="D16" s="680" t="s">
        <v>65</v>
      </c>
      <c r="E16" s="389">
        <v>124296.474</v>
      </c>
      <c r="F16" s="30"/>
      <c r="G16" s="57"/>
      <c r="H16" s="57"/>
      <c r="I16" s="41"/>
      <c r="J16" s="41"/>
    </row>
    <row r="17" spans="1:10" ht="28.15" customHeight="1" x14ac:dyDescent="0.35">
      <c r="A17" s="393" t="s">
        <v>1071</v>
      </c>
      <c r="B17" s="319">
        <v>199958.978</v>
      </c>
      <c r="C17" s="8"/>
      <c r="D17" s="681" t="s">
        <v>1072</v>
      </c>
      <c r="E17" s="390">
        <v>123465.7804</v>
      </c>
      <c r="F17" s="30"/>
      <c r="G17" s="57"/>
      <c r="H17" s="57"/>
      <c r="I17" s="41"/>
      <c r="J17" s="41"/>
    </row>
    <row r="18" spans="1:10" ht="28.15" customHeight="1" x14ac:dyDescent="0.35">
      <c r="A18" s="77" t="s">
        <v>1073</v>
      </c>
      <c r="B18" s="316"/>
      <c r="C18" s="8"/>
      <c r="D18" s="681" t="s">
        <v>1074</v>
      </c>
      <c r="E18" s="390">
        <v>830.69359999999995</v>
      </c>
      <c r="F18" s="30"/>
      <c r="G18" s="57"/>
      <c r="H18" s="57"/>
      <c r="I18" s="41"/>
      <c r="J18" s="41"/>
    </row>
    <row r="19" spans="1:10" ht="28.15" customHeight="1" x14ac:dyDescent="0.35">
      <c r="A19" s="77" t="s">
        <v>1075</v>
      </c>
      <c r="B19" s="318">
        <v>199958.978</v>
      </c>
      <c r="C19" s="127"/>
      <c r="D19" s="681"/>
      <c r="E19" s="390"/>
      <c r="F19" s="30"/>
      <c r="G19" s="57"/>
      <c r="H19" s="57"/>
      <c r="I19" s="41"/>
      <c r="J19" s="41"/>
    </row>
    <row r="20" spans="1:10" ht="28.15" customHeight="1" x14ac:dyDescent="0.35">
      <c r="A20" s="77" t="s">
        <v>1076</v>
      </c>
      <c r="B20" s="323"/>
      <c r="C20" s="127"/>
      <c r="D20" s="682"/>
      <c r="E20" s="165"/>
      <c r="F20" s="30"/>
      <c r="G20" s="57"/>
      <c r="H20" s="57"/>
      <c r="I20" s="41"/>
      <c r="J20" s="41"/>
    </row>
    <row r="21" spans="1:10" ht="28.15" customHeight="1" x14ac:dyDescent="0.35">
      <c r="A21" s="394" t="s">
        <v>1077</v>
      </c>
      <c r="B21" s="319">
        <v>239.13159999999999</v>
      </c>
      <c r="C21" s="127"/>
      <c r="D21" s="672"/>
      <c r="E21" s="163"/>
      <c r="F21" s="30"/>
      <c r="G21" s="57"/>
      <c r="H21" s="57"/>
      <c r="I21" s="41"/>
      <c r="J21" s="41"/>
    </row>
    <row r="22" spans="1:10" ht="27.6" customHeight="1" x14ac:dyDescent="0.35">
      <c r="A22" s="395" t="s">
        <v>1078</v>
      </c>
      <c r="B22" s="326"/>
      <c r="C22" s="127"/>
      <c r="D22" s="106"/>
      <c r="E22" s="163"/>
      <c r="F22" s="30"/>
      <c r="G22" s="57"/>
      <c r="H22" s="57"/>
      <c r="I22" s="41"/>
      <c r="J22" s="41"/>
    </row>
    <row r="23" spans="1:10" ht="28.15" customHeight="1" x14ac:dyDescent="0.35">
      <c r="A23" s="395" t="s">
        <v>1079</v>
      </c>
      <c r="B23" s="325">
        <v>36.106499999999997</v>
      </c>
      <c r="C23" s="127"/>
      <c r="D23" s="106"/>
      <c r="E23" s="163"/>
      <c r="F23" s="30"/>
      <c r="G23" s="57"/>
      <c r="H23" s="57"/>
      <c r="I23" s="41"/>
      <c r="J23" s="41"/>
    </row>
    <row r="24" spans="1:10" s="15" customFormat="1" ht="28.15" customHeight="1" x14ac:dyDescent="0.35">
      <c r="A24" s="395" t="s">
        <v>1080</v>
      </c>
      <c r="B24" s="322"/>
      <c r="C24" s="123" t="s">
        <v>0</v>
      </c>
      <c r="D24" s="106"/>
      <c r="E24" s="163"/>
      <c r="F24" s="30"/>
      <c r="G24" s="57"/>
      <c r="H24" s="57"/>
      <c r="I24" s="41"/>
      <c r="J24" s="41"/>
    </row>
    <row r="25" spans="1:10" ht="30.6" customHeight="1" x14ac:dyDescent="0.35">
      <c r="A25" s="395" t="s">
        <v>1081</v>
      </c>
      <c r="B25" s="325"/>
      <c r="C25" s="116" t="s">
        <v>0</v>
      </c>
      <c r="D25" s="106"/>
      <c r="E25" s="163"/>
      <c r="F25" s="30"/>
      <c r="G25" s="57"/>
      <c r="H25" s="57"/>
      <c r="I25" s="41"/>
      <c r="J25" s="41"/>
    </row>
    <row r="26" spans="1:10" s="2" customFormat="1" ht="28.9" customHeight="1" x14ac:dyDescent="0.35">
      <c r="A26" s="77" t="s">
        <v>1082</v>
      </c>
      <c r="B26" s="318">
        <v>203.02510000000001</v>
      </c>
      <c r="C26" s="116" t="s">
        <v>0</v>
      </c>
      <c r="D26" s="105"/>
      <c r="E26" s="165"/>
      <c r="F26" s="30"/>
      <c r="G26" s="57"/>
      <c r="H26" s="57"/>
      <c r="I26" s="41"/>
      <c r="J26" s="41"/>
    </row>
    <row r="27" spans="1:10" ht="28.9" customHeight="1" x14ac:dyDescent="0.35">
      <c r="A27" s="77" t="s">
        <v>1083</v>
      </c>
      <c r="B27" s="396"/>
      <c r="C27" s="116" t="s">
        <v>0</v>
      </c>
      <c r="D27" s="106"/>
      <c r="E27" s="163"/>
      <c r="F27" s="30"/>
      <c r="G27" s="57"/>
      <c r="H27" s="57"/>
      <c r="I27" s="41"/>
      <c r="J27" s="41"/>
    </row>
    <row r="28" spans="1:10" s="2" customFormat="1" ht="23.25" x14ac:dyDescent="0.35">
      <c r="A28" s="397" t="s">
        <v>1081</v>
      </c>
      <c r="B28" s="398"/>
      <c r="C28" s="222" t="s">
        <v>0</v>
      </c>
      <c r="D28" s="176"/>
      <c r="E28" s="188"/>
      <c r="F28" s="172"/>
      <c r="G28" s="463"/>
      <c r="H28" s="463"/>
      <c r="I28" s="464"/>
      <c r="J28" s="464"/>
    </row>
    <row r="29" spans="1:10" s="16" customFormat="1" ht="30" customHeight="1" x14ac:dyDescent="0.35">
      <c r="A29" s="192"/>
      <c r="B29" s="193"/>
      <c r="C29" s="194"/>
      <c r="D29" s="189"/>
      <c r="E29" s="191"/>
      <c r="F29" s="192"/>
      <c r="G29" s="450"/>
      <c r="H29" s="450"/>
      <c r="I29" s="451"/>
      <c r="J29" s="451"/>
    </row>
    <row r="30" spans="1:10" s="16" customFormat="1" ht="28.9" customHeight="1" x14ac:dyDescent="0.35">
      <c r="A30" s="192"/>
      <c r="B30" s="193"/>
      <c r="C30" s="194"/>
      <c r="D30" s="189"/>
      <c r="E30" s="191"/>
      <c r="F30" s="192"/>
      <c r="G30" s="450"/>
      <c r="H30" s="450"/>
      <c r="I30" s="451"/>
      <c r="J30" s="451"/>
    </row>
    <row r="31" spans="1:10" s="16" customFormat="1" ht="28.9" customHeight="1" x14ac:dyDescent="0.35">
      <c r="A31" s="192"/>
      <c r="B31" s="193"/>
      <c r="C31" s="194"/>
      <c r="D31" s="195"/>
      <c r="E31" s="196"/>
      <c r="F31" s="192"/>
      <c r="G31" s="450"/>
      <c r="H31" s="450"/>
      <c r="I31" s="451"/>
      <c r="J31" s="451"/>
    </row>
    <row r="32" spans="1:10" s="16" customFormat="1" ht="26.45" customHeight="1" x14ac:dyDescent="0.35">
      <c r="A32" s="192"/>
      <c r="B32" s="193"/>
      <c r="C32" s="194"/>
      <c r="D32" s="189"/>
      <c r="E32" s="191"/>
      <c r="F32" s="192"/>
      <c r="G32" s="450"/>
      <c r="H32" s="450"/>
      <c r="I32" s="451"/>
      <c r="J32" s="451"/>
    </row>
    <row r="33" spans="1:11" s="16" customFormat="1" ht="22.9" customHeight="1" x14ac:dyDescent="0.35">
      <c r="A33" s="192"/>
      <c r="B33" s="193"/>
      <c r="C33" s="190"/>
      <c r="D33" s="189"/>
      <c r="E33" s="191"/>
      <c r="F33" s="452"/>
      <c r="G33" s="450"/>
      <c r="H33" s="450"/>
      <c r="I33" s="453"/>
      <c r="J33" s="453"/>
    </row>
    <row r="34" spans="1:11" s="16" customFormat="1" ht="28.9" customHeight="1" x14ac:dyDescent="0.35">
      <c r="A34" s="201"/>
      <c r="B34" s="193"/>
      <c r="C34" s="194"/>
      <c r="D34" s="189"/>
      <c r="E34" s="191"/>
      <c r="F34" s="452"/>
      <c r="G34" s="450"/>
      <c r="H34" s="450"/>
      <c r="I34" s="451"/>
      <c r="J34" s="451"/>
    </row>
    <row r="35" spans="1:11" s="16" customFormat="1" ht="29.45" customHeight="1" x14ac:dyDescent="0.35">
      <c r="A35" s="192"/>
      <c r="B35" s="200"/>
      <c r="C35" s="194"/>
      <c r="D35" s="189"/>
      <c r="E35" s="191"/>
      <c r="F35" s="454"/>
      <c r="G35" s="455"/>
      <c r="H35" s="456"/>
      <c r="I35" s="453"/>
      <c r="J35" s="453"/>
    </row>
    <row r="36" spans="1:11" s="16" customFormat="1" ht="25.15" customHeight="1" x14ac:dyDescent="0.35">
      <c r="A36" s="192"/>
      <c r="B36" s="193"/>
      <c r="C36" s="194"/>
      <c r="D36" s="195"/>
      <c r="E36" s="196"/>
      <c r="F36" s="192"/>
      <c r="G36" s="457"/>
      <c r="H36" s="458"/>
      <c r="I36" s="453"/>
      <c r="J36" s="453"/>
    </row>
    <row r="37" spans="1:11" s="16" customFormat="1" ht="28.9" customHeight="1" x14ac:dyDescent="0.35">
      <c r="A37" s="192"/>
      <c r="B37" s="193"/>
      <c r="C37" s="194"/>
      <c r="D37" s="189"/>
      <c r="E37" s="191"/>
      <c r="F37" s="459"/>
      <c r="G37" s="457"/>
      <c r="H37" s="458"/>
      <c r="I37" s="453"/>
      <c r="J37" s="453"/>
    </row>
    <row r="38" spans="1:11" s="16" customFormat="1" ht="23.25" x14ac:dyDescent="0.35">
      <c r="A38" s="192"/>
      <c r="B38" s="193"/>
      <c r="D38" s="189"/>
      <c r="E38" s="191"/>
      <c r="F38" s="192"/>
      <c r="G38" s="457"/>
      <c r="H38" s="458"/>
      <c r="I38" s="453"/>
      <c r="J38" s="453"/>
    </row>
    <row r="39" spans="1:11" s="16" customFormat="1" ht="26.25" x14ac:dyDescent="0.35">
      <c r="A39" s="192"/>
      <c r="B39" s="193"/>
      <c r="D39" s="24"/>
      <c r="E39" s="202"/>
      <c r="F39" s="459"/>
      <c r="G39" s="457"/>
      <c r="H39" s="458"/>
      <c r="I39" s="453"/>
      <c r="J39" s="453"/>
    </row>
    <row r="40" spans="1:11" s="16" customFormat="1" ht="26.25" x14ac:dyDescent="0.35">
      <c r="A40" s="192"/>
      <c r="B40" s="193"/>
      <c r="D40" s="24"/>
      <c r="E40" s="202"/>
      <c r="F40" s="192"/>
      <c r="G40" s="457"/>
      <c r="H40" s="458"/>
      <c r="I40" s="451"/>
      <c r="J40" s="451"/>
    </row>
    <row r="41" spans="1:11" s="16" customFormat="1" ht="29.45" customHeight="1" x14ac:dyDescent="0.35">
      <c r="A41" s="192"/>
      <c r="B41" s="193"/>
      <c r="D41" s="25"/>
      <c r="E41" s="203"/>
      <c r="F41" s="459"/>
      <c r="G41" s="455"/>
      <c r="H41" s="456"/>
      <c r="I41" s="453"/>
      <c r="J41" s="453"/>
    </row>
    <row r="42" spans="1:11" s="16" customFormat="1" ht="26.25" x14ac:dyDescent="0.35">
      <c r="A42" s="192"/>
      <c r="B42" s="193"/>
      <c r="D42" s="24"/>
      <c r="E42" s="202"/>
      <c r="F42" s="192"/>
      <c r="G42" s="457"/>
      <c r="H42" s="458"/>
      <c r="I42" s="451"/>
      <c r="J42" s="451"/>
    </row>
    <row r="43" spans="1:11" s="16" customFormat="1" ht="26.25" x14ac:dyDescent="0.35">
      <c r="A43" s="192"/>
      <c r="B43" s="193"/>
      <c r="D43" s="24"/>
      <c r="E43" s="202"/>
      <c r="F43" s="192"/>
      <c r="G43" s="457"/>
      <c r="H43" s="458"/>
      <c r="I43" s="453"/>
      <c r="J43" s="453"/>
    </row>
    <row r="44" spans="1:11" s="16" customFormat="1" ht="25.15" customHeight="1" x14ac:dyDescent="0.35">
      <c r="A44" s="192"/>
      <c r="B44" s="193"/>
      <c r="D44" s="24"/>
      <c r="E44" s="202"/>
      <c r="F44" s="192"/>
      <c r="G44" s="457"/>
      <c r="H44" s="458"/>
      <c r="I44" s="453"/>
      <c r="J44" s="453"/>
    </row>
    <row r="45" spans="1:11" s="16" customFormat="1" ht="24" customHeight="1" x14ac:dyDescent="0.35">
      <c r="A45" s="192"/>
      <c r="B45" s="193"/>
      <c r="D45" s="24"/>
      <c r="E45" s="202"/>
      <c r="F45" s="192"/>
      <c r="G45" s="457"/>
      <c r="H45" s="458"/>
      <c r="I45" s="451"/>
      <c r="J45" s="451"/>
    </row>
    <row r="46" spans="1:11" s="3" customFormat="1" ht="23.25" x14ac:dyDescent="0.35">
      <c r="A46" s="109"/>
      <c r="B46" s="108"/>
      <c r="C46" s="399"/>
      <c r="D46"/>
      <c r="E46" s="207"/>
      <c r="F46" s="192"/>
      <c r="G46" s="457"/>
      <c r="H46" s="458"/>
      <c r="I46" s="453"/>
      <c r="J46" s="453"/>
      <c r="K46" s="26"/>
    </row>
    <row r="47" spans="1:11" ht="31.15" customHeight="1" x14ac:dyDescent="0.35">
      <c r="C47" s="4"/>
      <c r="E47" s="207"/>
      <c r="F47" s="459"/>
      <c r="G47" s="455"/>
      <c r="H47" s="456"/>
      <c r="I47" s="453"/>
      <c r="J47" s="453"/>
      <c r="K47" s="16"/>
    </row>
    <row r="48" spans="1:11" ht="23.25" x14ac:dyDescent="0.35">
      <c r="C48" s="22"/>
      <c r="E48" s="207"/>
      <c r="F48" s="192"/>
      <c r="G48" s="457"/>
      <c r="H48" s="458"/>
      <c r="I48" s="453"/>
      <c r="J48" s="453"/>
      <c r="K48" s="16"/>
    </row>
    <row r="49" spans="5:11" ht="23.25" x14ac:dyDescent="0.35">
      <c r="E49" s="207"/>
      <c r="F49" s="192"/>
      <c r="G49" s="457"/>
      <c r="H49" s="458"/>
      <c r="I49" s="453"/>
      <c r="J49" s="453"/>
      <c r="K49" s="16"/>
    </row>
    <row r="50" spans="5:11" ht="23.25" x14ac:dyDescent="0.35">
      <c r="E50" s="207"/>
      <c r="F50" s="192"/>
      <c r="G50" s="457"/>
      <c r="H50" s="458"/>
      <c r="I50" s="451"/>
      <c r="J50" s="451"/>
      <c r="K50" s="16"/>
    </row>
    <row r="51" spans="5:11" ht="23.25" x14ac:dyDescent="0.35">
      <c r="E51" s="207"/>
      <c r="F51" s="192"/>
      <c r="G51" s="457"/>
      <c r="H51" s="458"/>
      <c r="I51" s="453"/>
      <c r="J51" s="453"/>
      <c r="K51" s="16"/>
    </row>
    <row r="52" spans="5:11" ht="23.25" x14ac:dyDescent="0.35">
      <c r="E52" s="207"/>
      <c r="F52" s="192"/>
      <c r="G52" s="457"/>
      <c r="H52" s="458"/>
      <c r="I52" s="453"/>
      <c r="J52" s="453"/>
      <c r="K52" s="16"/>
    </row>
    <row r="53" spans="5:11" ht="23.25" x14ac:dyDescent="0.35">
      <c r="E53" s="207"/>
      <c r="F53" s="460"/>
      <c r="G53" s="460"/>
      <c r="H53" s="460"/>
      <c r="I53" s="451"/>
      <c r="J53" s="451"/>
      <c r="K53" s="16"/>
    </row>
    <row r="54" spans="5:11" ht="23.25" x14ac:dyDescent="0.35">
      <c r="E54" s="207"/>
      <c r="F54" s="460"/>
      <c r="G54" s="460"/>
      <c r="H54" s="460"/>
      <c r="I54" s="453"/>
      <c r="J54" s="453"/>
      <c r="K54" s="16"/>
    </row>
    <row r="55" spans="5:11" ht="23.25" x14ac:dyDescent="0.35">
      <c r="E55" s="207"/>
      <c r="F55" s="460"/>
      <c r="G55" s="460"/>
      <c r="H55" s="460"/>
      <c r="I55" s="453"/>
      <c r="J55" s="453"/>
      <c r="K55" s="16"/>
    </row>
    <row r="56" spans="5:11" ht="23.25" x14ac:dyDescent="0.35">
      <c r="E56" s="207"/>
      <c r="F56" s="460"/>
      <c r="G56" s="460"/>
      <c r="H56" s="460"/>
      <c r="I56" s="453"/>
      <c r="J56" s="453"/>
      <c r="K56" s="16"/>
    </row>
    <row r="57" spans="5:11" ht="23.25" x14ac:dyDescent="0.35">
      <c r="E57" s="207"/>
      <c r="F57" s="460"/>
      <c r="G57" s="460"/>
      <c r="H57" s="460"/>
      <c r="I57" s="453"/>
      <c r="J57" s="453"/>
      <c r="K57" s="16"/>
    </row>
    <row r="58" spans="5:11" ht="23.25" x14ac:dyDescent="0.35">
      <c r="E58" s="207"/>
      <c r="F58" s="461"/>
      <c r="G58" s="460"/>
      <c r="H58" s="461"/>
      <c r="I58" s="453"/>
      <c r="J58" s="453"/>
      <c r="K58" s="16"/>
    </row>
    <row r="59" spans="5:11" ht="23.25" x14ac:dyDescent="0.35">
      <c r="E59" s="207"/>
      <c r="F59" s="460"/>
      <c r="G59" s="460"/>
      <c r="H59" s="460"/>
      <c r="I59" s="453"/>
      <c r="J59" s="453"/>
      <c r="K59" s="16"/>
    </row>
    <row r="60" spans="5:11" ht="23.25" x14ac:dyDescent="0.35">
      <c r="E60" s="207"/>
      <c r="F60" s="460"/>
      <c r="G60" s="460"/>
      <c r="H60" s="460"/>
      <c r="I60" s="453"/>
      <c r="J60" s="453"/>
      <c r="K60" s="16"/>
    </row>
    <row r="61" spans="5:11" x14ac:dyDescent="0.35">
      <c r="E61" s="207"/>
      <c r="F61" s="460"/>
      <c r="G61" s="460"/>
      <c r="H61" s="460"/>
      <c r="I61" s="462"/>
      <c r="J61" s="462"/>
      <c r="K61" s="16"/>
    </row>
    <row r="62" spans="5:11" x14ac:dyDescent="0.35">
      <c r="E62" s="207"/>
      <c r="F62" s="460"/>
      <c r="G62" s="460"/>
      <c r="H62" s="460"/>
      <c r="I62" s="462"/>
      <c r="J62" s="462"/>
      <c r="K62" s="16"/>
    </row>
    <row r="63" spans="5:11" x14ac:dyDescent="0.35">
      <c r="E63" s="207"/>
      <c r="F63" s="460"/>
      <c r="G63" s="460"/>
      <c r="H63" s="460"/>
      <c r="I63" s="462"/>
      <c r="J63" s="462"/>
      <c r="K63" s="16"/>
    </row>
    <row r="64" spans="5:11" x14ac:dyDescent="0.35">
      <c r="E64" s="207"/>
      <c r="F64" s="460"/>
      <c r="G64" s="460"/>
      <c r="H64" s="460"/>
      <c r="I64" s="462"/>
      <c r="J64" s="462"/>
      <c r="K64" s="16"/>
    </row>
    <row r="65" spans="5:11" x14ac:dyDescent="0.35">
      <c r="E65" s="207"/>
      <c r="F65" s="460"/>
      <c r="G65" s="460"/>
      <c r="H65" s="460"/>
      <c r="I65" s="462"/>
      <c r="J65" s="462"/>
      <c r="K65" s="16"/>
    </row>
    <row r="66" spans="5:11" x14ac:dyDescent="0.35">
      <c r="E66" s="207"/>
      <c r="F66" s="460"/>
      <c r="G66" s="460"/>
      <c r="H66" s="460"/>
      <c r="I66" s="462"/>
      <c r="J66" s="462"/>
      <c r="K66" s="16"/>
    </row>
    <row r="67" spans="5:11" x14ac:dyDescent="0.35">
      <c r="E67" s="207"/>
      <c r="F67" s="460"/>
      <c r="G67" s="460"/>
      <c r="H67" s="460"/>
      <c r="I67" s="462"/>
      <c r="J67" s="462"/>
      <c r="K67" s="16"/>
    </row>
    <row r="68" spans="5:11" x14ac:dyDescent="0.35">
      <c r="E68" s="207"/>
      <c r="F68" s="460"/>
      <c r="G68" s="460"/>
      <c r="H68" s="460"/>
      <c r="I68" s="462"/>
      <c r="J68" s="462"/>
      <c r="K68" s="16"/>
    </row>
    <row r="69" spans="5:11" x14ac:dyDescent="0.35">
      <c r="E69" s="207"/>
      <c r="F69" s="460"/>
      <c r="G69" s="460"/>
      <c r="H69" s="460"/>
      <c r="I69" s="462"/>
      <c r="J69" s="462"/>
      <c r="K69" s="16"/>
    </row>
    <row r="70" spans="5:11" x14ac:dyDescent="0.35">
      <c r="E70" s="207"/>
      <c r="F70" s="460"/>
      <c r="G70" s="460"/>
      <c r="H70" s="460"/>
      <c r="I70" s="462"/>
      <c r="J70" s="462"/>
      <c r="K70" s="16"/>
    </row>
    <row r="71" spans="5:11" x14ac:dyDescent="0.35">
      <c r="E71" s="207"/>
      <c r="F71" s="460"/>
      <c r="G71" s="460"/>
      <c r="H71" s="460"/>
      <c r="I71" s="462"/>
      <c r="J71" s="462"/>
      <c r="K71" s="16"/>
    </row>
    <row r="72" spans="5:11" x14ac:dyDescent="0.35">
      <c r="E72" s="207"/>
      <c r="F72" s="460"/>
      <c r="G72" s="460"/>
      <c r="H72" s="460"/>
      <c r="I72" s="462"/>
      <c r="J72" s="462"/>
      <c r="K72" s="16"/>
    </row>
    <row r="73" spans="5:11" x14ac:dyDescent="0.35">
      <c r="E73" s="207"/>
      <c r="F73" s="460"/>
      <c r="G73" s="460"/>
      <c r="H73" s="460"/>
      <c r="I73" s="462"/>
      <c r="J73" s="462"/>
      <c r="K73" s="16"/>
    </row>
    <row r="74" spans="5:11" x14ac:dyDescent="0.35">
      <c r="E74" s="207"/>
      <c r="F74" s="460"/>
      <c r="G74" s="460"/>
      <c r="H74" s="460"/>
      <c r="I74" s="462"/>
      <c r="J74" s="462"/>
      <c r="K74" s="16"/>
    </row>
    <row r="75" spans="5:11" x14ac:dyDescent="0.35">
      <c r="E75" s="207"/>
      <c r="F75" s="460"/>
      <c r="G75" s="460"/>
      <c r="H75" s="460"/>
      <c r="I75" s="462"/>
      <c r="J75" s="462"/>
      <c r="K75" s="16"/>
    </row>
    <row r="76" spans="5:11" x14ac:dyDescent="0.35">
      <c r="E76" s="207"/>
      <c r="F76" s="460"/>
      <c r="G76" s="460"/>
      <c r="H76" s="460"/>
      <c r="I76" s="462"/>
      <c r="J76" s="462"/>
      <c r="K76" s="16"/>
    </row>
    <row r="77" spans="5:11" x14ac:dyDescent="0.35">
      <c r="E77" s="207"/>
      <c r="F77" s="460"/>
      <c r="G77" s="460"/>
      <c r="H77" s="460"/>
      <c r="I77" s="462"/>
      <c r="J77" s="462"/>
      <c r="K77" s="16"/>
    </row>
    <row r="78" spans="5:11" x14ac:dyDescent="0.35">
      <c r="E78" s="207"/>
      <c r="F78" s="460"/>
      <c r="G78" s="460"/>
      <c r="H78" s="460"/>
      <c r="I78" s="462"/>
      <c r="J78" s="462"/>
      <c r="K78" s="16"/>
    </row>
    <row r="79" spans="5:11" x14ac:dyDescent="0.35">
      <c r="E79" s="207"/>
      <c r="F79" s="460"/>
      <c r="G79" s="460"/>
      <c r="H79" s="460"/>
      <c r="I79" s="462"/>
      <c r="J79" s="462"/>
      <c r="K79" s="16"/>
    </row>
    <row r="80" spans="5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460"/>
      <c r="G138" s="460"/>
      <c r="H138" s="460"/>
      <c r="I138" s="462"/>
      <c r="J138" s="462"/>
      <c r="K138" s="16"/>
    </row>
    <row r="139" spans="5:11" x14ac:dyDescent="0.35">
      <c r="E139" s="207"/>
      <c r="F139" s="16"/>
      <c r="G139" s="16"/>
      <c r="H139" s="16"/>
      <c r="I139" s="206"/>
      <c r="J139" s="206"/>
      <c r="K139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8" fitToHeight="0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"/>
  <sheetViews>
    <sheetView view="pageBreakPreview" zoomScale="60" zoomScaleNormal="55" workbookViewId="0">
      <selection activeCell="A3" activeCellId="1" sqref="A2:J2 A3:J3"/>
    </sheetView>
  </sheetViews>
  <sheetFormatPr defaultRowHeight="21" x14ac:dyDescent="0.35"/>
  <cols>
    <col min="1" max="1" width="54" style="109" customWidth="1"/>
    <col min="2" max="2" width="16.875" style="108" customWidth="1"/>
    <col min="3" max="3" width="5.375" style="1" hidden="1" customWidth="1"/>
    <col min="4" max="4" width="51.625" customWidth="1"/>
    <col min="5" max="5" width="16.625" style="107" customWidth="1"/>
    <col min="6" max="6" width="44.7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5" t="s">
        <v>617</v>
      </c>
      <c r="B3" s="775"/>
      <c r="C3" s="775"/>
      <c r="D3" s="775"/>
      <c r="E3" s="775"/>
      <c r="F3" s="775"/>
      <c r="G3" s="775"/>
      <c r="H3" s="775"/>
      <c r="I3" s="775"/>
      <c r="J3" s="775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138" t="s">
        <v>41</v>
      </c>
      <c r="B6" s="411">
        <v>1041.3795</v>
      </c>
      <c r="C6" s="412"/>
      <c r="D6" s="138" t="s">
        <v>41</v>
      </c>
      <c r="E6" s="411">
        <v>1041.3795</v>
      </c>
      <c r="F6" s="33" t="s">
        <v>41</v>
      </c>
      <c r="G6" s="34"/>
      <c r="H6" s="46"/>
      <c r="I6" s="33" t="s">
        <v>41</v>
      </c>
      <c r="J6" s="33"/>
    </row>
    <row r="7" spans="1:10" ht="28.15" customHeight="1" x14ac:dyDescent="0.35">
      <c r="A7" s="223" t="s">
        <v>1804</v>
      </c>
      <c r="B7" s="224"/>
      <c r="C7" s="237"/>
      <c r="D7" s="683" t="s">
        <v>14</v>
      </c>
      <c r="E7" s="295">
        <v>128.81279999999998</v>
      </c>
      <c r="F7" s="29"/>
      <c r="G7" s="49"/>
      <c r="H7" s="49"/>
      <c r="I7" s="50"/>
      <c r="J7" s="50"/>
    </row>
    <row r="8" spans="1:10" ht="28.15" customHeight="1" x14ac:dyDescent="0.35">
      <c r="A8" s="218" t="s">
        <v>1805</v>
      </c>
      <c r="B8" s="224"/>
      <c r="C8" s="127"/>
      <c r="D8" s="485" t="s">
        <v>618</v>
      </c>
      <c r="E8" s="178">
        <v>118.74779999999998</v>
      </c>
      <c r="F8" s="38"/>
      <c r="G8" s="53"/>
      <c r="H8" s="53"/>
      <c r="I8" s="55"/>
      <c r="J8" s="55"/>
    </row>
    <row r="9" spans="1:10" ht="28.15" customHeight="1" x14ac:dyDescent="0.35">
      <c r="A9" s="223" t="s">
        <v>1806</v>
      </c>
      <c r="B9" s="224"/>
      <c r="C9" s="127"/>
      <c r="D9" s="485" t="s">
        <v>619</v>
      </c>
      <c r="E9" s="178">
        <v>10.065000000000001</v>
      </c>
      <c r="F9" s="30"/>
      <c r="G9" s="57"/>
      <c r="H9" s="57"/>
      <c r="I9" s="41"/>
      <c r="J9" s="41"/>
    </row>
    <row r="10" spans="1:10" ht="28.15" customHeight="1" x14ac:dyDescent="0.35">
      <c r="A10" s="30" t="s">
        <v>1808</v>
      </c>
      <c r="B10" s="224"/>
      <c r="C10" s="127"/>
      <c r="D10" s="484" t="s">
        <v>48</v>
      </c>
      <c r="E10" s="177">
        <v>28.9054</v>
      </c>
      <c r="F10" s="30"/>
      <c r="G10" s="57"/>
      <c r="H10" s="57"/>
      <c r="I10" s="41"/>
      <c r="J10" s="41"/>
    </row>
    <row r="11" spans="1:10" ht="28.15" customHeight="1" x14ac:dyDescent="0.35">
      <c r="A11" s="30" t="s">
        <v>620</v>
      </c>
      <c r="B11" s="224"/>
      <c r="C11" s="127"/>
      <c r="D11" s="485" t="s">
        <v>622</v>
      </c>
      <c r="E11" s="178">
        <v>17.05</v>
      </c>
      <c r="F11" s="30"/>
      <c r="G11" s="57"/>
      <c r="H11" s="57"/>
      <c r="I11" s="41"/>
      <c r="J11" s="41"/>
    </row>
    <row r="12" spans="1:10" ht="28.15" customHeight="1" x14ac:dyDescent="0.35">
      <c r="A12" s="218" t="s">
        <v>1807</v>
      </c>
      <c r="B12" s="224"/>
      <c r="C12" s="127"/>
      <c r="D12" s="485" t="s">
        <v>624</v>
      </c>
      <c r="E12" s="178">
        <v>11.855399999999999</v>
      </c>
      <c r="F12" s="30"/>
      <c r="G12" s="57"/>
      <c r="H12" s="57"/>
      <c r="I12" s="41"/>
      <c r="J12" s="41"/>
    </row>
    <row r="13" spans="1:10" ht="28.15" customHeight="1" x14ac:dyDescent="0.35">
      <c r="A13" s="218" t="s">
        <v>1810</v>
      </c>
      <c r="B13" s="224"/>
      <c r="C13" s="127"/>
      <c r="D13" s="484" t="s">
        <v>23</v>
      </c>
      <c r="E13" s="177">
        <v>23.050999999999998</v>
      </c>
      <c r="F13" s="30"/>
      <c r="G13" s="57"/>
      <c r="H13" s="57"/>
      <c r="I13" s="41"/>
      <c r="J13" s="41"/>
    </row>
    <row r="14" spans="1:10" ht="28.15" customHeight="1" x14ac:dyDescent="0.35">
      <c r="A14" s="223" t="s">
        <v>1809</v>
      </c>
      <c r="B14" s="224"/>
      <c r="C14" s="127"/>
      <c r="D14" s="485" t="s">
        <v>202</v>
      </c>
      <c r="E14" s="178">
        <v>5.4180000000000001</v>
      </c>
      <c r="F14" s="30"/>
      <c r="G14" s="57"/>
      <c r="H14" s="57"/>
      <c r="I14" s="41"/>
      <c r="J14" s="41"/>
    </row>
    <row r="15" spans="1:10" ht="28.15" customHeight="1" x14ac:dyDescent="0.35">
      <c r="A15" s="166" t="s">
        <v>621</v>
      </c>
      <c r="B15" s="167">
        <v>695.16930000000002</v>
      </c>
      <c r="C15" s="127"/>
      <c r="D15" s="485" t="s">
        <v>283</v>
      </c>
      <c r="E15" s="178">
        <v>17.632999999999999</v>
      </c>
      <c r="F15" s="30"/>
      <c r="G15" s="57"/>
      <c r="H15" s="57"/>
      <c r="I15" s="41"/>
      <c r="J15" s="41"/>
    </row>
    <row r="16" spans="1:10" ht="28.15" customHeight="1" x14ac:dyDescent="0.35">
      <c r="A16" s="211" t="s">
        <v>623</v>
      </c>
      <c r="B16" s="212"/>
      <c r="C16" s="127"/>
      <c r="D16" s="484" t="s">
        <v>389</v>
      </c>
      <c r="E16" s="177">
        <v>50.120000000000005</v>
      </c>
      <c r="F16" s="30"/>
      <c r="G16" s="57"/>
      <c r="H16" s="57"/>
      <c r="I16" s="41"/>
      <c r="J16" s="41"/>
    </row>
    <row r="17" spans="1:10" ht="28.15" customHeight="1" x14ac:dyDescent="0.35">
      <c r="A17" s="30" t="s">
        <v>625</v>
      </c>
      <c r="B17" s="164">
        <v>695.16930000000002</v>
      </c>
      <c r="C17" s="127"/>
      <c r="D17" s="485" t="s">
        <v>629</v>
      </c>
      <c r="E17" s="178">
        <v>20</v>
      </c>
      <c r="F17" s="30"/>
      <c r="G17" s="57"/>
      <c r="H17" s="57"/>
      <c r="I17" s="41"/>
      <c r="J17" s="41"/>
    </row>
    <row r="18" spans="1:10" ht="28.15" customHeight="1" x14ac:dyDescent="0.35">
      <c r="A18" s="30" t="s">
        <v>626</v>
      </c>
      <c r="B18" s="162"/>
      <c r="C18" s="127"/>
      <c r="D18" s="485" t="s">
        <v>631</v>
      </c>
      <c r="E18" s="178">
        <v>30.12</v>
      </c>
      <c r="F18" s="30"/>
      <c r="G18" s="57"/>
      <c r="H18" s="57"/>
      <c r="I18" s="41"/>
      <c r="J18" s="41"/>
    </row>
    <row r="19" spans="1:10" ht="28.15" customHeight="1" x14ac:dyDescent="0.35">
      <c r="A19" s="30" t="s">
        <v>1811</v>
      </c>
      <c r="B19" s="162"/>
      <c r="C19" s="127"/>
      <c r="D19" s="484" t="s">
        <v>31</v>
      </c>
      <c r="E19" s="177">
        <v>164.50399999999999</v>
      </c>
      <c r="F19" s="30"/>
      <c r="G19" s="57"/>
      <c r="H19" s="57"/>
      <c r="I19" s="41"/>
      <c r="J19" s="41"/>
    </row>
    <row r="20" spans="1:10" ht="28.15" customHeight="1" x14ac:dyDescent="0.35">
      <c r="A20" s="30" t="s">
        <v>1812</v>
      </c>
      <c r="B20" s="162"/>
      <c r="C20" s="127"/>
      <c r="D20" s="485" t="s">
        <v>32</v>
      </c>
      <c r="E20" s="178">
        <v>46.581200000000003</v>
      </c>
      <c r="F20" s="30"/>
      <c r="G20" s="57"/>
      <c r="H20" s="57"/>
      <c r="I20" s="41"/>
      <c r="J20" s="41"/>
    </row>
    <row r="21" spans="1:10" ht="27.6" customHeight="1" x14ac:dyDescent="0.35">
      <c r="A21" s="30" t="s">
        <v>627</v>
      </c>
      <c r="B21" s="169">
        <v>26.132000000000001</v>
      </c>
      <c r="C21" s="127"/>
      <c r="D21" s="485" t="s">
        <v>635</v>
      </c>
      <c r="E21" s="178">
        <v>117.9228</v>
      </c>
      <c r="F21" s="30"/>
      <c r="G21" s="57"/>
      <c r="H21" s="57"/>
      <c r="I21" s="41"/>
      <c r="J21" s="41"/>
    </row>
    <row r="22" spans="1:10" ht="28.15" customHeight="1" x14ac:dyDescent="0.35">
      <c r="A22" s="30" t="s">
        <v>1741</v>
      </c>
      <c r="B22" s="162"/>
      <c r="C22" s="127"/>
      <c r="D22" s="484" t="s">
        <v>65</v>
      </c>
      <c r="E22" s="177">
        <v>645.98630000000003</v>
      </c>
      <c r="F22" s="30"/>
      <c r="G22" s="57"/>
      <c r="H22" s="57"/>
      <c r="I22" s="41"/>
      <c r="J22" s="41"/>
    </row>
    <row r="23" spans="1:10" s="15" customFormat="1" ht="28.15" customHeight="1" x14ac:dyDescent="0.35">
      <c r="A23" s="30" t="s">
        <v>628</v>
      </c>
      <c r="B23" s="164">
        <v>13.865</v>
      </c>
      <c r="C23" s="123" t="s">
        <v>0</v>
      </c>
      <c r="D23" s="485" t="s">
        <v>638</v>
      </c>
      <c r="E23" s="178">
        <v>645.98630000000003</v>
      </c>
      <c r="F23" s="30"/>
      <c r="G23" s="57"/>
      <c r="H23" s="57"/>
      <c r="I23" s="41"/>
      <c r="J23" s="41"/>
    </row>
    <row r="24" spans="1:10" ht="30.6" customHeight="1" x14ac:dyDescent="0.35">
      <c r="A24" s="30" t="s">
        <v>630</v>
      </c>
      <c r="B24" s="164"/>
      <c r="C24" s="116" t="s">
        <v>0</v>
      </c>
      <c r="D24" s="485"/>
      <c r="E24" s="178"/>
      <c r="F24" s="30"/>
      <c r="G24" s="57"/>
      <c r="H24" s="57"/>
      <c r="I24" s="41"/>
      <c r="J24" s="41"/>
    </row>
    <row r="25" spans="1:10" s="2" customFormat="1" ht="28.9" customHeight="1" x14ac:dyDescent="0.35">
      <c r="A25" s="30" t="s">
        <v>632</v>
      </c>
      <c r="B25" s="164">
        <v>12.266999999999999</v>
      </c>
      <c r="C25" s="116" t="s">
        <v>0</v>
      </c>
      <c r="D25" s="672"/>
      <c r="E25" s="163"/>
      <c r="F25" s="30"/>
      <c r="G25" s="57"/>
      <c r="H25" s="57"/>
      <c r="I25" s="41"/>
      <c r="J25" s="41"/>
    </row>
    <row r="26" spans="1:10" ht="28.9" customHeight="1" x14ac:dyDescent="0.35">
      <c r="A26" s="30" t="s">
        <v>633</v>
      </c>
      <c r="B26" s="164"/>
      <c r="C26" s="116" t="s">
        <v>0</v>
      </c>
      <c r="D26" s="672"/>
      <c r="E26" s="163"/>
      <c r="F26" s="30"/>
      <c r="G26" s="57"/>
      <c r="H26" s="57"/>
      <c r="I26" s="41"/>
      <c r="J26" s="41"/>
    </row>
    <row r="27" spans="1:10" s="2" customFormat="1" ht="22.9" customHeight="1" x14ac:dyDescent="0.35">
      <c r="A27" s="32" t="s">
        <v>634</v>
      </c>
      <c r="B27" s="169">
        <v>669.03729999999996</v>
      </c>
      <c r="C27" s="116" t="s">
        <v>0</v>
      </c>
      <c r="D27" s="682"/>
      <c r="E27" s="165"/>
      <c r="F27" s="30"/>
      <c r="G27" s="57"/>
      <c r="H27" s="57"/>
      <c r="I27" s="41"/>
      <c r="J27" s="41"/>
    </row>
    <row r="28" spans="1:10" ht="27.6" customHeight="1" x14ac:dyDescent="0.35">
      <c r="A28" s="30" t="s">
        <v>636</v>
      </c>
      <c r="B28" s="164"/>
      <c r="C28" s="116" t="s">
        <v>0</v>
      </c>
      <c r="D28" s="672"/>
      <c r="E28" s="163"/>
      <c r="F28" s="30"/>
      <c r="G28" s="57"/>
      <c r="H28" s="57"/>
      <c r="I28" s="41"/>
      <c r="J28" s="41"/>
    </row>
    <row r="29" spans="1:10" ht="27.6" customHeight="1" x14ac:dyDescent="0.35">
      <c r="A29" s="30" t="s">
        <v>637</v>
      </c>
      <c r="B29" s="164">
        <v>23.050999999999998</v>
      </c>
      <c r="C29" s="123" t="s">
        <v>0</v>
      </c>
      <c r="D29" s="672"/>
      <c r="E29" s="163"/>
      <c r="F29" s="30"/>
      <c r="G29" s="57"/>
      <c r="H29" s="57"/>
      <c r="I29" s="41"/>
      <c r="J29" s="41"/>
    </row>
    <row r="30" spans="1:10" ht="27.6" customHeight="1" x14ac:dyDescent="0.35">
      <c r="A30" s="30" t="s">
        <v>639</v>
      </c>
      <c r="B30" s="164"/>
      <c r="C30" s="116" t="s">
        <v>0</v>
      </c>
      <c r="D30" s="672"/>
      <c r="E30" s="163"/>
      <c r="F30" s="30"/>
      <c r="G30" s="57"/>
      <c r="H30" s="57"/>
      <c r="I30" s="41"/>
      <c r="J30" s="41"/>
    </row>
    <row r="31" spans="1:10" ht="30" customHeight="1" x14ac:dyDescent="0.35">
      <c r="A31" s="30" t="s">
        <v>640</v>
      </c>
      <c r="B31" s="164">
        <v>645.98599999999999</v>
      </c>
      <c r="C31" s="116" t="s">
        <v>0</v>
      </c>
      <c r="D31" s="672"/>
      <c r="E31" s="163"/>
      <c r="F31" s="30"/>
      <c r="G31" s="57"/>
      <c r="H31" s="57"/>
      <c r="I31" s="41"/>
      <c r="J31" s="41"/>
    </row>
    <row r="32" spans="1:10" ht="28.9" customHeight="1" x14ac:dyDescent="0.35">
      <c r="A32" s="30" t="s">
        <v>641</v>
      </c>
      <c r="B32" s="169"/>
      <c r="C32" s="116" t="s">
        <v>0</v>
      </c>
      <c r="D32" s="682"/>
      <c r="E32" s="165"/>
      <c r="F32" s="30"/>
      <c r="G32" s="57"/>
      <c r="H32" s="57"/>
      <c r="I32" s="41"/>
      <c r="J32" s="41"/>
    </row>
    <row r="33" spans="1:10" ht="28.9" customHeight="1" x14ac:dyDescent="0.35">
      <c r="A33" s="168" t="s">
        <v>1742</v>
      </c>
      <c r="B33" s="167">
        <v>228.33279999999999</v>
      </c>
      <c r="C33" s="116" t="s">
        <v>0</v>
      </c>
      <c r="D33" s="672"/>
      <c r="E33" s="163"/>
      <c r="F33" s="30"/>
      <c r="G33" s="57"/>
      <c r="H33" s="57"/>
      <c r="I33" s="41"/>
      <c r="J33" s="41"/>
    </row>
    <row r="34" spans="1:10" ht="26.45" customHeight="1" x14ac:dyDescent="0.35">
      <c r="A34" s="30" t="s">
        <v>642</v>
      </c>
      <c r="B34" s="164">
        <v>228.33279999999999</v>
      </c>
      <c r="C34" s="116" t="s">
        <v>0</v>
      </c>
      <c r="D34" s="672"/>
      <c r="E34" s="163"/>
      <c r="F34" s="31"/>
      <c r="G34" s="57"/>
      <c r="H34" s="57"/>
      <c r="I34" s="39"/>
      <c r="J34" s="39"/>
    </row>
    <row r="35" spans="1:10" ht="22.9" customHeight="1" x14ac:dyDescent="0.35">
      <c r="A35" s="30" t="s">
        <v>643</v>
      </c>
      <c r="B35" s="164"/>
      <c r="C35" s="123" t="s">
        <v>0</v>
      </c>
      <c r="D35" s="672"/>
      <c r="E35" s="163"/>
      <c r="F35" s="31"/>
      <c r="G35" s="57"/>
      <c r="H35" s="57"/>
      <c r="I35" s="41"/>
      <c r="J35" s="41"/>
    </row>
    <row r="36" spans="1:10" ht="28.9" customHeight="1" x14ac:dyDescent="0.35">
      <c r="A36" s="30" t="s">
        <v>644</v>
      </c>
      <c r="B36" s="164"/>
      <c r="C36" s="116" t="s">
        <v>0</v>
      </c>
      <c r="D36" s="672"/>
      <c r="E36" s="163"/>
      <c r="F36" s="63"/>
      <c r="G36" s="64"/>
      <c r="H36" s="62"/>
      <c r="I36" s="39"/>
      <c r="J36" s="39"/>
    </row>
    <row r="37" spans="1:10" ht="28.9" customHeight="1" x14ac:dyDescent="0.35">
      <c r="A37" s="30" t="s">
        <v>645</v>
      </c>
      <c r="B37" s="169">
        <v>96</v>
      </c>
      <c r="C37" s="116" t="s">
        <v>0</v>
      </c>
      <c r="D37" s="672"/>
      <c r="E37" s="163"/>
      <c r="F37" s="30"/>
      <c r="G37" s="68"/>
      <c r="H37" s="66"/>
      <c r="I37" s="39"/>
      <c r="J37" s="39"/>
    </row>
    <row r="38" spans="1:10" ht="29.45" customHeight="1" x14ac:dyDescent="0.35">
      <c r="A38" s="30" t="s">
        <v>646</v>
      </c>
      <c r="B38" s="164"/>
      <c r="C38" s="116" t="s">
        <v>0</v>
      </c>
      <c r="D38" s="682"/>
      <c r="E38" s="165"/>
      <c r="F38" s="32"/>
      <c r="G38" s="68"/>
      <c r="H38" s="66"/>
      <c r="I38" s="39"/>
      <c r="J38" s="39"/>
    </row>
    <row r="39" spans="1:10" ht="25.15" customHeight="1" x14ac:dyDescent="0.35">
      <c r="A39" s="30" t="s">
        <v>647</v>
      </c>
      <c r="B39" s="164">
        <v>96</v>
      </c>
      <c r="C39" s="116" t="s">
        <v>0</v>
      </c>
      <c r="D39" s="672"/>
      <c r="E39" s="163"/>
      <c r="F39" s="30"/>
      <c r="G39" s="68"/>
      <c r="H39" s="66"/>
      <c r="I39" s="39"/>
      <c r="J39" s="39"/>
    </row>
    <row r="40" spans="1:10" ht="28.9" customHeight="1" x14ac:dyDescent="0.35">
      <c r="A40" s="30" t="s">
        <v>648</v>
      </c>
      <c r="B40" s="164"/>
      <c r="C40" s="116" t="s">
        <v>0</v>
      </c>
      <c r="D40" s="672"/>
      <c r="E40" s="163"/>
      <c r="F40" s="32"/>
      <c r="G40" s="68"/>
      <c r="H40" s="66"/>
      <c r="I40" s="39"/>
      <c r="J40" s="39"/>
    </row>
    <row r="41" spans="1:10" ht="23.25" x14ac:dyDescent="0.35">
      <c r="A41" s="122" t="s">
        <v>649</v>
      </c>
      <c r="B41" s="164"/>
      <c r="C41" s="4"/>
      <c r="D41" s="106"/>
      <c r="E41" s="163"/>
      <c r="F41" s="30"/>
      <c r="G41" s="68"/>
      <c r="H41" s="66"/>
      <c r="I41" s="41"/>
      <c r="J41" s="41"/>
    </row>
    <row r="42" spans="1:10" ht="26.25" x14ac:dyDescent="0.35">
      <c r="A42" s="30" t="s">
        <v>650</v>
      </c>
      <c r="B42" s="169">
        <v>118.624</v>
      </c>
      <c r="C42" s="4"/>
      <c r="D42" s="171"/>
      <c r="E42" s="170"/>
      <c r="F42" s="32"/>
      <c r="G42" s="64"/>
      <c r="H42" s="62"/>
      <c r="I42" s="39"/>
      <c r="J42" s="39"/>
    </row>
    <row r="43" spans="1:10" ht="26.25" x14ac:dyDescent="0.35">
      <c r="A43" s="30" t="s">
        <v>651</v>
      </c>
      <c r="B43" s="164">
        <v>118.624</v>
      </c>
      <c r="C43" s="4"/>
      <c r="D43" s="171"/>
      <c r="E43" s="170"/>
      <c r="F43" s="30"/>
      <c r="G43" s="68"/>
      <c r="H43" s="66"/>
      <c r="I43" s="41"/>
      <c r="J43" s="41"/>
    </row>
    <row r="44" spans="1:10" ht="29.45" customHeight="1" x14ac:dyDescent="0.35">
      <c r="A44" s="30" t="s">
        <v>652</v>
      </c>
      <c r="B44" s="164"/>
      <c r="C44" s="4"/>
      <c r="D44" s="270"/>
      <c r="E44" s="271"/>
      <c r="F44" s="30"/>
      <c r="G44" s="68"/>
      <c r="H44" s="66"/>
      <c r="I44" s="39"/>
      <c r="J44" s="39"/>
    </row>
    <row r="45" spans="1:10" ht="29.45" customHeight="1" x14ac:dyDescent="0.35">
      <c r="A45" s="30" t="s">
        <v>1743</v>
      </c>
      <c r="B45" s="169">
        <v>13.7088</v>
      </c>
      <c r="C45" s="4"/>
      <c r="D45" s="270"/>
      <c r="E45" s="271"/>
      <c r="F45" s="30"/>
      <c r="G45" s="68"/>
      <c r="H45" s="66"/>
      <c r="I45" s="39"/>
      <c r="J45" s="39"/>
    </row>
    <row r="46" spans="1:10" ht="26.25" x14ac:dyDescent="0.35">
      <c r="A46" s="30" t="s">
        <v>1744</v>
      </c>
      <c r="B46" s="164"/>
      <c r="C46" s="4"/>
      <c r="D46" s="171"/>
      <c r="E46" s="170"/>
      <c r="F46" s="30"/>
      <c r="G46" s="68"/>
      <c r="H46" s="66"/>
      <c r="I46" s="39"/>
      <c r="J46" s="39"/>
    </row>
    <row r="47" spans="1:10" ht="26.25" x14ac:dyDescent="0.35">
      <c r="A47" s="30" t="s">
        <v>653</v>
      </c>
      <c r="B47" s="164">
        <v>13.7088</v>
      </c>
      <c r="C47" s="4"/>
      <c r="D47" s="171"/>
      <c r="E47" s="170"/>
      <c r="F47" s="30"/>
      <c r="G47" s="68"/>
      <c r="H47" s="66"/>
      <c r="I47" s="41"/>
      <c r="J47" s="41"/>
    </row>
    <row r="48" spans="1:10" ht="25.15" customHeight="1" x14ac:dyDescent="0.35">
      <c r="A48" s="30" t="s">
        <v>654</v>
      </c>
      <c r="B48" s="164"/>
      <c r="C48" s="4"/>
      <c r="D48" s="171"/>
      <c r="E48" s="170"/>
      <c r="F48" s="30"/>
      <c r="G48" s="68"/>
      <c r="H48" s="66"/>
      <c r="I48" s="39"/>
      <c r="J48" s="39"/>
    </row>
    <row r="49" spans="1:11" ht="24" customHeight="1" x14ac:dyDescent="0.35">
      <c r="A49" s="168" t="s">
        <v>655</v>
      </c>
      <c r="B49" s="167">
        <v>117.87739999999999</v>
      </c>
      <c r="C49" s="281"/>
      <c r="D49" s="282"/>
      <c r="E49" s="170"/>
      <c r="F49" s="32"/>
      <c r="G49" s="64"/>
      <c r="H49" s="62"/>
      <c r="I49" s="39"/>
      <c r="J49" s="39"/>
    </row>
    <row r="50" spans="1:11" s="3" customFormat="1" ht="23.25" x14ac:dyDescent="0.2">
      <c r="A50" s="166" t="s">
        <v>1745</v>
      </c>
      <c r="B50" s="167"/>
      <c r="C50" s="283"/>
      <c r="D50" s="284"/>
      <c r="E50" s="187"/>
      <c r="F50" s="30"/>
      <c r="G50" s="68"/>
      <c r="H50" s="66"/>
      <c r="I50" s="39"/>
      <c r="J50" s="39"/>
    </row>
    <row r="51" spans="1:11" ht="31.15" customHeight="1" x14ac:dyDescent="0.35">
      <c r="A51" s="30" t="s">
        <v>656</v>
      </c>
      <c r="B51" s="164">
        <v>117.87739999999999</v>
      </c>
      <c r="C51" s="20"/>
      <c r="D51" s="284"/>
      <c r="E51" s="187"/>
      <c r="F51" s="30"/>
      <c r="G51" s="68"/>
      <c r="H51" s="66"/>
      <c r="I51" s="39"/>
      <c r="J51" s="39"/>
    </row>
    <row r="52" spans="1:11" ht="23.25" x14ac:dyDescent="0.35">
      <c r="A52" s="30" t="s">
        <v>657</v>
      </c>
      <c r="B52" s="164"/>
      <c r="C52" s="21"/>
      <c r="D52" s="284"/>
      <c r="E52" s="187"/>
      <c r="F52" s="30"/>
      <c r="G52" s="68"/>
      <c r="H52" s="66"/>
      <c r="I52" s="41"/>
      <c r="J52" s="41"/>
    </row>
    <row r="53" spans="1:11" ht="23.25" x14ac:dyDescent="0.35">
      <c r="A53" s="30" t="s">
        <v>658</v>
      </c>
      <c r="B53" s="164"/>
      <c r="D53" s="284"/>
      <c r="E53" s="187"/>
      <c r="F53" s="30"/>
      <c r="G53" s="68"/>
      <c r="H53" s="66"/>
      <c r="I53" s="39"/>
      <c r="J53" s="39"/>
    </row>
    <row r="54" spans="1:11" ht="23.25" x14ac:dyDescent="0.35">
      <c r="A54" s="279" t="s">
        <v>659</v>
      </c>
      <c r="B54" s="280"/>
      <c r="D54" s="284"/>
      <c r="E54" s="187"/>
      <c r="F54" s="30"/>
      <c r="G54" s="68"/>
      <c r="H54" s="66"/>
      <c r="I54" s="39"/>
      <c r="J54" s="39"/>
    </row>
    <row r="55" spans="1:11" ht="23.25" x14ac:dyDescent="0.35">
      <c r="A55" s="223" t="s">
        <v>660</v>
      </c>
      <c r="B55" s="219">
        <v>117.87739999999999</v>
      </c>
      <c r="D55" s="284"/>
      <c r="E55" s="187"/>
      <c r="F55" s="78"/>
      <c r="G55" s="78"/>
      <c r="H55" s="78"/>
      <c r="I55" s="41"/>
      <c r="J55" s="41"/>
    </row>
    <row r="56" spans="1:11" ht="23.25" x14ac:dyDescent="0.35">
      <c r="A56" s="30" t="s">
        <v>661</v>
      </c>
      <c r="B56" s="164"/>
      <c r="D56" s="284"/>
      <c r="E56" s="187"/>
      <c r="F56" s="78"/>
      <c r="G56" s="78"/>
      <c r="H56" s="742"/>
      <c r="I56" s="39"/>
      <c r="J56" s="39"/>
    </row>
    <row r="57" spans="1:11" ht="23.25" x14ac:dyDescent="0.35">
      <c r="A57" s="30" t="s">
        <v>662</v>
      </c>
      <c r="B57" s="164">
        <v>88.971999999999994</v>
      </c>
      <c r="C57" s="17"/>
      <c r="D57" s="739"/>
      <c r="E57" s="615"/>
      <c r="F57" s="336"/>
      <c r="G57" s="336"/>
      <c r="H57" s="743"/>
      <c r="I57" s="617"/>
      <c r="J57" s="617"/>
    </row>
    <row r="58" spans="1:11" ht="23.25" x14ac:dyDescent="0.35">
      <c r="A58" s="30" t="s">
        <v>663</v>
      </c>
      <c r="B58" s="164"/>
      <c r="D58" s="740"/>
      <c r="E58" s="187"/>
      <c r="F58" s="78"/>
      <c r="G58" s="78"/>
      <c r="H58" s="81"/>
      <c r="I58" s="744"/>
      <c r="J58" s="39"/>
      <c r="K58" s="16"/>
    </row>
    <row r="59" spans="1:11" ht="23.25" x14ac:dyDescent="0.35">
      <c r="A59" s="30" t="s">
        <v>664</v>
      </c>
      <c r="B59" s="164"/>
      <c r="D59" s="740"/>
      <c r="E59" s="187"/>
      <c r="F59" s="78"/>
      <c r="G59" s="78"/>
      <c r="H59" s="81"/>
      <c r="I59" s="744"/>
      <c r="J59" s="39"/>
      <c r="K59" s="16"/>
    </row>
    <row r="60" spans="1:11" ht="23.25" x14ac:dyDescent="0.35">
      <c r="A60" s="30" t="s">
        <v>665</v>
      </c>
      <c r="B60" s="164">
        <v>28.9054</v>
      </c>
      <c r="D60" s="740"/>
      <c r="E60" s="187"/>
      <c r="F60" s="79"/>
      <c r="G60" s="78"/>
      <c r="H60" s="83"/>
      <c r="I60" s="744"/>
      <c r="J60" s="39"/>
      <c r="K60" s="16"/>
    </row>
    <row r="61" spans="1:11" ht="23.25" x14ac:dyDescent="0.35">
      <c r="A61" s="30" t="s">
        <v>1746</v>
      </c>
      <c r="B61" s="164"/>
      <c r="D61" s="740"/>
      <c r="E61" s="187"/>
      <c r="F61" s="79"/>
      <c r="G61" s="78"/>
      <c r="H61" s="83"/>
      <c r="I61" s="744"/>
      <c r="J61" s="39"/>
      <c r="K61" s="16"/>
    </row>
    <row r="62" spans="1:11" ht="23.25" x14ac:dyDescent="0.35">
      <c r="A62" s="172" t="s">
        <v>666</v>
      </c>
      <c r="B62" s="173"/>
      <c r="D62" s="741"/>
      <c r="E62" s="113"/>
      <c r="F62" s="92"/>
      <c r="G62" s="92"/>
      <c r="H62" s="86"/>
      <c r="I62" s="745"/>
      <c r="J62" s="473"/>
      <c r="K62" s="16"/>
    </row>
    <row r="63" spans="1:11" ht="23.25" x14ac:dyDescent="0.35">
      <c r="A63" s="192"/>
      <c r="B63" s="193"/>
      <c r="E63" s="207"/>
      <c r="F63" s="460"/>
      <c r="G63" s="460"/>
      <c r="H63" s="460"/>
      <c r="I63" s="453"/>
      <c r="J63" s="453"/>
      <c r="K63" s="16"/>
    </row>
    <row r="64" spans="1:11" x14ac:dyDescent="0.35">
      <c r="A64" s="192"/>
      <c r="B64" s="193"/>
      <c r="E64" s="207"/>
      <c r="F64" s="460"/>
      <c r="G64" s="460"/>
      <c r="H64" s="460"/>
      <c r="I64" s="462"/>
      <c r="J64" s="462"/>
      <c r="K64" s="16"/>
    </row>
    <row r="65" spans="5:11" x14ac:dyDescent="0.35">
      <c r="E65" s="207"/>
      <c r="F65" s="460"/>
      <c r="G65" s="460"/>
      <c r="H65" s="460"/>
      <c r="I65" s="462"/>
      <c r="J65" s="462"/>
      <c r="K65" s="16"/>
    </row>
    <row r="66" spans="5:11" x14ac:dyDescent="0.35">
      <c r="E66" s="207"/>
      <c r="F66" s="460"/>
      <c r="G66" s="460"/>
      <c r="H66" s="460"/>
      <c r="I66" s="462"/>
      <c r="J66" s="462"/>
      <c r="K66" s="16"/>
    </row>
    <row r="67" spans="5:11" x14ac:dyDescent="0.35">
      <c r="E67" s="207"/>
      <c r="F67" s="460"/>
      <c r="G67" s="460"/>
      <c r="H67" s="460"/>
      <c r="I67" s="462"/>
      <c r="J67" s="462"/>
      <c r="K67" s="16"/>
    </row>
    <row r="68" spans="5:11" x14ac:dyDescent="0.35">
      <c r="E68" s="207"/>
      <c r="F68" s="460"/>
      <c r="G68" s="460"/>
      <c r="H68" s="460"/>
      <c r="I68" s="462"/>
      <c r="J68" s="462"/>
      <c r="K68" s="16"/>
    </row>
    <row r="69" spans="5:11" x14ac:dyDescent="0.35">
      <c r="E69" s="207"/>
      <c r="F69" s="460"/>
      <c r="G69" s="460"/>
      <c r="H69" s="460"/>
      <c r="I69" s="462"/>
      <c r="J69" s="462"/>
      <c r="K69" s="16"/>
    </row>
    <row r="70" spans="5:11" x14ac:dyDescent="0.35">
      <c r="E70" s="207"/>
      <c r="F70" s="460"/>
      <c r="G70" s="460"/>
      <c r="H70" s="460"/>
      <c r="I70" s="462"/>
      <c r="J70" s="462"/>
      <c r="K70" s="16"/>
    </row>
    <row r="71" spans="5:11" x14ac:dyDescent="0.35">
      <c r="E71" s="207"/>
      <c r="F71" s="460"/>
      <c r="G71" s="460"/>
      <c r="H71" s="460"/>
      <c r="I71" s="462"/>
      <c r="J71" s="462"/>
      <c r="K71" s="16"/>
    </row>
    <row r="72" spans="5:11" x14ac:dyDescent="0.35">
      <c r="E72" s="207"/>
      <c r="F72" s="460"/>
      <c r="G72" s="460"/>
      <c r="H72" s="460"/>
      <c r="I72" s="462"/>
      <c r="J72" s="462"/>
      <c r="K72" s="16"/>
    </row>
    <row r="73" spans="5:11" x14ac:dyDescent="0.35">
      <c r="E73" s="207"/>
      <c r="F73" s="460"/>
      <c r="G73" s="460"/>
      <c r="H73" s="460"/>
      <c r="I73" s="462"/>
      <c r="J73" s="462"/>
      <c r="K73" s="16"/>
    </row>
    <row r="74" spans="5:11" x14ac:dyDescent="0.35">
      <c r="E74" s="207"/>
      <c r="F74" s="460"/>
      <c r="G74" s="460"/>
      <c r="H74" s="460"/>
      <c r="I74" s="462"/>
      <c r="J74" s="462"/>
      <c r="K74" s="16"/>
    </row>
    <row r="75" spans="5:11" x14ac:dyDescent="0.35">
      <c r="E75" s="207"/>
      <c r="F75" s="460"/>
      <c r="G75" s="460"/>
      <c r="H75" s="460"/>
      <c r="I75" s="462"/>
      <c r="J75" s="462"/>
      <c r="K75" s="16"/>
    </row>
    <row r="76" spans="5:11" x14ac:dyDescent="0.35">
      <c r="E76" s="207"/>
      <c r="F76" s="460"/>
      <c r="G76" s="460"/>
      <c r="H76" s="460"/>
      <c r="I76" s="462"/>
      <c r="J76" s="462"/>
      <c r="K76" s="16"/>
    </row>
    <row r="77" spans="5:11" x14ac:dyDescent="0.35">
      <c r="E77" s="207"/>
      <c r="F77" s="460"/>
      <c r="G77" s="460"/>
      <c r="H77" s="460"/>
      <c r="I77" s="462"/>
      <c r="J77" s="462"/>
      <c r="K77" s="16"/>
    </row>
    <row r="78" spans="5:11" x14ac:dyDescent="0.35">
      <c r="E78" s="207"/>
      <c r="F78" s="460"/>
      <c r="G78" s="460"/>
      <c r="H78" s="460"/>
      <c r="I78" s="462"/>
      <c r="J78" s="462"/>
      <c r="K78" s="16"/>
    </row>
    <row r="79" spans="5:11" x14ac:dyDescent="0.35">
      <c r="E79" s="207"/>
      <c r="F79" s="460"/>
      <c r="G79" s="460"/>
      <c r="H79" s="460"/>
      <c r="I79" s="462"/>
      <c r="J79" s="462"/>
      <c r="K79" s="16"/>
    </row>
    <row r="80" spans="5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460"/>
      <c r="G138" s="460"/>
      <c r="H138" s="460"/>
      <c r="I138" s="462"/>
      <c r="J138" s="462"/>
      <c r="K138" s="16"/>
    </row>
    <row r="139" spans="5:11" x14ac:dyDescent="0.35">
      <c r="E139" s="207"/>
      <c r="F139" s="460"/>
      <c r="G139" s="460"/>
      <c r="H139" s="460"/>
      <c r="I139" s="462"/>
      <c r="J139" s="462"/>
      <c r="K139" s="16"/>
    </row>
    <row r="140" spans="5:11" x14ac:dyDescent="0.35">
      <c r="E140" s="207"/>
      <c r="F140" s="460"/>
      <c r="G140" s="460"/>
      <c r="H140" s="460"/>
      <c r="I140" s="462"/>
      <c r="J140" s="462"/>
      <c r="K140" s="16"/>
    </row>
    <row r="141" spans="5:11" x14ac:dyDescent="0.35">
      <c r="E141" s="207"/>
      <c r="F141" s="460"/>
      <c r="G141" s="460"/>
      <c r="H141" s="460"/>
      <c r="I141" s="462"/>
      <c r="J141" s="462"/>
      <c r="K141" s="16"/>
    </row>
    <row r="142" spans="5:11" x14ac:dyDescent="0.35">
      <c r="E142" s="207"/>
      <c r="F142" s="16"/>
      <c r="G142" s="16"/>
      <c r="H142" s="16"/>
      <c r="I142" s="206"/>
      <c r="J142" s="206"/>
      <c r="K142" s="16"/>
    </row>
    <row r="143" spans="5:11" x14ac:dyDescent="0.35">
      <c r="E143" s="207"/>
      <c r="F143" s="16"/>
      <c r="G143" s="16"/>
      <c r="H143" s="16"/>
      <c r="I143" s="206"/>
      <c r="J143" s="206"/>
    </row>
  </sheetData>
  <mergeCells count="5">
    <mergeCell ref="A2:J2"/>
    <mergeCell ref="A3:J3"/>
    <mergeCell ref="A4:E4"/>
    <mergeCell ref="F4:J4"/>
    <mergeCell ref="I1:J1"/>
  </mergeCells>
  <pageMargins left="0.43307086614173229" right="0" top="0.74803149606299213" bottom="0.74803149606299213" header="0.31496062992125984" footer="0.31496062992125984"/>
  <pageSetup paperSize="9" scale="66" fitToHeight="0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view="pageBreakPreview" zoomScale="60" zoomScaleNormal="70" workbookViewId="0">
      <selection activeCell="F1" sqref="F1:J1048576"/>
    </sheetView>
  </sheetViews>
  <sheetFormatPr defaultRowHeight="21" x14ac:dyDescent="0.35"/>
  <cols>
    <col min="1" max="1" width="54.75" style="109" customWidth="1"/>
    <col min="2" max="2" width="15.875" style="108" customWidth="1"/>
    <col min="3" max="3" width="5.375" style="1" hidden="1" customWidth="1"/>
    <col min="4" max="4" width="51.625" customWidth="1"/>
    <col min="5" max="5" width="16.625" style="107" customWidth="1"/>
    <col min="6" max="6" width="54.2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1309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411">
        <f>B17+B48</f>
        <v>531.56079999999997</v>
      </c>
      <c r="C6" s="412"/>
      <c r="D6" s="413" t="s">
        <v>41</v>
      </c>
      <c r="E6" s="137">
        <f>E7+E9+E15+E25+E29</f>
        <v>531.56079999999997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653" t="s">
        <v>1793</v>
      </c>
      <c r="B7" s="219"/>
      <c r="C7" s="237"/>
      <c r="D7" s="483" t="s">
        <v>6</v>
      </c>
      <c r="E7" s="415">
        <v>9.3000000000000007</v>
      </c>
      <c r="F7" s="29"/>
      <c r="G7" s="49"/>
      <c r="H7" s="49"/>
      <c r="I7" s="50"/>
      <c r="J7" s="50"/>
    </row>
    <row r="8" spans="1:10" ht="30.6" customHeight="1" x14ac:dyDescent="0.35">
      <c r="A8" s="218" t="s">
        <v>1310</v>
      </c>
      <c r="B8" s="219"/>
      <c r="C8" s="237"/>
      <c r="D8" s="536" t="s">
        <v>226</v>
      </c>
      <c r="E8" s="178">
        <v>9.3000000000000007</v>
      </c>
      <c r="F8" s="38"/>
      <c r="G8" s="53"/>
      <c r="H8" s="53"/>
      <c r="I8" s="55"/>
      <c r="J8" s="55"/>
    </row>
    <row r="9" spans="1:10" ht="28.15" customHeight="1" x14ac:dyDescent="0.35">
      <c r="A9" s="30" t="s">
        <v>1311</v>
      </c>
      <c r="B9" s="164"/>
      <c r="C9" s="127"/>
      <c r="D9" s="535" t="s">
        <v>50</v>
      </c>
      <c r="E9" s="177">
        <v>132.11179999999999</v>
      </c>
      <c r="F9" s="30"/>
      <c r="G9" s="57"/>
      <c r="H9" s="57"/>
      <c r="I9" s="41"/>
      <c r="J9" s="41"/>
    </row>
    <row r="10" spans="1:10" ht="28.15" customHeight="1" x14ac:dyDescent="0.35">
      <c r="A10" s="30" t="s">
        <v>1312</v>
      </c>
      <c r="B10" s="162"/>
      <c r="C10" s="127"/>
      <c r="D10" s="536" t="s">
        <v>51</v>
      </c>
      <c r="E10" s="178">
        <v>12.4688</v>
      </c>
      <c r="F10" s="30"/>
      <c r="G10" s="57"/>
      <c r="H10" s="57"/>
      <c r="I10" s="41"/>
      <c r="J10" s="41"/>
    </row>
    <row r="11" spans="1:10" ht="28.15" customHeight="1" x14ac:dyDescent="0.35">
      <c r="A11" s="30" t="s">
        <v>1313</v>
      </c>
      <c r="B11" s="162"/>
      <c r="C11" s="127"/>
      <c r="D11" s="536" t="s">
        <v>52</v>
      </c>
      <c r="E11" s="178">
        <v>27</v>
      </c>
      <c r="F11" s="30"/>
      <c r="G11" s="57"/>
      <c r="H11" s="57"/>
      <c r="I11" s="41"/>
      <c r="J11" s="41"/>
    </row>
    <row r="12" spans="1:10" ht="28.15" customHeight="1" x14ac:dyDescent="0.35">
      <c r="A12" s="30" t="s">
        <v>1314</v>
      </c>
      <c r="B12" s="162"/>
      <c r="C12" s="127"/>
      <c r="D12" s="537" t="s">
        <v>1315</v>
      </c>
      <c r="E12" s="445">
        <v>29.753</v>
      </c>
      <c r="F12" s="30"/>
      <c r="G12" s="57"/>
      <c r="H12" s="57"/>
      <c r="I12" s="41"/>
      <c r="J12" s="41"/>
    </row>
    <row r="13" spans="1:10" ht="23.25" x14ac:dyDescent="0.35">
      <c r="A13" s="30" t="s">
        <v>1316</v>
      </c>
      <c r="B13" s="164"/>
      <c r="C13" s="127"/>
      <c r="D13" s="536" t="s">
        <v>1317</v>
      </c>
      <c r="E13" s="178">
        <v>56</v>
      </c>
      <c r="F13" s="30"/>
      <c r="G13" s="57"/>
      <c r="H13" s="57"/>
      <c r="I13" s="41"/>
      <c r="J13" s="41"/>
    </row>
    <row r="14" spans="1:10" ht="28.15" customHeight="1" x14ac:dyDescent="0.35">
      <c r="A14" s="30" t="s">
        <v>1318</v>
      </c>
      <c r="B14" s="164"/>
      <c r="C14" s="127"/>
      <c r="D14" s="536" t="s">
        <v>57</v>
      </c>
      <c r="E14" s="178">
        <v>6.89</v>
      </c>
      <c r="F14" s="30"/>
      <c r="G14" s="57"/>
      <c r="H14" s="57"/>
      <c r="I14" s="41"/>
      <c r="J14" s="41"/>
    </row>
    <row r="15" spans="1:10" ht="28.15" customHeight="1" x14ac:dyDescent="0.35">
      <c r="A15" s="30" t="s">
        <v>1319</v>
      </c>
      <c r="B15" s="164"/>
      <c r="C15" s="127"/>
      <c r="D15" s="535" t="s">
        <v>26</v>
      </c>
      <c r="E15" s="177">
        <v>260.48950000000002</v>
      </c>
      <c r="F15" s="30"/>
      <c r="G15" s="57"/>
      <c r="H15" s="57"/>
      <c r="I15" s="41"/>
      <c r="J15" s="41"/>
    </row>
    <row r="16" spans="1:10" ht="28.15" customHeight="1" x14ac:dyDescent="0.35">
      <c r="A16" s="30" t="s">
        <v>1320</v>
      </c>
      <c r="B16" s="164"/>
      <c r="C16" s="127"/>
      <c r="D16" s="536" t="s">
        <v>27</v>
      </c>
      <c r="E16" s="178">
        <v>14.848000000000001</v>
      </c>
      <c r="F16" s="30"/>
      <c r="G16" s="57"/>
      <c r="H16" s="57"/>
      <c r="I16" s="41"/>
      <c r="J16" s="41"/>
    </row>
    <row r="17" spans="1:10" ht="28.15" customHeight="1" x14ac:dyDescent="0.35">
      <c r="A17" s="166" t="s">
        <v>1321</v>
      </c>
      <c r="B17" s="167">
        <f>B18+B29</f>
        <v>516.346</v>
      </c>
      <c r="C17" s="127"/>
      <c r="D17" s="536" t="s">
        <v>28</v>
      </c>
      <c r="E17" s="178">
        <v>152</v>
      </c>
      <c r="F17" s="30"/>
      <c r="G17" s="57"/>
      <c r="H17" s="57"/>
      <c r="I17" s="41"/>
      <c r="J17" s="41"/>
    </row>
    <row r="18" spans="1:10" ht="28.15" customHeight="1" x14ac:dyDescent="0.35">
      <c r="A18" s="30" t="s">
        <v>1322</v>
      </c>
      <c r="B18" s="164">
        <f>B20</f>
        <v>335.73629999999997</v>
      </c>
      <c r="C18" s="127"/>
      <c r="D18" s="536" t="s">
        <v>404</v>
      </c>
      <c r="E18" s="178">
        <v>8.9890000000000008</v>
      </c>
      <c r="F18" s="30"/>
      <c r="G18" s="57"/>
      <c r="H18" s="57"/>
      <c r="I18" s="41"/>
      <c r="J18" s="41"/>
    </row>
    <row r="19" spans="1:10" ht="28.15" customHeight="1" x14ac:dyDescent="0.35">
      <c r="A19" s="30" t="s">
        <v>1323</v>
      </c>
      <c r="B19" s="380"/>
      <c r="C19" s="127"/>
      <c r="D19" s="536" t="s">
        <v>1032</v>
      </c>
      <c r="E19" s="178">
        <v>1.5</v>
      </c>
      <c r="F19" s="30"/>
      <c r="G19" s="57"/>
      <c r="H19" s="57"/>
      <c r="I19" s="41"/>
      <c r="J19" s="41"/>
    </row>
    <row r="20" spans="1:10" ht="28.15" customHeight="1" x14ac:dyDescent="0.35">
      <c r="A20" s="30" t="s">
        <v>1324</v>
      </c>
      <c r="B20" s="169">
        <f>B22+B25+B27</f>
        <v>335.73629999999997</v>
      </c>
      <c r="C20" s="127"/>
      <c r="D20" s="767" t="s">
        <v>963</v>
      </c>
      <c r="E20" s="759">
        <v>0.41199999999999998</v>
      </c>
      <c r="F20" s="30"/>
      <c r="G20" s="57"/>
      <c r="H20" s="57"/>
      <c r="I20" s="41"/>
      <c r="J20" s="41"/>
    </row>
    <row r="21" spans="1:10" ht="28.15" customHeight="1" x14ac:dyDescent="0.35">
      <c r="A21" s="30" t="s">
        <v>1325</v>
      </c>
      <c r="B21" s="164"/>
      <c r="C21" s="127"/>
      <c r="D21" s="536" t="s">
        <v>421</v>
      </c>
      <c r="E21" s="178">
        <v>0.65</v>
      </c>
      <c r="F21" s="30"/>
      <c r="G21" s="57"/>
      <c r="H21" s="57"/>
      <c r="I21" s="41"/>
      <c r="J21" s="41"/>
    </row>
    <row r="22" spans="1:10" ht="28.15" customHeight="1" x14ac:dyDescent="0.35">
      <c r="A22" s="30" t="s">
        <v>1326</v>
      </c>
      <c r="B22" s="164">
        <v>84.556299999999993</v>
      </c>
      <c r="C22" s="127"/>
      <c r="D22" s="536" t="s">
        <v>423</v>
      </c>
      <c r="E22" s="178">
        <v>0.12</v>
      </c>
      <c r="F22" s="30"/>
      <c r="G22" s="57"/>
      <c r="H22" s="57"/>
      <c r="I22" s="41"/>
      <c r="J22" s="41"/>
    </row>
    <row r="23" spans="1:10" ht="27.6" customHeight="1" x14ac:dyDescent="0.35">
      <c r="A23" s="30" t="s">
        <v>1327</v>
      </c>
      <c r="B23" s="164"/>
      <c r="C23" s="127"/>
      <c r="D23" s="536" t="s">
        <v>1052</v>
      </c>
      <c r="E23" s="178">
        <v>73</v>
      </c>
      <c r="F23" s="30"/>
      <c r="G23" s="57"/>
      <c r="H23" s="57"/>
      <c r="I23" s="41"/>
      <c r="J23" s="41"/>
    </row>
    <row r="24" spans="1:10" ht="27.6" customHeight="1" x14ac:dyDescent="0.35">
      <c r="A24" s="30" t="s">
        <v>1328</v>
      </c>
      <c r="B24" s="164"/>
      <c r="C24" s="127"/>
      <c r="D24" s="536" t="s">
        <v>425</v>
      </c>
      <c r="E24" s="178">
        <v>8.9704999999999995</v>
      </c>
      <c r="F24" s="30"/>
      <c r="G24" s="57"/>
      <c r="H24" s="57"/>
      <c r="I24" s="41"/>
      <c r="J24" s="41"/>
    </row>
    <row r="25" spans="1:10" ht="27.6" customHeight="1" x14ac:dyDescent="0.35">
      <c r="A25" s="766" t="s">
        <v>1815</v>
      </c>
      <c r="B25" s="164">
        <v>241.88</v>
      </c>
      <c r="C25" s="127"/>
      <c r="D25" s="535" t="s">
        <v>31</v>
      </c>
      <c r="E25" s="177">
        <v>85.5304</v>
      </c>
      <c r="F25" s="30"/>
      <c r="G25" s="57"/>
      <c r="H25" s="57"/>
      <c r="I25" s="41"/>
      <c r="J25" s="41"/>
    </row>
    <row r="26" spans="1:10" ht="27.6" customHeight="1" x14ac:dyDescent="0.35">
      <c r="A26" s="766" t="s">
        <v>1329</v>
      </c>
      <c r="B26" s="164"/>
      <c r="C26" s="127"/>
      <c r="D26" s="536" t="s">
        <v>32</v>
      </c>
      <c r="E26" s="178">
        <v>34</v>
      </c>
      <c r="F26" s="30"/>
      <c r="G26" s="57"/>
      <c r="H26" s="57"/>
      <c r="I26" s="41"/>
      <c r="J26" s="41"/>
    </row>
    <row r="27" spans="1:10" ht="27.6" customHeight="1" x14ac:dyDescent="0.35">
      <c r="A27" s="30" t="s">
        <v>1330</v>
      </c>
      <c r="B27" s="164">
        <v>9.3000000000000007</v>
      </c>
      <c r="C27" s="127"/>
      <c r="D27" s="536" t="s">
        <v>1331</v>
      </c>
      <c r="E27" s="178">
        <v>17.401699999999998</v>
      </c>
      <c r="F27" s="30"/>
      <c r="G27" s="57"/>
      <c r="H27" s="57"/>
      <c r="I27" s="41"/>
      <c r="J27" s="41"/>
    </row>
    <row r="28" spans="1:10" ht="27.6" customHeight="1" x14ac:dyDescent="0.35">
      <c r="A28" s="30" t="s">
        <v>1332</v>
      </c>
      <c r="B28" s="164"/>
      <c r="C28" s="127"/>
      <c r="D28" s="536" t="s">
        <v>635</v>
      </c>
      <c r="E28" s="178">
        <v>34.128700000000002</v>
      </c>
      <c r="F28" s="30"/>
      <c r="G28" s="57"/>
      <c r="H28" s="57"/>
      <c r="I28" s="41"/>
      <c r="J28" s="41"/>
    </row>
    <row r="29" spans="1:10" ht="27.6" customHeight="1" x14ac:dyDescent="0.35">
      <c r="A29" s="30" t="s">
        <v>1333</v>
      </c>
      <c r="B29" s="164">
        <f>B32+B39+B43</f>
        <v>180.6097</v>
      </c>
      <c r="C29" s="127"/>
      <c r="D29" s="535" t="s">
        <v>975</v>
      </c>
      <c r="E29" s="177">
        <v>44.129099999999994</v>
      </c>
      <c r="F29" s="30"/>
      <c r="G29" s="57"/>
      <c r="H29" s="57"/>
      <c r="I29" s="41"/>
      <c r="J29" s="41"/>
    </row>
    <row r="30" spans="1:10" ht="27.6" customHeight="1" x14ac:dyDescent="0.35">
      <c r="A30" s="30" t="s">
        <v>1334</v>
      </c>
      <c r="B30" s="164"/>
      <c r="C30" s="127"/>
      <c r="D30" s="536" t="s">
        <v>1335</v>
      </c>
      <c r="E30" s="178">
        <v>44.129099999999994</v>
      </c>
      <c r="F30" s="30"/>
      <c r="G30" s="57"/>
      <c r="H30" s="57"/>
      <c r="I30" s="41"/>
      <c r="J30" s="41"/>
    </row>
    <row r="31" spans="1:10" ht="23.25" x14ac:dyDescent="0.35">
      <c r="A31" s="30" t="s">
        <v>1336</v>
      </c>
      <c r="B31" s="164"/>
      <c r="C31" s="127"/>
      <c r="D31" s="446"/>
      <c r="E31" s="163"/>
      <c r="F31" s="30"/>
      <c r="G31" s="57"/>
      <c r="H31" s="57"/>
      <c r="I31" s="41"/>
      <c r="J31" s="41"/>
    </row>
    <row r="32" spans="1:10" ht="23.25" x14ac:dyDescent="0.35">
      <c r="A32" s="32" t="s">
        <v>1337</v>
      </c>
      <c r="B32" s="169">
        <f>B34+B37</f>
        <v>125.07129999999999</v>
      </c>
      <c r="C32" s="127"/>
      <c r="D32" s="446"/>
      <c r="E32" s="163"/>
      <c r="F32" s="30"/>
      <c r="G32" s="57"/>
      <c r="H32" s="57"/>
      <c r="I32" s="41"/>
      <c r="J32" s="41"/>
    </row>
    <row r="33" spans="1:10" s="15" customFormat="1" ht="23.25" x14ac:dyDescent="0.35">
      <c r="A33" s="30" t="s">
        <v>1338</v>
      </c>
      <c r="B33" s="164"/>
      <c r="C33" s="123" t="s">
        <v>0</v>
      </c>
      <c r="D33" s="446"/>
      <c r="E33" s="163"/>
      <c r="F33" s="31"/>
      <c r="G33" s="57"/>
      <c r="H33" s="57"/>
      <c r="I33" s="39"/>
      <c r="J33" s="39"/>
    </row>
    <row r="34" spans="1:10" s="15" customFormat="1" ht="23.25" x14ac:dyDescent="0.35">
      <c r="A34" s="30" t="s">
        <v>1339</v>
      </c>
      <c r="B34" s="164">
        <v>95.318299999999994</v>
      </c>
      <c r="C34" s="123"/>
      <c r="D34" s="446"/>
      <c r="E34" s="163"/>
      <c r="F34" s="31"/>
      <c r="G34" s="57"/>
      <c r="H34" s="57"/>
      <c r="I34" s="41"/>
      <c r="J34" s="41"/>
    </row>
    <row r="35" spans="1:10" s="15" customFormat="1" ht="23.25" x14ac:dyDescent="0.2">
      <c r="A35" s="30" t="s">
        <v>1340</v>
      </c>
      <c r="B35" s="164"/>
      <c r="C35" s="123"/>
      <c r="D35" s="446"/>
      <c r="E35" s="163"/>
      <c r="F35" s="63"/>
      <c r="G35" s="64"/>
      <c r="H35" s="62"/>
      <c r="I35" s="39"/>
      <c r="J35" s="39"/>
    </row>
    <row r="36" spans="1:10" s="15" customFormat="1" ht="23.25" x14ac:dyDescent="0.2">
      <c r="A36" s="30" t="s">
        <v>1341</v>
      </c>
      <c r="B36" s="164"/>
      <c r="C36" s="123"/>
      <c r="D36" s="446"/>
      <c r="E36" s="163"/>
      <c r="F36" s="30"/>
      <c r="G36" s="68"/>
      <c r="H36" s="66"/>
      <c r="I36" s="39"/>
      <c r="J36" s="39"/>
    </row>
    <row r="37" spans="1:10" ht="23.25" x14ac:dyDescent="0.35">
      <c r="A37" s="30" t="s">
        <v>1342</v>
      </c>
      <c r="B37" s="164">
        <v>29.753</v>
      </c>
      <c r="C37" s="116" t="s">
        <v>0</v>
      </c>
      <c r="D37" s="446"/>
      <c r="E37" s="163"/>
      <c r="F37" s="32"/>
      <c r="G37" s="68"/>
      <c r="H37" s="66"/>
      <c r="I37" s="39"/>
      <c r="J37" s="39"/>
    </row>
    <row r="38" spans="1:10" s="2" customFormat="1" ht="23.25" x14ac:dyDescent="0.35">
      <c r="A38" s="30" t="s">
        <v>1343</v>
      </c>
      <c r="B38" s="164"/>
      <c r="C38" s="116" t="s">
        <v>0</v>
      </c>
      <c r="D38" s="447"/>
      <c r="E38" s="165"/>
      <c r="F38" s="30"/>
      <c r="G38" s="68"/>
      <c r="H38" s="66"/>
      <c r="I38" s="39"/>
      <c r="J38" s="39"/>
    </row>
    <row r="39" spans="1:10" s="2" customFormat="1" ht="23.25" x14ac:dyDescent="0.35">
      <c r="A39" s="32" t="s">
        <v>1344</v>
      </c>
      <c r="B39" s="169">
        <f>B40</f>
        <v>37.064300000000003</v>
      </c>
      <c r="C39" s="116"/>
      <c r="D39" s="447"/>
      <c r="E39" s="165"/>
      <c r="F39" s="32"/>
      <c r="G39" s="68"/>
      <c r="H39" s="66"/>
      <c r="I39" s="39"/>
      <c r="J39" s="39"/>
    </row>
    <row r="40" spans="1:10" s="2" customFormat="1" ht="23.25" x14ac:dyDescent="0.35">
      <c r="A40" s="30" t="s">
        <v>1345</v>
      </c>
      <c r="B40" s="164">
        <v>37.064300000000003</v>
      </c>
      <c r="C40" s="116"/>
      <c r="D40" s="447"/>
      <c r="E40" s="165"/>
      <c r="F40" s="30"/>
      <c r="G40" s="68"/>
      <c r="H40" s="66"/>
      <c r="I40" s="41"/>
      <c r="J40" s="41"/>
    </row>
    <row r="41" spans="1:10" s="2" customFormat="1" ht="23.25" x14ac:dyDescent="0.35">
      <c r="A41" s="30" t="s">
        <v>1346</v>
      </c>
      <c r="B41" s="164"/>
      <c r="C41" s="116"/>
      <c r="D41" s="447"/>
      <c r="E41" s="165"/>
      <c r="F41" s="32"/>
      <c r="G41" s="64"/>
      <c r="H41" s="62"/>
      <c r="I41" s="39"/>
      <c r="J41" s="39"/>
    </row>
    <row r="42" spans="1:10" s="2" customFormat="1" ht="23.25" x14ac:dyDescent="0.35">
      <c r="A42" s="30" t="s">
        <v>1347</v>
      </c>
      <c r="B42" s="164"/>
      <c r="C42" s="116"/>
      <c r="D42" s="447"/>
      <c r="E42" s="165"/>
      <c r="F42" s="30"/>
      <c r="G42" s="68"/>
      <c r="H42" s="66"/>
      <c r="I42" s="41"/>
      <c r="J42" s="41"/>
    </row>
    <row r="43" spans="1:10" s="2" customFormat="1" ht="23.25" x14ac:dyDescent="0.35">
      <c r="A43" s="30" t="s">
        <v>1348</v>
      </c>
      <c r="B43" s="169">
        <f>B45+B46</f>
        <v>18.4741</v>
      </c>
      <c r="C43" s="116"/>
      <c r="D43" s="447"/>
      <c r="E43" s="165"/>
      <c r="F43" s="30"/>
      <c r="G43" s="68"/>
      <c r="H43" s="66"/>
      <c r="I43" s="39"/>
      <c r="J43" s="39"/>
    </row>
    <row r="44" spans="1:10" s="2" customFormat="1" ht="23.25" x14ac:dyDescent="0.35">
      <c r="A44" s="30" t="s">
        <v>1349</v>
      </c>
      <c r="B44" s="164"/>
      <c r="C44" s="116"/>
      <c r="D44" s="447"/>
      <c r="E44" s="165"/>
      <c r="F44" s="30"/>
      <c r="G44" s="68"/>
      <c r="H44" s="66"/>
      <c r="I44" s="39"/>
      <c r="J44" s="39"/>
    </row>
    <row r="45" spans="1:10" s="2" customFormat="1" ht="23.25" x14ac:dyDescent="0.35">
      <c r="A45" s="214" t="s">
        <v>1350</v>
      </c>
      <c r="B45" s="164">
        <v>3.5724</v>
      </c>
      <c r="C45" s="116"/>
      <c r="D45" s="447"/>
      <c r="E45" s="165"/>
      <c r="F45" s="30"/>
      <c r="G45" s="68"/>
      <c r="H45" s="66"/>
      <c r="I45" s="41"/>
      <c r="J45" s="41"/>
    </row>
    <row r="46" spans="1:10" s="2" customFormat="1" ht="23.25" x14ac:dyDescent="0.35">
      <c r="A46" s="30" t="s">
        <v>1351</v>
      </c>
      <c r="B46" s="164">
        <v>14.9017</v>
      </c>
      <c r="C46" s="116"/>
      <c r="D46" s="447"/>
      <c r="E46" s="165"/>
      <c r="F46" s="30"/>
      <c r="G46" s="68"/>
      <c r="H46" s="66"/>
      <c r="I46" s="39"/>
      <c r="J46" s="39"/>
    </row>
    <row r="47" spans="1:10" s="2" customFormat="1" ht="23.25" x14ac:dyDescent="0.35">
      <c r="A47" s="233" t="s">
        <v>1352</v>
      </c>
      <c r="B47" s="164"/>
      <c r="C47" s="116"/>
      <c r="D47" s="447"/>
      <c r="E47" s="165"/>
      <c r="F47" s="32"/>
      <c r="G47" s="64"/>
      <c r="H47" s="62"/>
      <c r="I47" s="39"/>
      <c r="J47" s="39"/>
    </row>
    <row r="48" spans="1:10" ht="23.25" x14ac:dyDescent="0.35">
      <c r="A48" s="168" t="s">
        <v>1353</v>
      </c>
      <c r="B48" s="167">
        <f>B49</f>
        <v>15.2148</v>
      </c>
      <c r="C48" s="116" t="s">
        <v>0</v>
      </c>
      <c r="D48" s="446"/>
      <c r="E48" s="163"/>
      <c r="F48" s="30"/>
      <c r="G48" s="68"/>
      <c r="H48" s="66"/>
      <c r="I48" s="39"/>
      <c r="J48" s="39"/>
    </row>
    <row r="49" spans="1:11" ht="23.25" x14ac:dyDescent="0.35">
      <c r="A49" s="30" t="s">
        <v>1354</v>
      </c>
      <c r="B49" s="164">
        <f>B51+B60</f>
        <v>15.2148</v>
      </c>
      <c r="C49" s="116" t="s">
        <v>0</v>
      </c>
      <c r="D49" s="447"/>
      <c r="E49" s="165"/>
      <c r="F49" s="30"/>
      <c r="G49" s="68"/>
      <c r="H49" s="66"/>
      <c r="I49" s="39"/>
      <c r="J49" s="39"/>
    </row>
    <row r="50" spans="1:11" ht="23.25" x14ac:dyDescent="0.35">
      <c r="A50" s="30" t="s">
        <v>1355</v>
      </c>
      <c r="B50" s="164"/>
      <c r="C50" s="123" t="s">
        <v>0</v>
      </c>
      <c r="D50" s="446"/>
      <c r="E50" s="163"/>
      <c r="F50" s="30"/>
      <c r="G50" s="68"/>
      <c r="H50" s="66"/>
      <c r="I50" s="41"/>
      <c r="J50" s="41"/>
    </row>
    <row r="51" spans="1:11" ht="23.25" x14ac:dyDescent="0.35">
      <c r="A51" s="30" t="s">
        <v>1356</v>
      </c>
      <c r="B51" s="169">
        <f>B52+B55</f>
        <v>14.2148</v>
      </c>
      <c r="C51" s="116" t="s">
        <v>0</v>
      </c>
      <c r="D51" s="446"/>
      <c r="E51" s="163"/>
      <c r="F51" s="30"/>
      <c r="G51" s="68"/>
      <c r="H51" s="66"/>
      <c r="I51" s="39"/>
      <c r="J51" s="39"/>
    </row>
    <row r="52" spans="1:11" ht="23.25" x14ac:dyDescent="0.35">
      <c r="A52" s="30" t="s">
        <v>1357</v>
      </c>
      <c r="B52" s="164">
        <v>9.5147999999999993</v>
      </c>
      <c r="C52" s="116" t="s">
        <v>0</v>
      </c>
      <c r="D52" s="446"/>
      <c r="E52" s="163"/>
      <c r="F52" s="30"/>
      <c r="G52" s="68"/>
      <c r="H52" s="66"/>
      <c r="I52" s="39"/>
      <c r="J52" s="39"/>
    </row>
    <row r="53" spans="1:11" ht="23.25" x14ac:dyDescent="0.35">
      <c r="A53" s="30" t="s">
        <v>1358</v>
      </c>
      <c r="B53" s="164"/>
      <c r="C53" s="116" t="s">
        <v>0</v>
      </c>
      <c r="D53" s="446"/>
      <c r="E53" s="163"/>
      <c r="F53" s="78"/>
      <c r="G53" s="78"/>
      <c r="H53" s="78"/>
      <c r="I53" s="41"/>
      <c r="J53" s="41"/>
    </row>
    <row r="54" spans="1:11" ht="23.25" x14ac:dyDescent="0.35">
      <c r="A54" s="30" t="s">
        <v>1359</v>
      </c>
      <c r="B54" s="164"/>
      <c r="C54" s="116"/>
      <c r="D54" s="446"/>
      <c r="E54" s="163"/>
      <c r="F54" s="78"/>
      <c r="G54" s="78"/>
      <c r="H54" s="78"/>
      <c r="I54" s="39"/>
      <c r="J54" s="39"/>
    </row>
    <row r="55" spans="1:11" ht="23.25" x14ac:dyDescent="0.35">
      <c r="A55" s="30" t="s">
        <v>1360</v>
      </c>
      <c r="B55" s="164">
        <v>4.7</v>
      </c>
      <c r="C55" s="116" t="s">
        <v>0</v>
      </c>
      <c r="D55" s="446"/>
      <c r="E55" s="163"/>
      <c r="F55" s="78"/>
      <c r="G55" s="78"/>
      <c r="H55" s="78"/>
      <c r="I55" s="39"/>
      <c r="J55" s="39"/>
    </row>
    <row r="56" spans="1:11" ht="23.25" x14ac:dyDescent="0.35">
      <c r="A56" s="30" t="s">
        <v>1358</v>
      </c>
      <c r="B56" s="164"/>
      <c r="C56" s="123" t="s">
        <v>0</v>
      </c>
      <c r="D56" s="446"/>
      <c r="E56" s="163"/>
      <c r="F56" s="78"/>
      <c r="G56" s="78"/>
      <c r="H56" s="78"/>
      <c r="I56" s="39"/>
      <c r="J56" s="39"/>
    </row>
    <row r="57" spans="1:11" ht="23.25" x14ac:dyDescent="0.35">
      <c r="A57" s="122" t="s">
        <v>1361</v>
      </c>
      <c r="B57" s="164"/>
      <c r="C57" s="116" t="s">
        <v>0</v>
      </c>
      <c r="D57" s="446"/>
      <c r="E57" s="163"/>
      <c r="F57" s="78"/>
      <c r="G57" s="78"/>
      <c r="H57" s="78"/>
      <c r="I57" s="39"/>
      <c r="J57" s="39"/>
    </row>
    <row r="58" spans="1:11" s="3" customFormat="1" ht="23.25" x14ac:dyDescent="0.35">
      <c r="A58" s="30" t="s">
        <v>1362</v>
      </c>
      <c r="B58" s="230">
        <f>B60</f>
        <v>1</v>
      </c>
      <c r="C58" s="154"/>
      <c r="D58" s="448"/>
      <c r="E58" s="187"/>
      <c r="F58" s="79"/>
      <c r="G58" s="78"/>
      <c r="H58" s="79"/>
      <c r="I58" s="39"/>
      <c r="J58" s="39"/>
    </row>
    <row r="59" spans="1:11" ht="23.25" x14ac:dyDescent="0.35">
      <c r="A59" s="233" t="s">
        <v>1363</v>
      </c>
      <c r="B59" s="230"/>
      <c r="C59" s="4"/>
      <c r="D59" s="448"/>
      <c r="E59" s="187"/>
      <c r="F59" s="78"/>
      <c r="G59" s="78"/>
      <c r="H59" s="78"/>
      <c r="I59" s="39"/>
      <c r="J59" s="39"/>
    </row>
    <row r="60" spans="1:11" ht="23.25" x14ac:dyDescent="0.35">
      <c r="A60" s="30" t="s">
        <v>1364</v>
      </c>
      <c r="B60" s="232">
        <f>B62</f>
        <v>1</v>
      </c>
      <c r="C60" s="4"/>
      <c r="D60" s="448"/>
      <c r="E60" s="187"/>
      <c r="F60" s="78"/>
      <c r="G60" s="78"/>
      <c r="H60" s="78"/>
      <c r="I60" s="39"/>
      <c r="J60" s="39"/>
    </row>
    <row r="61" spans="1:11" x14ac:dyDescent="0.35">
      <c r="A61" s="233" t="s">
        <v>1365</v>
      </c>
      <c r="B61" s="230"/>
      <c r="C61" s="4"/>
      <c r="D61" s="448"/>
      <c r="E61" s="187"/>
      <c r="F61" s="78"/>
      <c r="G61" s="78"/>
      <c r="H61" s="78"/>
      <c r="I61" s="76"/>
      <c r="J61" s="76"/>
    </row>
    <row r="62" spans="1:11" x14ac:dyDescent="0.35">
      <c r="A62" s="30" t="s">
        <v>1366</v>
      </c>
      <c r="B62" s="230">
        <v>1</v>
      </c>
      <c r="C62" s="4"/>
      <c r="D62" s="448"/>
      <c r="E62" s="187"/>
      <c r="F62" s="78"/>
      <c r="G62" s="78"/>
      <c r="H62" s="78"/>
      <c r="I62" s="76"/>
      <c r="J62" s="76"/>
    </row>
    <row r="63" spans="1:11" x14ac:dyDescent="0.35">
      <c r="A63" s="115" t="s">
        <v>1367</v>
      </c>
      <c r="B63" s="114"/>
      <c r="C63" s="22"/>
      <c r="D63" s="449"/>
      <c r="E63" s="113"/>
      <c r="F63" s="92"/>
      <c r="G63" s="92"/>
      <c r="H63" s="92"/>
      <c r="I63" s="90"/>
      <c r="J63" s="90"/>
    </row>
    <row r="64" spans="1:11" x14ac:dyDescent="0.35">
      <c r="E64" s="207"/>
      <c r="F64" s="460"/>
      <c r="G64" s="460"/>
      <c r="H64" s="460"/>
      <c r="I64" s="462"/>
      <c r="J64" s="462"/>
      <c r="K64" s="16"/>
    </row>
    <row r="65" spans="5:11" x14ac:dyDescent="0.35">
      <c r="E65" s="207"/>
      <c r="F65" s="460"/>
      <c r="G65" s="460"/>
      <c r="H65" s="460"/>
      <c r="I65" s="462"/>
      <c r="J65" s="462"/>
      <c r="K65" s="16"/>
    </row>
    <row r="66" spans="5:11" x14ac:dyDescent="0.35">
      <c r="E66" s="207"/>
      <c r="F66" s="460"/>
      <c r="G66" s="460"/>
      <c r="H66" s="460"/>
      <c r="I66" s="462"/>
      <c r="J66" s="462"/>
      <c r="K66" s="16"/>
    </row>
    <row r="67" spans="5:11" x14ac:dyDescent="0.35">
      <c r="E67" s="207"/>
      <c r="F67" s="460"/>
      <c r="G67" s="460"/>
      <c r="H67" s="460"/>
      <c r="I67" s="462"/>
      <c r="J67" s="462"/>
      <c r="K67" s="16"/>
    </row>
    <row r="68" spans="5:11" x14ac:dyDescent="0.35">
      <c r="E68" s="207"/>
      <c r="F68" s="460"/>
      <c r="G68" s="460"/>
      <c r="H68" s="460"/>
      <c r="I68" s="462"/>
      <c r="J68" s="462"/>
      <c r="K68" s="16"/>
    </row>
    <row r="69" spans="5:11" x14ac:dyDescent="0.35">
      <c r="E69" s="207"/>
      <c r="F69" s="460"/>
      <c r="G69" s="460"/>
      <c r="H69" s="460"/>
      <c r="I69" s="462"/>
      <c r="J69" s="462"/>
      <c r="K69" s="16"/>
    </row>
    <row r="70" spans="5:11" x14ac:dyDescent="0.35">
      <c r="E70" s="207"/>
      <c r="F70" s="460"/>
      <c r="G70" s="460"/>
      <c r="H70" s="460"/>
      <c r="I70" s="462"/>
      <c r="J70" s="462"/>
      <c r="K70" s="16"/>
    </row>
    <row r="71" spans="5:11" x14ac:dyDescent="0.35">
      <c r="E71" s="207"/>
      <c r="F71" s="460"/>
      <c r="G71" s="460"/>
      <c r="H71" s="460"/>
      <c r="I71" s="462"/>
      <c r="J71" s="462"/>
      <c r="K71" s="16"/>
    </row>
    <row r="72" spans="5:11" x14ac:dyDescent="0.35">
      <c r="E72" s="207"/>
      <c r="F72" s="460"/>
      <c r="G72" s="460"/>
      <c r="H72" s="460"/>
      <c r="I72" s="462"/>
      <c r="J72" s="462"/>
      <c r="K72" s="16"/>
    </row>
    <row r="73" spans="5:11" x14ac:dyDescent="0.35">
      <c r="E73" s="207"/>
      <c r="F73" s="460"/>
      <c r="G73" s="460"/>
      <c r="H73" s="460"/>
      <c r="I73" s="462"/>
      <c r="J73" s="462"/>
      <c r="K73" s="16"/>
    </row>
    <row r="74" spans="5:11" x14ac:dyDescent="0.35">
      <c r="E74" s="207"/>
      <c r="F74" s="460"/>
      <c r="G74" s="460"/>
      <c r="H74" s="460"/>
      <c r="I74" s="462"/>
      <c r="J74" s="462"/>
      <c r="K74" s="16"/>
    </row>
    <row r="75" spans="5:11" x14ac:dyDescent="0.35">
      <c r="E75" s="207"/>
      <c r="F75" s="460"/>
      <c r="G75" s="460"/>
      <c r="H75" s="460"/>
      <c r="I75" s="462"/>
      <c r="J75" s="462"/>
      <c r="K75" s="16"/>
    </row>
    <row r="76" spans="5:11" x14ac:dyDescent="0.35">
      <c r="E76" s="207"/>
      <c r="F76" s="460"/>
      <c r="G76" s="460"/>
      <c r="H76" s="460"/>
      <c r="I76" s="462"/>
      <c r="J76" s="462"/>
      <c r="K76" s="16"/>
    </row>
    <row r="77" spans="5:11" x14ac:dyDescent="0.35">
      <c r="E77" s="207"/>
      <c r="F77" s="460"/>
      <c r="G77" s="460"/>
      <c r="H77" s="460"/>
      <c r="I77" s="462"/>
      <c r="J77" s="462"/>
      <c r="K77" s="16"/>
    </row>
    <row r="78" spans="5:11" x14ac:dyDescent="0.35">
      <c r="E78" s="207"/>
      <c r="F78" s="460"/>
      <c r="G78" s="460"/>
      <c r="H78" s="460"/>
      <c r="I78" s="462"/>
      <c r="J78" s="462"/>
      <c r="K78" s="16"/>
    </row>
    <row r="79" spans="5:11" x14ac:dyDescent="0.35">
      <c r="E79" s="207"/>
      <c r="F79" s="460"/>
      <c r="G79" s="460"/>
      <c r="H79" s="460"/>
      <c r="I79" s="462"/>
      <c r="J79" s="462"/>
      <c r="K79" s="16"/>
    </row>
    <row r="80" spans="5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460"/>
      <c r="G138" s="460"/>
      <c r="H138" s="460"/>
      <c r="I138" s="462"/>
      <c r="J138" s="462"/>
      <c r="K138" s="16"/>
    </row>
    <row r="139" spans="5:11" x14ac:dyDescent="0.35">
      <c r="E139" s="207"/>
      <c r="F139" s="16"/>
      <c r="G139" s="16"/>
      <c r="H139" s="16"/>
      <c r="I139" s="206"/>
      <c r="J139" s="206"/>
      <c r="K139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6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view="pageBreakPreview" topLeftCell="A16" zoomScale="60" zoomScaleNormal="70" workbookViewId="0">
      <selection activeCell="A2" sqref="A2:J2"/>
    </sheetView>
  </sheetViews>
  <sheetFormatPr defaultRowHeight="21" x14ac:dyDescent="0.35"/>
  <cols>
    <col min="1" max="1" width="57.125" style="109" customWidth="1"/>
    <col min="2" max="2" width="13.625" style="108" bestFit="1" customWidth="1"/>
    <col min="3" max="3" width="21.25" style="1" hidden="1" customWidth="1"/>
    <col min="4" max="4" width="51.625" customWidth="1"/>
    <col min="5" max="5" width="17.5" style="107" customWidth="1"/>
    <col min="6" max="6" width="46.625" style="1" hidden="1" customWidth="1"/>
    <col min="7" max="7" width="15.75" style="1" hidden="1" customWidth="1"/>
    <col min="8" max="8" width="5.375" style="1" hidden="1" customWidth="1"/>
    <col min="9" max="9" width="30.1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223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1801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+B12</f>
        <v>487.38420000000002</v>
      </c>
      <c r="C6" s="136"/>
      <c r="D6" s="138" t="s">
        <v>41</v>
      </c>
      <c r="E6" s="137">
        <f>+E7+E9+E15+E17+E20+E24</f>
        <v>487.38420000000002</v>
      </c>
      <c r="F6" s="33" t="s">
        <v>41</v>
      </c>
      <c r="G6" s="34"/>
      <c r="H6" s="46"/>
      <c r="I6" s="33" t="s">
        <v>41</v>
      </c>
      <c r="J6" s="33"/>
    </row>
    <row r="7" spans="1:10" ht="23.25" x14ac:dyDescent="0.35">
      <c r="A7" s="134" t="s">
        <v>222</v>
      </c>
      <c r="B7" s="132"/>
      <c r="C7" s="132"/>
      <c r="D7" s="104" t="s">
        <v>6</v>
      </c>
      <c r="E7" s="133">
        <v>290.18040000000002</v>
      </c>
      <c r="F7" s="29"/>
      <c r="G7" s="49"/>
      <c r="H7" s="49"/>
      <c r="I7" s="50"/>
      <c r="J7" s="50"/>
    </row>
    <row r="8" spans="1:10" ht="23.25" x14ac:dyDescent="0.35">
      <c r="A8" s="122" t="s">
        <v>221</v>
      </c>
      <c r="B8" s="127"/>
      <c r="C8" s="127"/>
      <c r="D8" s="106" t="s">
        <v>7</v>
      </c>
      <c r="E8" s="124">
        <v>290.18040000000002</v>
      </c>
      <c r="F8" s="38"/>
      <c r="G8" s="53"/>
      <c r="H8" s="53"/>
      <c r="I8" s="55"/>
      <c r="J8" s="55"/>
    </row>
    <row r="9" spans="1:10" ht="28.15" customHeight="1" x14ac:dyDescent="0.35">
      <c r="A9" s="122" t="s">
        <v>219</v>
      </c>
      <c r="B9" s="127"/>
      <c r="C9" s="127"/>
      <c r="D9" s="105" t="s">
        <v>8</v>
      </c>
      <c r="E9" s="124">
        <v>59.789400000000001</v>
      </c>
      <c r="F9" s="30"/>
      <c r="G9" s="57"/>
      <c r="H9" s="57"/>
      <c r="I9" s="41"/>
      <c r="J9" s="41"/>
    </row>
    <row r="10" spans="1:10" ht="28.15" customHeight="1" x14ac:dyDescent="0.35">
      <c r="A10" s="122" t="s">
        <v>217</v>
      </c>
      <c r="B10" s="127"/>
      <c r="C10" s="131"/>
      <c r="D10" s="106" t="s">
        <v>9</v>
      </c>
      <c r="E10" s="121">
        <v>5.2607999999999997</v>
      </c>
      <c r="F10" s="30"/>
      <c r="G10" s="57"/>
      <c r="H10" s="57"/>
      <c r="I10" s="41"/>
      <c r="J10" s="41"/>
    </row>
    <row r="11" spans="1:10" ht="30.6" customHeight="1" x14ac:dyDescent="0.35">
      <c r="A11" s="122" t="s">
        <v>216</v>
      </c>
      <c r="B11" s="127"/>
      <c r="C11" s="129"/>
      <c r="D11" s="106" t="s">
        <v>10</v>
      </c>
      <c r="E11" s="121">
        <v>12.103199999999999</v>
      </c>
      <c r="F11" s="30"/>
      <c r="G11" s="57"/>
      <c r="H11" s="57"/>
      <c r="I11" s="41"/>
      <c r="J11" s="41"/>
    </row>
    <row r="12" spans="1:10" ht="28.15" customHeight="1" x14ac:dyDescent="0.35">
      <c r="A12" s="125" t="s">
        <v>215</v>
      </c>
      <c r="B12" s="128">
        <v>487.38420000000002</v>
      </c>
      <c r="C12" s="130"/>
      <c r="D12" s="106" t="s">
        <v>11</v>
      </c>
      <c r="E12" s="121">
        <v>30</v>
      </c>
      <c r="F12" s="30"/>
      <c r="G12" s="57"/>
      <c r="H12" s="57"/>
      <c r="I12" s="41"/>
      <c r="J12" s="41"/>
    </row>
    <row r="13" spans="1:10" ht="29.45" customHeight="1" x14ac:dyDescent="0.35">
      <c r="A13" s="122" t="s">
        <v>214</v>
      </c>
      <c r="B13" s="128"/>
      <c r="C13" s="129"/>
      <c r="D13" s="106" t="s">
        <v>12</v>
      </c>
      <c r="E13" s="121">
        <v>9</v>
      </c>
      <c r="F13" s="30"/>
      <c r="G13" s="57"/>
      <c r="H13" s="57"/>
      <c r="I13" s="41"/>
      <c r="J13" s="41"/>
    </row>
    <row r="14" spans="1:10" ht="28.15" customHeight="1" x14ac:dyDescent="0.35">
      <c r="A14" s="122" t="s">
        <v>213</v>
      </c>
      <c r="B14" s="128"/>
      <c r="C14" s="129"/>
      <c r="D14" s="106" t="s">
        <v>13</v>
      </c>
      <c r="E14" s="121">
        <v>3.4253999999999998</v>
      </c>
      <c r="F14" s="30"/>
      <c r="G14" s="57"/>
      <c r="H14" s="57"/>
      <c r="I14" s="41"/>
      <c r="J14" s="41"/>
    </row>
    <row r="15" spans="1:10" ht="28.15" customHeight="1" x14ac:dyDescent="0.35">
      <c r="A15" s="125" t="s">
        <v>212</v>
      </c>
      <c r="B15" s="119">
        <v>487.38420000000002</v>
      </c>
      <c r="C15" s="130"/>
      <c r="D15" s="105" t="s">
        <v>14</v>
      </c>
      <c r="E15" s="124">
        <v>4.1315999999999997</v>
      </c>
      <c r="F15" s="30"/>
      <c r="G15" s="57"/>
      <c r="H15" s="57"/>
      <c r="I15" s="41"/>
      <c r="J15" s="41"/>
    </row>
    <row r="16" spans="1:10" ht="28.15" customHeight="1" x14ac:dyDescent="0.35">
      <c r="A16" s="125" t="s">
        <v>211</v>
      </c>
      <c r="B16" s="128"/>
      <c r="C16" s="129"/>
      <c r="D16" s="106" t="s">
        <v>209</v>
      </c>
      <c r="E16" s="121">
        <v>4.1315999999999997</v>
      </c>
      <c r="F16" s="30"/>
      <c r="G16" s="57"/>
      <c r="H16" s="57"/>
      <c r="I16" s="41"/>
      <c r="J16" s="41"/>
    </row>
    <row r="17" spans="1:11" ht="28.15" customHeight="1" x14ac:dyDescent="0.35">
      <c r="A17" s="125" t="s">
        <v>210</v>
      </c>
      <c r="B17" s="128"/>
      <c r="C17" s="4"/>
      <c r="D17" s="105" t="s">
        <v>16</v>
      </c>
      <c r="E17" s="124">
        <v>99.318399999999997</v>
      </c>
      <c r="F17" s="30"/>
      <c r="G17" s="57"/>
      <c r="H17" s="57"/>
      <c r="I17" s="41"/>
      <c r="J17" s="41"/>
    </row>
    <row r="18" spans="1:11" ht="27.6" customHeight="1" x14ac:dyDescent="0.35">
      <c r="A18" s="122" t="s">
        <v>208</v>
      </c>
      <c r="B18" s="119">
        <v>354.01940000000002</v>
      </c>
      <c r="C18" s="4"/>
      <c r="D18" s="106" t="s">
        <v>17</v>
      </c>
      <c r="E18" s="121">
        <v>36.807200000000002</v>
      </c>
      <c r="F18" s="30"/>
      <c r="G18" s="57"/>
      <c r="H18" s="57"/>
      <c r="I18" s="41"/>
      <c r="J18" s="41"/>
    </row>
    <row r="19" spans="1:11" ht="28.15" customHeight="1" x14ac:dyDescent="0.35">
      <c r="A19" s="122" t="s">
        <v>207</v>
      </c>
      <c r="B19" s="119"/>
      <c r="C19" s="4"/>
      <c r="D19" s="106" t="s">
        <v>18</v>
      </c>
      <c r="E19" s="121">
        <v>62.511200000000002</v>
      </c>
      <c r="F19" s="30"/>
      <c r="G19" s="57"/>
      <c r="H19" s="57"/>
      <c r="I19" s="41"/>
      <c r="J19" s="41"/>
    </row>
    <row r="20" spans="1:11" s="15" customFormat="1" ht="28.15" customHeight="1" x14ac:dyDescent="0.35">
      <c r="A20" s="122" t="s">
        <v>206</v>
      </c>
      <c r="B20" s="119">
        <v>349.88780000000003</v>
      </c>
      <c r="C20" s="4"/>
      <c r="D20" s="105" t="s">
        <v>23</v>
      </c>
      <c r="E20" s="124">
        <v>19.5398</v>
      </c>
      <c r="F20" s="30"/>
      <c r="G20" s="57"/>
      <c r="H20" s="57"/>
      <c r="I20" s="41"/>
      <c r="J20" s="41"/>
    </row>
    <row r="21" spans="1:11" ht="30.6" customHeight="1" x14ac:dyDescent="0.35">
      <c r="A21" s="122" t="s">
        <v>205</v>
      </c>
      <c r="B21" s="119"/>
      <c r="C21" s="4"/>
      <c r="D21" s="106" t="s">
        <v>24</v>
      </c>
      <c r="E21" s="121">
        <v>16.408899999999999</v>
      </c>
      <c r="F21" s="30"/>
      <c r="G21" s="57"/>
      <c r="H21" s="57"/>
      <c r="I21" s="41"/>
      <c r="J21" s="41"/>
    </row>
    <row r="22" spans="1:11" s="2" customFormat="1" ht="28.9" customHeight="1" x14ac:dyDescent="0.35">
      <c r="A22" s="122" t="s">
        <v>204</v>
      </c>
      <c r="B22" s="119"/>
      <c r="C22" s="4"/>
      <c r="D22" s="106" t="s">
        <v>202</v>
      </c>
      <c r="E22" s="121">
        <v>0.8</v>
      </c>
      <c r="F22" s="30"/>
      <c r="G22" s="57"/>
      <c r="H22" s="57"/>
      <c r="I22" s="41"/>
      <c r="J22" s="41"/>
    </row>
    <row r="23" spans="1:11" ht="28.9" customHeight="1" x14ac:dyDescent="0.35">
      <c r="A23" s="122" t="s">
        <v>203</v>
      </c>
      <c r="B23" s="119">
        <v>4.1315999999999997</v>
      </c>
      <c r="C23" s="4"/>
      <c r="D23" s="106" t="s">
        <v>25</v>
      </c>
      <c r="E23" s="121">
        <v>2.3309000000000002</v>
      </c>
      <c r="F23" s="30"/>
      <c r="G23" s="57"/>
      <c r="H23" s="57"/>
      <c r="I23" s="41"/>
      <c r="J23" s="41"/>
    </row>
    <row r="24" spans="1:11" s="2" customFormat="1" ht="28.9" customHeight="1" x14ac:dyDescent="0.35">
      <c r="A24" s="122" t="s">
        <v>201</v>
      </c>
      <c r="B24" s="119"/>
      <c r="C24" s="4"/>
      <c r="D24" s="105" t="s">
        <v>26</v>
      </c>
      <c r="E24" s="124">
        <v>14.4246</v>
      </c>
      <c r="F24" s="30"/>
      <c r="G24" s="57"/>
      <c r="H24" s="57"/>
      <c r="I24" s="41"/>
      <c r="J24" s="41"/>
    </row>
    <row r="25" spans="1:11" ht="27.6" customHeight="1" x14ac:dyDescent="0.35">
      <c r="A25" s="125" t="s">
        <v>200</v>
      </c>
      <c r="B25" s="119">
        <v>133.3648</v>
      </c>
      <c r="C25" s="4"/>
      <c r="D25" s="106" t="s">
        <v>27</v>
      </c>
      <c r="E25" s="121">
        <v>6.4245999999999999</v>
      </c>
      <c r="F25" s="30"/>
      <c r="G25" s="57"/>
      <c r="H25" s="57"/>
      <c r="I25" s="41"/>
      <c r="J25" s="41"/>
    </row>
    <row r="26" spans="1:11" ht="27.6" customHeight="1" x14ac:dyDescent="0.35">
      <c r="A26" s="122" t="s">
        <v>199</v>
      </c>
      <c r="B26" s="119"/>
      <c r="C26" s="4"/>
      <c r="D26" s="106" t="s">
        <v>197</v>
      </c>
      <c r="E26" s="121">
        <v>8</v>
      </c>
      <c r="F26" s="30"/>
      <c r="G26" s="57"/>
      <c r="H26" s="57"/>
      <c r="I26" s="41"/>
      <c r="J26" s="41"/>
    </row>
    <row r="27" spans="1:11" ht="27.6" customHeight="1" x14ac:dyDescent="0.35">
      <c r="A27" s="122" t="s">
        <v>198</v>
      </c>
      <c r="B27" s="119">
        <v>133.3648</v>
      </c>
      <c r="C27" s="4"/>
      <c r="D27" s="713"/>
      <c r="E27" s="714"/>
      <c r="F27" s="30"/>
      <c r="G27" s="57"/>
      <c r="H27" s="57"/>
      <c r="I27" s="41"/>
      <c r="J27" s="41"/>
    </row>
    <row r="28" spans="1:11" ht="30" customHeight="1" x14ac:dyDescent="0.35">
      <c r="A28" s="628" t="s">
        <v>196</v>
      </c>
      <c r="B28" s="629"/>
      <c r="C28" s="227"/>
      <c r="D28" s="630"/>
      <c r="E28" s="631"/>
      <c r="F28" s="225"/>
      <c r="G28" s="616"/>
      <c r="H28" s="616"/>
      <c r="I28" s="624"/>
      <c r="J28" s="624"/>
    </row>
    <row r="29" spans="1:11" ht="25.15" customHeight="1" x14ac:dyDescent="0.35">
      <c r="A29" s="632"/>
      <c r="B29" s="633"/>
      <c r="C29" s="634"/>
      <c r="D29" s="635"/>
      <c r="E29" s="636"/>
      <c r="F29" s="637"/>
      <c r="G29" s="638"/>
      <c r="H29" s="638"/>
      <c r="I29" s="639"/>
      <c r="J29" s="639"/>
    </row>
    <row r="30" spans="1:11" ht="26.45" customHeight="1" x14ac:dyDescent="0.35">
      <c r="F30" s="192"/>
      <c r="G30" s="450"/>
      <c r="H30" s="450"/>
      <c r="I30" s="451"/>
      <c r="J30" s="451"/>
      <c r="K30" s="16"/>
    </row>
    <row r="31" spans="1:11" ht="22.9" customHeight="1" x14ac:dyDescent="0.35">
      <c r="F31" s="192"/>
      <c r="G31" s="450"/>
      <c r="H31" s="450"/>
      <c r="I31" s="451"/>
      <c r="J31" s="451"/>
      <c r="K31" s="16"/>
    </row>
    <row r="32" spans="1:11" ht="26.45" customHeight="1" x14ac:dyDescent="0.35">
      <c r="F32" s="192"/>
      <c r="G32" s="450"/>
      <c r="H32" s="450"/>
      <c r="I32" s="451"/>
      <c r="J32" s="451"/>
      <c r="K32" s="16"/>
    </row>
    <row r="33" spans="1:11" ht="28.9" customHeight="1" x14ac:dyDescent="0.35">
      <c r="F33" s="452"/>
      <c r="G33" s="450"/>
      <c r="H33" s="450"/>
      <c r="I33" s="453"/>
      <c r="J33" s="453"/>
      <c r="K33" s="16"/>
    </row>
    <row r="34" spans="1:11" ht="25.9" customHeight="1" x14ac:dyDescent="0.35">
      <c r="F34" s="452"/>
      <c r="G34" s="450"/>
      <c r="H34" s="450"/>
      <c r="I34" s="451"/>
      <c r="J34" s="451"/>
      <c r="K34" s="16"/>
    </row>
    <row r="35" spans="1:11" ht="25.15" customHeight="1" x14ac:dyDescent="0.35">
      <c r="F35" s="454"/>
      <c r="G35" s="455"/>
      <c r="H35" s="456"/>
      <c r="I35" s="453"/>
      <c r="J35" s="453"/>
      <c r="K35" s="16"/>
    </row>
    <row r="36" spans="1:11" ht="28.9" customHeight="1" x14ac:dyDescent="0.35">
      <c r="F36" s="192"/>
      <c r="G36" s="457"/>
      <c r="H36" s="458"/>
      <c r="I36" s="453"/>
      <c r="J36" s="453"/>
      <c r="K36" s="16"/>
    </row>
    <row r="37" spans="1:11" ht="25.15" customHeight="1" x14ac:dyDescent="0.35">
      <c r="F37" s="459"/>
      <c r="G37" s="457"/>
      <c r="H37" s="458"/>
      <c r="I37" s="453"/>
      <c r="J37" s="453"/>
      <c r="K37" s="16"/>
    </row>
    <row r="38" spans="1:11" ht="23.25" x14ac:dyDescent="0.35">
      <c r="F38" s="192"/>
      <c r="G38" s="457"/>
      <c r="H38" s="458"/>
      <c r="I38" s="453"/>
      <c r="J38" s="453"/>
      <c r="K38" s="16"/>
    </row>
    <row r="39" spans="1:11" ht="23.25" x14ac:dyDescent="0.35">
      <c r="F39" s="459"/>
      <c r="G39" s="457"/>
      <c r="H39" s="458"/>
      <c r="I39" s="453"/>
      <c r="J39" s="453"/>
      <c r="K39" s="16"/>
    </row>
    <row r="40" spans="1:11" ht="25.15" customHeight="1" x14ac:dyDescent="0.35">
      <c r="F40" s="192"/>
      <c r="G40" s="457"/>
      <c r="H40" s="458"/>
      <c r="I40" s="451"/>
      <c r="J40" s="451"/>
      <c r="K40" s="16"/>
    </row>
    <row r="41" spans="1:11" ht="23.25" x14ac:dyDescent="0.35">
      <c r="F41" s="459"/>
      <c r="G41" s="455"/>
      <c r="H41" s="456"/>
      <c r="I41" s="453"/>
      <c r="J41" s="453"/>
      <c r="K41" s="16"/>
    </row>
    <row r="42" spans="1:11" ht="23.25" x14ac:dyDescent="0.35">
      <c r="F42" s="192"/>
      <c r="G42" s="457"/>
      <c r="H42" s="458"/>
      <c r="I42" s="451"/>
      <c r="J42" s="451"/>
      <c r="K42" s="16"/>
    </row>
    <row r="43" spans="1:11" ht="25.15" customHeight="1" x14ac:dyDescent="0.35">
      <c r="F43" s="192"/>
      <c r="G43" s="457"/>
      <c r="H43" s="458"/>
      <c r="I43" s="453"/>
      <c r="J43" s="453"/>
      <c r="K43" s="16"/>
    </row>
    <row r="44" spans="1:11" ht="24" customHeight="1" x14ac:dyDescent="0.35">
      <c r="F44" s="192"/>
      <c r="G44" s="457"/>
      <c r="H44" s="458"/>
      <c r="I44" s="453"/>
      <c r="J44" s="453"/>
      <c r="K44" s="16"/>
    </row>
    <row r="45" spans="1:11" s="3" customFormat="1" ht="28.9" customHeight="1" x14ac:dyDescent="0.35">
      <c r="A45" s="109"/>
      <c r="B45" s="108"/>
      <c r="C45" s="1"/>
      <c r="D45"/>
      <c r="E45" s="107"/>
      <c r="F45" s="192"/>
      <c r="G45" s="457"/>
      <c r="H45" s="458"/>
      <c r="I45" s="451"/>
      <c r="J45" s="451"/>
      <c r="K45" s="26"/>
    </row>
    <row r="46" spans="1:11" ht="26.45" customHeight="1" x14ac:dyDescent="0.35">
      <c r="F46" s="192"/>
      <c r="G46" s="457"/>
      <c r="H46" s="458"/>
      <c r="I46" s="453"/>
      <c r="J46" s="453"/>
      <c r="K46" s="16"/>
    </row>
    <row r="47" spans="1:11" ht="25.15" customHeight="1" x14ac:dyDescent="0.35">
      <c r="F47" s="459"/>
      <c r="G47" s="455"/>
      <c r="H47" s="456"/>
      <c r="I47" s="453"/>
      <c r="J47" s="453"/>
      <c r="K47" s="16"/>
    </row>
    <row r="48" spans="1:11" ht="23.25" x14ac:dyDescent="0.35">
      <c r="F48" s="192"/>
      <c r="G48" s="457"/>
      <c r="H48" s="458"/>
      <c r="I48" s="453"/>
      <c r="J48" s="453"/>
      <c r="K48" s="16"/>
    </row>
    <row r="49" spans="1:11" ht="23.25" x14ac:dyDescent="0.35">
      <c r="F49" s="192"/>
      <c r="G49" s="457"/>
      <c r="H49" s="458"/>
      <c r="I49" s="453"/>
      <c r="J49" s="453"/>
      <c r="K49" s="16"/>
    </row>
    <row r="50" spans="1:11" ht="23.25" x14ac:dyDescent="0.35">
      <c r="A50" s="1"/>
      <c r="B50" s="1"/>
      <c r="D50" s="1"/>
      <c r="E50" s="1"/>
      <c r="F50" s="192"/>
      <c r="G50" s="457"/>
      <c r="H50" s="458"/>
      <c r="I50" s="451"/>
      <c r="J50" s="451"/>
      <c r="K50" s="16"/>
    </row>
    <row r="51" spans="1:11" ht="23.25" x14ac:dyDescent="0.35">
      <c r="A51" s="1"/>
      <c r="B51" s="1"/>
      <c r="D51" s="1"/>
      <c r="E51" s="1"/>
      <c r="F51" s="192"/>
      <c r="G51" s="457"/>
      <c r="H51" s="458"/>
      <c r="I51" s="453"/>
      <c r="J51" s="453"/>
      <c r="K51" s="16"/>
    </row>
    <row r="52" spans="1:11" ht="23.25" x14ac:dyDescent="0.35">
      <c r="A52" s="1"/>
      <c r="B52" s="1"/>
      <c r="D52" s="1"/>
      <c r="E52" s="1"/>
      <c r="F52" s="192"/>
      <c r="G52" s="457"/>
      <c r="H52" s="458"/>
      <c r="I52" s="453"/>
      <c r="J52" s="453"/>
      <c r="K52" s="16"/>
    </row>
    <row r="53" spans="1:11" ht="23.25" x14ac:dyDescent="0.35">
      <c r="A53" s="1"/>
      <c r="B53" s="1"/>
      <c r="D53" s="1"/>
      <c r="E53" s="1"/>
      <c r="F53" s="460"/>
      <c r="G53" s="460"/>
      <c r="H53" s="460"/>
      <c r="I53" s="451"/>
      <c r="J53" s="451"/>
      <c r="K53" s="16"/>
    </row>
    <row r="54" spans="1:11" ht="23.25" x14ac:dyDescent="0.35">
      <c r="A54" s="1"/>
      <c r="B54" s="1"/>
      <c r="D54" s="1"/>
      <c r="E54" s="1"/>
      <c r="F54" s="460"/>
      <c r="G54" s="460"/>
      <c r="H54" s="460"/>
      <c r="I54" s="453"/>
      <c r="J54" s="453"/>
      <c r="K54" s="16"/>
    </row>
    <row r="55" spans="1:11" ht="25.15" customHeight="1" x14ac:dyDescent="0.35">
      <c r="A55" s="1"/>
      <c r="B55" s="1"/>
      <c r="D55" s="1"/>
      <c r="E55" s="1"/>
      <c r="F55" s="460"/>
      <c r="G55" s="460"/>
      <c r="H55" s="460"/>
      <c r="I55" s="453"/>
      <c r="J55" s="453"/>
      <c r="K55" s="16"/>
    </row>
    <row r="56" spans="1:11" ht="23.25" x14ac:dyDescent="0.35">
      <c r="A56" s="1"/>
      <c r="B56" s="1"/>
      <c r="D56" s="1"/>
      <c r="E56" s="1"/>
      <c r="F56" s="460"/>
      <c r="G56" s="460"/>
      <c r="H56" s="460"/>
      <c r="I56" s="453"/>
      <c r="J56" s="453"/>
      <c r="K56" s="16"/>
    </row>
    <row r="57" spans="1:11" ht="23.25" x14ac:dyDescent="0.35">
      <c r="A57" s="1"/>
      <c r="B57" s="1"/>
      <c r="D57" s="1"/>
      <c r="E57" s="1"/>
      <c r="F57" s="460"/>
      <c r="G57" s="460"/>
      <c r="H57" s="460"/>
      <c r="I57" s="453"/>
      <c r="J57" s="453"/>
      <c r="K57" s="16"/>
    </row>
    <row r="58" spans="1:11" ht="23.25" x14ac:dyDescent="0.35">
      <c r="A58" s="1"/>
      <c r="B58" s="1"/>
      <c r="D58" s="1"/>
      <c r="E58" s="1"/>
      <c r="F58" s="461"/>
      <c r="G58" s="460"/>
      <c r="H58" s="461"/>
      <c r="I58" s="453"/>
      <c r="J58" s="453"/>
      <c r="K58" s="16"/>
    </row>
    <row r="59" spans="1:11" ht="23.25" x14ac:dyDescent="0.35">
      <c r="A59" s="1"/>
      <c r="B59" s="1"/>
      <c r="D59" s="1"/>
      <c r="E59" s="1"/>
      <c r="F59" s="460"/>
      <c r="G59" s="460"/>
      <c r="H59" s="460"/>
      <c r="I59" s="453"/>
      <c r="J59" s="453"/>
      <c r="K59" s="16"/>
    </row>
    <row r="60" spans="1:11" ht="23.25" x14ac:dyDescent="0.35">
      <c r="A60" s="1"/>
      <c r="B60" s="1"/>
      <c r="D60" s="1"/>
      <c r="E60" s="1"/>
      <c r="F60" s="460"/>
      <c r="G60" s="460"/>
      <c r="H60" s="460"/>
      <c r="I60" s="453"/>
      <c r="J60" s="453"/>
      <c r="K60" s="16"/>
    </row>
    <row r="61" spans="1:11" x14ac:dyDescent="0.35">
      <c r="A61" s="1"/>
      <c r="B61" s="1"/>
      <c r="D61" s="1"/>
      <c r="E61" s="1"/>
      <c r="F61" s="460"/>
      <c r="G61" s="460"/>
      <c r="H61" s="460"/>
      <c r="I61" s="462"/>
      <c r="J61" s="462"/>
      <c r="K61" s="16"/>
    </row>
    <row r="62" spans="1:11" x14ac:dyDescent="0.35">
      <c r="A62" s="1"/>
      <c r="B62" s="1"/>
      <c r="D62" s="1"/>
      <c r="E62" s="1"/>
      <c r="F62" s="460"/>
      <c r="G62" s="460"/>
      <c r="H62" s="460"/>
      <c r="I62" s="462"/>
      <c r="J62" s="462"/>
      <c r="K62" s="16"/>
    </row>
    <row r="63" spans="1:11" x14ac:dyDescent="0.35">
      <c r="A63" s="1"/>
      <c r="B63" s="1"/>
      <c r="D63" s="1"/>
      <c r="E63" s="1"/>
      <c r="F63" s="460"/>
      <c r="G63" s="460"/>
      <c r="H63" s="460"/>
      <c r="I63" s="462"/>
      <c r="J63" s="462"/>
      <c r="K63" s="16"/>
    </row>
    <row r="64" spans="1:11" x14ac:dyDescent="0.35">
      <c r="A64" s="1"/>
      <c r="B64" s="1"/>
      <c r="D64" s="1"/>
      <c r="E64" s="1"/>
      <c r="F64" s="460"/>
      <c r="G64" s="460"/>
      <c r="H64" s="460"/>
      <c r="I64" s="462"/>
      <c r="J64" s="462"/>
      <c r="K64" s="16"/>
    </row>
    <row r="65" spans="1:11" x14ac:dyDescent="0.35">
      <c r="A65" s="1"/>
      <c r="B65" s="1"/>
      <c r="D65" s="1"/>
      <c r="E65" s="1"/>
      <c r="F65" s="460"/>
      <c r="G65" s="460"/>
      <c r="H65" s="460"/>
      <c r="I65" s="462"/>
      <c r="J65" s="462"/>
      <c r="K65" s="16"/>
    </row>
    <row r="66" spans="1:11" x14ac:dyDescent="0.35">
      <c r="A66" s="1"/>
      <c r="B66" s="1"/>
      <c r="D66" s="1"/>
      <c r="E66" s="1"/>
      <c r="F66" s="460"/>
      <c r="G66" s="460"/>
      <c r="H66" s="460"/>
      <c r="I66" s="462"/>
      <c r="J66" s="462"/>
      <c r="K66" s="16"/>
    </row>
    <row r="67" spans="1:11" x14ac:dyDescent="0.35">
      <c r="A67" s="1"/>
      <c r="B67" s="1"/>
      <c r="D67" s="1"/>
      <c r="E67" s="1"/>
      <c r="F67" s="460"/>
      <c r="G67" s="460"/>
      <c r="H67" s="460"/>
      <c r="I67" s="462"/>
      <c r="J67" s="462"/>
      <c r="K67" s="16"/>
    </row>
    <row r="68" spans="1:11" x14ac:dyDescent="0.35">
      <c r="A68" s="1"/>
      <c r="B68" s="1"/>
      <c r="D68" s="1"/>
      <c r="E68" s="1"/>
      <c r="F68" s="460"/>
      <c r="G68" s="460"/>
      <c r="H68" s="460"/>
      <c r="I68" s="462"/>
      <c r="J68" s="462"/>
      <c r="K68" s="16"/>
    </row>
    <row r="69" spans="1:11" x14ac:dyDescent="0.35">
      <c r="A69" s="1"/>
      <c r="B69" s="1"/>
      <c r="D69" s="1"/>
      <c r="E69" s="1"/>
      <c r="F69" s="460"/>
      <c r="G69" s="460"/>
      <c r="H69" s="460"/>
      <c r="I69" s="462"/>
      <c r="J69" s="462"/>
      <c r="K69" s="16"/>
    </row>
    <row r="70" spans="1:11" x14ac:dyDescent="0.35">
      <c r="A70" s="1"/>
      <c r="B70" s="1"/>
      <c r="D70" s="1"/>
      <c r="E70" s="1"/>
      <c r="F70" s="460"/>
      <c r="G70" s="460"/>
      <c r="H70" s="460"/>
      <c r="I70" s="462"/>
      <c r="J70" s="462"/>
      <c r="K70" s="16"/>
    </row>
    <row r="71" spans="1:11" x14ac:dyDescent="0.35">
      <c r="A71" s="1"/>
      <c r="B71" s="1"/>
      <c r="D71" s="1"/>
      <c r="E71" s="1"/>
      <c r="F71" s="460"/>
      <c r="G71" s="460"/>
      <c r="H71" s="460"/>
      <c r="I71" s="462"/>
      <c r="J71" s="462"/>
      <c r="K71" s="16"/>
    </row>
    <row r="72" spans="1:11" x14ac:dyDescent="0.35">
      <c r="A72" s="1"/>
      <c r="B72" s="1"/>
      <c r="D72" s="1"/>
      <c r="E72" s="1"/>
      <c r="F72" s="460"/>
      <c r="G72" s="460"/>
      <c r="H72" s="460"/>
      <c r="I72" s="462"/>
      <c r="J72" s="462"/>
      <c r="K72" s="16"/>
    </row>
    <row r="73" spans="1:11" x14ac:dyDescent="0.35">
      <c r="A73" s="1"/>
      <c r="B73" s="1"/>
      <c r="D73" s="1"/>
      <c r="E73" s="1"/>
      <c r="F73" s="460"/>
      <c r="G73" s="460"/>
      <c r="H73" s="460"/>
      <c r="I73" s="462"/>
      <c r="J73" s="462"/>
      <c r="K73" s="16"/>
    </row>
    <row r="74" spans="1:11" ht="26.45" customHeight="1" x14ac:dyDescent="0.35">
      <c r="A74" s="1"/>
      <c r="B74" s="1"/>
      <c r="D74" s="1"/>
      <c r="E74" s="1"/>
      <c r="F74" s="460"/>
      <c r="G74" s="460"/>
      <c r="H74" s="460"/>
      <c r="I74" s="462"/>
      <c r="J74" s="462"/>
      <c r="K74" s="16"/>
    </row>
    <row r="75" spans="1:11" ht="27.6" customHeight="1" x14ac:dyDescent="0.35">
      <c r="A75" s="1"/>
      <c r="B75" s="1"/>
      <c r="D75" s="1"/>
      <c r="E75" s="1"/>
      <c r="F75" s="460"/>
      <c r="G75" s="460"/>
      <c r="H75" s="460"/>
      <c r="I75" s="462"/>
      <c r="J75" s="462"/>
      <c r="K75" s="16"/>
    </row>
    <row r="76" spans="1:11" ht="24.6" customHeight="1" x14ac:dyDescent="0.35">
      <c r="A76" s="1"/>
      <c r="B76" s="1"/>
      <c r="D76" s="1"/>
      <c r="E76" s="1"/>
      <c r="F76" s="460"/>
      <c r="G76" s="460"/>
      <c r="H76" s="460"/>
      <c r="I76" s="462"/>
      <c r="J76" s="462"/>
      <c r="K76" s="16"/>
    </row>
    <row r="77" spans="1:11" x14ac:dyDescent="0.35">
      <c r="A77" s="1"/>
      <c r="B77" s="1"/>
      <c r="D77" s="1"/>
      <c r="E77" s="1"/>
      <c r="F77" s="460"/>
      <c r="G77" s="460"/>
      <c r="H77" s="460"/>
      <c r="I77" s="462"/>
      <c r="J77" s="462"/>
      <c r="K77" s="16"/>
    </row>
    <row r="78" spans="1:11" x14ac:dyDescent="0.35">
      <c r="A78" s="1"/>
      <c r="B78" s="1"/>
      <c r="D78" s="1"/>
      <c r="E78" s="1"/>
      <c r="F78" s="460"/>
      <c r="G78" s="460"/>
      <c r="H78" s="460"/>
      <c r="I78" s="462"/>
      <c r="J78" s="462"/>
      <c r="K78" s="16"/>
    </row>
    <row r="79" spans="1:11" x14ac:dyDescent="0.35">
      <c r="A79" s="1"/>
      <c r="B79" s="1"/>
      <c r="D79" s="1"/>
      <c r="E79" s="1"/>
      <c r="F79" s="460"/>
      <c r="G79" s="460"/>
      <c r="H79" s="460"/>
      <c r="I79" s="462"/>
      <c r="J79" s="462"/>
      <c r="K79" s="16"/>
    </row>
    <row r="80" spans="1:11" x14ac:dyDescent="0.35">
      <c r="A80" s="1"/>
      <c r="B80" s="1"/>
      <c r="D80" s="1"/>
      <c r="E80" s="1"/>
      <c r="F80" s="460"/>
      <c r="G80" s="460"/>
      <c r="H80" s="460"/>
      <c r="I80" s="462"/>
      <c r="J80" s="462"/>
      <c r="K80" s="16"/>
    </row>
    <row r="81" spans="1:11" x14ac:dyDescent="0.35">
      <c r="A81" s="1"/>
      <c r="B81" s="1"/>
      <c r="D81" s="1"/>
      <c r="E81" s="1"/>
      <c r="F81" s="460"/>
      <c r="G81" s="460"/>
      <c r="H81" s="460"/>
      <c r="I81" s="462"/>
      <c r="J81" s="462"/>
      <c r="K81" s="16"/>
    </row>
    <row r="82" spans="1:11" x14ac:dyDescent="0.35">
      <c r="A82" s="1"/>
      <c r="B82" s="1"/>
      <c r="D82" s="1"/>
      <c r="E82" s="1"/>
      <c r="F82" s="460"/>
      <c r="G82" s="460"/>
      <c r="H82" s="460"/>
      <c r="I82" s="462"/>
      <c r="J82" s="462"/>
      <c r="K82" s="16"/>
    </row>
    <row r="83" spans="1:11" x14ac:dyDescent="0.35">
      <c r="A83" s="1"/>
      <c r="B83" s="1"/>
      <c r="D83" s="1"/>
      <c r="E83" s="1"/>
      <c r="F83" s="460"/>
      <c r="G83" s="460"/>
      <c r="H83" s="460"/>
      <c r="I83" s="462"/>
      <c r="J83" s="462"/>
      <c r="K83" s="16"/>
    </row>
    <row r="84" spans="1:11" x14ac:dyDescent="0.35">
      <c r="A84" s="1"/>
      <c r="B84" s="1"/>
      <c r="D84" s="1"/>
      <c r="E84" s="1"/>
      <c r="F84" s="460"/>
      <c r="G84" s="460"/>
      <c r="H84" s="460"/>
      <c r="I84" s="462"/>
      <c r="J84" s="462"/>
      <c r="K84" s="16"/>
    </row>
    <row r="85" spans="1:11" ht="25.15" customHeight="1" x14ac:dyDescent="0.35">
      <c r="A85" s="1"/>
      <c r="B85" s="1"/>
      <c r="D85" s="1"/>
      <c r="E85" s="1"/>
      <c r="F85" s="460"/>
      <c r="G85" s="460"/>
      <c r="H85" s="460"/>
      <c r="I85" s="462"/>
      <c r="J85" s="462"/>
      <c r="K85" s="16"/>
    </row>
    <row r="86" spans="1:11" x14ac:dyDescent="0.35">
      <c r="A86" s="1"/>
      <c r="B86" s="1"/>
      <c r="D86" s="1"/>
      <c r="E86" s="1"/>
      <c r="F86" s="460"/>
      <c r="G86" s="460"/>
      <c r="H86" s="460"/>
      <c r="I86" s="462"/>
      <c r="J86" s="462"/>
      <c r="K86" s="16"/>
    </row>
    <row r="87" spans="1:11" x14ac:dyDescent="0.35">
      <c r="A87" s="1"/>
      <c r="B87" s="1"/>
      <c r="D87" s="1"/>
      <c r="E87" s="1"/>
      <c r="F87" s="460"/>
      <c r="G87" s="460"/>
      <c r="H87" s="460"/>
      <c r="I87" s="462"/>
      <c r="J87" s="462"/>
      <c r="K87" s="16"/>
    </row>
    <row r="88" spans="1:11" x14ac:dyDescent="0.35">
      <c r="A88" s="1"/>
      <c r="B88" s="1"/>
      <c r="D88" s="1"/>
      <c r="E88" s="1"/>
      <c r="F88" s="460"/>
      <c r="G88" s="460"/>
      <c r="H88" s="460"/>
      <c r="I88" s="462"/>
      <c r="J88" s="462"/>
      <c r="K88" s="16"/>
    </row>
    <row r="89" spans="1:11" x14ac:dyDescent="0.35">
      <c r="A89" s="1"/>
      <c r="B89" s="1"/>
      <c r="D89" s="1"/>
      <c r="E89" s="1"/>
      <c r="F89" s="460"/>
      <c r="G89" s="460"/>
      <c r="H89" s="460"/>
      <c r="I89" s="462"/>
      <c r="J89" s="462"/>
      <c r="K89" s="16"/>
    </row>
    <row r="90" spans="1:11" x14ac:dyDescent="0.35">
      <c r="A90" s="1"/>
      <c r="B90" s="1"/>
      <c r="D90" s="1"/>
      <c r="E90" s="1"/>
      <c r="F90" s="460"/>
      <c r="G90" s="460"/>
      <c r="H90" s="460"/>
      <c r="I90" s="462"/>
      <c r="J90" s="462"/>
      <c r="K90" s="16"/>
    </row>
    <row r="91" spans="1:11" x14ac:dyDescent="0.35">
      <c r="A91" s="1"/>
      <c r="B91" s="1"/>
      <c r="D91" s="1"/>
      <c r="E91" s="1"/>
      <c r="F91" s="460"/>
      <c r="G91" s="460"/>
      <c r="H91" s="460"/>
      <c r="I91" s="462"/>
      <c r="J91" s="462"/>
      <c r="K91" s="16"/>
    </row>
    <row r="92" spans="1:11" x14ac:dyDescent="0.35">
      <c r="A92" s="1"/>
      <c r="B92" s="1"/>
      <c r="D92" s="1"/>
      <c r="E92" s="1"/>
      <c r="F92" s="460"/>
      <c r="G92" s="460"/>
      <c r="H92" s="460"/>
      <c r="I92" s="462"/>
      <c r="J92" s="462"/>
      <c r="K92" s="16"/>
    </row>
    <row r="93" spans="1:11" x14ac:dyDescent="0.35">
      <c r="A93" s="1"/>
      <c r="B93" s="1"/>
      <c r="D93" s="1"/>
      <c r="E93" s="1"/>
      <c r="F93" s="460"/>
      <c r="G93" s="460"/>
      <c r="H93" s="460"/>
      <c r="I93" s="462"/>
      <c r="J93" s="462"/>
      <c r="K93" s="16"/>
    </row>
    <row r="94" spans="1:11" x14ac:dyDescent="0.35">
      <c r="F94" s="460"/>
      <c r="G94" s="460"/>
      <c r="H94" s="460"/>
      <c r="I94" s="462"/>
      <c r="J94" s="462"/>
      <c r="K94" s="16"/>
    </row>
    <row r="95" spans="1:11" x14ac:dyDescent="0.35">
      <c r="F95" s="460"/>
      <c r="G95" s="460"/>
      <c r="H95" s="460"/>
      <c r="I95" s="462"/>
      <c r="J95" s="462"/>
      <c r="K95" s="16"/>
    </row>
    <row r="96" spans="1:11" x14ac:dyDescent="0.35">
      <c r="F96" s="460"/>
      <c r="G96" s="460"/>
      <c r="H96" s="460"/>
      <c r="I96" s="462"/>
      <c r="J96" s="462"/>
      <c r="K96" s="16"/>
    </row>
    <row r="97" spans="6:11" x14ac:dyDescent="0.35">
      <c r="F97" s="460"/>
      <c r="G97" s="460"/>
      <c r="H97" s="460"/>
      <c r="I97" s="462"/>
      <c r="J97" s="462"/>
      <c r="K97" s="16"/>
    </row>
    <row r="98" spans="6:11" x14ac:dyDescent="0.35">
      <c r="F98" s="460"/>
      <c r="G98" s="460"/>
      <c r="H98" s="460"/>
      <c r="I98" s="462"/>
      <c r="J98" s="462"/>
      <c r="K98" s="16"/>
    </row>
    <row r="99" spans="6:11" x14ac:dyDescent="0.35">
      <c r="F99" s="460"/>
      <c r="G99" s="460"/>
      <c r="H99" s="460"/>
      <c r="I99" s="462"/>
      <c r="J99" s="462"/>
      <c r="K99" s="16"/>
    </row>
    <row r="100" spans="6:11" x14ac:dyDescent="0.35">
      <c r="F100" s="460"/>
      <c r="G100" s="460"/>
      <c r="H100" s="460"/>
      <c r="I100" s="462"/>
      <c r="J100" s="462"/>
      <c r="K100" s="16"/>
    </row>
    <row r="101" spans="6:11" x14ac:dyDescent="0.35">
      <c r="F101" s="460"/>
      <c r="G101" s="460"/>
      <c r="H101" s="460"/>
      <c r="I101" s="462"/>
      <c r="J101" s="462"/>
      <c r="K101" s="16"/>
    </row>
    <row r="102" spans="6:11" x14ac:dyDescent="0.35">
      <c r="F102" s="460"/>
      <c r="G102" s="460"/>
      <c r="H102" s="460"/>
      <c r="I102" s="462"/>
      <c r="J102" s="462"/>
      <c r="K102" s="16"/>
    </row>
    <row r="103" spans="6:11" x14ac:dyDescent="0.35">
      <c r="F103" s="460"/>
      <c r="G103" s="460"/>
      <c r="H103" s="460"/>
      <c r="I103" s="462"/>
      <c r="J103" s="462"/>
      <c r="K103" s="16"/>
    </row>
    <row r="104" spans="6:11" x14ac:dyDescent="0.35">
      <c r="F104" s="460"/>
      <c r="G104" s="460"/>
      <c r="H104" s="460"/>
      <c r="I104" s="462"/>
      <c r="J104" s="462"/>
      <c r="K104" s="16"/>
    </row>
    <row r="105" spans="6:11" x14ac:dyDescent="0.35">
      <c r="F105" s="460"/>
      <c r="G105" s="460"/>
      <c r="H105" s="460"/>
      <c r="I105" s="462"/>
      <c r="J105" s="462"/>
      <c r="K105" s="16"/>
    </row>
    <row r="106" spans="6:11" x14ac:dyDescent="0.35">
      <c r="F106" s="460"/>
      <c r="G106" s="460"/>
      <c r="H106" s="460"/>
      <c r="I106" s="462"/>
      <c r="J106" s="462"/>
      <c r="K106" s="16"/>
    </row>
    <row r="107" spans="6:11" x14ac:dyDescent="0.35">
      <c r="F107" s="460"/>
      <c r="G107" s="460"/>
      <c r="H107" s="460"/>
      <c r="I107" s="462"/>
      <c r="J107" s="462"/>
      <c r="K107" s="16"/>
    </row>
    <row r="108" spans="6:11" x14ac:dyDescent="0.35">
      <c r="F108" s="460"/>
      <c r="G108" s="460"/>
      <c r="H108" s="460"/>
      <c r="I108" s="462"/>
      <c r="J108" s="462"/>
      <c r="K108" s="16"/>
    </row>
    <row r="109" spans="6:11" x14ac:dyDescent="0.35">
      <c r="F109" s="460"/>
      <c r="G109" s="460"/>
      <c r="H109" s="460"/>
      <c r="I109" s="462"/>
      <c r="J109" s="462"/>
      <c r="K109" s="16"/>
    </row>
    <row r="110" spans="6:11" x14ac:dyDescent="0.35">
      <c r="F110" s="460"/>
      <c r="G110" s="460"/>
      <c r="H110" s="460"/>
      <c r="I110" s="462"/>
      <c r="J110" s="462"/>
      <c r="K110" s="16"/>
    </row>
    <row r="111" spans="6:11" x14ac:dyDescent="0.35">
      <c r="F111" s="460"/>
      <c r="G111" s="460"/>
      <c r="H111" s="460"/>
      <c r="I111" s="462"/>
      <c r="J111" s="462"/>
      <c r="K111" s="16"/>
    </row>
    <row r="112" spans="6:11" x14ac:dyDescent="0.35">
      <c r="F112" s="460"/>
      <c r="G112" s="460"/>
      <c r="H112" s="460"/>
      <c r="I112" s="462"/>
      <c r="J112" s="462"/>
      <c r="K112" s="16"/>
    </row>
    <row r="113" spans="6:11" x14ac:dyDescent="0.35">
      <c r="F113" s="460"/>
      <c r="G113" s="460"/>
      <c r="H113" s="460"/>
      <c r="I113" s="462"/>
      <c r="J113" s="462"/>
      <c r="K113" s="16"/>
    </row>
    <row r="114" spans="6:11" x14ac:dyDescent="0.35">
      <c r="F114" s="460"/>
      <c r="G114" s="460"/>
      <c r="H114" s="460"/>
      <c r="I114" s="462"/>
      <c r="J114" s="462"/>
      <c r="K114" s="16"/>
    </row>
    <row r="115" spans="6:11" x14ac:dyDescent="0.35">
      <c r="F115" s="460"/>
      <c r="G115" s="460"/>
      <c r="H115" s="460"/>
      <c r="I115" s="462"/>
      <c r="J115" s="462"/>
      <c r="K115" s="16"/>
    </row>
    <row r="116" spans="6:11" x14ac:dyDescent="0.35">
      <c r="F116" s="460"/>
      <c r="G116" s="460"/>
      <c r="H116" s="460"/>
      <c r="I116" s="462"/>
      <c r="J116" s="462"/>
      <c r="K116" s="16"/>
    </row>
    <row r="117" spans="6:11" x14ac:dyDescent="0.35">
      <c r="F117" s="460"/>
      <c r="G117" s="460"/>
      <c r="H117" s="460"/>
      <c r="I117" s="462"/>
      <c r="J117" s="462"/>
      <c r="K117" s="16"/>
    </row>
    <row r="118" spans="6:11" x14ac:dyDescent="0.35">
      <c r="F118" s="460"/>
      <c r="G118" s="460"/>
      <c r="H118" s="460"/>
      <c r="I118" s="462"/>
      <c r="J118" s="462"/>
      <c r="K118" s="16"/>
    </row>
    <row r="119" spans="6:11" x14ac:dyDescent="0.35">
      <c r="F119" s="460"/>
      <c r="G119" s="460"/>
      <c r="H119" s="460"/>
      <c r="I119" s="462"/>
      <c r="J119" s="462"/>
      <c r="K119" s="16"/>
    </row>
    <row r="120" spans="6:11" x14ac:dyDescent="0.35">
      <c r="F120" s="460"/>
      <c r="G120" s="460"/>
      <c r="H120" s="460"/>
      <c r="I120" s="462"/>
      <c r="J120" s="462"/>
      <c r="K120" s="16"/>
    </row>
    <row r="121" spans="6:11" x14ac:dyDescent="0.35">
      <c r="F121" s="460"/>
      <c r="G121" s="460"/>
      <c r="H121" s="460"/>
      <c r="I121" s="462"/>
      <c r="J121" s="462"/>
      <c r="K121" s="16"/>
    </row>
    <row r="122" spans="6:11" x14ac:dyDescent="0.35">
      <c r="F122" s="460"/>
      <c r="G122" s="460"/>
      <c r="H122" s="460"/>
      <c r="I122" s="462"/>
      <c r="J122" s="462"/>
      <c r="K122" s="16"/>
    </row>
    <row r="123" spans="6:11" x14ac:dyDescent="0.35">
      <c r="F123" s="460"/>
      <c r="G123" s="460"/>
      <c r="H123" s="460"/>
      <c r="I123" s="462"/>
      <c r="J123" s="462"/>
      <c r="K123" s="16"/>
    </row>
    <row r="124" spans="6:11" x14ac:dyDescent="0.35">
      <c r="F124" s="460"/>
      <c r="G124" s="460"/>
      <c r="H124" s="460"/>
      <c r="I124" s="462"/>
      <c r="J124" s="462"/>
      <c r="K124" s="16"/>
    </row>
    <row r="125" spans="6:11" x14ac:dyDescent="0.35">
      <c r="F125" s="460"/>
      <c r="G125" s="460"/>
      <c r="H125" s="460"/>
      <c r="I125" s="462"/>
      <c r="J125" s="462"/>
      <c r="K125" s="16"/>
    </row>
    <row r="126" spans="6:11" x14ac:dyDescent="0.35">
      <c r="F126" s="460"/>
      <c r="G126" s="460"/>
      <c r="H126" s="460"/>
      <c r="I126" s="462"/>
      <c r="J126" s="462"/>
      <c r="K126" s="16"/>
    </row>
    <row r="127" spans="6:11" x14ac:dyDescent="0.35">
      <c r="F127" s="460"/>
      <c r="G127" s="460"/>
      <c r="H127" s="460"/>
      <c r="I127" s="462"/>
      <c r="J127" s="462"/>
      <c r="K127" s="16"/>
    </row>
    <row r="128" spans="6:11" x14ac:dyDescent="0.35">
      <c r="F128" s="460"/>
      <c r="G128" s="460"/>
      <c r="H128" s="460"/>
      <c r="I128" s="462"/>
      <c r="J128" s="462"/>
      <c r="K128" s="16"/>
    </row>
    <row r="129" spans="6:11" x14ac:dyDescent="0.35">
      <c r="F129" s="460"/>
      <c r="G129" s="460"/>
      <c r="H129" s="460"/>
      <c r="I129" s="462"/>
      <c r="J129" s="462"/>
      <c r="K129" s="16"/>
    </row>
    <row r="130" spans="6:11" x14ac:dyDescent="0.35">
      <c r="F130" s="460"/>
      <c r="G130" s="460"/>
      <c r="H130" s="460"/>
      <c r="I130" s="462"/>
      <c r="J130" s="462"/>
      <c r="K130" s="16"/>
    </row>
    <row r="131" spans="6:11" x14ac:dyDescent="0.35">
      <c r="F131" s="460"/>
      <c r="G131" s="460"/>
      <c r="H131" s="460"/>
      <c r="I131" s="462"/>
      <c r="J131" s="462"/>
      <c r="K131" s="16"/>
    </row>
    <row r="132" spans="6:11" x14ac:dyDescent="0.35">
      <c r="F132" s="460"/>
      <c r="G132" s="460"/>
      <c r="H132" s="460"/>
      <c r="I132" s="462"/>
      <c r="J132" s="462"/>
      <c r="K132" s="16"/>
    </row>
    <row r="133" spans="6:11" x14ac:dyDescent="0.35">
      <c r="F133" s="460"/>
      <c r="G133" s="460"/>
      <c r="H133" s="460"/>
      <c r="I133" s="462"/>
      <c r="J133" s="462"/>
      <c r="K133" s="16"/>
    </row>
    <row r="134" spans="6:11" x14ac:dyDescent="0.35">
      <c r="F134" s="460"/>
      <c r="G134" s="460"/>
      <c r="H134" s="460"/>
      <c r="I134" s="462"/>
      <c r="J134" s="462"/>
      <c r="K134" s="16"/>
    </row>
    <row r="135" spans="6:11" x14ac:dyDescent="0.35">
      <c r="F135" s="460"/>
      <c r="G135" s="460"/>
      <c r="H135" s="460"/>
      <c r="I135" s="462"/>
      <c r="J135" s="462"/>
      <c r="K135" s="16"/>
    </row>
    <row r="136" spans="6:11" x14ac:dyDescent="0.35">
      <c r="F136" s="460"/>
      <c r="G136" s="460"/>
      <c r="H136" s="460"/>
      <c r="I136" s="462"/>
      <c r="J136" s="462"/>
      <c r="K136" s="16"/>
    </row>
    <row r="137" spans="6:11" x14ac:dyDescent="0.35">
      <c r="F137" s="460"/>
      <c r="G137" s="460"/>
      <c r="H137" s="460"/>
      <c r="I137" s="462"/>
      <c r="J137" s="462"/>
      <c r="K137" s="16"/>
    </row>
    <row r="138" spans="6:11" x14ac:dyDescent="0.35">
      <c r="F138" s="460"/>
      <c r="G138" s="460"/>
      <c r="H138" s="460"/>
      <c r="I138" s="462"/>
      <c r="J138" s="462"/>
      <c r="K138" s="16"/>
    </row>
    <row r="139" spans="6:11" x14ac:dyDescent="0.35">
      <c r="F139" s="16"/>
      <c r="G139" s="16"/>
      <c r="H139" s="16"/>
      <c r="I139" s="206"/>
      <c r="J139" s="206"/>
      <c r="K139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5" fitToHeight="0" orientation="portrait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39"/>
  <sheetViews>
    <sheetView view="pageBreakPreview" topLeftCell="A37" zoomScale="60" zoomScaleNormal="70" workbookViewId="0">
      <selection activeCell="F1" sqref="F1:J1048576"/>
    </sheetView>
  </sheetViews>
  <sheetFormatPr defaultRowHeight="21" x14ac:dyDescent="0.35"/>
  <cols>
    <col min="1" max="1" width="54.5" style="93" customWidth="1"/>
    <col min="2" max="2" width="16.875" style="410" customWidth="1"/>
    <col min="3" max="3" width="5.375" style="1" hidden="1" customWidth="1"/>
    <col min="4" max="4" width="51.625" customWidth="1"/>
    <col min="5" max="5" width="16.625" style="107" customWidth="1"/>
    <col min="6" max="6" width="37.87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1084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400" t="s">
        <v>40</v>
      </c>
      <c r="B5" s="401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402">
        <v>433.68869999999998</v>
      </c>
      <c r="C6" s="136"/>
      <c r="D6" s="33" t="s">
        <v>41</v>
      </c>
      <c r="E6" s="139">
        <f>SUM(E7+E10+E16)</f>
        <v>433.68869999999998</v>
      </c>
      <c r="F6" s="33" t="s">
        <v>41</v>
      </c>
      <c r="G6" s="34"/>
      <c r="H6" s="46"/>
      <c r="I6" s="33" t="s">
        <v>41</v>
      </c>
      <c r="J6" s="33"/>
    </row>
    <row r="7" spans="1:10" s="416" customFormat="1" ht="25.9" customHeight="1" x14ac:dyDescent="0.35">
      <c r="A7" s="386" t="s">
        <v>1085</v>
      </c>
      <c r="B7" s="403"/>
      <c r="C7" s="7"/>
      <c r="D7" s="735" t="s">
        <v>44</v>
      </c>
      <c r="E7" s="404">
        <v>13.323</v>
      </c>
      <c r="F7" s="134"/>
      <c r="G7" s="49"/>
      <c r="H7" s="49"/>
      <c r="I7" s="142"/>
      <c r="J7" s="142"/>
    </row>
    <row r="8" spans="1:10" s="416" customFormat="1" ht="25.9" customHeight="1" x14ac:dyDescent="0.35">
      <c r="A8" s="388" t="s">
        <v>1086</v>
      </c>
      <c r="B8" s="405"/>
      <c r="C8" s="9"/>
      <c r="D8" s="485" t="s">
        <v>254</v>
      </c>
      <c r="E8" s="406">
        <v>11.324</v>
      </c>
      <c r="F8" s="310"/>
      <c r="G8" s="53"/>
      <c r="H8" s="53"/>
      <c r="I8" s="580"/>
      <c r="J8" s="580"/>
    </row>
    <row r="9" spans="1:10" s="416" customFormat="1" ht="25.9" customHeight="1" x14ac:dyDescent="0.35">
      <c r="A9" s="388" t="s">
        <v>1087</v>
      </c>
      <c r="B9" s="405"/>
      <c r="C9" s="11"/>
      <c r="D9" s="485" t="s">
        <v>261</v>
      </c>
      <c r="E9" s="406">
        <v>1.9990000000000001</v>
      </c>
      <c r="F9" s="122"/>
      <c r="G9" s="57"/>
      <c r="H9" s="57"/>
      <c r="I9" s="149"/>
      <c r="J9" s="149"/>
    </row>
    <row r="10" spans="1:10" s="416" customFormat="1" ht="25.9" customHeight="1" x14ac:dyDescent="0.35">
      <c r="A10" s="388" t="s">
        <v>1088</v>
      </c>
      <c r="B10" s="405"/>
      <c r="C10" s="11"/>
      <c r="D10" s="484" t="s">
        <v>1089</v>
      </c>
      <c r="E10" s="407">
        <v>394.3657</v>
      </c>
      <c r="F10" s="122"/>
      <c r="G10" s="57"/>
      <c r="H10" s="57"/>
      <c r="I10" s="149"/>
      <c r="J10" s="149"/>
    </row>
    <row r="11" spans="1:10" s="416" customFormat="1" ht="25.9" customHeight="1" x14ac:dyDescent="0.35">
      <c r="A11" s="388" t="s">
        <v>1090</v>
      </c>
      <c r="B11" s="405"/>
      <c r="C11" s="11"/>
      <c r="D11" s="485" t="s">
        <v>1091</v>
      </c>
      <c r="E11" s="406">
        <v>94.935000000000002</v>
      </c>
      <c r="F11" s="122"/>
      <c r="G11" s="57"/>
      <c r="H11" s="57"/>
      <c r="I11" s="149"/>
      <c r="J11" s="149"/>
    </row>
    <row r="12" spans="1:10" s="416" customFormat="1" ht="25.9" customHeight="1" x14ac:dyDescent="0.35">
      <c r="A12" s="388" t="s">
        <v>1092</v>
      </c>
      <c r="B12" s="405"/>
      <c r="C12" s="9"/>
      <c r="D12" s="485" t="s">
        <v>1093</v>
      </c>
      <c r="E12" s="406">
        <v>25.778300000000002</v>
      </c>
      <c r="F12" s="122"/>
      <c r="G12" s="57"/>
      <c r="H12" s="57"/>
      <c r="I12" s="149"/>
      <c r="J12" s="149"/>
    </row>
    <row r="13" spans="1:10" s="416" customFormat="1" ht="25.9" customHeight="1" x14ac:dyDescent="0.35">
      <c r="A13" s="388" t="s">
        <v>1094</v>
      </c>
      <c r="B13" s="405"/>
      <c r="C13" s="11"/>
      <c r="D13" s="485" t="s">
        <v>1095</v>
      </c>
      <c r="E13" s="406">
        <v>0</v>
      </c>
      <c r="F13" s="122"/>
      <c r="G13" s="57"/>
      <c r="H13" s="57"/>
      <c r="I13" s="149"/>
      <c r="J13" s="149"/>
    </row>
    <row r="14" spans="1:10" s="416" customFormat="1" ht="26.45" customHeight="1" x14ac:dyDescent="0.35">
      <c r="A14" s="558" t="s">
        <v>1096</v>
      </c>
      <c r="B14" s="566">
        <v>64.868200000000002</v>
      </c>
      <c r="C14" s="11"/>
      <c r="D14" s="485" t="s">
        <v>1097</v>
      </c>
      <c r="E14" s="406">
        <v>254.13549999999998</v>
      </c>
      <c r="F14" s="122"/>
      <c r="G14" s="57"/>
      <c r="H14" s="57"/>
      <c r="I14" s="149"/>
      <c r="J14" s="149"/>
    </row>
    <row r="15" spans="1:10" s="416" customFormat="1" ht="23.25" x14ac:dyDescent="0.35">
      <c r="A15" s="558" t="s">
        <v>1098</v>
      </c>
      <c r="B15" s="581"/>
      <c r="C15" s="11"/>
      <c r="D15" s="485" t="s">
        <v>1099</v>
      </c>
      <c r="E15" s="406">
        <v>19.5169</v>
      </c>
      <c r="F15" s="122"/>
      <c r="G15" s="57"/>
      <c r="H15" s="57"/>
      <c r="I15" s="149"/>
      <c r="J15" s="149"/>
    </row>
    <row r="16" spans="1:10" s="416" customFormat="1" ht="23.25" x14ac:dyDescent="0.35">
      <c r="A16" s="388" t="s">
        <v>1100</v>
      </c>
      <c r="B16" s="545">
        <v>64.868200000000002</v>
      </c>
      <c r="C16" s="544" t="s">
        <v>0</v>
      </c>
      <c r="D16" s="648" t="s">
        <v>389</v>
      </c>
      <c r="E16" s="408">
        <v>26</v>
      </c>
      <c r="F16" s="122"/>
      <c r="G16" s="57"/>
      <c r="H16" s="57"/>
      <c r="I16" s="149"/>
      <c r="J16" s="149"/>
    </row>
    <row r="17" spans="1:10" s="416" customFormat="1" ht="31.15" customHeight="1" x14ac:dyDescent="0.35">
      <c r="A17" s="388" t="s">
        <v>1101</v>
      </c>
      <c r="B17" s="542"/>
      <c r="C17" s="543" t="s">
        <v>0</v>
      </c>
      <c r="D17" s="736" t="s">
        <v>629</v>
      </c>
      <c r="E17" s="409">
        <v>26</v>
      </c>
      <c r="F17" s="122"/>
      <c r="G17" s="57"/>
      <c r="H17" s="57"/>
      <c r="I17" s="149"/>
      <c r="J17" s="149"/>
    </row>
    <row r="18" spans="1:10" s="416" customFormat="1" ht="31.15" customHeight="1" x14ac:dyDescent="0.35">
      <c r="A18" s="388" t="s">
        <v>1102</v>
      </c>
      <c r="B18" s="545"/>
      <c r="C18" s="543"/>
      <c r="D18" s="331"/>
      <c r="E18" s="146"/>
      <c r="F18" s="122"/>
      <c r="G18" s="57"/>
      <c r="H18" s="57"/>
      <c r="I18" s="149"/>
      <c r="J18" s="149"/>
    </row>
    <row r="19" spans="1:10" s="416" customFormat="1" ht="23.25" x14ac:dyDescent="0.35">
      <c r="A19" s="388" t="s">
        <v>1103</v>
      </c>
      <c r="B19" s="545"/>
      <c r="C19" s="543"/>
      <c r="D19" s="331"/>
      <c r="E19" s="146"/>
      <c r="F19" s="122"/>
      <c r="G19" s="57"/>
      <c r="H19" s="57"/>
      <c r="I19" s="149"/>
      <c r="J19" s="149"/>
    </row>
    <row r="20" spans="1:10" s="416" customFormat="1" ht="25.9" customHeight="1" x14ac:dyDescent="0.35">
      <c r="A20" s="388" t="s">
        <v>1104</v>
      </c>
      <c r="B20" s="542">
        <v>29.3262</v>
      </c>
      <c r="C20" s="543"/>
      <c r="D20" s="331"/>
      <c r="E20" s="146"/>
      <c r="F20" s="122"/>
      <c r="G20" s="57"/>
      <c r="H20" s="57"/>
      <c r="I20" s="149"/>
      <c r="J20" s="149"/>
    </row>
    <row r="21" spans="1:10" s="416" customFormat="1" ht="25.9" customHeight="1" x14ac:dyDescent="0.35">
      <c r="A21" s="388" t="s">
        <v>1105</v>
      </c>
      <c r="B21" s="542"/>
      <c r="C21" s="544" t="s">
        <v>0</v>
      </c>
      <c r="D21" s="43"/>
      <c r="E21" s="146"/>
      <c r="F21" s="122"/>
      <c r="G21" s="57"/>
      <c r="H21" s="57"/>
      <c r="I21" s="149"/>
      <c r="J21" s="149"/>
    </row>
    <row r="22" spans="1:10" s="416" customFormat="1" ht="25.9" customHeight="1" x14ac:dyDescent="0.35">
      <c r="A22" s="388" t="s">
        <v>1106</v>
      </c>
      <c r="B22" s="545"/>
      <c r="C22" s="544"/>
      <c r="D22" s="43"/>
      <c r="E22" s="146"/>
      <c r="F22" s="122"/>
      <c r="G22" s="57"/>
      <c r="H22" s="57"/>
      <c r="I22" s="149"/>
      <c r="J22" s="149"/>
    </row>
    <row r="23" spans="1:10" s="416" customFormat="1" ht="25.9" customHeight="1" x14ac:dyDescent="0.35">
      <c r="A23" s="388" t="s">
        <v>1107</v>
      </c>
      <c r="B23" s="545">
        <v>17.172999999999998</v>
      </c>
      <c r="C23" s="544"/>
      <c r="D23" s="43"/>
      <c r="E23" s="146"/>
      <c r="F23" s="122"/>
      <c r="G23" s="57"/>
      <c r="H23" s="57"/>
      <c r="I23" s="149"/>
      <c r="J23" s="149"/>
    </row>
    <row r="24" spans="1:10" s="416" customFormat="1" ht="25.9" customHeight="1" x14ac:dyDescent="0.35">
      <c r="A24" s="388" t="s">
        <v>1108</v>
      </c>
      <c r="B24" s="545"/>
      <c r="C24" s="544"/>
      <c r="D24" s="43"/>
      <c r="E24" s="146"/>
      <c r="F24" s="122"/>
      <c r="G24" s="57"/>
      <c r="H24" s="57"/>
      <c r="I24" s="149"/>
      <c r="J24" s="149"/>
    </row>
    <row r="25" spans="1:10" s="416" customFormat="1" ht="25.9" customHeight="1" x14ac:dyDescent="0.35">
      <c r="A25" s="546" t="s">
        <v>1109</v>
      </c>
      <c r="B25" s="545">
        <v>9.7731999999999992</v>
      </c>
      <c r="C25" s="543" t="s">
        <v>0</v>
      </c>
      <c r="D25" s="43"/>
      <c r="E25" s="146"/>
      <c r="F25" s="122"/>
      <c r="G25" s="57"/>
      <c r="H25" s="57"/>
      <c r="I25" s="149"/>
      <c r="J25" s="149"/>
    </row>
    <row r="26" spans="1:10" s="416" customFormat="1" ht="25.9" customHeight="1" x14ac:dyDescent="0.35">
      <c r="A26" s="388" t="s">
        <v>1110</v>
      </c>
      <c r="B26" s="545"/>
      <c r="C26" s="543"/>
      <c r="D26" s="43"/>
      <c r="E26" s="146"/>
      <c r="F26" s="122"/>
      <c r="G26" s="57"/>
      <c r="H26" s="57"/>
      <c r="I26" s="149"/>
      <c r="J26" s="149"/>
    </row>
    <row r="27" spans="1:10" s="416" customFormat="1" ht="25.9" customHeight="1" x14ac:dyDescent="0.35">
      <c r="A27" s="546" t="s">
        <v>1111</v>
      </c>
      <c r="B27" s="545">
        <v>2.38</v>
      </c>
      <c r="C27" s="543" t="s">
        <v>0</v>
      </c>
      <c r="D27" s="43"/>
      <c r="E27" s="146"/>
      <c r="F27" s="122"/>
      <c r="G27" s="57"/>
      <c r="H27" s="57"/>
      <c r="I27" s="149"/>
      <c r="J27" s="149"/>
    </row>
    <row r="28" spans="1:10" s="416" customFormat="1" ht="25.9" customHeight="1" x14ac:dyDescent="0.35">
      <c r="A28" s="388" t="s">
        <v>1112</v>
      </c>
      <c r="B28" s="542"/>
      <c r="C28" s="543"/>
      <c r="D28" s="43"/>
      <c r="E28" s="146"/>
      <c r="F28" s="122"/>
      <c r="G28" s="57"/>
      <c r="H28" s="57"/>
      <c r="I28" s="149"/>
      <c r="J28" s="149"/>
    </row>
    <row r="29" spans="1:10" s="416" customFormat="1" ht="25.9" customHeight="1" x14ac:dyDescent="0.35">
      <c r="A29" s="547" t="s">
        <v>1113</v>
      </c>
      <c r="B29" s="542">
        <v>3.5</v>
      </c>
      <c r="C29" s="543" t="s">
        <v>0</v>
      </c>
      <c r="D29" s="149"/>
      <c r="E29" s="147"/>
      <c r="F29" s="122"/>
      <c r="G29" s="57"/>
      <c r="H29" s="57"/>
      <c r="I29" s="149"/>
      <c r="J29" s="149"/>
    </row>
    <row r="30" spans="1:10" s="416" customFormat="1" ht="25.9" customHeight="1" x14ac:dyDescent="0.35">
      <c r="A30" s="547" t="s">
        <v>1114</v>
      </c>
      <c r="B30" s="548">
        <v>3.5</v>
      </c>
      <c r="C30" s="543"/>
      <c r="D30" s="149"/>
      <c r="E30" s="147"/>
      <c r="F30" s="122"/>
      <c r="G30" s="57"/>
      <c r="H30" s="57"/>
      <c r="I30" s="149"/>
      <c r="J30" s="149"/>
    </row>
    <row r="31" spans="1:10" s="416" customFormat="1" ht="25.9" customHeight="1" x14ac:dyDescent="0.35">
      <c r="A31" s="388" t="s">
        <v>1115</v>
      </c>
      <c r="B31" s="545"/>
      <c r="C31" s="544" t="s">
        <v>0</v>
      </c>
      <c r="D31" s="43"/>
      <c r="E31" s="146"/>
      <c r="F31" s="122"/>
      <c r="G31" s="57"/>
      <c r="H31" s="57"/>
      <c r="I31" s="149"/>
      <c r="J31" s="149"/>
    </row>
    <row r="32" spans="1:10" s="416" customFormat="1" ht="25.9" customHeight="1" x14ac:dyDescent="0.35">
      <c r="A32" s="546" t="s">
        <v>1116</v>
      </c>
      <c r="B32" s="542">
        <v>7</v>
      </c>
      <c r="C32" s="549" t="s">
        <v>0</v>
      </c>
      <c r="D32" s="149"/>
      <c r="E32" s="147"/>
      <c r="F32" s="122"/>
      <c r="G32" s="57"/>
      <c r="H32" s="57"/>
      <c r="I32" s="149"/>
      <c r="J32" s="149"/>
    </row>
    <row r="33" spans="1:10" s="416" customFormat="1" ht="25.9" customHeight="1" x14ac:dyDescent="0.35">
      <c r="A33" s="388" t="s">
        <v>1117</v>
      </c>
      <c r="B33" s="545"/>
      <c r="C33" s="544" t="s">
        <v>0</v>
      </c>
      <c r="D33" s="43"/>
      <c r="E33" s="146"/>
      <c r="F33" s="122"/>
      <c r="G33" s="57"/>
      <c r="H33" s="57"/>
      <c r="I33" s="43"/>
      <c r="J33" s="43"/>
    </row>
    <row r="34" spans="1:10" s="416" customFormat="1" ht="25.9" customHeight="1" x14ac:dyDescent="0.35">
      <c r="A34" s="388" t="s">
        <v>1118</v>
      </c>
      <c r="B34" s="545">
        <v>7</v>
      </c>
      <c r="C34" s="543" t="s">
        <v>0</v>
      </c>
      <c r="D34" s="43"/>
      <c r="E34" s="146"/>
      <c r="F34" s="122"/>
      <c r="G34" s="57"/>
      <c r="H34" s="57"/>
      <c r="I34" s="149"/>
      <c r="J34" s="149"/>
    </row>
    <row r="35" spans="1:10" s="416" customFormat="1" ht="25.9" customHeight="1" x14ac:dyDescent="0.35">
      <c r="A35" s="388" t="s">
        <v>1119</v>
      </c>
      <c r="B35" s="545"/>
      <c r="C35" s="549"/>
      <c r="D35" s="43"/>
      <c r="E35" s="146"/>
      <c r="F35" s="125"/>
      <c r="G35" s="550"/>
      <c r="H35" s="57"/>
      <c r="I35" s="43"/>
      <c r="J35" s="43"/>
    </row>
    <row r="36" spans="1:10" s="416" customFormat="1" ht="25.9" customHeight="1" x14ac:dyDescent="0.35">
      <c r="A36" s="388" t="s">
        <v>1120</v>
      </c>
      <c r="B36" s="551"/>
      <c r="C36" s="549"/>
      <c r="D36" s="43"/>
      <c r="E36" s="146"/>
      <c r="F36" s="122"/>
      <c r="G36" s="552"/>
      <c r="H36" s="553"/>
      <c r="I36" s="43"/>
      <c r="J36" s="43"/>
    </row>
    <row r="37" spans="1:10" s="416" customFormat="1" ht="25.9" customHeight="1" x14ac:dyDescent="0.35">
      <c r="A37" s="388" t="s">
        <v>1121</v>
      </c>
      <c r="B37" s="554">
        <v>25.042000000000002</v>
      </c>
      <c r="C37" s="549"/>
      <c r="D37" s="43"/>
      <c r="E37" s="146"/>
      <c r="F37" s="125"/>
      <c r="G37" s="552"/>
      <c r="H37" s="553"/>
      <c r="I37" s="43"/>
      <c r="J37" s="43"/>
    </row>
    <row r="38" spans="1:10" s="416" customFormat="1" ht="25.9" customHeight="1" x14ac:dyDescent="0.35">
      <c r="A38" s="388" t="s">
        <v>1122</v>
      </c>
      <c r="B38" s="554"/>
      <c r="C38" s="549"/>
      <c r="D38" s="43"/>
      <c r="E38" s="146"/>
      <c r="F38" s="122"/>
      <c r="G38" s="552"/>
      <c r="H38" s="553"/>
      <c r="I38" s="43"/>
      <c r="J38" s="43"/>
    </row>
    <row r="39" spans="1:10" s="416" customFormat="1" ht="25.9" customHeight="1" x14ac:dyDescent="0.35">
      <c r="A39" s="388" t="s">
        <v>1123</v>
      </c>
      <c r="B39" s="555">
        <v>20.042000000000002</v>
      </c>
      <c r="C39" s="549"/>
      <c r="D39" s="43"/>
      <c r="E39" s="146"/>
      <c r="F39" s="125"/>
      <c r="G39" s="552"/>
      <c r="H39" s="553"/>
      <c r="I39" s="43"/>
      <c r="J39" s="43"/>
    </row>
    <row r="40" spans="1:10" s="416" customFormat="1" ht="25.9" customHeight="1" x14ac:dyDescent="0.35">
      <c r="A40" s="388" t="s">
        <v>1124</v>
      </c>
      <c r="B40" s="555"/>
      <c r="C40" s="556" t="s">
        <v>0</v>
      </c>
      <c r="D40" s="149"/>
      <c r="E40" s="147"/>
      <c r="F40" s="122"/>
      <c r="G40" s="552"/>
      <c r="H40" s="553"/>
      <c r="I40" s="149"/>
      <c r="J40" s="149"/>
    </row>
    <row r="41" spans="1:10" s="416" customFormat="1" ht="25.9" customHeight="1" x14ac:dyDescent="0.35">
      <c r="A41" s="546" t="s">
        <v>1125</v>
      </c>
      <c r="B41" s="555">
        <v>5</v>
      </c>
      <c r="C41" s="549" t="s">
        <v>0</v>
      </c>
      <c r="D41" s="43"/>
      <c r="E41" s="146"/>
      <c r="F41" s="125"/>
      <c r="G41" s="550"/>
      <c r="H41" s="57"/>
      <c r="I41" s="43"/>
      <c r="J41" s="43"/>
    </row>
    <row r="42" spans="1:10" s="416" customFormat="1" ht="25.9" customHeight="1" x14ac:dyDescent="0.35">
      <c r="A42" s="388" t="s">
        <v>1126</v>
      </c>
      <c r="B42" s="557"/>
      <c r="C42" s="549" t="s">
        <v>0</v>
      </c>
      <c r="D42" s="43"/>
      <c r="E42" s="146"/>
      <c r="F42" s="122"/>
      <c r="G42" s="552"/>
      <c r="H42" s="553"/>
      <c r="I42" s="149"/>
      <c r="J42" s="149"/>
    </row>
    <row r="43" spans="1:10" s="416" customFormat="1" ht="25.9" customHeight="1" x14ac:dyDescent="0.35">
      <c r="A43" s="558" t="s">
        <v>1127</v>
      </c>
      <c r="B43" s="559" t="s">
        <v>1128</v>
      </c>
      <c r="C43" s="556" t="s">
        <v>0</v>
      </c>
      <c r="D43" s="43"/>
      <c r="E43" s="146"/>
      <c r="F43" s="122"/>
      <c r="G43" s="552"/>
      <c r="H43" s="553"/>
      <c r="I43" s="43"/>
      <c r="J43" s="43"/>
    </row>
    <row r="44" spans="1:10" s="416" customFormat="1" ht="25.9" customHeight="1" x14ac:dyDescent="0.35">
      <c r="A44" s="558" t="s">
        <v>468</v>
      </c>
      <c r="B44" s="559"/>
      <c r="C44" s="556"/>
      <c r="D44" s="43"/>
      <c r="E44" s="146"/>
      <c r="F44" s="122"/>
      <c r="G44" s="552"/>
      <c r="H44" s="553"/>
      <c r="I44" s="43"/>
      <c r="J44" s="43"/>
    </row>
    <row r="45" spans="1:10" s="416" customFormat="1" ht="25.9" customHeight="1" x14ac:dyDescent="0.35">
      <c r="A45" s="547" t="s">
        <v>1129</v>
      </c>
      <c r="B45" s="551" t="s">
        <v>1128</v>
      </c>
      <c r="C45" s="556"/>
      <c r="D45" s="43"/>
      <c r="E45" s="146"/>
      <c r="F45" s="122"/>
      <c r="G45" s="552"/>
      <c r="H45" s="553"/>
      <c r="I45" s="149"/>
      <c r="J45" s="149"/>
    </row>
    <row r="46" spans="1:10" s="416" customFormat="1" ht="25.9" customHeight="1" x14ac:dyDescent="0.35">
      <c r="A46" s="388" t="s">
        <v>1130</v>
      </c>
      <c r="B46" s="557"/>
      <c r="C46" s="556"/>
      <c r="D46" s="43"/>
      <c r="E46" s="146"/>
      <c r="F46" s="122"/>
      <c r="G46" s="552"/>
      <c r="H46" s="553"/>
      <c r="I46" s="43"/>
      <c r="J46" s="43"/>
    </row>
    <row r="47" spans="1:10" s="416" customFormat="1" ht="25.9" customHeight="1" x14ac:dyDescent="0.35">
      <c r="A47" s="388" t="s">
        <v>1131</v>
      </c>
      <c r="B47" s="557"/>
      <c r="C47" s="556"/>
      <c r="D47" s="43"/>
      <c r="E47" s="146"/>
      <c r="F47" s="125"/>
      <c r="G47" s="550"/>
      <c r="H47" s="57"/>
      <c r="I47" s="43"/>
      <c r="J47" s="43"/>
    </row>
    <row r="48" spans="1:10" s="416" customFormat="1" ht="25.9" customHeight="1" x14ac:dyDescent="0.35">
      <c r="A48" s="388" t="s">
        <v>1132</v>
      </c>
      <c r="B48" s="560"/>
      <c r="C48" s="556"/>
      <c r="D48" s="43"/>
      <c r="E48" s="146"/>
      <c r="F48" s="122"/>
      <c r="G48" s="552"/>
      <c r="H48" s="553"/>
      <c r="I48" s="43"/>
      <c r="J48" s="43"/>
    </row>
    <row r="49" spans="1:10" s="416" customFormat="1" ht="25.9" customHeight="1" x14ac:dyDescent="0.35">
      <c r="A49" s="547" t="s">
        <v>1133</v>
      </c>
      <c r="B49" s="561" t="s">
        <v>1128</v>
      </c>
      <c r="C49" s="556"/>
      <c r="D49" s="43"/>
      <c r="E49" s="146"/>
      <c r="F49" s="122"/>
      <c r="G49" s="552"/>
      <c r="H49" s="553"/>
      <c r="I49" s="43"/>
      <c r="J49" s="43"/>
    </row>
    <row r="50" spans="1:10" s="416" customFormat="1" ht="25.9" customHeight="1" x14ac:dyDescent="0.35">
      <c r="A50" s="546" t="s">
        <v>1134</v>
      </c>
      <c r="B50" s="545"/>
      <c r="C50" s="549" t="s">
        <v>0</v>
      </c>
      <c r="D50" s="43"/>
      <c r="E50" s="146"/>
      <c r="F50" s="122"/>
      <c r="G50" s="552"/>
      <c r="H50" s="553"/>
      <c r="I50" s="149"/>
      <c r="J50" s="149"/>
    </row>
    <row r="51" spans="1:10" s="416" customFormat="1" ht="25.9" customHeight="1" x14ac:dyDescent="0.35">
      <c r="A51" s="388" t="s">
        <v>1135</v>
      </c>
      <c r="B51" s="542"/>
      <c r="C51" s="556" t="s">
        <v>0</v>
      </c>
      <c r="D51" s="43"/>
      <c r="E51" s="146"/>
      <c r="F51" s="122"/>
      <c r="G51" s="552"/>
      <c r="H51" s="553"/>
      <c r="I51" s="43"/>
      <c r="J51" s="43"/>
    </row>
    <row r="52" spans="1:10" s="563" customFormat="1" ht="25.9" customHeight="1" x14ac:dyDescent="0.35">
      <c r="A52" s="388" t="s">
        <v>1136</v>
      </c>
      <c r="B52" s="562" t="s">
        <v>1128</v>
      </c>
      <c r="C52" s="549" t="s">
        <v>0</v>
      </c>
      <c r="D52" s="149"/>
      <c r="E52" s="147"/>
      <c r="F52" s="122"/>
      <c r="G52" s="552"/>
      <c r="H52" s="553"/>
      <c r="I52" s="43"/>
      <c r="J52" s="43"/>
    </row>
    <row r="53" spans="1:10" s="563" customFormat="1" ht="25.9" customHeight="1" x14ac:dyDescent="0.35">
      <c r="A53" s="388" t="s">
        <v>1137</v>
      </c>
      <c r="B53" s="545"/>
      <c r="C53" s="549"/>
      <c r="D53" s="149"/>
      <c r="E53" s="147"/>
      <c r="F53" s="78"/>
      <c r="G53" s="78"/>
      <c r="H53" s="78"/>
      <c r="I53" s="149"/>
      <c r="J53" s="149"/>
    </row>
    <row r="54" spans="1:10" s="563" customFormat="1" ht="25.9" customHeight="1" x14ac:dyDescent="0.35">
      <c r="A54" s="558" t="s">
        <v>1138</v>
      </c>
      <c r="B54" s="564" t="s">
        <v>1128</v>
      </c>
      <c r="C54" s="549"/>
      <c r="D54" s="149"/>
      <c r="E54" s="147"/>
      <c r="F54" s="78"/>
      <c r="G54" s="78"/>
      <c r="H54" s="78"/>
      <c r="I54" s="43"/>
      <c r="J54" s="43"/>
    </row>
    <row r="55" spans="1:10" s="563" customFormat="1" ht="25.9" customHeight="1" x14ac:dyDescent="0.35">
      <c r="A55" s="558" t="s">
        <v>1139</v>
      </c>
      <c r="B55" s="564"/>
      <c r="C55" s="549"/>
      <c r="D55" s="149"/>
      <c r="E55" s="147"/>
      <c r="F55" s="78"/>
      <c r="G55" s="78"/>
      <c r="H55" s="78"/>
      <c r="I55" s="43"/>
      <c r="J55" s="43"/>
    </row>
    <row r="56" spans="1:10" s="563" customFormat="1" ht="25.9" customHeight="1" x14ac:dyDescent="0.35">
      <c r="A56" s="388" t="s">
        <v>1140</v>
      </c>
      <c r="B56" s="562" t="s">
        <v>1128</v>
      </c>
      <c r="C56" s="549"/>
      <c r="D56" s="149"/>
      <c r="E56" s="147"/>
      <c r="F56" s="78"/>
      <c r="G56" s="78"/>
      <c r="H56" s="78"/>
      <c r="I56" s="43"/>
      <c r="J56" s="43"/>
    </row>
    <row r="57" spans="1:10" s="563" customFormat="1" ht="25.9" customHeight="1" x14ac:dyDescent="0.35">
      <c r="A57" s="388" t="s">
        <v>1141</v>
      </c>
      <c r="B57" s="545"/>
      <c r="C57" s="549"/>
      <c r="D57" s="149"/>
      <c r="E57" s="147"/>
      <c r="F57" s="78"/>
      <c r="G57" s="78"/>
      <c r="H57" s="78"/>
      <c r="I57" s="43"/>
      <c r="J57" s="43"/>
    </row>
    <row r="58" spans="1:10" s="563" customFormat="1" ht="25.9" customHeight="1" x14ac:dyDescent="0.35">
      <c r="A58" s="388" t="s">
        <v>1142</v>
      </c>
      <c r="B58" s="561" t="s">
        <v>1128</v>
      </c>
      <c r="C58" s="549"/>
      <c r="D58" s="149"/>
      <c r="E58" s="147"/>
      <c r="F58" s="57"/>
      <c r="G58" s="78"/>
      <c r="H58" s="57"/>
      <c r="I58" s="43"/>
      <c r="J58" s="43"/>
    </row>
    <row r="59" spans="1:10" s="563" customFormat="1" ht="25.9" customHeight="1" x14ac:dyDescent="0.35">
      <c r="A59" s="388" t="s">
        <v>1143</v>
      </c>
      <c r="B59" s="545"/>
      <c r="C59" s="549"/>
      <c r="D59" s="149"/>
      <c r="E59" s="147"/>
      <c r="F59" s="78"/>
      <c r="G59" s="78"/>
      <c r="H59" s="78"/>
      <c r="I59" s="43"/>
      <c r="J59" s="43"/>
    </row>
    <row r="60" spans="1:10" s="416" customFormat="1" ht="25.9" customHeight="1" x14ac:dyDescent="0.35">
      <c r="A60" s="546" t="s">
        <v>1144</v>
      </c>
      <c r="B60" s="562" t="s">
        <v>1128</v>
      </c>
      <c r="C60" s="556" t="s">
        <v>0</v>
      </c>
      <c r="D60" s="43"/>
      <c r="E60" s="146"/>
      <c r="F60" s="78"/>
      <c r="G60" s="78"/>
      <c r="H60" s="78"/>
      <c r="I60" s="43"/>
      <c r="J60" s="43"/>
    </row>
    <row r="61" spans="1:10" s="563" customFormat="1" ht="25.9" customHeight="1" x14ac:dyDescent="0.35">
      <c r="A61" s="546" t="s">
        <v>1145</v>
      </c>
      <c r="B61" s="545"/>
      <c r="C61" s="549" t="s">
        <v>0</v>
      </c>
      <c r="D61" s="43"/>
      <c r="E61" s="146"/>
      <c r="F61" s="78"/>
      <c r="G61" s="78"/>
      <c r="H61" s="78"/>
      <c r="I61" s="76"/>
      <c r="J61" s="76"/>
    </row>
    <row r="62" spans="1:10" s="416" customFormat="1" ht="25.9" customHeight="1" x14ac:dyDescent="0.35">
      <c r="A62" s="388" t="s">
        <v>1146</v>
      </c>
      <c r="B62" s="545"/>
      <c r="C62" s="549" t="s">
        <v>0</v>
      </c>
      <c r="D62" s="149"/>
      <c r="E62" s="147"/>
      <c r="F62" s="78"/>
      <c r="G62" s="78"/>
      <c r="H62" s="78"/>
      <c r="I62" s="76"/>
      <c r="J62" s="76"/>
    </row>
    <row r="63" spans="1:10" s="416" customFormat="1" ht="25.9" customHeight="1" x14ac:dyDescent="0.35">
      <c r="A63" s="565" t="s">
        <v>1147</v>
      </c>
      <c r="B63" s="566">
        <v>268.45850000000002</v>
      </c>
      <c r="C63" s="549" t="s">
        <v>0</v>
      </c>
      <c r="D63" s="43"/>
      <c r="E63" s="146"/>
      <c r="F63" s="78"/>
      <c r="G63" s="78"/>
      <c r="H63" s="78"/>
      <c r="I63" s="76"/>
      <c r="J63" s="76"/>
    </row>
    <row r="64" spans="1:10" s="416" customFormat="1" ht="25.9" customHeight="1" x14ac:dyDescent="0.35">
      <c r="A64" s="546" t="s">
        <v>1148</v>
      </c>
      <c r="B64" s="557">
        <v>268.45850000000002</v>
      </c>
      <c r="C64" s="567" t="s">
        <v>0</v>
      </c>
      <c r="D64" s="43"/>
      <c r="E64" s="146"/>
      <c r="F64" s="78"/>
      <c r="G64" s="78"/>
      <c r="H64" s="78"/>
      <c r="I64" s="76"/>
      <c r="J64" s="76"/>
    </row>
    <row r="65" spans="1:10" s="416" customFormat="1" ht="25.9" customHeight="1" x14ac:dyDescent="0.35">
      <c r="A65" s="417" t="s">
        <v>1149</v>
      </c>
      <c r="B65" s="557"/>
      <c r="C65" s="568" t="s">
        <v>0</v>
      </c>
      <c r="D65" s="43"/>
      <c r="E65" s="146"/>
      <c r="F65" s="78"/>
      <c r="G65" s="78"/>
      <c r="H65" s="78"/>
      <c r="I65" s="76"/>
      <c r="J65" s="76"/>
    </row>
    <row r="66" spans="1:10" s="416" customFormat="1" ht="25.9" customHeight="1" x14ac:dyDescent="0.35">
      <c r="A66" s="417" t="s">
        <v>1150</v>
      </c>
      <c r="B66" s="551">
        <v>268.45850000000002</v>
      </c>
      <c r="C66" s="567" t="s">
        <v>0</v>
      </c>
      <c r="D66" s="43"/>
      <c r="E66" s="146"/>
      <c r="F66" s="78"/>
      <c r="G66" s="78"/>
      <c r="H66" s="78"/>
      <c r="I66" s="76"/>
      <c r="J66" s="76"/>
    </row>
    <row r="67" spans="1:10" s="416" customFormat="1" ht="25.9" customHeight="1" x14ac:dyDescent="0.35">
      <c r="A67" s="417" t="s">
        <v>1151</v>
      </c>
      <c r="B67" s="551"/>
      <c r="C67" s="567"/>
      <c r="D67" s="43"/>
      <c r="E67" s="146"/>
      <c r="F67" s="78"/>
      <c r="G67" s="78"/>
      <c r="H67" s="78"/>
      <c r="I67" s="76"/>
      <c r="J67" s="76"/>
    </row>
    <row r="68" spans="1:10" s="416" customFormat="1" ht="25.9" customHeight="1" x14ac:dyDescent="0.35">
      <c r="A68" s="417" t="s">
        <v>1152</v>
      </c>
      <c r="B68" s="557">
        <v>57.751300000000001</v>
      </c>
      <c r="C68" s="567"/>
      <c r="D68" s="43"/>
      <c r="E68" s="146"/>
      <c r="F68" s="78"/>
      <c r="G68" s="78"/>
      <c r="H68" s="78"/>
      <c r="I68" s="76"/>
      <c r="J68" s="76"/>
    </row>
    <row r="69" spans="1:10" s="416" customFormat="1" ht="25.9" customHeight="1" x14ac:dyDescent="0.35">
      <c r="A69" s="417" t="s">
        <v>1153</v>
      </c>
      <c r="B69" s="551"/>
      <c r="C69" s="567"/>
      <c r="D69" s="43"/>
      <c r="E69" s="146"/>
      <c r="F69" s="78"/>
      <c r="G69" s="78"/>
      <c r="H69" s="78"/>
      <c r="I69" s="76"/>
      <c r="J69" s="76"/>
    </row>
    <row r="70" spans="1:10" s="416" customFormat="1" ht="25.9" customHeight="1" x14ac:dyDescent="0.35">
      <c r="A70" s="417" t="s">
        <v>1154</v>
      </c>
      <c r="B70" s="551"/>
      <c r="C70" s="567"/>
      <c r="D70" s="43"/>
      <c r="E70" s="146"/>
      <c r="F70" s="78"/>
      <c r="G70" s="78"/>
      <c r="H70" s="78"/>
      <c r="I70" s="76"/>
      <c r="J70" s="76"/>
    </row>
    <row r="71" spans="1:10" s="416" customFormat="1" ht="25.9" customHeight="1" x14ac:dyDescent="0.35">
      <c r="A71" s="417" t="s">
        <v>1155</v>
      </c>
      <c r="B71" s="557">
        <v>11.423299999999999</v>
      </c>
      <c r="C71" s="567"/>
      <c r="D71" s="43"/>
      <c r="E71" s="146"/>
      <c r="F71" s="78"/>
      <c r="G71" s="78"/>
      <c r="H71" s="78"/>
      <c r="I71" s="76"/>
      <c r="J71" s="76"/>
    </row>
    <row r="72" spans="1:10" s="416" customFormat="1" ht="25.9" customHeight="1" x14ac:dyDescent="0.35">
      <c r="A72" s="417" t="s">
        <v>1156</v>
      </c>
      <c r="B72" s="551"/>
      <c r="C72" s="567"/>
      <c r="D72" s="43"/>
      <c r="E72" s="146"/>
      <c r="F72" s="78"/>
      <c r="G72" s="78"/>
      <c r="H72" s="78"/>
      <c r="I72" s="76"/>
      <c r="J72" s="76"/>
    </row>
    <row r="73" spans="1:10" s="416" customFormat="1" ht="25.9" customHeight="1" x14ac:dyDescent="0.35">
      <c r="A73" s="546" t="s">
        <v>1157</v>
      </c>
      <c r="B73" s="555">
        <v>197.28489999999999</v>
      </c>
      <c r="C73" s="568" t="s">
        <v>0</v>
      </c>
      <c r="D73" s="149"/>
      <c r="E73" s="147"/>
      <c r="F73" s="78"/>
      <c r="G73" s="78"/>
      <c r="H73" s="78"/>
      <c r="I73" s="76"/>
      <c r="J73" s="76"/>
    </row>
    <row r="74" spans="1:10" s="416" customFormat="1" ht="25.9" customHeight="1" x14ac:dyDescent="0.35">
      <c r="A74" s="417" t="s">
        <v>1158</v>
      </c>
      <c r="B74" s="557"/>
      <c r="C74" s="568" t="s">
        <v>0</v>
      </c>
      <c r="D74" s="43"/>
      <c r="E74" s="146"/>
      <c r="F74" s="78"/>
      <c r="G74" s="78"/>
      <c r="H74" s="78"/>
      <c r="I74" s="76"/>
      <c r="J74" s="76"/>
    </row>
    <row r="75" spans="1:10" s="416" customFormat="1" ht="25.9" customHeight="1" x14ac:dyDescent="0.35">
      <c r="A75" s="546" t="s">
        <v>1159</v>
      </c>
      <c r="B75" s="555">
        <v>1.9990000000000001</v>
      </c>
      <c r="C75" s="568" t="s">
        <v>0</v>
      </c>
      <c r="D75" s="43"/>
      <c r="E75" s="146"/>
      <c r="F75" s="78"/>
      <c r="G75" s="78"/>
      <c r="H75" s="78"/>
      <c r="I75" s="76"/>
      <c r="J75" s="76"/>
    </row>
    <row r="76" spans="1:10" s="416" customFormat="1" ht="25.9" customHeight="1" x14ac:dyDescent="0.35">
      <c r="A76" s="417" t="s">
        <v>1160</v>
      </c>
      <c r="B76" s="557"/>
      <c r="C76" s="568" t="s">
        <v>0</v>
      </c>
      <c r="D76" s="43"/>
      <c r="E76" s="146"/>
      <c r="F76" s="78"/>
      <c r="G76" s="78"/>
      <c r="H76" s="78"/>
      <c r="I76" s="76"/>
      <c r="J76" s="76"/>
    </row>
    <row r="77" spans="1:10" s="416" customFormat="1" ht="25.9" customHeight="1" x14ac:dyDescent="0.35">
      <c r="A77" s="565" t="s">
        <v>1161</v>
      </c>
      <c r="B77" s="569">
        <v>100.36199999999999</v>
      </c>
      <c r="C77" s="567" t="s">
        <v>0</v>
      </c>
      <c r="D77" s="43"/>
      <c r="E77" s="146"/>
      <c r="F77" s="78"/>
      <c r="G77" s="78"/>
      <c r="H77" s="78"/>
      <c r="I77" s="76"/>
      <c r="J77" s="76"/>
    </row>
    <row r="78" spans="1:10" s="416" customFormat="1" ht="25.9" customHeight="1" x14ac:dyDescent="0.35">
      <c r="A78" s="565" t="s">
        <v>1162</v>
      </c>
      <c r="B78" s="569"/>
      <c r="C78" s="567"/>
      <c r="D78" s="43"/>
      <c r="E78" s="146"/>
      <c r="F78" s="78"/>
      <c r="G78" s="78"/>
      <c r="H78" s="78"/>
      <c r="I78" s="76"/>
      <c r="J78" s="76"/>
    </row>
    <row r="79" spans="1:10" s="416" customFormat="1" ht="25.9" customHeight="1" x14ac:dyDescent="0.35">
      <c r="A79" s="570" t="s">
        <v>1163</v>
      </c>
      <c r="B79" s="557">
        <v>100.36199999999999</v>
      </c>
      <c r="C79" s="567"/>
      <c r="D79" s="43"/>
      <c r="E79" s="146"/>
      <c r="F79" s="78"/>
      <c r="G79" s="78"/>
      <c r="H79" s="78"/>
      <c r="I79" s="76"/>
      <c r="J79" s="76"/>
    </row>
    <row r="80" spans="1:10" s="416" customFormat="1" ht="25.9" customHeight="1" x14ac:dyDescent="0.35">
      <c r="A80" s="417" t="s">
        <v>1164</v>
      </c>
      <c r="B80" s="551"/>
      <c r="C80" s="567"/>
      <c r="D80" s="43"/>
      <c r="E80" s="146"/>
      <c r="F80" s="78"/>
      <c r="G80" s="78"/>
      <c r="H80" s="78"/>
      <c r="I80" s="76"/>
      <c r="J80" s="76"/>
    </row>
    <row r="81" spans="1:11" s="416" customFormat="1" ht="25.9" customHeight="1" x14ac:dyDescent="0.35">
      <c r="A81" s="570" t="s">
        <v>1165</v>
      </c>
      <c r="B81" s="551">
        <v>100.36199999999999</v>
      </c>
      <c r="C81" s="567"/>
      <c r="D81" s="43"/>
      <c r="E81" s="146"/>
      <c r="F81" s="78"/>
      <c r="G81" s="78"/>
      <c r="H81" s="78"/>
      <c r="I81" s="76"/>
      <c r="J81" s="76"/>
    </row>
    <row r="82" spans="1:11" s="416" customFormat="1" ht="25.9" customHeight="1" x14ac:dyDescent="0.35">
      <c r="A82" s="417" t="s">
        <v>1166</v>
      </c>
      <c r="B82" s="551"/>
      <c r="C82" s="567"/>
      <c r="D82" s="43"/>
      <c r="E82" s="146"/>
      <c r="F82" s="78"/>
      <c r="G82" s="78"/>
      <c r="H82" s="78"/>
      <c r="I82" s="76"/>
      <c r="J82" s="76"/>
    </row>
    <row r="83" spans="1:11" s="416" customFormat="1" ht="25.9" customHeight="1" x14ac:dyDescent="0.35">
      <c r="A83" s="570" t="s">
        <v>1167</v>
      </c>
      <c r="B83" s="557">
        <v>95.861999999999995</v>
      </c>
      <c r="C83" s="567"/>
      <c r="D83" s="43"/>
      <c r="E83" s="146"/>
      <c r="F83" s="78"/>
      <c r="G83" s="78"/>
      <c r="H83" s="78"/>
      <c r="I83" s="76"/>
      <c r="J83" s="76"/>
    </row>
    <row r="84" spans="1:11" s="416" customFormat="1" ht="25.9" customHeight="1" x14ac:dyDescent="0.35">
      <c r="A84" s="417" t="s">
        <v>1168</v>
      </c>
      <c r="B84" s="557"/>
      <c r="C84" s="568" t="s">
        <v>0</v>
      </c>
      <c r="D84" s="43"/>
      <c r="E84" s="146"/>
      <c r="F84" s="78"/>
      <c r="G84" s="78"/>
      <c r="H84" s="78"/>
      <c r="I84" s="76"/>
      <c r="J84" s="76"/>
    </row>
    <row r="85" spans="1:11" s="416" customFormat="1" ht="25.9" customHeight="1" x14ac:dyDescent="0.35">
      <c r="A85" s="417" t="s">
        <v>1169</v>
      </c>
      <c r="B85" s="557">
        <v>4.5</v>
      </c>
      <c r="C85" s="567" t="s">
        <v>0</v>
      </c>
      <c r="D85" s="149"/>
      <c r="E85" s="147"/>
      <c r="F85" s="78"/>
      <c r="G85" s="78"/>
      <c r="H85" s="78"/>
      <c r="I85" s="76"/>
      <c r="J85" s="76"/>
    </row>
    <row r="86" spans="1:11" s="416" customFormat="1" ht="25.9" customHeight="1" x14ac:dyDescent="0.35">
      <c r="A86" s="546" t="s">
        <v>1170</v>
      </c>
      <c r="B86" s="557"/>
      <c r="C86" s="568" t="s">
        <v>0</v>
      </c>
      <c r="D86" s="43"/>
      <c r="E86" s="146"/>
      <c r="F86" s="78"/>
      <c r="G86" s="78"/>
      <c r="H86" s="78"/>
      <c r="I86" s="76"/>
      <c r="J86" s="76"/>
    </row>
    <row r="87" spans="1:11" s="416" customFormat="1" ht="25.9" customHeight="1" x14ac:dyDescent="0.35">
      <c r="A87" s="417" t="s">
        <v>1171</v>
      </c>
      <c r="B87" s="557"/>
      <c r="C87" s="571" t="s">
        <v>0</v>
      </c>
      <c r="D87" s="43"/>
      <c r="E87" s="146"/>
      <c r="F87" s="78"/>
      <c r="G87" s="78"/>
      <c r="H87" s="78"/>
      <c r="I87" s="76"/>
      <c r="J87" s="76"/>
    </row>
    <row r="88" spans="1:11" s="416" customFormat="1" ht="25.9" customHeight="1" x14ac:dyDescent="0.55000000000000004">
      <c r="A88" s="572" t="s">
        <v>1172</v>
      </c>
      <c r="B88" s="573"/>
      <c r="C88" s="120"/>
      <c r="D88" s="574"/>
      <c r="E88" s="575"/>
      <c r="F88" s="78"/>
      <c r="G88" s="78"/>
      <c r="H88" s="78"/>
      <c r="I88" s="76"/>
      <c r="J88" s="76"/>
    </row>
    <row r="89" spans="1:11" s="416" customFormat="1" ht="25.9" customHeight="1" x14ac:dyDescent="0.55000000000000004">
      <c r="A89" s="576"/>
      <c r="B89" s="577"/>
      <c r="C89" s="120"/>
      <c r="D89" s="578"/>
      <c r="E89" s="579"/>
      <c r="F89" s="92"/>
      <c r="G89" s="92"/>
      <c r="H89" s="92"/>
      <c r="I89" s="90"/>
      <c r="J89" s="90"/>
    </row>
    <row r="90" spans="1:11" s="3" customFormat="1" x14ac:dyDescent="0.35">
      <c r="A90" s="93"/>
      <c r="B90" s="410"/>
      <c r="C90" s="154"/>
      <c r="D90"/>
      <c r="E90" s="207"/>
      <c r="F90" s="460"/>
      <c r="G90" s="460"/>
      <c r="H90" s="460"/>
      <c r="I90" s="462"/>
      <c r="J90" s="462"/>
      <c r="K90" s="26"/>
    </row>
    <row r="91" spans="1:11" ht="31.15" customHeight="1" x14ac:dyDescent="0.35">
      <c r="C91" s="4"/>
      <c r="E91" s="207"/>
      <c r="F91" s="460"/>
      <c r="G91" s="460"/>
      <c r="H91" s="460"/>
      <c r="I91" s="462"/>
      <c r="J91" s="462"/>
      <c r="K91" s="16"/>
    </row>
    <row r="92" spans="1:11" x14ac:dyDescent="0.35">
      <c r="C92" s="22"/>
      <c r="E92" s="207"/>
      <c r="F92" s="460"/>
      <c r="G92" s="460"/>
      <c r="H92" s="460"/>
      <c r="I92" s="462"/>
      <c r="J92" s="462"/>
      <c r="K92" s="16"/>
    </row>
    <row r="93" spans="1:11" x14ac:dyDescent="0.35">
      <c r="E93" s="207"/>
      <c r="F93" s="460"/>
      <c r="G93" s="460"/>
      <c r="H93" s="460"/>
      <c r="I93" s="462"/>
      <c r="J93" s="462"/>
      <c r="K93" s="16"/>
    </row>
    <row r="94" spans="1:11" x14ac:dyDescent="0.35">
      <c r="E94" s="207"/>
      <c r="F94" s="460"/>
      <c r="G94" s="460"/>
      <c r="H94" s="460"/>
      <c r="I94" s="462"/>
      <c r="J94" s="462"/>
      <c r="K94" s="16"/>
    </row>
    <row r="95" spans="1:11" x14ac:dyDescent="0.35">
      <c r="E95" s="207"/>
      <c r="F95" s="460"/>
      <c r="G95" s="460"/>
      <c r="H95" s="460"/>
      <c r="I95" s="462"/>
      <c r="J95" s="462"/>
      <c r="K95" s="16"/>
    </row>
    <row r="96" spans="1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460"/>
      <c r="G138" s="460"/>
      <c r="H138" s="460"/>
      <c r="I138" s="462"/>
      <c r="J138" s="462"/>
      <c r="K138" s="16"/>
    </row>
    <row r="139" spans="5:11" x14ac:dyDescent="0.35">
      <c r="E139" s="207"/>
      <c r="F139" s="16"/>
      <c r="G139" s="16"/>
      <c r="H139" s="16"/>
      <c r="I139" s="206"/>
      <c r="J139" s="206"/>
      <c r="K139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5" fitToHeight="0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view="pageBreakPreview" zoomScale="60" zoomScaleNormal="55" workbookViewId="0">
      <selection activeCell="A46" sqref="A46:XFD46"/>
    </sheetView>
  </sheetViews>
  <sheetFormatPr defaultRowHeight="21" x14ac:dyDescent="0.35"/>
  <cols>
    <col min="1" max="1" width="56.125" style="93" customWidth="1"/>
    <col min="2" max="2" width="15.75" style="94" customWidth="1"/>
    <col min="3" max="3" width="5.375" style="44" hidden="1" customWidth="1"/>
    <col min="4" max="4" width="53.25" style="95" customWidth="1"/>
    <col min="5" max="5" width="16.25" style="96" customWidth="1"/>
    <col min="6" max="6" width="54.25" style="44" hidden="1" customWidth="1"/>
    <col min="7" max="7" width="13.625" style="44" hidden="1" customWidth="1"/>
    <col min="8" max="8" width="5.375" style="44" hidden="1" customWidth="1"/>
    <col min="9" max="9" width="31.25" style="95" hidden="1" customWidth="1"/>
    <col min="10" max="10" width="12.875" style="95" hidden="1" customWidth="1"/>
    <col min="11" max="222" width="8.75" style="44"/>
    <col min="223" max="223" width="83.875" style="44" customWidth="1"/>
    <col min="224" max="224" width="15.875" style="44" customWidth="1"/>
    <col min="225" max="225" width="8.75" style="44"/>
    <col min="226" max="242" width="0" style="44" hidden="1" customWidth="1"/>
    <col min="243" max="247" width="8.75" style="44"/>
    <col min="248" max="251" width="0" style="44" hidden="1" customWidth="1"/>
    <col min="252" max="478" width="8.75" style="44"/>
    <col min="479" max="479" width="83.875" style="44" customWidth="1"/>
    <col min="480" max="480" width="15.875" style="44" customWidth="1"/>
    <col min="481" max="481" width="8.75" style="44"/>
    <col min="482" max="498" width="0" style="44" hidden="1" customWidth="1"/>
    <col min="499" max="503" width="8.75" style="44"/>
    <col min="504" max="507" width="0" style="44" hidden="1" customWidth="1"/>
    <col min="508" max="734" width="8.75" style="44"/>
    <col min="735" max="735" width="83.875" style="44" customWidth="1"/>
    <col min="736" max="736" width="15.875" style="44" customWidth="1"/>
    <col min="737" max="737" width="8.75" style="44"/>
    <col min="738" max="754" width="0" style="44" hidden="1" customWidth="1"/>
    <col min="755" max="759" width="8.75" style="44"/>
    <col min="760" max="763" width="0" style="44" hidden="1" customWidth="1"/>
    <col min="764" max="990" width="8.75" style="44"/>
    <col min="991" max="991" width="83.875" style="44" customWidth="1"/>
    <col min="992" max="992" width="15.875" style="44" customWidth="1"/>
    <col min="993" max="993" width="8.75" style="44"/>
    <col min="994" max="1010" width="0" style="44" hidden="1" customWidth="1"/>
    <col min="1011" max="1015" width="8.75" style="44"/>
    <col min="1016" max="1019" width="0" style="44" hidden="1" customWidth="1"/>
    <col min="1020" max="1246" width="8.75" style="44"/>
    <col min="1247" max="1247" width="83.875" style="44" customWidth="1"/>
    <col min="1248" max="1248" width="15.875" style="44" customWidth="1"/>
    <col min="1249" max="1249" width="8.75" style="44"/>
    <col min="1250" max="1266" width="0" style="44" hidden="1" customWidth="1"/>
    <col min="1267" max="1271" width="8.75" style="44"/>
    <col min="1272" max="1275" width="0" style="44" hidden="1" customWidth="1"/>
    <col min="1276" max="1502" width="8.75" style="44"/>
    <col min="1503" max="1503" width="83.875" style="44" customWidth="1"/>
    <col min="1504" max="1504" width="15.875" style="44" customWidth="1"/>
    <col min="1505" max="1505" width="8.75" style="44"/>
    <col min="1506" max="1522" width="0" style="44" hidden="1" customWidth="1"/>
    <col min="1523" max="1527" width="8.75" style="44"/>
    <col min="1528" max="1531" width="0" style="44" hidden="1" customWidth="1"/>
    <col min="1532" max="1758" width="8.75" style="44"/>
    <col min="1759" max="1759" width="83.875" style="44" customWidth="1"/>
    <col min="1760" max="1760" width="15.875" style="44" customWidth="1"/>
    <col min="1761" max="1761" width="8.75" style="44"/>
    <col min="1762" max="1778" width="0" style="44" hidden="1" customWidth="1"/>
    <col min="1779" max="1783" width="8.75" style="44"/>
    <col min="1784" max="1787" width="0" style="44" hidden="1" customWidth="1"/>
    <col min="1788" max="2014" width="8.75" style="44"/>
    <col min="2015" max="2015" width="83.875" style="44" customWidth="1"/>
    <col min="2016" max="2016" width="15.875" style="44" customWidth="1"/>
    <col min="2017" max="2017" width="8.75" style="44"/>
    <col min="2018" max="2034" width="0" style="44" hidden="1" customWidth="1"/>
    <col min="2035" max="2039" width="8.75" style="44"/>
    <col min="2040" max="2043" width="0" style="44" hidden="1" customWidth="1"/>
    <col min="2044" max="2270" width="8.75" style="44"/>
    <col min="2271" max="2271" width="83.875" style="44" customWidth="1"/>
    <col min="2272" max="2272" width="15.875" style="44" customWidth="1"/>
    <col min="2273" max="2273" width="8.75" style="44"/>
    <col min="2274" max="2290" width="0" style="44" hidden="1" customWidth="1"/>
    <col min="2291" max="2295" width="8.75" style="44"/>
    <col min="2296" max="2299" width="0" style="44" hidden="1" customWidth="1"/>
    <col min="2300" max="2526" width="8.75" style="44"/>
    <col min="2527" max="2527" width="83.875" style="44" customWidth="1"/>
    <col min="2528" max="2528" width="15.875" style="44" customWidth="1"/>
    <col min="2529" max="2529" width="8.75" style="44"/>
    <col min="2530" max="2546" width="0" style="44" hidden="1" customWidth="1"/>
    <col min="2547" max="2551" width="8.75" style="44"/>
    <col min="2552" max="2555" width="0" style="44" hidden="1" customWidth="1"/>
    <col min="2556" max="2782" width="8.75" style="44"/>
    <col min="2783" max="2783" width="83.875" style="44" customWidth="1"/>
    <col min="2784" max="2784" width="15.875" style="44" customWidth="1"/>
    <col min="2785" max="2785" width="8.75" style="44"/>
    <col min="2786" max="2802" width="0" style="44" hidden="1" customWidth="1"/>
    <col min="2803" max="2807" width="8.75" style="44"/>
    <col min="2808" max="2811" width="0" style="44" hidden="1" customWidth="1"/>
    <col min="2812" max="3038" width="8.75" style="44"/>
    <col min="3039" max="3039" width="83.875" style="44" customWidth="1"/>
    <col min="3040" max="3040" width="15.875" style="44" customWidth="1"/>
    <col min="3041" max="3041" width="8.75" style="44"/>
    <col min="3042" max="3058" width="0" style="44" hidden="1" customWidth="1"/>
    <col min="3059" max="3063" width="8.75" style="44"/>
    <col min="3064" max="3067" width="0" style="44" hidden="1" customWidth="1"/>
    <col min="3068" max="3294" width="8.75" style="44"/>
    <col min="3295" max="3295" width="83.875" style="44" customWidth="1"/>
    <col min="3296" max="3296" width="15.875" style="44" customWidth="1"/>
    <col min="3297" max="3297" width="8.75" style="44"/>
    <col min="3298" max="3314" width="0" style="44" hidden="1" customWidth="1"/>
    <col min="3315" max="3319" width="8.75" style="44"/>
    <col min="3320" max="3323" width="0" style="44" hidden="1" customWidth="1"/>
    <col min="3324" max="3550" width="8.75" style="44"/>
    <col min="3551" max="3551" width="83.875" style="44" customWidth="1"/>
    <col min="3552" max="3552" width="15.875" style="44" customWidth="1"/>
    <col min="3553" max="3553" width="8.75" style="44"/>
    <col min="3554" max="3570" width="0" style="44" hidden="1" customWidth="1"/>
    <col min="3571" max="3575" width="8.75" style="44"/>
    <col min="3576" max="3579" width="0" style="44" hidden="1" customWidth="1"/>
    <col min="3580" max="3806" width="8.75" style="44"/>
    <col min="3807" max="3807" width="83.875" style="44" customWidth="1"/>
    <col min="3808" max="3808" width="15.875" style="44" customWidth="1"/>
    <col min="3809" max="3809" width="8.75" style="44"/>
    <col min="3810" max="3826" width="0" style="44" hidden="1" customWidth="1"/>
    <col min="3827" max="3831" width="8.75" style="44"/>
    <col min="3832" max="3835" width="0" style="44" hidden="1" customWidth="1"/>
    <col min="3836" max="4062" width="8.75" style="44"/>
    <col min="4063" max="4063" width="83.875" style="44" customWidth="1"/>
    <col min="4064" max="4064" width="15.875" style="44" customWidth="1"/>
    <col min="4065" max="4065" width="8.75" style="44"/>
    <col min="4066" max="4082" width="0" style="44" hidden="1" customWidth="1"/>
    <col min="4083" max="4087" width="8.75" style="44"/>
    <col min="4088" max="4091" width="0" style="44" hidden="1" customWidth="1"/>
    <col min="4092" max="4318" width="8.75" style="44"/>
    <col min="4319" max="4319" width="83.875" style="44" customWidth="1"/>
    <col min="4320" max="4320" width="15.875" style="44" customWidth="1"/>
    <col min="4321" max="4321" width="8.75" style="44"/>
    <col min="4322" max="4338" width="0" style="44" hidden="1" customWidth="1"/>
    <col min="4339" max="4343" width="8.75" style="44"/>
    <col min="4344" max="4347" width="0" style="44" hidden="1" customWidth="1"/>
    <col min="4348" max="4574" width="8.75" style="44"/>
    <col min="4575" max="4575" width="83.875" style="44" customWidth="1"/>
    <col min="4576" max="4576" width="15.875" style="44" customWidth="1"/>
    <col min="4577" max="4577" width="8.75" style="44"/>
    <col min="4578" max="4594" width="0" style="44" hidden="1" customWidth="1"/>
    <col min="4595" max="4599" width="8.75" style="44"/>
    <col min="4600" max="4603" width="0" style="44" hidden="1" customWidth="1"/>
    <col min="4604" max="4830" width="8.75" style="44"/>
    <col min="4831" max="4831" width="83.875" style="44" customWidth="1"/>
    <col min="4832" max="4832" width="15.875" style="44" customWidth="1"/>
    <col min="4833" max="4833" width="8.75" style="44"/>
    <col min="4834" max="4850" width="0" style="44" hidden="1" customWidth="1"/>
    <col min="4851" max="4855" width="8.75" style="44"/>
    <col min="4856" max="4859" width="0" style="44" hidden="1" customWidth="1"/>
    <col min="4860" max="5086" width="8.75" style="44"/>
    <col min="5087" max="5087" width="83.875" style="44" customWidth="1"/>
    <col min="5088" max="5088" width="15.875" style="44" customWidth="1"/>
    <col min="5089" max="5089" width="8.75" style="44"/>
    <col min="5090" max="5106" width="0" style="44" hidden="1" customWidth="1"/>
    <col min="5107" max="5111" width="8.75" style="44"/>
    <col min="5112" max="5115" width="0" style="44" hidden="1" customWidth="1"/>
    <col min="5116" max="5342" width="8.75" style="44"/>
    <col min="5343" max="5343" width="83.875" style="44" customWidth="1"/>
    <col min="5344" max="5344" width="15.875" style="44" customWidth="1"/>
    <col min="5345" max="5345" width="8.75" style="44"/>
    <col min="5346" max="5362" width="0" style="44" hidden="1" customWidth="1"/>
    <col min="5363" max="5367" width="8.75" style="44"/>
    <col min="5368" max="5371" width="0" style="44" hidden="1" customWidth="1"/>
    <col min="5372" max="5598" width="8.75" style="44"/>
    <col min="5599" max="5599" width="83.875" style="44" customWidth="1"/>
    <col min="5600" max="5600" width="15.875" style="44" customWidth="1"/>
    <col min="5601" max="5601" width="8.75" style="44"/>
    <col min="5602" max="5618" width="0" style="44" hidden="1" customWidth="1"/>
    <col min="5619" max="5623" width="8.75" style="44"/>
    <col min="5624" max="5627" width="0" style="44" hidden="1" customWidth="1"/>
    <col min="5628" max="5854" width="8.75" style="44"/>
    <col min="5855" max="5855" width="83.875" style="44" customWidth="1"/>
    <col min="5856" max="5856" width="15.875" style="44" customWidth="1"/>
    <col min="5857" max="5857" width="8.75" style="44"/>
    <col min="5858" max="5874" width="0" style="44" hidden="1" customWidth="1"/>
    <col min="5875" max="5879" width="8.75" style="44"/>
    <col min="5880" max="5883" width="0" style="44" hidden="1" customWidth="1"/>
    <col min="5884" max="6110" width="8.75" style="44"/>
    <col min="6111" max="6111" width="83.875" style="44" customWidth="1"/>
    <col min="6112" max="6112" width="15.875" style="44" customWidth="1"/>
    <col min="6113" max="6113" width="8.75" style="44"/>
    <col min="6114" max="6130" width="0" style="44" hidden="1" customWidth="1"/>
    <col min="6131" max="6135" width="8.75" style="44"/>
    <col min="6136" max="6139" width="0" style="44" hidden="1" customWidth="1"/>
    <col min="6140" max="6366" width="8.75" style="44"/>
    <col min="6367" max="6367" width="83.875" style="44" customWidth="1"/>
    <col min="6368" max="6368" width="15.875" style="44" customWidth="1"/>
    <col min="6369" max="6369" width="8.75" style="44"/>
    <col min="6370" max="6386" width="0" style="44" hidden="1" customWidth="1"/>
    <col min="6387" max="6391" width="8.75" style="44"/>
    <col min="6392" max="6395" width="0" style="44" hidden="1" customWidth="1"/>
    <col min="6396" max="6622" width="8.75" style="44"/>
    <col min="6623" max="6623" width="83.875" style="44" customWidth="1"/>
    <col min="6624" max="6624" width="15.875" style="44" customWidth="1"/>
    <col min="6625" max="6625" width="8.75" style="44"/>
    <col min="6626" max="6642" width="0" style="44" hidden="1" customWidth="1"/>
    <col min="6643" max="6647" width="8.75" style="44"/>
    <col min="6648" max="6651" width="0" style="44" hidden="1" customWidth="1"/>
    <col min="6652" max="6878" width="8.75" style="44"/>
    <col min="6879" max="6879" width="83.875" style="44" customWidth="1"/>
    <col min="6880" max="6880" width="15.875" style="44" customWidth="1"/>
    <col min="6881" max="6881" width="8.75" style="44"/>
    <col min="6882" max="6898" width="0" style="44" hidden="1" customWidth="1"/>
    <col min="6899" max="6903" width="8.75" style="44"/>
    <col min="6904" max="6907" width="0" style="44" hidden="1" customWidth="1"/>
    <col min="6908" max="7134" width="8.75" style="44"/>
    <col min="7135" max="7135" width="83.875" style="44" customWidth="1"/>
    <col min="7136" max="7136" width="15.875" style="44" customWidth="1"/>
    <col min="7137" max="7137" width="8.75" style="44"/>
    <col min="7138" max="7154" width="0" style="44" hidden="1" customWidth="1"/>
    <col min="7155" max="7159" width="8.75" style="44"/>
    <col min="7160" max="7163" width="0" style="44" hidden="1" customWidth="1"/>
    <col min="7164" max="7390" width="8.75" style="44"/>
    <col min="7391" max="7391" width="83.875" style="44" customWidth="1"/>
    <col min="7392" max="7392" width="15.875" style="44" customWidth="1"/>
    <col min="7393" max="7393" width="8.75" style="44"/>
    <col min="7394" max="7410" width="0" style="44" hidden="1" customWidth="1"/>
    <col min="7411" max="7415" width="8.75" style="44"/>
    <col min="7416" max="7419" width="0" style="44" hidden="1" customWidth="1"/>
    <col min="7420" max="7646" width="8.75" style="44"/>
    <col min="7647" max="7647" width="83.875" style="44" customWidth="1"/>
    <col min="7648" max="7648" width="15.875" style="44" customWidth="1"/>
    <col min="7649" max="7649" width="8.75" style="44"/>
    <col min="7650" max="7666" width="0" style="44" hidden="1" customWidth="1"/>
    <col min="7667" max="7671" width="8.75" style="44"/>
    <col min="7672" max="7675" width="0" style="44" hidden="1" customWidth="1"/>
    <col min="7676" max="7902" width="8.75" style="44"/>
    <col min="7903" max="7903" width="83.875" style="44" customWidth="1"/>
    <col min="7904" max="7904" width="15.875" style="44" customWidth="1"/>
    <col min="7905" max="7905" width="8.75" style="44"/>
    <col min="7906" max="7922" width="0" style="44" hidden="1" customWidth="1"/>
    <col min="7923" max="7927" width="8.75" style="44"/>
    <col min="7928" max="7931" width="0" style="44" hidden="1" customWidth="1"/>
    <col min="7932" max="8158" width="8.75" style="44"/>
    <col min="8159" max="8159" width="83.875" style="44" customWidth="1"/>
    <col min="8160" max="8160" width="15.875" style="44" customWidth="1"/>
    <col min="8161" max="8161" width="8.75" style="44"/>
    <col min="8162" max="8178" width="0" style="44" hidden="1" customWidth="1"/>
    <col min="8179" max="8183" width="8.75" style="44"/>
    <col min="8184" max="8187" width="0" style="44" hidden="1" customWidth="1"/>
    <col min="8188" max="8414" width="8.75" style="44"/>
    <col min="8415" max="8415" width="83.875" style="44" customWidth="1"/>
    <col min="8416" max="8416" width="15.875" style="44" customWidth="1"/>
    <col min="8417" max="8417" width="8.75" style="44"/>
    <col min="8418" max="8434" width="0" style="44" hidden="1" customWidth="1"/>
    <col min="8435" max="8439" width="8.75" style="44"/>
    <col min="8440" max="8443" width="0" style="44" hidden="1" customWidth="1"/>
    <col min="8444" max="8670" width="8.75" style="44"/>
    <col min="8671" max="8671" width="83.875" style="44" customWidth="1"/>
    <col min="8672" max="8672" width="15.875" style="44" customWidth="1"/>
    <col min="8673" max="8673" width="8.75" style="44"/>
    <col min="8674" max="8690" width="0" style="44" hidden="1" customWidth="1"/>
    <col min="8691" max="8695" width="8.75" style="44"/>
    <col min="8696" max="8699" width="0" style="44" hidden="1" customWidth="1"/>
    <col min="8700" max="8926" width="8.75" style="44"/>
    <col min="8927" max="8927" width="83.875" style="44" customWidth="1"/>
    <col min="8928" max="8928" width="15.875" style="44" customWidth="1"/>
    <col min="8929" max="8929" width="8.75" style="44"/>
    <col min="8930" max="8946" width="0" style="44" hidden="1" customWidth="1"/>
    <col min="8947" max="8951" width="8.75" style="44"/>
    <col min="8952" max="8955" width="0" style="44" hidden="1" customWidth="1"/>
    <col min="8956" max="9182" width="8.75" style="44"/>
    <col min="9183" max="9183" width="83.875" style="44" customWidth="1"/>
    <col min="9184" max="9184" width="15.875" style="44" customWidth="1"/>
    <col min="9185" max="9185" width="8.75" style="44"/>
    <col min="9186" max="9202" width="0" style="44" hidden="1" customWidth="1"/>
    <col min="9203" max="9207" width="8.75" style="44"/>
    <col min="9208" max="9211" width="0" style="44" hidden="1" customWidth="1"/>
    <col min="9212" max="9438" width="8.75" style="44"/>
    <col min="9439" max="9439" width="83.875" style="44" customWidth="1"/>
    <col min="9440" max="9440" width="15.875" style="44" customWidth="1"/>
    <col min="9441" max="9441" width="8.75" style="44"/>
    <col min="9442" max="9458" width="0" style="44" hidden="1" customWidth="1"/>
    <col min="9459" max="9463" width="8.75" style="44"/>
    <col min="9464" max="9467" width="0" style="44" hidden="1" customWidth="1"/>
    <col min="9468" max="9694" width="8.75" style="44"/>
    <col min="9695" max="9695" width="83.875" style="44" customWidth="1"/>
    <col min="9696" max="9696" width="15.875" style="44" customWidth="1"/>
    <col min="9697" max="9697" width="8.75" style="44"/>
    <col min="9698" max="9714" width="0" style="44" hidden="1" customWidth="1"/>
    <col min="9715" max="9719" width="8.75" style="44"/>
    <col min="9720" max="9723" width="0" style="44" hidden="1" customWidth="1"/>
    <col min="9724" max="9950" width="8.75" style="44"/>
    <col min="9951" max="9951" width="83.875" style="44" customWidth="1"/>
    <col min="9952" max="9952" width="15.875" style="44" customWidth="1"/>
    <col min="9953" max="9953" width="8.75" style="44"/>
    <col min="9954" max="9970" width="0" style="44" hidden="1" customWidth="1"/>
    <col min="9971" max="9975" width="8.75" style="44"/>
    <col min="9976" max="9979" width="0" style="44" hidden="1" customWidth="1"/>
    <col min="9980" max="10206" width="8.75" style="44"/>
    <col min="10207" max="10207" width="83.875" style="44" customWidth="1"/>
    <col min="10208" max="10208" width="15.875" style="44" customWidth="1"/>
    <col min="10209" max="10209" width="8.75" style="44"/>
    <col min="10210" max="10226" width="0" style="44" hidden="1" customWidth="1"/>
    <col min="10227" max="10231" width="8.75" style="44"/>
    <col min="10232" max="10235" width="0" style="44" hidden="1" customWidth="1"/>
    <col min="10236" max="10462" width="8.75" style="44"/>
    <col min="10463" max="10463" width="83.875" style="44" customWidth="1"/>
    <col min="10464" max="10464" width="15.875" style="44" customWidth="1"/>
    <col min="10465" max="10465" width="8.75" style="44"/>
    <col min="10466" max="10482" width="0" style="44" hidden="1" customWidth="1"/>
    <col min="10483" max="10487" width="8.75" style="44"/>
    <col min="10488" max="10491" width="0" style="44" hidden="1" customWidth="1"/>
    <col min="10492" max="10718" width="8.75" style="44"/>
    <col min="10719" max="10719" width="83.875" style="44" customWidth="1"/>
    <col min="10720" max="10720" width="15.875" style="44" customWidth="1"/>
    <col min="10721" max="10721" width="8.75" style="44"/>
    <col min="10722" max="10738" width="0" style="44" hidden="1" customWidth="1"/>
    <col min="10739" max="10743" width="8.75" style="44"/>
    <col min="10744" max="10747" width="0" style="44" hidden="1" customWidth="1"/>
    <col min="10748" max="10974" width="8.75" style="44"/>
    <col min="10975" max="10975" width="83.875" style="44" customWidth="1"/>
    <col min="10976" max="10976" width="15.875" style="44" customWidth="1"/>
    <col min="10977" max="10977" width="8.75" style="44"/>
    <col min="10978" max="10994" width="0" style="44" hidden="1" customWidth="1"/>
    <col min="10995" max="10999" width="8.75" style="44"/>
    <col min="11000" max="11003" width="0" style="44" hidden="1" customWidth="1"/>
    <col min="11004" max="11230" width="8.75" style="44"/>
    <col min="11231" max="11231" width="83.875" style="44" customWidth="1"/>
    <col min="11232" max="11232" width="15.875" style="44" customWidth="1"/>
    <col min="11233" max="11233" width="8.75" style="44"/>
    <col min="11234" max="11250" width="0" style="44" hidden="1" customWidth="1"/>
    <col min="11251" max="11255" width="8.75" style="44"/>
    <col min="11256" max="11259" width="0" style="44" hidden="1" customWidth="1"/>
    <col min="11260" max="11486" width="8.75" style="44"/>
    <col min="11487" max="11487" width="83.875" style="44" customWidth="1"/>
    <col min="11488" max="11488" width="15.875" style="44" customWidth="1"/>
    <col min="11489" max="11489" width="8.75" style="44"/>
    <col min="11490" max="11506" width="0" style="44" hidden="1" customWidth="1"/>
    <col min="11507" max="11511" width="8.75" style="44"/>
    <col min="11512" max="11515" width="0" style="44" hidden="1" customWidth="1"/>
    <col min="11516" max="11742" width="8.75" style="44"/>
    <col min="11743" max="11743" width="83.875" style="44" customWidth="1"/>
    <col min="11744" max="11744" width="15.875" style="44" customWidth="1"/>
    <col min="11745" max="11745" width="8.75" style="44"/>
    <col min="11746" max="11762" width="0" style="44" hidden="1" customWidth="1"/>
    <col min="11763" max="11767" width="8.75" style="44"/>
    <col min="11768" max="11771" width="0" style="44" hidden="1" customWidth="1"/>
    <col min="11772" max="11998" width="8.75" style="44"/>
    <col min="11999" max="11999" width="83.875" style="44" customWidth="1"/>
    <col min="12000" max="12000" width="15.875" style="44" customWidth="1"/>
    <col min="12001" max="12001" width="8.75" style="44"/>
    <col min="12002" max="12018" width="0" style="44" hidden="1" customWidth="1"/>
    <col min="12019" max="12023" width="8.75" style="44"/>
    <col min="12024" max="12027" width="0" style="44" hidden="1" customWidth="1"/>
    <col min="12028" max="12254" width="8.75" style="44"/>
    <col min="12255" max="12255" width="83.875" style="44" customWidth="1"/>
    <col min="12256" max="12256" width="15.875" style="44" customWidth="1"/>
    <col min="12257" max="12257" width="8.75" style="44"/>
    <col min="12258" max="12274" width="0" style="44" hidden="1" customWidth="1"/>
    <col min="12275" max="12279" width="8.75" style="44"/>
    <col min="12280" max="12283" width="0" style="44" hidden="1" customWidth="1"/>
    <col min="12284" max="12510" width="8.75" style="44"/>
    <col min="12511" max="12511" width="83.875" style="44" customWidth="1"/>
    <col min="12512" max="12512" width="15.875" style="44" customWidth="1"/>
    <col min="12513" max="12513" width="8.75" style="44"/>
    <col min="12514" max="12530" width="0" style="44" hidden="1" customWidth="1"/>
    <col min="12531" max="12535" width="8.75" style="44"/>
    <col min="12536" max="12539" width="0" style="44" hidden="1" customWidth="1"/>
    <col min="12540" max="12766" width="8.75" style="44"/>
    <col min="12767" max="12767" width="83.875" style="44" customWidth="1"/>
    <col min="12768" max="12768" width="15.875" style="44" customWidth="1"/>
    <col min="12769" max="12769" width="8.75" style="44"/>
    <col min="12770" max="12786" width="0" style="44" hidden="1" customWidth="1"/>
    <col min="12787" max="12791" width="8.75" style="44"/>
    <col min="12792" max="12795" width="0" style="44" hidden="1" customWidth="1"/>
    <col min="12796" max="13022" width="8.75" style="44"/>
    <col min="13023" max="13023" width="83.875" style="44" customWidth="1"/>
    <col min="13024" max="13024" width="15.875" style="44" customWidth="1"/>
    <col min="13025" max="13025" width="8.75" style="44"/>
    <col min="13026" max="13042" width="0" style="44" hidden="1" customWidth="1"/>
    <col min="13043" max="13047" width="8.75" style="44"/>
    <col min="13048" max="13051" width="0" style="44" hidden="1" customWidth="1"/>
    <col min="13052" max="13278" width="8.75" style="44"/>
    <col min="13279" max="13279" width="83.875" style="44" customWidth="1"/>
    <col min="13280" max="13280" width="15.875" style="44" customWidth="1"/>
    <col min="13281" max="13281" width="8.75" style="44"/>
    <col min="13282" max="13298" width="0" style="44" hidden="1" customWidth="1"/>
    <col min="13299" max="13303" width="8.75" style="44"/>
    <col min="13304" max="13307" width="0" style="44" hidden="1" customWidth="1"/>
    <col min="13308" max="13534" width="8.75" style="44"/>
    <col min="13535" max="13535" width="83.875" style="44" customWidth="1"/>
    <col min="13536" max="13536" width="15.875" style="44" customWidth="1"/>
    <col min="13537" max="13537" width="8.75" style="44"/>
    <col min="13538" max="13554" width="0" style="44" hidden="1" customWidth="1"/>
    <col min="13555" max="13559" width="8.75" style="44"/>
    <col min="13560" max="13563" width="0" style="44" hidden="1" customWidth="1"/>
    <col min="13564" max="13790" width="8.75" style="44"/>
    <col min="13791" max="13791" width="83.875" style="44" customWidth="1"/>
    <col min="13792" max="13792" width="15.875" style="44" customWidth="1"/>
    <col min="13793" max="13793" width="8.75" style="44"/>
    <col min="13794" max="13810" width="0" style="44" hidden="1" customWidth="1"/>
    <col min="13811" max="13815" width="8.75" style="44"/>
    <col min="13816" max="13819" width="0" style="44" hidden="1" customWidth="1"/>
    <col min="13820" max="14046" width="8.75" style="44"/>
    <col min="14047" max="14047" width="83.875" style="44" customWidth="1"/>
    <col min="14048" max="14048" width="15.875" style="44" customWidth="1"/>
    <col min="14049" max="14049" width="8.75" style="44"/>
    <col min="14050" max="14066" width="0" style="44" hidden="1" customWidth="1"/>
    <col min="14067" max="14071" width="8.75" style="44"/>
    <col min="14072" max="14075" width="0" style="44" hidden="1" customWidth="1"/>
    <col min="14076" max="14302" width="8.75" style="44"/>
    <col min="14303" max="14303" width="83.875" style="44" customWidth="1"/>
    <col min="14304" max="14304" width="15.875" style="44" customWidth="1"/>
    <col min="14305" max="14305" width="8.75" style="44"/>
    <col min="14306" max="14322" width="0" style="44" hidden="1" customWidth="1"/>
    <col min="14323" max="14327" width="8.75" style="44"/>
    <col min="14328" max="14331" width="0" style="44" hidden="1" customWidth="1"/>
    <col min="14332" max="14558" width="8.75" style="44"/>
    <col min="14559" max="14559" width="83.875" style="44" customWidth="1"/>
    <col min="14560" max="14560" width="15.875" style="44" customWidth="1"/>
    <col min="14561" max="14561" width="8.75" style="44"/>
    <col min="14562" max="14578" width="0" style="44" hidden="1" customWidth="1"/>
    <col min="14579" max="14583" width="8.75" style="44"/>
    <col min="14584" max="14587" width="0" style="44" hidden="1" customWidth="1"/>
    <col min="14588" max="14814" width="8.75" style="44"/>
    <col min="14815" max="14815" width="83.875" style="44" customWidth="1"/>
    <col min="14816" max="14816" width="15.875" style="44" customWidth="1"/>
    <col min="14817" max="14817" width="8.75" style="44"/>
    <col min="14818" max="14834" width="0" style="44" hidden="1" customWidth="1"/>
    <col min="14835" max="14839" width="8.75" style="44"/>
    <col min="14840" max="14843" width="0" style="44" hidden="1" customWidth="1"/>
    <col min="14844" max="15070" width="8.75" style="44"/>
    <col min="15071" max="15071" width="83.875" style="44" customWidth="1"/>
    <col min="15072" max="15072" width="15.875" style="44" customWidth="1"/>
    <col min="15073" max="15073" width="8.75" style="44"/>
    <col min="15074" max="15090" width="0" style="44" hidden="1" customWidth="1"/>
    <col min="15091" max="15095" width="8.75" style="44"/>
    <col min="15096" max="15099" width="0" style="44" hidden="1" customWidth="1"/>
    <col min="15100" max="15326" width="8.75" style="44"/>
    <col min="15327" max="15327" width="83.875" style="44" customWidth="1"/>
    <col min="15328" max="15328" width="15.875" style="44" customWidth="1"/>
    <col min="15329" max="15329" width="8.75" style="44"/>
    <col min="15330" max="15346" width="0" style="44" hidden="1" customWidth="1"/>
    <col min="15347" max="15351" width="8.75" style="44"/>
    <col min="15352" max="15355" width="0" style="44" hidden="1" customWidth="1"/>
    <col min="15356" max="15582" width="8.75" style="44"/>
    <col min="15583" max="15583" width="83.875" style="44" customWidth="1"/>
    <col min="15584" max="15584" width="15.875" style="44" customWidth="1"/>
    <col min="15585" max="15585" width="8.75" style="44"/>
    <col min="15586" max="15602" width="0" style="44" hidden="1" customWidth="1"/>
    <col min="15603" max="15607" width="8.75" style="44"/>
    <col min="15608" max="15611" width="0" style="44" hidden="1" customWidth="1"/>
    <col min="15612" max="15838" width="8.75" style="44"/>
    <col min="15839" max="15839" width="83.875" style="44" customWidth="1"/>
    <col min="15840" max="15840" width="15.875" style="44" customWidth="1"/>
    <col min="15841" max="15841" width="8.75" style="44"/>
    <col min="15842" max="15858" width="0" style="44" hidden="1" customWidth="1"/>
    <col min="15859" max="15863" width="8.75" style="44"/>
    <col min="15864" max="15867" width="0" style="44" hidden="1" customWidth="1"/>
    <col min="15868" max="16094" width="8.75" style="44"/>
    <col min="16095" max="16095" width="83.875" style="44" customWidth="1"/>
    <col min="16096" max="16096" width="15.875" style="44" customWidth="1"/>
    <col min="16097" max="16097" width="8.75" style="44"/>
    <col min="16098" max="16114" width="0" style="44" hidden="1" customWidth="1"/>
    <col min="16115" max="16119" width="8.75" style="44"/>
    <col min="16120" max="16123" width="0" style="44" hidden="1" customWidth="1"/>
    <col min="16124" max="16383" width="8.75" style="44"/>
    <col min="16384" max="16384" width="8.75" style="44" customWidth="1"/>
  </cols>
  <sheetData>
    <row r="1" spans="1:10" ht="18" customHeight="1" thickBot="1" x14ac:dyDescent="0.55000000000000004">
      <c r="I1" s="777" t="s">
        <v>1798</v>
      </c>
      <c r="J1" s="778"/>
    </row>
    <row r="2" spans="1:10" ht="36" x14ac:dyDescent="0.35">
      <c r="A2" s="779" t="s">
        <v>195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0" ht="36" x14ac:dyDescent="0.35">
      <c r="A3" s="779" t="s">
        <v>193</v>
      </c>
      <c r="B3" s="779"/>
      <c r="C3" s="779"/>
      <c r="D3" s="779"/>
      <c r="E3" s="779"/>
      <c r="F3" s="779"/>
      <c r="G3" s="779"/>
      <c r="H3" s="779"/>
      <c r="I3" s="779"/>
      <c r="J3" s="779"/>
    </row>
    <row r="4" spans="1:10" ht="36" x14ac:dyDescent="0.35">
      <c r="A4" s="772" t="s">
        <v>43</v>
      </c>
      <c r="B4" s="773"/>
      <c r="C4" s="773"/>
      <c r="D4" s="773"/>
      <c r="E4" s="774"/>
      <c r="F4" s="772" t="s">
        <v>194</v>
      </c>
      <c r="G4" s="773"/>
      <c r="H4" s="773"/>
      <c r="I4" s="773"/>
      <c r="J4" s="774"/>
    </row>
    <row r="5" spans="1:10" ht="52.5" x14ac:dyDescent="0.35">
      <c r="A5" s="28" t="s">
        <v>40</v>
      </c>
      <c r="B5" s="36" t="s">
        <v>42</v>
      </c>
      <c r="C5" s="45"/>
      <c r="D5" s="696" t="s">
        <v>5</v>
      </c>
      <c r="E5" s="209" t="s">
        <v>42</v>
      </c>
      <c r="F5" s="28" t="s">
        <v>1801</v>
      </c>
      <c r="G5" s="28" t="s">
        <v>42</v>
      </c>
      <c r="H5" s="45"/>
      <c r="I5" s="696" t="s">
        <v>5</v>
      </c>
      <c r="J5" s="697" t="s">
        <v>42</v>
      </c>
    </row>
    <row r="6" spans="1:10" s="47" customFormat="1" ht="22.5" customHeight="1" x14ac:dyDescent="0.35">
      <c r="A6" s="33" t="s">
        <v>41</v>
      </c>
      <c r="B6" s="35">
        <f>B19+B54+B70+B90+B105+B125</f>
        <v>55820.684200000003</v>
      </c>
      <c r="C6" s="46"/>
      <c r="D6" s="33" t="s">
        <v>41</v>
      </c>
      <c r="E6" s="37">
        <f>E7+E11+E13+E21+E23+E26+E29</f>
        <v>55820.684200000003</v>
      </c>
      <c r="F6" s="33" t="s">
        <v>41</v>
      </c>
      <c r="G6" s="34"/>
      <c r="H6" s="46"/>
      <c r="I6" s="33" t="s">
        <v>41</v>
      </c>
      <c r="J6" s="33"/>
    </row>
    <row r="7" spans="1:10" ht="23.25" x14ac:dyDescent="0.35">
      <c r="A7" s="50" t="s">
        <v>70</v>
      </c>
      <c r="B7" s="48"/>
      <c r="C7" s="49"/>
      <c r="D7" s="104" t="s">
        <v>44</v>
      </c>
      <c r="E7" s="51">
        <v>33792.86</v>
      </c>
      <c r="F7" s="29"/>
      <c r="G7" s="49"/>
      <c r="H7" s="49"/>
      <c r="I7" s="50"/>
      <c r="J7" s="50"/>
    </row>
    <row r="8" spans="1:10" ht="23.25" x14ac:dyDescent="0.35">
      <c r="A8" s="41" t="s">
        <v>71</v>
      </c>
      <c r="B8" s="52"/>
      <c r="C8" s="53"/>
      <c r="D8" s="106" t="s">
        <v>45</v>
      </c>
      <c r="E8" s="54">
        <v>32066.480500000001</v>
      </c>
      <c r="F8" s="38"/>
      <c r="G8" s="53"/>
      <c r="H8" s="53"/>
      <c r="I8" s="55"/>
      <c r="J8" s="55"/>
    </row>
    <row r="9" spans="1:10" ht="23.25" x14ac:dyDescent="0.35">
      <c r="A9" s="41" t="s">
        <v>148</v>
      </c>
      <c r="B9" s="56"/>
      <c r="C9" s="57"/>
      <c r="D9" s="106" t="s">
        <v>46</v>
      </c>
      <c r="E9" s="54">
        <v>1614.4429</v>
      </c>
      <c r="F9" s="30"/>
      <c r="G9" s="57"/>
      <c r="H9" s="57"/>
      <c r="I9" s="41"/>
      <c r="J9" s="41"/>
    </row>
    <row r="10" spans="1:10" ht="23.25" x14ac:dyDescent="0.35">
      <c r="A10" s="39" t="s">
        <v>72</v>
      </c>
      <c r="B10" s="56"/>
      <c r="C10" s="57"/>
      <c r="D10" s="106" t="s">
        <v>47</v>
      </c>
      <c r="E10" s="54">
        <v>111.9366</v>
      </c>
      <c r="F10" s="30"/>
      <c r="G10" s="57"/>
      <c r="H10" s="57"/>
      <c r="I10" s="41"/>
      <c r="J10" s="41"/>
    </row>
    <row r="11" spans="1:10" ht="23.25" x14ac:dyDescent="0.35">
      <c r="A11" s="39" t="s">
        <v>151</v>
      </c>
      <c r="B11" s="58"/>
      <c r="C11" s="57"/>
      <c r="D11" s="105" t="s">
        <v>48</v>
      </c>
      <c r="E11" s="59">
        <v>111.6</v>
      </c>
      <c r="F11" s="30"/>
      <c r="G11" s="57"/>
      <c r="H11" s="57"/>
      <c r="I11" s="41"/>
      <c r="J11" s="41"/>
    </row>
    <row r="12" spans="1:10" ht="23.25" x14ac:dyDescent="0.35">
      <c r="A12" s="39" t="s">
        <v>88</v>
      </c>
      <c r="B12" s="56"/>
      <c r="C12" s="57"/>
      <c r="D12" s="106" t="s">
        <v>49</v>
      </c>
      <c r="E12" s="54">
        <v>111.6</v>
      </c>
      <c r="F12" s="30"/>
      <c r="G12" s="57"/>
      <c r="H12" s="57"/>
      <c r="I12" s="41"/>
      <c r="J12" s="41"/>
    </row>
    <row r="13" spans="1:10" ht="23.25" x14ac:dyDescent="0.35">
      <c r="A13" s="39" t="s">
        <v>152</v>
      </c>
      <c r="B13" s="60"/>
      <c r="C13" s="57"/>
      <c r="D13" s="105" t="s">
        <v>50</v>
      </c>
      <c r="E13" s="59">
        <v>8662.6949000000004</v>
      </c>
      <c r="F13" s="30"/>
      <c r="G13" s="57"/>
      <c r="H13" s="57"/>
      <c r="I13" s="41"/>
      <c r="J13" s="41"/>
    </row>
    <row r="14" spans="1:10" ht="23.25" x14ac:dyDescent="0.35">
      <c r="A14" s="39" t="s">
        <v>73</v>
      </c>
      <c r="B14" s="56"/>
      <c r="C14" s="57"/>
      <c r="D14" s="106" t="s">
        <v>51</v>
      </c>
      <c r="E14" s="54">
        <v>43.097999999999999</v>
      </c>
      <c r="F14" s="30"/>
      <c r="G14" s="57"/>
      <c r="H14" s="57"/>
      <c r="I14" s="41"/>
      <c r="J14" s="41"/>
    </row>
    <row r="15" spans="1:10" ht="23.25" x14ac:dyDescent="0.35">
      <c r="A15" s="39" t="s">
        <v>153</v>
      </c>
      <c r="B15" s="56"/>
      <c r="C15" s="57"/>
      <c r="D15" s="106" t="s">
        <v>52</v>
      </c>
      <c r="E15" s="54">
        <v>24.2</v>
      </c>
      <c r="F15" s="30"/>
      <c r="G15" s="57"/>
      <c r="H15" s="57"/>
      <c r="I15" s="41"/>
      <c r="J15" s="41"/>
    </row>
    <row r="16" spans="1:10" ht="23.25" x14ac:dyDescent="0.35">
      <c r="A16" s="39" t="s">
        <v>89</v>
      </c>
      <c r="B16" s="56"/>
      <c r="C16" s="57"/>
      <c r="D16" s="106" t="s">
        <v>53</v>
      </c>
      <c r="E16" s="54">
        <v>52.503799999999998</v>
      </c>
      <c r="F16" s="30"/>
      <c r="G16" s="57"/>
      <c r="H16" s="57"/>
      <c r="I16" s="41"/>
      <c r="J16" s="41"/>
    </row>
    <row r="17" spans="1:10" ht="23.25" x14ac:dyDescent="0.35">
      <c r="A17" s="39" t="s">
        <v>154</v>
      </c>
      <c r="B17" s="58"/>
      <c r="C17" s="57"/>
      <c r="D17" s="106" t="s">
        <v>54</v>
      </c>
      <c r="E17" s="54">
        <v>6462.7941000000001</v>
      </c>
      <c r="F17" s="30"/>
      <c r="G17" s="57"/>
      <c r="H17" s="57"/>
      <c r="I17" s="41"/>
      <c r="J17" s="41"/>
    </row>
    <row r="18" spans="1:10" ht="23.25" x14ac:dyDescent="0.35">
      <c r="A18" s="39" t="s">
        <v>90</v>
      </c>
      <c r="B18" s="61"/>
      <c r="C18" s="57"/>
      <c r="D18" s="106" t="s">
        <v>55</v>
      </c>
      <c r="E18" s="54">
        <v>2002.0989999999999</v>
      </c>
      <c r="F18" s="30"/>
      <c r="G18" s="57"/>
      <c r="H18" s="57"/>
      <c r="I18" s="41"/>
      <c r="J18" s="41"/>
    </row>
    <row r="19" spans="1:10" ht="23.25" x14ac:dyDescent="0.35">
      <c r="A19" s="42" t="s">
        <v>91</v>
      </c>
      <c r="B19" s="97">
        <v>34595.676200000002</v>
      </c>
      <c r="C19" s="57"/>
      <c r="D19" s="106" t="s">
        <v>56</v>
      </c>
      <c r="E19" s="54">
        <v>39</v>
      </c>
      <c r="F19" s="30"/>
      <c r="G19" s="57"/>
      <c r="H19" s="57"/>
      <c r="I19" s="41"/>
      <c r="J19" s="41"/>
    </row>
    <row r="20" spans="1:10" ht="23.25" x14ac:dyDescent="0.35">
      <c r="A20" s="42" t="s">
        <v>92</v>
      </c>
      <c r="B20" s="97"/>
      <c r="C20" s="57"/>
      <c r="D20" s="106" t="s">
        <v>57</v>
      </c>
      <c r="E20" s="54">
        <v>39</v>
      </c>
      <c r="F20" s="30"/>
      <c r="G20" s="57"/>
      <c r="H20" s="57"/>
      <c r="I20" s="41"/>
      <c r="J20" s="41"/>
    </row>
    <row r="21" spans="1:10" ht="23.25" x14ac:dyDescent="0.35">
      <c r="A21" s="40" t="s">
        <v>149</v>
      </c>
      <c r="B21" s="58">
        <v>34595.676200000002</v>
      </c>
      <c r="C21" s="57"/>
      <c r="D21" s="105" t="s">
        <v>58</v>
      </c>
      <c r="E21" s="59">
        <v>306.16640000000001</v>
      </c>
      <c r="F21" s="30"/>
      <c r="G21" s="57"/>
      <c r="H21" s="57"/>
      <c r="I21" s="41"/>
      <c r="J21" s="41"/>
    </row>
    <row r="22" spans="1:10" ht="23.25" x14ac:dyDescent="0.35">
      <c r="A22" s="40" t="s">
        <v>93</v>
      </c>
      <c r="B22" s="61"/>
      <c r="C22" s="57"/>
      <c r="D22" s="106" t="s">
        <v>59</v>
      </c>
      <c r="E22" s="54">
        <v>306.16640000000001</v>
      </c>
      <c r="F22" s="30"/>
      <c r="G22" s="57"/>
      <c r="H22" s="57"/>
      <c r="I22" s="41"/>
      <c r="J22" s="41"/>
    </row>
    <row r="23" spans="1:10" ht="23.25" x14ac:dyDescent="0.35">
      <c r="A23" s="40" t="s">
        <v>94</v>
      </c>
      <c r="B23" s="61"/>
      <c r="C23" s="57"/>
      <c r="D23" s="105" t="s">
        <v>16</v>
      </c>
      <c r="E23" s="59">
        <v>9753.9737999999998</v>
      </c>
      <c r="F23" s="30"/>
      <c r="G23" s="57"/>
      <c r="H23" s="57"/>
      <c r="I23" s="41"/>
      <c r="J23" s="41"/>
    </row>
    <row r="24" spans="1:10" ht="23.25" x14ac:dyDescent="0.35">
      <c r="A24" s="40" t="s">
        <v>95</v>
      </c>
      <c r="B24" s="61"/>
      <c r="C24" s="57"/>
      <c r="D24" s="106" t="s">
        <v>60</v>
      </c>
      <c r="E24" s="54">
        <v>175.72620000000001</v>
      </c>
      <c r="F24" s="30"/>
      <c r="G24" s="57"/>
      <c r="H24" s="57"/>
      <c r="I24" s="41"/>
      <c r="J24" s="41"/>
    </row>
    <row r="25" spans="1:10" ht="23.25" x14ac:dyDescent="0.35">
      <c r="A25" s="40" t="s">
        <v>96</v>
      </c>
      <c r="B25" s="56"/>
      <c r="C25" s="57"/>
      <c r="D25" s="106" t="s">
        <v>61</v>
      </c>
      <c r="E25" s="54">
        <v>9578.2476000000006</v>
      </c>
      <c r="F25" s="30"/>
      <c r="G25" s="57"/>
      <c r="H25" s="57"/>
      <c r="I25" s="41"/>
      <c r="J25" s="41"/>
    </row>
    <row r="26" spans="1:10" ht="23.25" x14ac:dyDescent="0.35">
      <c r="A26" s="40" t="s">
        <v>97</v>
      </c>
      <c r="B26" s="56"/>
      <c r="C26" s="57"/>
      <c r="D26" s="105" t="s">
        <v>62</v>
      </c>
      <c r="E26" s="59">
        <v>2443.3890999999999</v>
      </c>
      <c r="F26" s="30"/>
      <c r="G26" s="57"/>
      <c r="H26" s="57"/>
      <c r="I26" s="41"/>
      <c r="J26" s="41"/>
    </row>
    <row r="27" spans="1:10" ht="23.25" x14ac:dyDescent="0.35">
      <c r="A27" s="40" t="s">
        <v>98</v>
      </c>
      <c r="B27" s="58"/>
      <c r="C27" s="57"/>
      <c r="D27" s="106" t="s">
        <v>63</v>
      </c>
      <c r="E27" s="54">
        <v>217</v>
      </c>
      <c r="F27" s="30"/>
      <c r="G27" s="57"/>
      <c r="H27" s="57"/>
      <c r="I27" s="41"/>
      <c r="J27" s="41"/>
    </row>
    <row r="28" spans="1:10" ht="23.25" x14ac:dyDescent="0.35">
      <c r="A28" s="40" t="s">
        <v>99</v>
      </c>
      <c r="B28" s="58"/>
      <c r="C28" s="57"/>
      <c r="D28" s="106" t="s">
        <v>64</v>
      </c>
      <c r="E28" s="54">
        <v>2226.3890999999999</v>
      </c>
      <c r="F28" s="30"/>
      <c r="G28" s="57"/>
      <c r="H28" s="57"/>
      <c r="I28" s="41"/>
      <c r="J28" s="41"/>
    </row>
    <row r="29" spans="1:10" ht="23.25" x14ac:dyDescent="0.35">
      <c r="A29" s="40" t="s">
        <v>100</v>
      </c>
      <c r="B29" s="56"/>
      <c r="C29" s="57"/>
      <c r="D29" s="105" t="s">
        <v>65</v>
      </c>
      <c r="E29" s="59">
        <v>750</v>
      </c>
      <c r="F29" s="30"/>
      <c r="G29" s="57"/>
      <c r="H29" s="57"/>
      <c r="I29" s="41"/>
      <c r="J29" s="41"/>
    </row>
    <row r="30" spans="1:10" ht="23.25" x14ac:dyDescent="0.35">
      <c r="A30" s="40" t="s">
        <v>101</v>
      </c>
      <c r="B30" s="58"/>
      <c r="C30" s="57"/>
      <c r="D30" s="106" t="s">
        <v>65</v>
      </c>
      <c r="E30" s="54">
        <v>750</v>
      </c>
      <c r="F30" s="30"/>
      <c r="G30" s="57"/>
      <c r="H30" s="57"/>
      <c r="I30" s="41"/>
      <c r="J30" s="41"/>
    </row>
    <row r="31" spans="1:10" ht="23.25" x14ac:dyDescent="0.35">
      <c r="A31" s="40" t="s">
        <v>74</v>
      </c>
      <c r="B31" s="58"/>
      <c r="C31" s="57"/>
      <c r="D31" s="39"/>
      <c r="E31" s="54"/>
      <c r="F31" s="30"/>
      <c r="G31" s="57"/>
      <c r="H31" s="57"/>
      <c r="I31" s="41"/>
      <c r="J31" s="41"/>
    </row>
    <row r="32" spans="1:10" ht="23.25" x14ac:dyDescent="0.35">
      <c r="A32" s="40" t="s">
        <v>75</v>
      </c>
      <c r="B32" s="58"/>
      <c r="C32" s="57"/>
      <c r="D32" s="39"/>
      <c r="E32" s="54"/>
      <c r="F32" s="30"/>
      <c r="G32" s="57"/>
      <c r="H32" s="57"/>
      <c r="I32" s="41"/>
      <c r="J32" s="41"/>
    </row>
    <row r="33" spans="1:10" ht="23.25" x14ac:dyDescent="0.35">
      <c r="A33" s="39" t="s">
        <v>150</v>
      </c>
      <c r="B33" s="61">
        <v>34595.676200000002</v>
      </c>
      <c r="C33" s="57"/>
      <c r="D33" s="39"/>
      <c r="E33" s="59"/>
      <c r="F33" s="31"/>
      <c r="G33" s="57"/>
      <c r="H33" s="57"/>
      <c r="I33" s="39"/>
      <c r="J33" s="39"/>
    </row>
    <row r="34" spans="1:10" ht="23.25" x14ac:dyDescent="0.35">
      <c r="A34" s="39" t="s">
        <v>102</v>
      </c>
      <c r="B34" s="58"/>
      <c r="C34" s="57"/>
      <c r="D34" s="39"/>
      <c r="E34" s="54"/>
      <c r="F34" s="31"/>
      <c r="G34" s="57"/>
      <c r="H34" s="57"/>
      <c r="I34" s="41"/>
      <c r="J34" s="41"/>
    </row>
    <row r="35" spans="1:10" s="65" customFormat="1" ht="23.25" x14ac:dyDescent="0.2">
      <c r="A35" s="39" t="s">
        <v>103</v>
      </c>
      <c r="B35" s="58"/>
      <c r="C35" s="62" t="s">
        <v>0</v>
      </c>
      <c r="D35" s="41"/>
      <c r="E35" s="54"/>
      <c r="F35" s="63"/>
      <c r="G35" s="64"/>
      <c r="H35" s="62"/>
      <c r="I35" s="39"/>
      <c r="J35" s="39"/>
    </row>
    <row r="36" spans="1:10" ht="26.25" x14ac:dyDescent="0.35">
      <c r="A36" s="39" t="s">
        <v>155</v>
      </c>
      <c r="B36" s="58">
        <v>6498.6695</v>
      </c>
      <c r="C36" s="66" t="s">
        <v>0</v>
      </c>
      <c r="D36" s="39"/>
      <c r="E36" s="67"/>
      <c r="F36" s="30"/>
      <c r="G36" s="68"/>
      <c r="H36" s="66"/>
      <c r="I36" s="39"/>
      <c r="J36" s="39"/>
    </row>
    <row r="37" spans="1:10" s="69" customFormat="1" ht="26.25" x14ac:dyDescent="0.35">
      <c r="A37" s="39" t="s">
        <v>104</v>
      </c>
      <c r="B37" s="58"/>
      <c r="C37" s="66" t="s">
        <v>0</v>
      </c>
      <c r="D37" s="39"/>
      <c r="E37" s="67"/>
      <c r="F37" s="32"/>
      <c r="G37" s="68"/>
      <c r="H37" s="66"/>
      <c r="I37" s="39"/>
      <c r="J37" s="39"/>
    </row>
    <row r="38" spans="1:10" ht="26.25" x14ac:dyDescent="0.35">
      <c r="A38" s="39" t="s">
        <v>156</v>
      </c>
      <c r="B38" s="58">
        <v>777.77</v>
      </c>
      <c r="C38" s="66" t="s">
        <v>0</v>
      </c>
      <c r="D38" s="70"/>
      <c r="E38" s="71"/>
      <c r="F38" s="30"/>
      <c r="G38" s="68"/>
      <c r="H38" s="66"/>
      <c r="I38" s="39"/>
      <c r="J38" s="39"/>
    </row>
    <row r="39" spans="1:10" s="69" customFormat="1" ht="26.25" x14ac:dyDescent="0.35">
      <c r="A39" s="39" t="s">
        <v>105</v>
      </c>
      <c r="B39" s="61"/>
      <c r="C39" s="66" t="s">
        <v>0</v>
      </c>
      <c r="D39" s="70"/>
      <c r="E39" s="67"/>
      <c r="F39" s="32"/>
      <c r="G39" s="68"/>
      <c r="H39" s="66"/>
      <c r="I39" s="39"/>
      <c r="J39" s="39"/>
    </row>
    <row r="40" spans="1:10" ht="26.25" x14ac:dyDescent="0.35">
      <c r="A40" s="39" t="s">
        <v>76</v>
      </c>
      <c r="B40" s="58"/>
      <c r="C40" s="66" t="s">
        <v>0</v>
      </c>
      <c r="D40" s="72"/>
      <c r="E40" s="67"/>
      <c r="F40" s="30"/>
      <c r="G40" s="68"/>
      <c r="H40" s="66"/>
      <c r="I40" s="41"/>
      <c r="J40" s="41"/>
    </row>
    <row r="41" spans="1:10" ht="27" customHeight="1" x14ac:dyDescent="0.35">
      <c r="A41" s="39" t="s">
        <v>157</v>
      </c>
      <c r="B41" s="58">
        <v>752.4</v>
      </c>
      <c r="C41" s="73" t="s">
        <v>0</v>
      </c>
      <c r="D41" s="70"/>
      <c r="E41" s="67"/>
      <c r="F41" s="32"/>
      <c r="G41" s="64"/>
      <c r="H41" s="62"/>
      <c r="I41" s="39"/>
      <c r="J41" s="39"/>
    </row>
    <row r="42" spans="1:10" ht="26.25" x14ac:dyDescent="0.35">
      <c r="A42" s="39" t="s">
        <v>77</v>
      </c>
      <c r="B42" s="58"/>
      <c r="C42" s="74" t="s">
        <v>0</v>
      </c>
      <c r="D42" s="70"/>
      <c r="E42" s="67"/>
      <c r="F42" s="30"/>
      <c r="G42" s="68"/>
      <c r="H42" s="66"/>
      <c r="I42" s="41"/>
      <c r="J42" s="41"/>
    </row>
    <row r="43" spans="1:10" ht="26.25" x14ac:dyDescent="0.35">
      <c r="A43" s="39" t="s">
        <v>158</v>
      </c>
      <c r="B43" s="58">
        <v>973.97950000000003</v>
      </c>
      <c r="C43" s="74" t="s">
        <v>0</v>
      </c>
      <c r="D43" s="70"/>
      <c r="E43" s="75"/>
      <c r="F43" s="30"/>
      <c r="G43" s="68"/>
      <c r="H43" s="66"/>
      <c r="I43" s="39"/>
      <c r="J43" s="39"/>
    </row>
    <row r="44" spans="1:10" ht="26.25" x14ac:dyDescent="0.35">
      <c r="A44" s="39" t="s">
        <v>78</v>
      </c>
      <c r="B44" s="58"/>
      <c r="C44" s="74" t="s">
        <v>0</v>
      </c>
      <c r="D44" s="70"/>
      <c r="E44" s="75"/>
      <c r="F44" s="30"/>
      <c r="G44" s="68"/>
      <c r="H44" s="66"/>
      <c r="I44" s="39"/>
      <c r="J44" s="39"/>
    </row>
    <row r="45" spans="1:10" ht="27.75" customHeight="1" x14ac:dyDescent="0.35">
      <c r="A45" s="39" t="s">
        <v>1816</v>
      </c>
      <c r="B45" s="58">
        <v>6422.62</v>
      </c>
      <c r="C45" s="74" t="s">
        <v>0</v>
      </c>
      <c r="D45" s="76"/>
      <c r="E45" s="75"/>
      <c r="F45" s="30"/>
      <c r="G45" s="68"/>
      <c r="H45" s="66"/>
      <c r="I45" s="41"/>
      <c r="J45" s="41"/>
    </row>
    <row r="46" spans="1:10" ht="23.25" x14ac:dyDescent="0.35">
      <c r="A46" s="39" t="s">
        <v>79</v>
      </c>
      <c r="B46" s="58"/>
      <c r="C46" s="73" t="s">
        <v>0</v>
      </c>
      <c r="D46" s="76"/>
      <c r="E46" s="75"/>
      <c r="F46" s="32"/>
      <c r="G46" s="64"/>
      <c r="H46" s="62"/>
      <c r="I46" s="39"/>
      <c r="J46" s="39"/>
    </row>
    <row r="47" spans="1:10" ht="23.25" x14ac:dyDescent="0.35">
      <c r="A47" s="39" t="s">
        <v>159</v>
      </c>
      <c r="B47" s="58">
        <v>394.24770000000001</v>
      </c>
      <c r="C47" s="74" t="s">
        <v>0</v>
      </c>
      <c r="D47" s="76"/>
      <c r="E47" s="75"/>
      <c r="F47" s="30"/>
      <c r="G47" s="68"/>
      <c r="H47" s="66"/>
      <c r="I47" s="39"/>
      <c r="J47" s="39"/>
    </row>
    <row r="48" spans="1:10" ht="23.25" x14ac:dyDescent="0.35">
      <c r="A48" s="39" t="s">
        <v>106</v>
      </c>
      <c r="B48" s="61"/>
      <c r="C48" s="74" t="s">
        <v>0</v>
      </c>
      <c r="D48" s="76"/>
      <c r="E48" s="75"/>
      <c r="F48" s="30"/>
      <c r="G48" s="68"/>
      <c r="H48" s="66"/>
      <c r="I48" s="39"/>
      <c r="J48" s="39"/>
    </row>
    <row r="49" spans="1:10" ht="23.25" x14ac:dyDescent="0.35">
      <c r="A49" s="39" t="s">
        <v>101</v>
      </c>
      <c r="B49" s="61"/>
      <c r="C49" s="74" t="s">
        <v>0</v>
      </c>
      <c r="D49" s="76"/>
      <c r="E49" s="75"/>
      <c r="F49" s="30"/>
      <c r="G49" s="68"/>
      <c r="H49" s="66"/>
      <c r="I49" s="41"/>
      <c r="J49" s="41"/>
    </row>
    <row r="50" spans="1:10" ht="23.25" x14ac:dyDescent="0.35">
      <c r="A50" s="39" t="s">
        <v>160</v>
      </c>
      <c r="B50" s="58">
        <v>18775.9895</v>
      </c>
      <c r="C50" s="74" t="s">
        <v>0</v>
      </c>
      <c r="D50" s="76"/>
      <c r="E50" s="75"/>
      <c r="F50" s="30"/>
      <c r="G50" s="68"/>
      <c r="H50" s="66"/>
      <c r="I50" s="39"/>
      <c r="J50" s="39"/>
    </row>
    <row r="51" spans="1:10" ht="23.25" x14ac:dyDescent="0.35">
      <c r="A51" s="39" t="s">
        <v>107</v>
      </c>
      <c r="B51" s="56"/>
      <c r="C51" s="74" t="s">
        <v>0</v>
      </c>
      <c r="D51" s="76"/>
      <c r="E51" s="75"/>
      <c r="F51" s="30"/>
      <c r="G51" s="68"/>
      <c r="H51" s="66"/>
      <c r="I51" s="39"/>
      <c r="J51" s="39"/>
    </row>
    <row r="52" spans="1:10" ht="23.25" x14ac:dyDescent="0.35">
      <c r="A52" s="39" t="s">
        <v>108</v>
      </c>
      <c r="B52" s="58"/>
      <c r="C52" s="77"/>
      <c r="D52" s="76"/>
      <c r="E52" s="75"/>
      <c r="F52" s="78"/>
      <c r="G52" s="78"/>
      <c r="H52" s="78"/>
      <c r="I52" s="41"/>
      <c r="J52" s="41"/>
    </row>
    <row r="53" spans="1:10" ht="23.25" x14ac:dyDescent="0.35">
      <c r="A53" s="39" t="s">
        <v>109</v>
      </c>
      <c r="B53" s="58"/>
      <c r="C53" s="77"/>
      <c r="D53" s="76"/>
      <c r="E53" s="75"/>
      <c r="F53" s="78"/>
      <c r="G53" s="78"/>
      <c r="H53" s="78"/>
      <c r="I53" s="39"/>
      <c r="J53" s="39"/>
    </row>
    <row r="54" spans="1:10" ht="23.25" x14ac:dyDescent="0.35">
      <c r="A54" s="42" t="s">
        <v>66</v>
      </c>
      <c r="B54" s="97">
        <v>16477.3004</v>
      </c>
      <c r="C54" s="77"/>
      <c r="D54" s="76"/>
      <c r="E54" s="75"/>
      <c r="F54" s="78"/>
      <c r="G54" s="78"/>
      <c r="H54" s="78"/>
      <c r="I54" s="39"/>
      <c r="J54" s="39"/>
    </row>
    <row r="55" spans="1:10" ht="23.25" x14ac:dyDescent="0.35">
      <c r="A55" s="39" t="s">
        <v>161</v>
      </c>
      <c r="B55" s="58">
        <v>16477.3004</v>
      </c>
      <c r="C55" s="77"/>
      <c r="D55" s="76"/>
      <c r="E55" s="75"/>
      <c r="F55" s="78"/>
      <c r="G55" s="78"/>
      <c r="H55" s="78"/>
      <c r="I55" s="39"/>
      <c r="J55" s="39"/>
    </row>
    <row r="56" spans="1:10" ht="23.25" x14ac:dyDescent="0.35">
      <c r="A56" s="39" t="s">
        <v>110</v>
      </c>
      <c r="B56" s="58"/>
      <c r="C56" s="77"/>
      <c r="D56" s="76"/>
      <c r="E56" s="75"/>
      <c r="F56" s="78"/>
      <c r="G56" s="78"/>
      <c r="H56" s="78"/>
      <c r="I56" s="39"/>
      <c r="J56" s="39"/>
    </row>
    <row r="57" spans="1:10" ht="23.25" x14ac:dyDescent="0.35">
      <c r="A57" s="39" t="s">
        <v>80</v>
      </c>
      <c r="B57" s="58"/>
      <c r="C57" s="77"/>
      <c r="D57" s="76"/>
      <c r="E57" s="75"/>
      <c r="F57" s="79"/>
      <c r="G57" s="78"/>
      <c r="H57" s="79"/>
      <c r="I57" s="39"/>
      <c r="J57" s="39"/>
    </row>
    <row r="58" spans="1:10" ht="23.25" x14ac:dyDescent="0.35">
      <c r="A58" s="39" t="s">
        <v>162</v>
      </c>
      <c r="B58" s="61">
        <v>16477.3004</v>
      </c>
      <c r="C58" s="77"/>
      <c r="D58" s="76"/>
      <c r="E58" s="75"/>
      <c r="F58" s="78"/>
      <c r="G58" s="78"/>
      <c r="H58" s="78"/>
      <c r="I58" s="39"/>
      <c r="J58" s="39"/>
    </row>
    <row r="59" spans="1:10" ht="23.25" x14ac:dyDescent="0.35">
      <c r="A59" s="39" t="s">
        <v>111</v>
      </c>
      <c r="B59" s="80"/>
      <c r="C59" s="81"/>
      <c r="D59" s="76"/>
      <c r="E59" s="75"/>
      <c r="F59" s="78"/>
      <c r="G59" s="78"/>
      <c r="H59" s="78"/>
      <c r="I59" s="39"/>
      <c r="J59" s="39"/>
    </row>
    <row r="60" spans="1:10" s="84" customFormat="1" ht="23.25" x14ac:dyDescent="0.35">
      <c r="A60" s="39" t="s">
        <v>112</v>
      </c>
      <c r="B60" s="82"/>
      <c r="C60" s="83"/>
      <c r="D60" s="76"/>
      <c r="E60" s="75"/>
      <c r="F60" s="78"/>
      <c r="G60" s="78"/>
      <c r="H60" s="78"/>
      <c r="I60" s="76"/>
      <c r="J60" s="76"/>
    </row>
    <row r="61" spans="1:10" ht="23.25" x14ac:dyDescent="0.35">
      <c r="A61" s="39" t="s">
        <v>163</v>
      </c>
      <c r="B61" s="82">
        <v>111.6</v>
      </c>
      <c r="C61" s="81"/>
      <c r="D61" s="76"/>
      <c r="E61" s="75"/>
      <c r="F61" s="78"/>
      <c r="G61" s="78"/>
      <c r="H61" s="78"/>
      <c r="I61" s="76"/>
      <c r="J61" s="76"/>
    </row>
    <row r="62" spans="1:10" ht="23.25" x14ac:dyDescent="0.35">
      <c r="A62" s="39" t="s">
        <v>113</v>
      </c>
      <c r="B62" s="85"/>
      <c r="C62" s="86"/>
      <c r="D62" s="76"/>
      <c r="E62" s="75"/>
      <c r="F62" s="78"/>
      <c r="G62" s="78"/>
      <c r="H62" s="78"/>
      <c r="I62" s="76"/>
      <c r="J62" s="76"/>
    </row>
    <row r="63" spans="1:10" ht="23.25" x14ac:dyDescent="0.35">
      <c r="A63" s="40" t="s">
        <v>164</v>
      </c>
      <c r="B63" s="82">
        <v>9946.5378000000001</v>
      </c>
      <c r="D63" s="76"/>
      <c r="E63" s="75"/>
      <c r="F63" s="78"/>
      <c r="G63" s="78"/>
      <c r="H63" s="78"/>
      <c r="I63" s="76"/>
      <c r="J63" s="76"/>
    </row>
    <row r="64" spans="1:10" ht="23.25" x14ac:dyDescent="0.35">
      <c r="A64" s="40" t="s">
        <v>114</v>
      </c>
      <c r="B64" s="82"/>
      <c r="D64" s="76"/>
      <c r="E64" s="75"/>
      <c r="F64" s="78"/>
      <c r="G64" s="78"/>
      <c r="H64" s="78"/>
      <c r="I64" s="76"/>
      <c r="J64" s="76"/>
    </row>
    <row r="65" spans="1:10" ht="27" customHeight="1" x14ac:dyDescent="0.35">
      <c r="A65" s="39" t="s">
        <v>165</v>
      </c>
      <c r="B65" s="85">
        <v>6319.9417999999996</v>
      </c>
      <c r="D65" s="76"/>
      <c r="E65" s="75"/>
      <c r="F65" s="78"/>
      <c r="G65" s="78"/>
      <c r="H65" s="78"/>
      <c r="I65" s="76"/>
      <c r="J65" s="76"/>
    </row>
    <row r="66" spans="1:10" ht="23.25" x14ac:dyDescent="0.35">
      <c r="A66" s="39" t="s">
        <v>81</v>
      </c>
      <c r="B66" s="85"/>
      <c r="D66" s="76"/>
      <c r="E66" s="75"/>
      <c r="F66" s="78"/>
      <c r="G66" s="78"/>
      <c r="H66" s="78"/>
      <c r="I66" s="76"/>
      <c r="J66" s="76"/>
    </row>
    <row r="67" spans="1:10" ht="26.25" customHeight="1" x14ac:dyDescent="0.35">
      <c r="A67" s="39" t="s">
        <v>166</v>
      </c>
      <c r="B67" s="85">
        <v>46.716999999999999</v>
      </c>
      <c r="D67" s="76"/>
      <c r="E67" s="75"/>
      <c r="F67" s="78"/>
      <c r="G67" s="78"/>
      <c r="H67" s="78"/>
      <c r="I67" s="76"/>
      <c r="J67" s="76"/>
    </row>
    <row r="68" spans="1:10" ht="23.25" x14ac:dyDescent="0.35">
      <c r="A68" s="39" t="s">
        <v>167</v>
      </c>
      <c r="B68" s="85">
        <v>52.503799999999998</v>
      </c>
      <c r="D68" s="76"/>
      <c r="E68" s="75"/>
      <c r="F68" s="78"/>
      <c r="G68" s="78"/>
      <c r="H68" s="78"/>
      <c r="I68" s="76"/>
      <c r="J68" s="76"/>
    </row>
    <row r="69" spans="1:10" ht="23.25" x14ac:dyDescent="0.35">
      <c r="A69" s="39" t="s">
        <v>115</v>
      </c>
      <c r="B69" s="85"/>
      <c r="D69" s="76"/>
      <c r="E69" s="75"/>
      <c r="F69" s="78"/>
      <c r="G69" s="78"/>
      <c r="H69" s="78"/>
      <c r="I69" s="76"/>
      <c r="J69" s="76"/>
    </row>
    <row r="70" spans="1:10" ht="23.25" x14ac:dyDescent="0.35">
      <c r="A70" s="42" t="s">
        <v>67</v>
      </c>
      <c r="B70" s="103">
        <v>475.10020000000003</v>
      </c>
      <c r="D70" s="76"/>
      <c r="E70" s="75"/>
      <c r="F70" s="78"/>
      <c r="G70" s="78"/>
      <c r="H70" s="78"/>
      <c r="I70" s="76"/>
      <c r="J70" s="76"/>
    </row>
    <row r="71" spans="1:10" ht="23.25" x14ac:dyDescent="0.35">
      <c r="A71" s="39" t="s">
        <v>168</v>
      </c>
      <c r="B71" s="85">
        <v>475.10020000000003</v>
      </c>
      <c r="D71" s="76"/>
      <c r="E71" s="75"/>
      <c r="F71" s="78"/>
      <c r="G71" s="78"/>
      <c r="H71" s="78"/>
      <c r="I71" s="76"/>
      <c r="J71" s="76"/>
    </row>
    <row r="72" spans="1:10" ht="23.25" x14ac:dyDescent="0.35">
      <c r="A72" s="39" t="s">
        <v>116</v>
      </c>
      <c r="B72" s="85"/>
      <c r="D72" s="76"/>
      <c r="E72" s="75"/>
      <c r="F72" s="78"/>
      <c r="G72" s="78"/>
      <c r="H72" s="78"/>
      <c r="I72" s="76"/>
      <c r="J72" s="76"/>
    </row>
    <row r="73" spans="1:10" ht="27.75" customHeight="1" x14ac:dyDescent="0.35">
      <c r="A73" s="39" t="s">
        <v>169</v>
      </c>
      <c r="B73" s="102">
        <v>475.10020000000003</v>
      </c>
      <c r="D73" s="76"/>
      <c r="E73" s="75"/>
      <c r="F73" s="78"/>
      <c r="G73" s="78"/>
      <c r="H73" s="78"/>
      <c r="I73" s="76"/>
      <c r="J73" s="76"/>
    </row>
    <row r="74" spans="1:10" ht="23.25" x14ac:dyDescent="0.35">
      <c r="A74" s="39" t="s">
        <v>117</v>
      </c>
      <c r="B74" s="85"/>
      <c r="D74" s="76"/>
      <c r="E74" s="75"/>
      <c r="F74" s="78"/>
      <c r="G74" s="78"/>
      <c r="H74" s="78"/>
      <c r="I74" s="76"/>
      <c r="J74" s="76"/>
    </row>
    <row r="75" spans="1:10" ht="23.25" x14ac:dyDescent="0.35">
      <c r="A75" s="39" t="s">
        <v>170</v>
      </c>
      <c r="B75" s="85">
        <v>93.133799999999994</v>
      </c>
      <c r="D75" s="76"/>
      <c r="E75" s="75"/>
      <c r="F75" s="78"/>
      <c r="G75" s="78"/>
      <c r="H75" s="78"/>
      <c r="I75" s="76"/>
      <c r="J75" s="76"/>
    </row>
    <row r="76" spans="1:10" ht="23.25" x14ac:dyDescent="0.35">
      <c r="A76" s="39" t="s">
        <v>82</v>
      </c>
      <c r="B76" s="85"/>
      <c r="D76" s="76"/>
      <c r="E76" s="75"/>
      <c r="F76" s="78"/>
      <c r="G76" s="78"/>
      <c r="H76" s="78"/>
      <c r="I76" s="76"/>
      <c r="J76" s="76"/>
    </row>
    <row r="77" spans="1:10" ht="23.25" x14ac:dyDescent="0.35">
      <c r="A77" s="39" t="s">
        <v>83</v>
      </c>
      <c r="B77" s="85"/>
      <c r="D77" s="76"/>
      <c r="E77" s="75"/>
      <c r="F77" s="78"/>
      <c r="G77" s="78"/>
      <c r="H77" s="78"/>
      <c r="I77" s="76"/>
      <c r="J77" s="76"/>
    </row>
    <row r="78" spans="1:10" ht="23.25" x14ac:dyDescent="0.35">
      <c r="A78" s="39" t="s">
        <v>171</v>
      </c>
      <c r="B78" s="85">
        <v>62</v>
      </c>
      <c r="D78" s="76"/>
      <c r="E78" s="75"/>
      <c r="F78" s="78"/>
      <c r="G78" s="78"/>
      <c r="H78" s="78"/>
      <c r="I78" s="76"/>
      <c r="J78" s="76"/>
    </row>
    <row r="79" spans="1:10" ht="23.25" x14ac:dyDescent="0.35">
      <c r="A79" s="39" t="s">
        <v>84</v>
      </c>
      <c r="B79" s="85"/>
      <c r="D79" s="76"/>
      <c r="E79" s="75"/>
      <c r="F79" s="78"/>
      <c r="G79" s="78"/>
      <c r="H79" s="78"/>
      <c r="I79" s="76"/>
      <c r="J79" s="76"/>
    </row>
    <row r="80" spans="1:10" ht="23.25" x14ac:dyDescent="0.35">
      <c r="A80" s="39" t="s">
        <v>172</v>
      </c>
      <c r="B80" s="85">
        <v>306.16640000000001</v>
      </c>
      <c r="D80" s="76"/>
      <c r="E80" s="75"/>
      <c r="F80" s="78"/>
      <c r="G80" s="78"/>
      <c r="H80" s="78"/>
      <c r="I80" s="76"/>
      <c r="J80" s="76"/>
    </row>
    <row r="81" spans="1:10" ht="23.25" x14ac:dyDescent="0.35">
      <c r="A81" s="39" t="s">
        <v>85</v>
      </c>
      <c r="B81" s="85"/>
      <c r="D81" s="76"/>
      <c r="E81" s="75"/>
      <c r="F81" s="78"/>
      <c r="G81" s="78"/>
      <c r="H81" s="78"/>
      <c r="I81" s="76"/>
      <c r="J81" s="76"/>
    </row>
    <row r="82" spans="1:10" ht="23.25" x14ac:dyDescent="0.35">
      <c r="A82" s="43" t="s">
        <v>173</v>
      </c>
      <c r="B82" s="85">
        <v>13.8</v>
      </c>
      <c r="D82" s="76"/>
      <c r="E82" s="75"/>
      <c r="F82" s="78"/>
      <c r="G82" s="78"/>
      <c r="H82" s="78"/>
      <c r="I82" s="76"/>
      <c r="J82" s="76"/>
    </row>
    <row r="83" spans="1:10" ht="23.25" x14ac:dyDescent="0.35">
      <c r="A83" s="43" t="s">
        <v>118</v>
      </c>
      <c r="B83" s="85"/>
      <c r="D83" s="76"/>
      <c r="E83" s="75"/>
      <c r="F83" s="78"/>
      <c r="G83" s="78"/>
      <c r="H83" s="78"/>
      <c r="I83" s="76"/>
      <c r="J83" s="76"/>
    </row>
    <row r="84" spans="1:10" ht="23.25" x14ac:dyDescent="0.35">
      <c r="A84" s="43" t="s">
        <v>119</v>
      </c>
      <c r="B84" s="85"/>
      <c r="D84" s="76"/>
      <c r="E84" s="75"/>
      <c r="F84" s="78"/>
      <c r="G84" s="78"/>
      <c r="H84" s="78"/>
      <c r="I84" s="76"/>
      <c r="J84" s="76"/>
    </row>
    <row r="85" spans="1:10" ht="23.25" x14ac:dyDescent="0.35">
      <c r="A85" s="99" t="s">
        <v>192</v>
      </c>
      <c r="B85" s="82"/>
      <c r="D85" s="76"/>
      <c r="E85" s="75"/>
      <c r="F85" s="78"/>
      <c r="G85" s="78"/>
      <c r="H85" s="78"/>
      <c r="I85" s="76"/>
      <c r="J85" s="76"/>
    </row>
    <row r="86" spans="1:10" ht="23.25" x14ac:dyDescent="0.35">
      <c r="A86" s="40" t="s">
        <v>146</v>
      </c>
      <c r="B86" s="82"/>
      <c r="D86" s="76"/>
      <c r="E86" s="75"/>
      <c r="F86" s="78"/>
      <c r="G86" s="78"/>
      <c r="H86" s="78"/>
      <c r="I86" s="76"/>
      <c r="J86" s="76"/>
    </row>
    <row r="87" spans="1:10" ht="23.25" x14ac:dyDescent="0.35">
      <c r="A87" s="40" t="s">
        <v>120</v>
      </c>
      <c r="B87" s="82"/>
      <c r="D87" s="76"/>
      <c r="E87" s="75"/>
      <c r="F87" s="78"/>
      <c r="G87" s="78"/>
      <c r="H87" s="78"/>
      <c r="I87" s="76"/>
      <c r="J87" s="76"/>
    </row>
    <row r="88" spans="1:10" ht="23.25" x14ac:dyDescent="0.35">
      <c r="A88" s="39" t="s">
        <v>174</v>
      </c>
      <c r="B88" s="85"/>
      <c r="D88" s="76"/>
      <c r="E88" s="75"/>
      <c r="F88" s="78"/>
      <c r="G88" s="78"/>
      <c r="H88" s="78"/>
      <c r="I88" s="76"/>
      <c r="J88" s="76"/>
    </row>
    <row r="89" spans="1:10" ht="23.25" x14ac:dyDescent="0.35">
      <c r="A89" s="39" t="s">
        <v>121</v>
      </c>
      <c r="B89" s="85"/>
      <c r="D89" s="76"/>
      <c r="E89" s="75"/>
      <c r="F89" s="78"/>
      <c r="G89" s="78"/>
      <c r="H89" s="78"/>
      <c r="I89" s="76"/>
      <c r="J89" s="76"/>
    </row>
    <row r="90" spans="1:10" ht="23.25" x14ac:dyDescent="0.35">
      <c r="A90" s="42" t="s">
        <v>68</v>
      </c>
      <c r="B90" s="103">
        <v>866.15429999999992</v>
      </c>
      <c r="D90" s="76"/>
      <c r="E90" s="75"/>
      <c r="F90" s="78"/>
      <c r="G90" s="78"/>
      <c r="H90" s="78"/>
      <c r="I90" s="76"/>
      <c r="J90" s="76"/>
    </row>
    <row r="91" spans="1:10" ht="23.25" x14ac:dyDescent="0.35">
      <c r="A91" s="39" t="s">
        <v>175</v>
      </c>
      <c r="B91" s="85">
        <v>866.15429999999992</v>
      </c>
      <c r="D91" s="76"/>
      <c r="E91" s="75"/>
      <c r="F91" s="78"/>
      <c r="G91" s="78"/>
      <c r="H91" s="78"/>
      <c r="I91" s="76"/>
      <c r="J91" s="76"/>
    </row>
    <row r="92" spans="1:10" ht="23.25" x14ac:dyDescent="0.35">
      <c r="A92" s="39" t="s">
        <v>122</v>
      </c>
      <c r="B92" s="85"/>
      <c r="D92" s="76"/>
      <c r="E92" s="75"/>
      <c r="F92" s="78"/>
      <c r="G92" s="78"/>
      <c r="H92" s="78"/>
      <c r="I92" s="76"/>
      <c r="J92" s="76"/>
    </row>
    <row r="93" spans="1:10" ht="23.25" x14ac:dyDescent="0.35">
      <c r="A93" s="39" t="s">
        <v>123</v>
      </c>
      <c r="B93" s="85"/>
      <c r="D93" s="76"/>
      <c r="E93" s="75"/>
      <c r="F93" s="78"/>
      <c r="G93" s="78"/>
      <c r="H93" s="78"/>
      <c r="I93" s="76"/>
      <c r="J93" s="76"/>
    </row>
    <row r="94" spans="1:10" ht="23.25" x14ac:dyDescent="0.35">
      <c r="A94" s="39" t="s">
        <v>124</v>
      </c>
      <c r="B94" s="85"/>
      <c r="D94" s="76"/>
      <c r="E94" s="75"/>
      <c r="F94" s="78"/>
      <c r="G94" s="78"/>
      <c r="H94" s="78"/>
      <c r="I94" s="76"/>
      <c r="J94" s="76"/>
    </row>
    <row r="95" spans="1:10" ht="23.25" x14ac:dyDescent="0.35">
      <c r="A95" s="39" t="s">
        <v>179</v>
      </c>
      <c r="B95" s="102">
        <v>866.15429999999992</v>
      </c>
      <c r="D95" s="76"/>
      <c r="E95" s="75"/>
      <c r="F95" s="78"/>
      <c r="G95" s="78"/>
      <c r="H95" s="78"/>
      <c r="I95" s="76"/>
      <c r="J95" s="76"/>
    </row>
    <row r="96" spans="1:10" ht="23.25" x14ac:dyDescent="0.35">
      <c r="A96" s="39" t="s">
        <v>125</v>
      </c>
      <c r="B96" s="85"/>
      <c r="D96" s="76"/>
      <c r="E96" s="75"/>
      <c r="F96" s="78"/>
      <c r="G96" s="78"/>
      <c r="H96" s="78"/>
      <c r="I96" s="76"/>
      <c r="J96" s="76"/>
    </row>
    <row r="97" spans="1:10" ht="23.25" x14ac:dyDescent="0.35">
      <c r="A97" s="39" t="s">
        <v>126</v>
      </c>
      <c r="B97" s="85"/>
      <c r="D97" s="76"/>
      <c r="E97" s="75"/>
      <c r="F97" s="78"/>
      <c r="G97" s="78"/>
      <c r="H97" s="78"/>
      <c r="I97" s="76"/>
      <c r="J97" s="76"/>
    </row>
    <row r="98" spans="1:10" ht="23.25" x14ac:dyDescent="0.35">
      <c r="A98" s="39" t="s">
        <v>176</v>
      </c>
      <c r="B98" s="85">
        <v>277.26499999999999</v>
      </c>
      <c r="D98" s="76"/>
      <c r="E98" s="75"/>
      <c r="F98" s="78"/>
      <c r="G98" s="78"/>
      <c r="H98" s="78"/>
      <c r="I98" s="76"/>
      <c r="J98" s="76"/>
    </row>
    <row r="99" spans="1:10" ht="23.25" x14ac:dyDescent="0.35">
      <c r="A99" s="39" t="s">
        <v>127</v>
      </c>
      <c r="B99" s="85"/>
      <c r="D99" s="76"/>
      <c r="E99" s="75"/>
      <c r="F99" s="78"/>
      <c r="G99" s="78"/>
      <c r="H99" s="78"/>
      <c r="I99" s="76"/>
      <c r="J99" s="76"/>
    </row>
    <row r="100" spans="1:10" ht="30" customHeight="1" x14ac:dyDescent="0.35">
      <c r="A100" s="39" t="s">
        <v>177</v>
      </c>
      <c r="B100" s="85">
        <v>53.497999999999998</v>
      </c>
      <c r="D100" s="76"/>
      <c r="E100" s="75"/>
      <c r="F100" s="78"/>
      <c r="G100" s="78"/>
      <c r="H100" s="78"/>
      <c r="I100" s="76"/>
      <c r="J100" s="76"/>
    </row>
    <row r="101" spans="1:10" ht="23.25" x14ac:dyDescent="0.35">
      <c r="A101" s="39" t="s">
        <v>86</v>
      </c>
      <c r="B101" s="85"/>
      <c r="D101" s="76"/>
      <c r="E101" s="75"/>
      <c r="F101" s="78"/>
      <c r="G101" s="78"/>
      <c r="H101" s="78"/>
      <c r="I101" s="76"/>
      <c r="J101" s="76"/>
    </row>
    <row r="102" spans="1:10" ht="23.25" x14ac:dyDescent="0.35">
      <c r="A102" s="39" t="s">
        <v>178</v>
      </c>
      <c r="B102" s="85">
        <v>535.3913</v>
      </c>
      <c r="D102" s="76"/>
      <c r="E102" s="75"/>
      <c r="F102" s="78"/>
      <c r="G102" s="78"/>
      <c r="H102" s="78"/>
      <c r="I102" s="76"/>
      <c r="J102" s="76"/>
    </row>
    <row r="103" spans="1:10" ht="23.25" x14ac:dyDescent="0.35">
      <c r="A103" s="39" t="s">
        <v>128</v>
      </c>
      <c r="B103" s="85"/>
      <c r="D103" s="76"/>
      <c r="E103" s="75"/>
      <c r="F103" s="78"/>
      <c r="G103" s="78"/>
      <c r="H103" s="78"/>
      <c r="I103" s="76"/>
      <c r="J103" s="76"/>
    </row>
    <row r="104" spans="1:10" ht="23.25" x14ac:dyDescent="0.35">
      <c r="A104" s="39" t="s">
        <v>129</v>
      </c>
      <c r="B104" s="85"/>
      <c r="D104" s="76"/>
      <c r="E104" s="75"/>
      <c r="F104" s="78"/>
      <c r="G104" s="78"/>
      <c r="H104" s="78"/>
      <c r="I104" s="76"/>
      <c r="J104" s="76"/>
    </row>
    <row r="105" spans="1:10" ht="23.25" x14ac:dyDescent="0.35">
      <c r="A105" s="42" t="s">
        <v>130</v>
      </c>
      <c r="B105" s="103">
        <v>78</v>
      </c>
      <c r="D105" s="76"/>
      <c r="E105" s="75"/>
      <c r="F105" s="78"/>
      <c r="G105" s="78"/>
      <c r="H105" s="78"/>
      <c r="I105" s="76"/>
      <c r="J105" s="76"/>
    </row>
    <row r="106" spans="1:10" ht="23.25" x14ac:dyDescent="0.35">
      <c r="A106" s="42" t="s">
        <v>131</v>
      </c>
      <c r="B106" s="98"/>
      <c r="D106" s="76"/>
      <c r="E106" s="75"/>
      <c r="F106" s="78"/>
      <c r="G106" s="78"/>
      <c r="H106" s="78"/>
      <c r="I106" s="76"/>
      <c r="J106" s="76"/>
    </row>
    <row r="107" spans="1:10" ht="30" customHeight="1" x14ac:dyDescent="0.35">
      <c r="A107" s="39" t="s">
        <v>180</v>
      </c>
      <c r="B107" s="85">
        <v>78</v>
      </c>
      <c r="D107" s="76"/>
      <c r="E107" s="75"/>
      <c r="F107" s="78"/>
      <c r="G107" s="78"/>
      <c r="H107" s="78"/>
      <c r="I107" s="76"/>
      <c r="J107" s="76"/>
    </row>
    <row r="108" spans="1:10" ht="23.25" x14ac:dyDescent="0.35">
      <c r="A108" s="39" t="s">
        <v>147</v>
      </c>
      <c r="B108" s="85"/>
      <c r="D108" s="76"/>
      <c r="E108" s="75"/>
      <c r="F108" s="78"/>
      <c r="G108" s="78"/>
      <c r="H108" s="78"/>
      <c r="I108" s="76"/>
      <c r="J108" s="76"/>
    </row>
    <row r="109" spans="1:10" ht="23.25" x14ac:dyDescent="0.35">
      <c r="A109" s="39" t="s">
        <v>181</v>
      </c>
      <c r="B109" s="102">
        <v>78</v>
      </c>
      <c r="D109" s="76"/>
      <c r="E109" s="75"/>
      <c r="F109" s="78"/>
      <c r="G109" s="78"/>
      <c r="H109" s="78"/>
      <c r="I109" s="76"/>
      <c r="J109" s="76"/>
    </row>
    <row r="110" spans="1:10" ht="23.25" x14ac:dyDescent="0.35">
      <c r="A110" s="39" t="s">
        <v>131</v>
      </c>
      <c r="B110" s="85"/>
      <c r="D110" s="76"/>
      <c r="E110" s="75"/>
      <c r="F110" s="78"/>
      <c r="G110" s="78"/>
      <c r="H110" s="78"/>
      <c r="I110" s="76"/>
      <c r="J110" s="76"/>
    </row>
    <row r="111" spans="1:10" ht="23.25" x14ac:dyDescent="0.35">
      <c r="A111" s="39" t="s">
        <v>182</v>
      </c>
      <c r="B111" s="85">
        <v>78</v>
      </c>
      <c r="D111" s="76"/>
      <c r="E111" s="75"/>
      <c r="F111" s="78"/>
      <c r="G111" s="78"/>
      <c r="H111" s="78"/>
      <c r="I111" s="76"/>
      <c r="J111" s="76"/>
    </row>
    <row r="112" spans="1:10" ht="23.25" x14ac:dyDescent="0.35">
      <c r="A112" s="39" t="s">
        <v>132</v>
      </c>
      <c r="B112" s="85"/>
      <c r="D112" s="76"/>
      <c r="E112" s="75"/>
      <c r="F112" s="78"/>
      <c r="G112" s="78"/>
      <c r="H112" s="78"/>
      <c r="I112" s="76"/>
      <c r="J112" s="76"/>
    </row>
    <row r="113" spans="1:10" ht="23.25" x14ac:dyDescent="0.35">
      <c r="A113" s="100" t="s">
        <v>133</v>
      </c>
      <c r="B113" s="85"/>
      <c r="D113" s="76"/>
      <c r="E113" s="75"/>
      <c r="F113" s="78"/>
      <c r="G113" s="78"/>
      <c r="H113" s="78"/>
      <c r="I113" s="76"/>
      <c r="J113" s="76"/>
    </row>
    <row r="114" spans="1:10" ht="23.25" x14ac:dyDescent="0.35">
      <c r="A114" s="100" t="s">
        <v>134</v>
      </c>
      <c r="B114" s="85"/>
      <c r="D114" s="76"/>
      <c r="E114" s="75"/>
      <c r="F114" s="78"/>
      <c r="G114" s="78"/>
      <c r="H114" s="78"/>
      <c r="I114" s="76"/>
      <c r="J114" s="76"/>
    </row>
    <row r="115" spans="1:10" ht="23.25" x14ac:dyDescent="0.35">
      <c r="A115" s="87" t="s">
        <v>183</v>
      </c>
      <c r="B115" s="85"/>
      <c r="D115" s="76"/>
      <c r="E115" s="75"/>
      <c r="F115" s="78"/>
      <c r="G115" s="78"/>
      <c r="H115" s="78"/>
      <c r="I115" s="76"/>
      <c r="J115" s="76"/>
    </row>
    <row r="116" spans="1:10" ht="23.25" x14ac:dyDescent="0.35">
      <c r="A116" s="87" t="s">
        <v>135</v>
      </c>
      <c r="B116" s="85"/>
      <c r="D116" s="76"/>
      <c r="E116" s="75"/>
      <c r="F116" s="78"/>
      <c r="G116" s="78"/>
      <c r="H116" s="78"/>
      <c r="I116" s="76"/>
      <c r="J116" s="76"/>
    </row>
    <row r="117" spans="1:10" ht="23.25" x14ac:dyDescent="0.35">
      <c r="A117" s="87" t="s">
        <v>184</v>
      </c>
      <c r="B117" s="85"/>
      <c r="D117" s="76"/>
      <c r="E117" s="75"/>
      <c r="F117" s="78"/>
      <c r="G117" s="78"/>
      <c r="H117" s="78"/>
      <c r="I117" s="76"/>
      <c r="J117" s="76"/>
    </row>
    <row r="118" spans="1:10" ht="23.25" x14ac:dyDescent="0.35">
      <c r="A118" s="87" t="s">
        <v>136</v>
      </c>
      <c r="B118" s="85"/>
      <c r="D118" s="76"/>
      <c r="E118" s="75"/>
      <c r="F118" s="78"/>
      <c r="G118" s="78"/>
      <c r="H118" s="78"/>
      <c r="I118" s="76"/>
      <c r="J118" s="76"/>
    </row>
    <row r="119" spans="1:10" ht="23.25" x14ac:dyDescent="0.35">
      <c r="A119" s="87" t="s">
        <v>137</v>
      </c>
      <c r="B119" s="85"/>
      <c r="D119" s="76"/>
      <c r="E119" s="75"/>
      <c r="F119" s="78"/>
      <c r="G119" s="78"/>
      <c r="H119" s="78"/>
      <c r="I119" s="76"/>
      <c r="J119" s="76"/>
    </row>
    <row r="120" spans="1:10" ht="23.25" x14ac:dyDescent="0.35">
      <c r="A120" s="87" t="s">
        <v>185</v>
      </c>
      <c r="B120" s="85"/>
      <c r="D120" s="76"/>
      <c r="E120" s="75"/>
      <c r="F120" s="78"/>
      <c r="G120" s="78"/>
      <c r="H120" s="78"/>
      <c r="I120" s="76"/>
      <c r="J120" s="76"/>
    </row>
    <row r="121" spans="1:10" ht="23.25" x14ac:dyDescent="0.35">
      <c r="A121" s="87" t="s">
        <v>138</v>
      </c>
      <c r="B121" s="85"/>
      <c r="D121" s="76"/>
      <c r="E121" s="75"/>
      <c r="F121" s="78"/>
      <c r="G121" s="78"/>
      <c r="H121" s="78"/>
      <c r="I121" s="76"/>
      <c r="J121" s="76"/>
    </row>
    <row r="122" spans="1:10" ht="23.25" x14ac:dyDescent="0.35">
      <c r="A122" s="87" t="s">
        <v>186</v>
      </c>
      <c r="B122" s="85"/>
      <c r="D122" s="76"/>
      <c r="E122" s="75"/>
      <c r="F122" s="78"/>
      <c r="G122" s="78"/>
      <c r="H122" s="78"/>
      <c r="I122" s="76"/>
      <c r="J122" s="76"/>
    </row>
    <row r="123" spans="1:10" ht="23.25" x14ac:dyDescent="0.35">
      <c r="A123" s="87" t="s">
        <v>139</v>
      </c>
      <c r="B123" s="85"/>
      <c r="D123" s="76"/>
      <c r="E123" s="75"/>
      <c r="F123" s="78"/>
      <c r="G123" s="78"/>
      <c r="H123" s="78"/>
      <c r="I123" s="76"/>
      <c r="J123" s="76"/>
    </row>
    <row r="124" spans="1:10" ht="23.25" x14ac:dyDescent="0.35">
      <c r="A124" s="87" t="s">
        <v>140</v>
      </c>
      <c r="B124" s="85"/>
      <c r="D124" s="76"/>
      <c r="E124" s="75"/>
      <c r="F124" s="78"/>
      <c r="G124" s="78"/>
      <c r="H124" s="78"/>
      <c r="I124" s="76"/>
      <c r="J124" s="76"/>
    </row>
    <row r="125" spans="1:10" ht="23.25" x14ac:dyDescent="0.35">
      <c r="A125" s="101" t="s">
        <v>69</v>
      </c>
      <c r="B125" s="103">
        <v>3328.4530999999997</v>
      </c>
      <c r="D125" s="76"/>
      <c r="E125" s="75"/>
      <c r="F125" s="78"/>
      <c r="G125" s="78"/>
      <c r="H125" s="78"/>
      <c r="I125" s="76"/>
      <c r="J125" s="76"/>
    </row>
    <row r="126" spans="1:10" ht="23.25" x14ac:dyDescent="0.35">
      <c r="A126" s="87" t="s">
        <v>187</v>
      </c>
      <c r="B126" s="85">
        <v>3328.4530999999997</v>
      </c>
      <c r="D126" s="76"/>
      <c r="E126" s="75"/>
      <c r="F126" s="78"/>
      <c r="G126" s="78"/>
      <c r="H126" s="78"/>
      <c r="I126" s="76"/>
      <c r="J126" s="76"/>
    </row>
    <row r="127" spans="1:10" ht="23.25" x14ac:dyDescent="0.35">
      <c r="A127" s="87" t="s">
        <v>141</v>
      </c>
      <c r="B127" s="85"/>
      <c r="D127" s="76"/>
      <c r="E127" s="75"/>
      <c r="F127" s="78"/>
      <c r="G127" s="78"/>
      <c r="H127" s="78"/>
      <c r="I127" s="76"/>
      <c r="J127" s="76"/>
    </row>
    <row r="128" spans="1:10" ht="23.25" x14ac:dyDescent="0.35">
      <c r="A128" s="87" t="s">
        <v>142</v>
      </c>
      <c r="B128" s="85"/>
      <c r="D128" s="76"/>
      <c r="E128" s="75"/>
      <c r="F128" s="78"/>
      <c r="G128" s="78"/>
      <c r="H128" s="78"/>
      <c r="I128" s="76"/>
      <c r="J128" s="76"/>
    </row>
    <row r="129" spans="1:10" ht="23.25" x14ac:dyDescent="0.35">
      <c r="A129" s="87" t="s">
        <v>143</v>
      </c>
      <c r="B129" s="85"/>
      <c r="D129" s="76"/>
      <c r="E129" s="75"/>
      <c r="F129" s="78"/>
      <c r="G129" s="78"/>
      <c r="H129" s="78"/>
      <c r="I129" s="76"/>
      <c r="J129" s="76"/>
    </row>
    <row r="130" spans="1:10" ht="23.25" x14ac:dyDescent="0.35">
      <c r="A130" s="87" t="s">
        <v>188</v>
      </c>
      <c r="B130" s="102">
        <v>3328.4530999999997</v>
      </c>
      <c r="D130" s="76"/>
      <c r="E130" s="75"/>
      <c r="F130" s="78"/>
      <c r="G130" s="78"/>
      <c r="H130" s="78"/>
      <c r="I130" s="76"/>
      <c r="J130" s="76"/>
    </row>
    <row r="131" spans="1:10" ht="23.25" x14ac:dyDescent="0.35">
      <c r="A131" s="87" t="s">
        <v>144</v>
      </c>
      <c r="B131" s="85"/>
      <c r="D131" s="76"/>
      <c r="E131" s="75"/>
      <c r="F131" s="78"/>
      <c r="G131" s="78"/>
      <c r="H131" s="78"/>
      <c r="I131" s="76"/>
      <c r="J131" s="76"/>
    </row>
    <row r="132" spans="1:10" ht="23.25" x14ac:dyDescent="0.35">
      <c r="A132" s="87" t="s">
        <v>189</v>
      </c>
      <c r="B132" s="85">
        <v>360</v>
      </c>
      <c r="D132" s="76"/>
      <c r="E132" s="75"/>
      <c r="F132" s="78"/>
      <c r="G132" s="78"/>
      <c r="H132" s="78"/>
      <c r="I132" s="76"/>
      <c r="J132" s="76"/>
    </row>
    <row r="133" spans="1:10" ht="23.25" x14ac:dyDescent="0.35">
      <c r="A133" s="87" t="s">
        <v>87</v>
      </c>
      <c r="B133" s="85"/>
      <c r="D133" s="76"/>
      <c r="E133" s="75"/>
      <c r="F133" s="78"/>
      <c r="G133" s="78"/>
      <c r="H133" s="78"/>
      <c r="I133" s="76"/>
      <c r="J133" s="76"/>
    </row>
    <row r="134" spans="1:10" ht="28.5" customHeight="1" x14ac:dyDescent="0.35">
      <c r="A134" s="87" t="s">
        <v>190</v>
      </c>
      <c r="B134" s="85">
        <v>742.06399999999996</v>
      </c>
      <c r="D134" s="76"/>
      <c r="E134" s="75"/>
      <c r="F134" s="78"/>
      <c r="G134" s="78"/>
      <c r="H134" s="78"/>
      <c r="I134" s="76"/>
      <c r="J134" s="76"/>
    </row>
    <row r="135" spans="1:10" ht="23.25" x14ac:dyDescent="0.35">
      <c r="A135" s="87" t="s">
        <v>145</v>
      </c>
      <c r="B135" s="85"/>
      <c r="D135" s="76"/>
      <c r="E135" s="75"/>
      <c r="F135" s="78"/>
      <c r="G135" s="78"/>
      <c r="H135" s="78"/>
      <c r="I135" s="76"/>
      <c r="J135" s="76"/>
    </row>
    <row r="136" spans="1:10" ht="23.25" x14ac:dyDescent="0.35">
      <c r="A136" s="87" t="s">
        <v>191</v>
      </c>
      <c r="B136" s="85">
        <v>2226.3890999999999</v>
      </c>
      <c r="D136" s="76"/>
      <c r="E136" s="75"/>
      <c r="F136" s="78"/>
      <c r="G136" s="78"/>
      <c r="H136" s="78"/>
      <c r="I136" s="76"/>
      <c r="J136" s="76"/>
    </row>
    <row r="137" spans="1:10" ht="23.25" x14ac:dyDescent="0.35">
      <c r="A137" s="88" t="s">
        <v>87</v>
      </c>
      <c r="B137" s="89"/>
      <c r="D137" s="90"/>
      <c r="E137" s="91"/>
      <c r="F137" s="92"/>
      <c r="G137" s="92"/>
      <c r="H137" s="92"/>
      <c r="I137" s="90"/>
      <c r="J137" s="90"/>
    </row>
  </sheetData>
  <mergeCells count="5">
    <mergeCell ref="F4:J4"/>
    <mergeCell ref="A3:J3"/>
    <mergeCell ref="A2:J2"/>
    <mergeCell ref="A4:E4"/>
    <mergeCell ref="I1:J1"/>
  </mergeCells>
  <pageMargins left="0.43307086614173229" right="0" top="0.74803149606299213" bottom="0.74803149606299213" header="0.31496062992125984" footer="0.31496062992125984"/>
  <pageSetup paperSize="9" scale="64" fitToHeight="0" orientation="portrait" r:id="rId1"/>
  <headerFooter>
    <oddFooter>&amp;R&amp;P</oddFooter>
  </headerFooter>
  <rowBreaks count="1" manualBreakCount="1">
    <brk id="89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5"/>
  <sheetViews>
    <sheetView view="pageBreakPreview" zoomScale="60" zoomScaleNormal="70" workbookViewId="0">
      <selection activeCell="A3" activeCellId="1" sqref="A2:J2 A3:J3"/>
    </sheetView>
  </sheetViews>
  <sheetFormatPr defaultRowHeight="21" x14ac:dyDescent="0.35"/>
  <cols>
    <col min="1" max="1" width="54" style="109" customWidth="1"/>
    <col min="2" max="2" width="16.125" style="482" customWidth="1"/>
    <col min="3" max="3" width="5.375" style="1" hidden="1" customWidth="1"/>
    <col min="4" max="4" width="51.625" customWidth="1"/>
    <col min="5" max="5" width="15.25" style="107" customWidth="1"/>
    <col min="6" max="6" width="45.37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4" ht="34.5" thickBot="1" x14ac:dyDescent="0.55000000000000004">
      <c r="I1" s="777" t="s">
        <v>1798</v>
      </c>
      <c r="J1" s="778"/>
    </row>
    <row r="2" spans="1:14" ht="36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4" ht="36" x14ac:dyDescent="0.35">
      <c r="A3" s="776" t="s">
        <v>1723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4" ht="36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4" ht="78.75" x14ac:dyDescent="0.35">
      <c r="A5" s="28" t="s">
        <v>40</v>
      </c>
      <c r="B5" s="594" t="s">
        <v>42</v>
      </c>
      <c r="C5" s="27"/>
      <c r="D5" s="208" t="s">
        <v>5</v>
      </c>
      <c r="E5" s="209" t="s">
        <v>42</v>
      </c>
      <c r="F5" s="28" t="s">
        <v>1803</v>
      </c>
      <c r="G5" s="28" t="s">
        <v>42</v>
      </c>
      <c r="H5" s="45"/>
      <c r="I5" s="696" t="s">
        <v>5</v>
      </c>
      <c r="J5" s="697" t="s">
        <v>42</v>
      </c>
    </row>
    <row r="6" spans="1:14" s="135" customFormat="1" ht="36" x14ac:dyDescent="0.35">
      <c r="A6" s="33" t="s">
        <v>41</v>
      </c>
      <c r="B6" s="402">
        <f>B14+B25+B32</f>
        <v>533.51729999999998</v>
      </c>
      <c r="C6" s="136"/>
      <c r="D6" s="138" t="s">
        <v>41</v>
      </c>
      <c r="E6" s="137">
        <f>E7+E11+E15+E17+E19+E24+E26+E31+E34+E36+E41+E47+E51</f>
        <v>533.51730000000009</v>
      </c>
      <c r="F6" s="33" t="s">
        <v>41</v>
      </c>
      <c r="G6" s="34"/>
      <c r="H6" s="46"/>
      <c r="I6" s="33" t="s">
        <v>41</v>
      </c>
      <c r="J6" s="33"/>
    </row>
    <row r="7" spans="1:14" s="416" customFormat="1" ht="25.9" customHeight="1" x14ac:dyDescent="0.35">
      <c r="A7" s="134" t="s">
        <v>1368</v>
      </c>
      <c r="B7" s="582"/>
      <c r="C7" s="132"/>
      <c r="D7" s="483" t="s">
        <v>6</v>
      </c>
      <c r="E7" s="583">
        <v>58.440800000000003</v>
      </c>
      <c r="F7" s="134"/>
      <c r="G7" s="49"/>
      <c r="H7" s="49"/>
      <c r="I7" s="142"/>
      <c r="J7" s="142"/>
    </row>
    <row r="8" spans="1:14" s="416" customFormat="1" ht="25.9" customHeight="1" x14ac:dyDescent="0.35">
      <c r="A8" s="122" t="s">
        <v>1747</v>
      </c>
      <c r="B8" s="476"/>
      <c r="C8" s="8"/>
      <c r="D8" s="685" t="s">
        <v>226</v>
      </c>
      <c r="E8" s="421">
        <v>15</v>
      </c>
      <c r="F8" s="310"/>
      <c r="G8" s="53"/>
      <c r="H8" s="53"/>
      <c r="I8" s="580"/>
      <c r="J8" s="580"/>
    </row>
    <row r="9" spans="1:14" s="416" customFormat="1" ht="25.9" customHeight="1" x14ac:dyDescent="0.35">
      <c r="A9" s="122" t="s">
        <v>1369</v>
      </c>
      <c r="B9" s="586"/>
      <c r="C9" s="8"/>
      <c r="D9" s="685" t="s">
        <v>230</v>
      </c>
      <c r="E9" s="421">
        <v>19.2974</v>
      </c>
      <c r="F9" s="122"/>
      <c r="G9" s="57"/>
      <c r="H9" s="57"/>
      <c r="I9" s="149"/>
      <c r="J9" s="149"/>
    </row>
    <row r="10" spans="1:14" s="416" customFormat="1" ht="25.9" customHeight="1" x14ac:dyDescent="0.35">
      <c r="A10" s="122" t="s">
        <v>1370</v>
      </c>
      <c r="B10" s="479"/>
      <c r="C10" s="8"/>
      <c r="D10" s="685" t="s">
        <v>864</v>
      </c>
      <c r="E10" s="421">
        <v>24.1434</v>
      </c>
      <c r="F10" s="122"/>
      <c r="G10" s="57"/>
      <c r="H10" s="57"/>
      <c r="I10" s="149"/>
      <c r="J10" s="149"/>
      <c r="L10" s="585"/>
      <c r="M10" s="585"/>
      <c r="N10" s="585"/>
    </row>
    <row r="11" spans="1:14" s="416" customFormat="1" ht="25.9" customHeight="1" x14ac:dyDescent="0.35">
      <c r="A11" s="587" t="s">
        <v>1371</v>
      </c>
      <c r="B11" s="588">
        <v>533.51729999999998</v>
      </c>
      <c r="C11" s="8"/>
      <c r="D11" s="684" t="s">
        <v>14</v>
      </c>
      <c r="E11" s="419">
        <v>16.532799999999998</v>
      </c>
      <c r="F11" s="122"/>
      <c r="G11" s="57"/>
      <c r="H11" s="57"/>
      <c r="I11" s="149"/>
      <c r="J11" s="149"/>
      <c r="L11" s="585"/>
      <c r="M11" s="585"/>
      <c r="N11" s="585"/>
    </row>
    <row r="12" spans="1:14" s="416" customFormat="1" ht="25.9" customHeight="1" x14ac:dyDescent="0.35">
      <c r="A12" s="125" t="s">
        <v>1748</v>
      </c>
      <c r="B12" s="586">
        <v>533.51729999999998</v>
      </c>
      <c r="C12" s="8"/>
      <c r="D12" s="686" t="s">
        <v>895</v>
      </c>
      <c r="E12" s="421">
        <v>3.444</v>
      </c>
      <c r="F12" s="122"/>
      <c r="G12" s="57"/>
      <c r="H12" s="57"/>
      <c r="I12" s="149"/>
      <c r="J12" s="149"/>
      <c r="L12" s="585"/>
      <c r="M12" s="585"/>
      <c r="N12" s="585"/>
    </row>
    <row r="13" spans="1:14" s="416" customFormat="1" ht="25.9" customHeight="1" x14ac:dyDescent="0.35">
      <c r="A13" s="122" t="s">
        <v>1749</v>
      </c>
      <c r="B13" s="479"/>
      <c r="C13" s="8"/>
      <c r="D13" s="685" t="s">
        <v>15</v>
      </c>
      <c r="E13" s="421">
        <v>10.0228</v>
      </c>
      <c r="F13" s="122"/>
      <c r="G13" s="57"/>
      <c r="H13" s="57"/>
      <c r="I13" s="149"/>
      <c r="J13" s="149"/>
    </row>
    <row r="14" spans="1:14" s="416" customFormat="1" ht="25.9" customHeight="1" x14ac:dyDescent="0.35">
      <c r="A14" s="122" t="s">
        <v>1372</v>
      </c>
      <c r="B14" s="584">
        <v>223.02940000000001</v>
      </c>
      <c r="C14" s="8"/>
      <c r="D14" s="685" t="s">
        <v>209</v>
      </c>
      <c r="E14" s="421">
        <v>3.0659999999999998</v>
      </c>
      <c r="F14" s="122"/>
      <c r="G14" s="57"/>
      <c r="H14" s="57"/>
      <c r="I14" s="149"/>
      <c r="J14" s="149"/>
    </row>
    <row r="15" spans="1:14" s="416" customFormat="1" ht="25.9" customHeight="1" x14ac:dyDescent="0.35">
      <c r="A15" s="122" t="s">
        <v>1373</v>
      </c>
      <c r="B15" s="479"/>
      <c r="C15" s="8"/>
      <c r="D15" s="684" t="s">
        <v>48</v>
      </c>
      <c r="E15" s="419">
        <v>1.746</v>
      </c>
      <c r="F15" s="122"/>
      <c r="G15" s="57"/>
      <c r="H15" s="57"/>
      <c r="I15" s="149"/>
      <c r="J15" s="149"/>
    </row>
    <row r="16" spans="1:14" s="416" customFormat="1" ht="25.9" customHeight="1" x14ac:dyDescent="0.35">
      <c r="A16" s="122" t="s">
        <v>1374</v>
      </c>
      <c r="B16" s="586">
        <v>37.227499999999999</v>
      </c>
      <c r="C16" s="8"/>
      <c r="D16" s="685" t="s">
        <v>622</v>
      </c>
      <c r="E16" s="421">
        <v>1.746</v>
      </c>
      <c r="F16" s="122"/>
      <c r="G16" s="57"/>
      <c r="H16" s="57"/>
      <c r="I16" s="149"/>
      <c r="J16" s="149"/>
    </row>
    <row r="17" spans="1:10" s="416" customFormat="1" ht="25.9" customHeight="1" x14ac:dyDescent="0.35">
      <c r="A17" s="122" t="s">
        <v>1375</v>
      </c>
      <c r="B17" s="479"/>
      <c r="C17" s="8"/>
      <c r="D17" s="684" t="s">
        <v>1089</v>
      </c>
      <c r="E17" s="419">
        <v>0.64500000000000002</v>
      </c>
      <c r="F17" s="122"/>
      <c r="G17" s="57"/>
      <c r="H17" s="57"/>
      <c r="I17" s="149"/>
      <c r="J17" s="149"/>
    </row>
    <row r="18" spans="1:10" s="416" customFormat="1" ht="25.9" customHeight="1" x14ac:dyDescent="0.35">
      <c r="A18" s="122" t="s">
        <v>1376</v>
      </c>
      <c r="B18" s="479"/>
      <c r="C18" s="8"/>
      <c r="D18" s="685" t="s">
        <v>1091</v>
      </c>
      <c r="E18" s="421">
        <v>0.64500000000000002</v>
      </c>
      <c r="F18" s="122"/>
      <c r="G18" s="57"/>
      <c r="H18" s="57"/>
      <c r="I18" s="149"/>
      <c r="J18" s="149"/>
    </row>
    <row r="19" spans="1:10" s="416" customFormat="1" ht="25.9" customHeight="1" x14ac:dyDescent="0.35">
      <c r="A19" s="122" t="s">
        <v>1377</v>
      </c>
      <c r="B19" s="586">
        <v>87.187899999999999</v>
      </c>
      <c r="C19" s="8"/>
      <c r="D19" s="684" t="s">
        <v>16</v>
      </c>
      <c r="E19" s="419">
        <v>58.49</v>
      </c>
      <c r="F19" s="122"/>
      <c r="G19" s="57"/>
      <c r="H19" s="57"/>
      <c r="I19" s="149"/>
      <c r="J19" s="149"/>
    </row>
    <row r="20" spans="1:10" s="416" customFormat="1" ht="25.9" customHeight="1" x14ac:dyDescent="0.35">
      <c r="A20" s="122" t="s">
        <v>1378</v>
      </c>
      <c r="B20" s="479"/>
      <c r="C20" s="8"/>
      <c r="D20" s="685" t="s">
        <v>17</v>
      </c>
      <c r="E20" s="421">
        <v>50.489800000000002</v>
      </c>
      <c r="F20" s="122"/>
      <c r="G20" s="57"/>
      <c r="H20" s="57"/>
      <c r="I20" s="149"/>
      <c r="J20" s="149"/>
    </row>
    <row r="21" spans="1:10" s="416" customFormat="1" ht="25.9" customHeight="1" x14ac:dyDescent="0.35">
      <c r="A21" s="122" t="s">
        <v>1379</v>
      </c>
      <c r="B21" s="479"/>
      <c r="C21" s="589" t="s">
        <v>0</v>
      </c>
      <c r="D21" s="685" t="s">
        <v>18</v>
      </c>
      <c r="E21" s="421">
        <v>1.778</v>
      </c>
      <c r="F21" s="122"/>
      <c r="G21" s="57"/>
      <c r="H21" s="57"/>
      <c r="I21" s="149"/>
      <c r="J21" s="149"/>
    </row>
    <row r="22" spans="1:10" s="563" customFormat="1" ht="25.9" customHeight="1" x14ac:dyDescent="0.35">
      <c r="A22" s="122" t="s">
        <v>1380</v>
      </c>
      <c r="B22" s="586">
        <v>98.614000000000004</v>
      </c>
      <c r="C22" s="589" t="s">
        <v>0</v>
      </c>
      <c r="D22" s="685" t="s">
        <v>276</v>
      </c>
      <c r="E22" s="421">
        <v>2.4222000000000001</v>
      </c>
      <c r="F22" s="122"/>
      <c r="G22" s="57"/>
      <c r="H22" s="57"/>
      <c r="I22" s="149"/>
      <c r="J22" s="149"/>
    </row>
    <row r="23" spans="1:10" s="563" customFormat="1" ht="25.9" customHeight="1" x14ac:dyDescent="0.35">
      <c r="A23" s="122" t="s">
        <v>1381</v>
      </c>
      <c r="B23" s="479"/>
      <c r="C23" s="589"/>
      <c r="D23" s="685" t="s">
        <v>60</v>
      </c>
      <c r="E23" s="421">
        <v>3.8</v>
      </c>
      <c r="F23" s="122"/>
      <c r="G23" s="57"/>
      <c r="H23" s="57"/>
      <c r="I23" s="149"/>
      <c r="J23" s="149"/>
    </row>
    <row r="24" spans="1:10" s="416" customFormat="1" ht="25.9" customHeight="1" x14ac:dyDescent="0.35">
      <c r="A24" s="122" t="s">
        <v>1382</v>
      </c>
      <c r="B24" s="479"/>
      <c r="C24" s="589" t="s">
        <v>0</v>
      </c>
      <c r="D24" s="684" t="s">
        <v>19</v>
      </c>
      <c r="E24" s="419">
        <v>6.3289</v>
      </c>
      <c r="F24" s="122"/>
      <c r="G24" s="57"/>
      <c r="H24" s="57"/>
      <c r="I24" s="149"/>
      <c r="J24" s="149"/>
    </row>
    <row r="25" spans="1:10" s="416" customFormat="1" ht="25.9" customHeight="1" x14ac:dyDescent="0.35">
      <c r="A25" s="122" t="s">
        <v>1383</v>
      </c>
      <c r="B25" s="584">
        <v>190.3862</v>
      </c>
      <c r="C25" s="8" t="s">
        <v>0</v>
      </c>
      <c r="D25" s="685" t="s">
        <v>280</v>
      </c>
      <c r="E25" s="421">
        <v>6.3289</v>
      </c>
      <c r="F25" s="122"/>
      <c r="G25" s="57"/>
      <c r="H25" s="57"/>
      <c r="I25" s="149"/>
      <c r="J25" s="149"/>
    </row>
    <row r="26" spans="1:10" s="416" customFormat="1" ht="25.9" customHeight="1" x14ac:dyDescent="0.35">
      <c r="A26" s="122" t="s">
        <v>1384</v>
      </c>
      <c r="B26" s="479"/>
      <c r="C26" s="8"/>
      <c r="D26" s="684" t="s">
        <v>23</v>
      </c>
      <c r="E26" s="419">
        <v>7.0183999999999997</v>
      </c>
      <c r="F26" s="122"/>
      <c r="G26" s="57"/>
      <c r="H26" s="57"/>
      <c r="I26" s="149"/>
      <c r="J26" s="149"/>
    </row>
    <row r="27" spans="1:10" s="416" customFormat="1" ht="25.9" customHeight="1" x14ac:dyDescent="0.35">
      <c r="A27" s="122" t="s">
        <v>1385</v>
      </c>
      <c r="B27" s="586">
        <v>89.988699999999994</v>
      </c>
      <c r="C27" s="589" t="s">
        <v>0</v>
      </c>
      <c r="D27" s="685" t="s">
        <v>24</v>
      </c>
      <c r="E27" s="421">
        <v>2.9</v>
      </c>
      <c r="F27" s="122"/>
      <c r="G27" s="57"/>
      <c r="H27" s="57"/>
      <c r="I27" s="149"/>
      <c r="J27" s="149"/>
    </row>
    <row r="28" spans="1:10" s="416" customFormat="1" ht="25.9" customHeight="1" x14ac:dyDescent="0.35">
      <c r="A28" s="122" t="s">
        <v>1386</v>
      </c>
      <c r="B28" s="479"/>
      <c r="C28" s="589"/>
      <c r="D28" s="685" t="s">
        <v>202</v>
      </c>
      <c r="E28" s="421">
        <v>1.7183999999999999</v>
      </c>
      <c r="F28" s="122"/>
      <c r="G28" s="57"/>
      <c r="H28" s="57"/>
      <c r="I28" s="149"/>
      <c r="J28" s="149"/>
    </row>
    <row r="29" spans="1:10" s="416" customFormat="1" ht="25.9" customHeight="1" x14ac:dyDescent="0.35">
      <c r="A29" s="122" t="s">
        <v>1387</v>
      </c>
      <c r="B29" s="479"/>
      <c r="C29" s="589" t="s">
        <v>0</v>
      </c>
      <c r="D29" s="687" t="s">
        <v>1388</v>
      </c>
      <c r="E29" s="421">
        <v>0.6</v>
      </c>
      <c r="F29" s="122"/>
      <c r="G29" s="57"/>
      <c r="H29" s="57"/>
      <c r="I29" s="149"/>
      <c r="J29" s="149"/>
    </row>
    <row r="30" spans="1:10" s="416" customFormat="1" ht="25.9" customHeight="1" x14ac:dyDescent="0.35">
      <c r="A30" s="122" t="s">
        <v>1389</v>
      </c>
      <c r="B30" s="479"/>
      <c r="C30" s="589" t="s">
        <v>0</v>
      </c>
      <c r="D30" s="685" t="s">
        <v>25</v>
      </c>
      <c r="E30" s="421">
        <v>1.8</v>
      </c>
      <c r="F30" s="122"/>
      <c r="G30" s="57"/>
      <c r="H30" s="57"/>
      <c r="I30" s="149"/>
      <c r="J30" s="149"/>
    </row>
    <row r="31" spans="1:10" s="416" customFormat="1" ht="25.9" customHeight="1" x14ac:dyDescent="0.35">
      <c r="A31" s="125" t="s">
        <v>1390</v>
      </c>
      <c r="B31" s="586">
        <v>100.39749999999999</v>
      </c>
      <c r="C31" s="589"/>
      <c r="D31" s="684" t="s">
        <v>285</v>
      </c>
      <c r="E31" s="419">
        <v>0.8</v>
      </c>
      <c r="F31" s="122"/>
      <c r="G31" s="57"/>
      <c r="H31" s="57"/>
      <c r="I31" s="149"/>
      <c r="J31" s="149"/>
    </row>
    <row r="32" spans="1:10" s="416" customFormat="1" ht="25.9" customHeight="1" x14ac:dyDescent="0.35">
      <c r="A32" s="122" t="s">
        <v>1391</v>
      </c>
      <c r="B32" s="584">
        <v>120.10169999999999</v>
      </c>
      <c r="C32" s="589"/>
      <c r="D32" s="685" t="s">
        <v>286</v>
      </c>
      <c r="E32" s="421">
        <v>0.5</v>
      </c>
      <c r="F32" s="122"/>
      <c r="G32" s="57"/>
      <c r="H32" s="57"/>
      <c r="I32" s="149"/>
      <c r="J32" s="149"/>
    </row>
    <row r="33" spans="1:10" s="416" customFormat="1" ht="25.9" customHeight="1" x14ac:dyDescent="0.35">
      <c r="A33" s="122" t="s">
        <v>1392</v>
      </c>
      <c r="B33" s="479"/>
      <c r="C33" s="589"/>
      <c r="D33" s="485" t="s">
        <v>288</v>
      </c>
      <c r="E33" s="421">
        <v>0.3</v>
      </c>
      <c r="F33" s="122"/>
      <c r="G33" s="57"/>
      <c r="H33" s="57"/>
      <c r="I33" s="43"/>
      <c r="J33" s="43"/>
    </row>
    <row r="34" spans="1:10" s="416" customFormat="1" ht="25.9" customHeight="1" x14ac:dyDescent="0.35">
      <c r="A34" s="122" t="s">
        <v>1393</v>
      </c>
      <c r="B34" s="586">
        <v>120.10169999999999</v>
      </c>
      <c r="C34" s="589"/>
      <c r="D34" s="484" t="s">
        <v>389</v>
      </c>
      <c r="E34" s="419">
        <v>0.36</v>
      </c>
      <c r="F34" s="122"/>
      <c r="G34" s="57"/>
      <c r="H34" s="57"/>
      <c r="I34" s="149"/>
      <c r="J34" s="149"/>
    </row>
    <row r="35" spans="1:10" s="416" customFormat="1" ht="25.9" customHeight="1" x14ac:dyDescent="0.35">
      <c r="A35" s="392"/>
      <c r="B35" s="478"/>
      <c r="C35" s="589" t="s">
        <v>0</v>
      </c>
      <c r="D35" s="485" t="s">
        <v>952</v>
      </c>
      <c r="E35" s="421">
        <v>0.36</v>
      </c>
      <c r="F35" s="125"/>
      <c r="G35" s="550"/>
      <c r="H35" s="57"/>
      <c r="I35" s="43"/>
      <c r="J35" s="43"/>
    </row>
    <row r="36" spans="1:10" s="416" customFormat="1" ht="25.9" customHeight="1" x14ac:dyDescent="0.35">
      <c r="A36" s="392"/>
      <c r="B36" s="478"/>
      <c r="C36" s="589"/>
      <c r="D36" s="484" t="s">
        <v>26</v>
      </c>
      <c r="E36" s="419">
        <v>119.90910000000001</v>
      </c>
      <c r="F36" s="122"/>
      <c r="G36" s="552"/>
      <c r="H36" s="553"/>
      <c r="I36" s="43"/>
      <c r="J36" s="43"/>
    </row>
    <row r="37" spans="1:10" s="416" customFormat="1" ht="25.9" customHeight="1" x14ac:dyDescent="0.35">
      <c r="A37" s="392"/>
      <c r="B37" s="478"/>
      <c r="C37" s="589" t="s">
        <v>0</v>
      </c>
      <c r="D37" s="485" t="s">
        <v>27</v>
      </c>
      <c r="E37" s="421">
        <v>0.39090000000000003</v>
      </c>
      <c r="F37" s="125"/>
      <c r="G37" s="552"/>
      <c r="H37" s="553"/>
      <c r="I37" s="43"/>
      <c r="J37" s="43"/>
    </row>
    <row r="38" spans="1:10" s="590" customFormat="1" ht="25.9" customHeight="1" x14ac:dyDescent="0.35">
      <c r="A38" s="392"/>
      <c r="B38" s="478"/>
      <c r="C38" s="8"/>
      <c r="D38" s="485" t="s">
        <v>28</v>
      </c>
      <c r="E38" s="421">
        <v>104.1871</v>
      </c>
      <c r="F38" s="122"/>
      <c r="G38" s="552"/>
      <c r="H38" s="553"/>
      <c r="I38" s="43"/>
      <c r="J38" s="43"/>
    </row>
    <row r="39" spans="1:10" s="416" customFormat="1" ht="25.9" customHeight="1" x14ac:dyDescent="0.35">
      <c r="A39" s="392"/>
      <c r="B39" s="478"/>
      <c r="C39" s="392"/>
      <c r="D39" s="485" t="s">
        <v>29</v>
      </c>
      <c r="E39" s="421">
        <v>12.7203</v>
      </c>
      <c r="F39" s="125"/>
      <c r="G39" s="552"/>
      <c r="H39" s="553"/>
      <c r="I39" s="43"/>
      <c r="J39" s="43"/>
    </row>
    <row r="40" spans="1:10" s="416" customFormat="1" ht="25.9" customHeight="1" x14ac:dyDescent="0.35">
      <c r="A40" s="392"/>
      <c r="B40" s="478"/>
      <c r="C40" s="591"/>
      <c r="D40" s="485" t="s">
        <v>30</v>
      </c>
      <c r="E40" s="421">
        <v>2.6107999999999998</v>
      </c>
      <c r="F40" s="122"/>
      <c r="G40" s="552"/>
      <c r="H40" s="553"/>
      <c r="I40" s="149"/>
      <c r="J40" s="149"/>
    </row>
    <row r="41" spans="1:10" s="416" customFormat="1" ht="25.9" customHeight="1" x14ac:dyDescent="0.35">
      <c r="A41" s="392"/>
      <c r="B41" s="478"/>
      <c r="C41" s="585"/>
      <c r="D41" s="484" t="s">
        <v>31</v>
      </c>
      <c r="E41" s="419">
        <v>36.398499999999999</v>
      </c>
      <c r="F41" s="125"/>
      <c r="G41" s="550"/>
      <c r="H41" s="57"/>
      <c r="I41" s="43"/>
      <c r="J41" s="43"/>
    </row>
    <row r="42" spans="1:10" s="416" customFormat="1" ht="25.9" customHeight="1" x14ac:dyDescent="0.35">
      <c r="A42" s="392"/>
      <c r="B42" s="478"/>
      <c r="C42" s="585"/>
      <c r="D42" s="485" t="s">
        <v>32</v>
      </c>
      <c r="E42" s="421">
        <v>9.9940999999999995</v>
      </c>
      <c r="F42" s="122"/>
      <c r="G42" s="552"/>
      <c r="H42" s="553"/>
      <c r="I42" s="149"/>
      <c r="J42" s="149"/>
    </row>
    <row r="43" spans="1:10" s="416" customFormat="1" ht="25.9" customHeight="1" x14ac:dyDescent="0.35">
      <c r="A43" s="392"/>
      <c r="B43" s="478"/>
      <c r="C43" s="585"/>
      <c r="D43" s="485" t="s">
        <v>1331</v>
      </c>
      <c r="E43" s="421">
        <v>1.661</v>
      </c>
      <c r="F43" s="122"/>
      <c r="G43" s="552"/>
      <c r="H43" s="553"/>
      <c r="I43" s="43"/>
      <c r="J43" s="43"/>
    </row>
    <row r="44" spans="1:10" s="416" customFormat="1" ht="25.9" customHeight="1" x14ac:dyDescent="0.35">
      <c r="A44" s="392"/>
      <c r="B44" s="478"/>
      <c r="C44" s="585"/>
      <c r="D44" s="485" t="s">
        <v>1394</v>
      </c>
      <c r="E44" s="421">
        <v>0.31359999999999999</v>
      </c>
      <c r="F44" s="122"/>
      <c r="G44" s="552"/>
      <c r="H44" s="553"/>
      <c r="I44" s="43"/>
      <c r="J44" s="43"/>
    </row>
    <row r="45" spans="1:10" s="416" customFormat="1" ht="25.9" customHeight="1" x14ac:dyDescent="0.35">
      <c r="A45" s="392"/>
      <c r="B45" s="478"/>
      <c r="C45" s="585"/>
      <c r="D45" s="485" t="s">
        <v>1054</v>
      </c>
      <c r="E45" s="421">
        <v>23.386800000000001</v>
      </c>
      <c r="F45" s="122"/>
      <c r="G45" s="552"/>
      <c r="H45" s="553"/>
      <c r="I45" s="149"/>
      <c r="J45" s="149"/>
    </row>
    <row r="46" spans="1:10" s="416" customFormat="1" ht="25.9" customHeight="1" x14ac:dyDescent="0.35">
      <c r="A46" s="392"/>
      <c r="B46" s="478"/>
      <c r="C46" s="585"/>
      <c r="D46" s="485" t="s">
        <v>635</v>
      </c>
      <c r="E46" s="421">
        <v>1.0429999999999999</v>
      </c>
      <c r="F46" s="122"/>
      <c r="G46" s="552"/>
      <c r="H46" s="553"/>
      <c r="I46" s="43"/>
      <c r="J46" s="43"/>
    </row>
    <row r="47" spans="1:10" s="416" customFormat="1" ht="25.9" customHeight="1" x14ac:dyDescent="0.35">
      <c r="A47" s="392"/>
      <c r="B47" s="478"/>
      <c r="C47" s="585"/>
      <c r="D47" s="484" t="s">
        <v>586</v>
      </c>
      <c r="E47" s="419">
        <v>33.535600000000002</v>
      </c>
      <c r="F47" s="125"/>
      <c r="G47" s="550"/>
      <c r="H47" s="57"/>
      <c r="I47" s="43"/>
      <c r="J47" s="43"/>
    </row>
    <row r="48" spans="1:10" s="416" customFormat="1" ht="25.9" customHeight="1" x14ac:dyDescent="0.35">
      <c r="A48" s="392"/>
      <c r="B48" s="478"/>
      <c r="C48" s="585"/>
      <c r="D48" s="485" t="s">
        <v>38</v>
      </c>
      <c r="E48" s="421">
        <v>5.1863999999999999</v>
      </c>
      <c r="F48" s="122"/>
      <c r="G48" s="552"/>
      <c r="H48" s="553"/>
      <c r="I48" s="43"/>
      <c r="J48" s="43"/>
    </row>
    <row r="49" spans="1:11" s="416" customFormat="1" ht="25.9" customHeight="1" x14ac:dyDescent="0.35">
      <c r="A49" s="392"/>
      <c r="B49" s="479"/>
      <c r="C49" s="585"/>
      <c r="D49" s="485" t="s">
        <v>39</v>
      </c>
      <c r="E49" s="421">
        <v>1</v>
      </c>
      <c r="F49" s="122"/>
      <c r="G49" s="552"/>
      <c r="H49" s="553"/>
      <c r="I49" s="43"/>
      <c r="J49" s="43"/>
    </row>
    <row r="50" spans="1:11" s="416" customFormat="1" ht="25.9" customHeight="1" x14ac:dyDescent="0.35">
      <c r="A50" s="392"/>
      <c r="B50" s="479"/>
      <c r="C50" s="585"/>
      <c r="D50" s="688" t="s">
        <v>1395</v>
      </c>
      <c r="E50" s="421">
        <v>27.3492</v>
      </c>
      <c r="F50" s="122"/>
      <c r="G50" s="552"/>
      <c r="H50" s="553"/>
      <c r="I50" s="149"/>
      <c r="J50" s="149"/>
    </row>
    <row r="51" spans="1:11" s="416" customFormat="1" ht="25.9" customHeight="1" x14ac:dyDescent="0.35">
      <c r="A51" s="392"/>
      <c r="B51" s="479"/>
      <c r="C51" s="585"/>
      <c r="D51" s="484" t="s">
        <v>320</v>
      </c>
      <c r="E51" s="421">
        <v>193.31219999999999</v>
      </c>
      <c r="F51" s="122"/>
      <c r="G51" s="552"/>
      <c r="H51" s="553"/>
      <c r="I51" s="43"/>
      <c r="J51" s="43"/>
    </row>
    <row r="52" spans="1:11" s="416" customFormat="1" ht="25.9" customHeight="1" x14ac:dyDescent="0.35">
      <c r="A52" s="392"/>
      <c r="B52" s="479"/>
      <c r="C52" s="592"/>
      <c r="D52" s="485" t="s">
        <v>1396</v>
      </c>
      <c r="E52" s="421">
        <v>3.97</v>
      </c>
      <c r="F52" s="122"/>
      <c r="G52" s="552"/>
      <c r="H52" s="553"/>
      <c r="I52" s="43"/>
      <c r="J52" s="43"/>
    </row>
    <row r="53" spans="1:11" s="416" customFormat="1" ht="25.9" customHeight="1" x14ac:dyDescent="0.35">
      <c r="A53" s="392"/>
      <c r="B53" s="479"/>
      <c r="C53" s="593"/>
      <c r="D53" s="688" t="s">
        <v>1397</v>
      </c>
      <c r="E53" s="421">
        <v>189.0222</v>
      </c>
      <c r="F53" s="78"/>
      <c r="G53" s="78"/>
      <c r="H53" s="78"/>
      <c r="I53" s="149"/>
      <c r="J53" s="149"/>
    </row>
    <row r="54" spans="1:11" s="416" customFormat="1" ht="25.9" customHeight="1" x14ac:dyDescent="0.35">
      <c r="A54" s="480"/>
      <c r="B54" s="481"/>
      <c r="C54" s="120"/>
      <c r="D54" s="595" t="s">
        <v>1398</v>
      </c>
      <c r="E54" s="723">
        <v>0.32</v>
      </c>
      <c r="F54" s="336"/>
      <c r="G54" s="336"/>
      <c r="H54" s="336"/>
      <c r="I54" s="724"/>
      <c r="J54" s="724"/>
    </row>
    <row r="55" spans="1:11" ht="23.25" x14ac:dyDescent="0.35">
      <c r="C55" s="21"/>
      <c r="D55" s="725"/>
      <c r="E55" s="636"/>
      <c r="F55" s="642"/>
      <c r="G55" s="642"/>
      <c r="H55" s="642"/>
      <c r="I55" s="665"/>
      <c r="J55" s="665"/>
    </row>
    <row r="56" spans="1:11" ht="23.25" x14ac:dyDescent="0.35">
      <c r="E56" s="207"/>
      <c r="F56" s="460"/>
      <c r="G56" s="460"/>
      <c r="H56" s="460"/>
      <c r="I56" s="453"/>
      <c r="J56" s="453"/>
      <c r="K56" s="16"/>
    </row>
    <row r="57" spans="1:11" x14ac:dyDescent="0.35">
      <c r="E57" s="207"/>
      <c r="F57" s="460"/>
      <c r="G57" s="460"/>
      <c r="H57" s="460"/>
      <c r="I57" s="462"/>
      <c r="J57" s="462"/>
      <c r="K57" s="16"/>
    </row>
    <row r="58" spans="1:11" x14ac:dyDescent="0.35">
      <c r="E58" s="207"/>
      <c r="F58" s="460"/>
      <c r="G58" s="460"/>
      <c r="H58" s="460"/>
      <c r="I58" s="462"/>
      <c r="J58" s="462"/>
      <c r="K58" s="16"/>
    </row>
    <row r="59" spans="1:11" x14ac:dyDescent="0.35">
      <c r="E59" s="207"/>
      <c r="F59" s="460"/>
      <c r="G59" s="460"/>
      <c r="H59" s="460"/>
      <c r="I59" s="462"/>
      <c r="J59" s="462"/>
      <c r="K59" s="16"/>
    </row>
    <row r="60" spans="1:11" x14ac:dyDescent="0.35">
      <c r="E60" s="207"/>
      <c r="F60" s="460"/>
      <c r="G60" s="460"/>
      <c r="H60" s="460"/>
      <c r="I60" s="462"/>
      <c r="J60" s="462"/>
      <c r="K60" s="16"/>
    </row>
    <row r="61" spans="1:11" x14ac:dyDescent="0.35">
      <c r="E61" s="207"/>
      <c r="F61" s="460"/>
      <c r="G61" s="460"/>
      <c r="H61" s="460"/>
      <c r="I61" s="462"/>
      <c r="J61" s="462"/>
      <c r="K61" s="16"/>
    </row>
    <row r="62" spans="1:11" x14ac:dyDescent="0.35">
      <c r="E62" s="207"/>
      <c r="F62" s="460"/>
      <c r="G62" s="460"/>
      <c r="H62" s="460"/>
      <c r="I62" s="462"/>
      <c r="J62" s="462"/>
      <c r="K62" s="16"/>
    </row>
    <row r="63" spans="1:11" x14ac:dyDescent="0.35">
      <c r="E63" s="207"/>
      <c r="F63" s="460"/>
      <c r="G63" s="460"/>
      <c r="H63" s="460"/>
      <c r="I63" s="462"/>
      <c r="J63" s="462"/>
      <c r="K63" s="16"/>
    </row>
    <row r="64" spans="1:11" x14ac:dyDescent="0.35">
      <c r="E64" s="207"/>
      <c r="F64" s="460"/>
      <c r="G64" s="460"/>
      <c r="H64" s="460"/>
      <c r="I64" s="462"/>
      <c r="J64" s="462"/>
      <c r="K64" s="16"/>
    </row>
    <row r="65" spans="5:11" x14ac:dyDescent="0.35">
      <c r="E65" s="207"/>
      <c r="F65" s="460"/>
      <c r="G65" s="460"/>
      <c r="H65" s="460"/>
      <c r="I65" s="462"/>
      <c r="J65" s="462"/>
      <c r="K65" s="16"/>
    </row>
    <row r="66" spans="5:11" x14ac:dyDescent="0.35">
      <c r="E66" s="207"/>
      <c r="F66" s="460"/>
      <c r="G66" s="460"/>
      <c r="H66" s="460"/>
      <c r="I66" s="462"/>
      <c r="J66" s="462"/>
      <c r="K66" s="16"/>
    </row>
    <row r="67" spans="5:11" x14ac:dyDescent="0.35">
      <c r="E67" s="207"/>
      <c r="F67" s="460"/>
      <c r="G67" s="460"/>
      <c r="H67" s="460"/>
      <c r="I67" s="462"/>
      <c r="J67" s="462"/>
      <c r="K67" s="16"/>
    </row>
    <row r="68" spans="5:11" x14ac:dyDescent="0.35">
      <c r="E68" s="207"/>
      <c r="F68" s="460"/>
      <c r="G68" s="460"/>
      <c r="H68" s="460"/>
      <c r="I68" s="462"/>
      <c r="J68" s="462"/>
      <c r="K68" s="16"/>
    </row>
    <row r="69" spans="5:11" x14ac:dyDescent="0.35">
      <c r="E69" s="207"/>
      <c r="F69" s="460"/>
      <c r="G69" s="460"/>
      <c r="H69" s="460"/>
      <c r="I69" s="462"/>
      <c r="J69" s="462"/>
      <c r="K69" s="16"/>
    </row>
    <row r="70" spans="5:11" x14ac:dyDescent="0.35">
      <c r="E70" s="207"/>
      <c r="F70" s="460"/>
      <c r="G70" s="460"/>
      <c r="H70" s="460"/>
      <c r="I70" s="462"/>
      <c r="J70" s="462"/>
      <c r="K70" s="16"/>
    </row>
    <row r="71" spans="5:11" x14ac:dyDescent="0.35">
      <c r="E71" s="207"/>
      <c r="F71" s="460"/>
      <c r="G71" s="460"/>
      <c r="H71" s="460"/>
      <c r="I71" s="462"/>
      <c r="J71" s="462"/>
      <c r="K71" s="16"/>
    </row>
    <row r="72" spans="5:11" x14ac:dyDescent="0.35">
      <c r="E72" s="207"/>
      <c r="F72" s="460"/>
      <c r="G72" s="460"/>
      <c r="H72" s="460"/>
      <c r="I72" s="462"/>
      <c r="J72" s="462"/>
      <c r="K72" s="16"/>
    </row>
    <row r="73" spans="5:11" x14ac:dyDescent="0.35">
      <c r="E73" s="207"/>
      <c r="F73" s="460"/>
      <c r="G73" s="460"/>
      <c r="H73" s="460"/>
      <c r="I73" s="462"/>
      <c r="J73" s="462"/>
      <c r="K73" s="16"/>
    </row>
    <row r="74" spans="5:11" x14ac:dyDescent="0.35">
      <c r="E74" s="207"/>
      <c r="F74" s="460"/>
      <c r="G74" s="460"/>
      <c r="H74" s="460"/>
      <c r="I74" s="462"/>
      <c r="J74" s="462"/>
      <c r="K74" s="16"/>
    </row>
    <row r="75" spans="5:11" x14ac:dyDescent="0.35">
      <c r="E75" s="207"/>
      <c r="F75" s="460"/>
      <c r="G75" s="460"/>
      <c r="H75" s="460"/>
      <c r="I75" s="462"/>
      <c r="J75" s="462"/>
      <c r="K75" s="16"/>
    </row>
    <row r="76" spans="5:11" x14ac:dyDescent="0.35">
      <c r="E76" s="207"/>
      <c r="F76" s="460"/>
      <c r="G76" s="460"/>
      <c r="H76" s="460"/>
      <c r="I76" s="462"/>
      <c r="J76" s="462"/>
      <c r="K76" s="16"/>
    </row>
    <row r="77" spans="5:11" x14ac:dyDescent="0.35">
      <c r="E77" s="207"/>
      <c r="F77" s="460"/>
      <c r="G77" s="460"/>
      <c r="H77" s="460"/>
      <c r="I77" s="462"/>
      <c r="J77" s="462"/>
      <c r="K77" s="16"/>
    </row>
    <row r="78" spans="5:11" x14ac:dyDescent="0.35">
      <c r="E78" s="207"/>
      <c r="F78" s="460"/>
      <c r="G78" s="460"/>
      <c r="H78" s="460"/>
      <c r="I78" s="462"/>
      <c r="J78" s="462"/>
      <c r="K78" s="16"/>
    </row>
    <row r="79" spans="5:11" x14ac:dyDescent="0.35">
      <c r="E79" s="207"/>
      <c r="F79" s="460"/>
      <c r="G79" s="460"/>
      <c r="H79" s="460"/>
      <c r="I79" s="462"/>
      <c r="J79" s="462"/>
      <c r="K79" s="16"/>
    </row>
    <row r="80" spans="5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F134" s="460"/>
      <c r="G134" s="460"/>
      <c r="H134" s="460"/>
      <c r="I134" s="462"/>
      <c r="J134" s="462"/>
      <c r="K134" s="16"/>
    </row>
    <row r="135" spans="5:11" x14ac:dyDescent="0.35">
      <c r="F135" s="16"/>
      <c r="G135" s="16"/>
      <c r="H135" s="16"/>
      <c r="I135" s="206"/>
      <c r="J135" s="206"/>
      <c r="K135" s="16"/>
    </row>
  </sheetData>
  <mergeCells count="5">
    <mergeCell ref="I1:J1"/>
    <mergeCell ref="A4:E4"/>
    <mergeCell ref="F4:J4"/>
    <mergeCell ref="A3:J3"/>
    <mergeCell ref="A2:J2"/>
  </mergeCells>
  <pageMargins left="0.43307086614173229" right="0" top="0.74803149606299213" bottom="0.74803149606299213" header="0.31496062992125984" footer="0.31496062992125984"/>
  <pageSetup paperSize="9" scale="6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view="pageBreakPreview" zoomScale="60" zoomScaleNormal="70" workbookViewId="0">
      <selection activeCell="A3" activeCellId="1" sqref="A2:J2 A3:J3"/>
    </sheetView>
  </sheetViews>
  <sheetFormatPr defaultRowHeight="21" x14ac:dyDescent="0.35"/>
  <cols>
    <col min="1" max="1" width="57.125" style="109" customWidth="1"/>
    <col min="2" max="2" width="15.375" style="108" customWidth="1"/>
    <col min="3" max="3" width="5.375" style="1" hidden="1" customWidth="1"/>
    <col min="4" max="4" width="51.625" customWidth="1"/>
    <col min="5" max="5" width="16.625" style="107" customWidth="1"/>
    <col min="6" max="6" width="54.125" style="1" hidden="1" customWidth="1"/>
    <col min="7" max="7" width="12.75" style="1" hidden="1" customWidth="1"/>
    <col min="8" max="8" width="5.375" style="1" hidden="1" customWidth="1"/>
    <col min="9" max="9" width="31.1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562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+B12+B29+B41</f>
        <v>784.85559999999998</v>
      </c>
      <c r="C6" s="136"/>
      <c r="D6" s="138" t="s">
        <v>41</v>
      </c>
      <c r="E6" s="274">
        <f>E7+E9+E11+E22+E24+E26</f>
        <v>784.85559999999998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159" t="s">
        <v>563</v>
      </c>
      <c r="B7" s="160"/>
      <c r="C7" s="132"/>
      <c r="D7" s="486" t="s">
        <v>6</v>
      </c>
      <c r="E7" s="275">
        <v>0.59199999999999997</v>
      </c>
      <c r="F7" s="29"/>
      <c r="G7" s="49"/>
      <c r="H7" s="49"/>
      <c r="I7" s="50"/>
      <c r="J7" s="50"/>
    </row>
    <row r="8" spans="1:10" ht="28.15" customHeight="1" x14ac:dyDescent="0.35">
      <c r="A8" s="30" t="s">
        <v>564</v>
      </c>
      <c r="B8" s="162"/>
      <c r="C8" s="127"/>
      <c r="D8" s="485" t="s">
        <v>565</v>
      </c>
      <c r="E8" s="277">
        <v>0.59199999999999997</v>
      </c>
      <c r="F8" s="38"/>
      <c r="G8" s="53"/>
      <c r="H8" s="53"/>
      <c r="I8" s="55"/>
      <c r="J8" s="55"/>
    </row>
    <row r="9" spans="1:10" ht="28.15" customHeight="1" x14ac:dyDescent="0.35">
      <c r="A9" s="30" t="s">
        <v>566</v>
      </c>
      <c r="B9" s="164"/>
      <c r="C9" s="127"/>
      <c r="D9" s="484" t="s">
        <v>16</v>
      </c>
      <c r="E9" s="278">
        <v>28.502800000000001</v>
      </c>
      <c r="F9" s="30"/>
      <c r="G9" s="57"/>
      <c r="H9" s="57"/>
      <c r="I9" s="41"/>
      <c r="J9" s="41"/>
    </row>
    <row r="10" spans="1:10" ht="28.15" customHeight="1" x14ac:dyDescent="0.35">
      <c r="A10" s="30" t="s">
        <v>567</v>
      </c>
      <c r="B10" s="164"/>
      <c r="C10" s="127"/>
      <c r="D10" s="485" t="s">
        <v>18</v>
      </c>
      <c r="E10" s="277">
        <v>28.502800000000001</v>
      </c>
      <c r="F10" s="30"/>
      <c r="G10" s="57"/>
      <c r="H10" s="57"/>
      <c r="I10" s="41"/>
      <c r="J10" s="41"/>
    </row>
    <row r="11" spans="1:10" ht="28.15" customHeight="1" x14ac:dyDescent="0.35">
      <c r="A11" s="30" t="s">
        <v>568</v>
      </c>
      <c r="B11" s="164"/>
      <c r="C11" s="127"/>
      <c r="D11" s="484" t="s">
        <v>19</v>
      </c>
      <c r="E11" s="278">
        <v>465.37339999999995</v>
      </c>
      <c r="F11" s="30"/>
      <c r="G11" s="57"/>
      <c r="H11" s="57"/>
      <c r="I11" s="41"/>
      <c r="J11" s="41"/>
    </row>
    <row r="12" spans="1:10" ht="28.15" customHeight="1" x14ac:dyDescent="0.35">
      <c r="A12" s="166" t="s">
        <v>569</v>
      </c>
      <c r="B12" s="167">
        <f>+B13</f>
        <v>615.10519999999997</v>
      </c>
      <c r="C12" s="127"/>
      <c r="D12" s="485" t="s">
        <v>280</v>
      </c>
      <c r="E12" s="277">
        <v>116.021</v>
      </c>
      <c r="F12" s="30"/>
      <c r="G12" s="57"/>
      <c r="H12" s="57"/>
      <c r="I12" s="41"/>
      <c r="J12" s="41"/>
    </row>
    <row r="13" spans="1:10" ht="28.15" customHeight="1" x14ac:dyDescent="0.35">
      <c r="A13" s="30" t="s">
        <v>570</v>
      </c>
      <c r="B13" s="164">
        <v>615.10519999999997</v>
      </c>
      <c r="C13" s="127"/>
      <c r="D13" s="485" t="s">
        <v>20</v>
      </c>
      <c r="E13" s="277">
        <v>160.58459999999999</v>
      </c>
      <c r="F13" s="30"/>
      <c r="G13" s="57"/>
      <c r="H13" s="57"/>
      <c r="I13" s="41"/>
      <c r="J13" s="41"/>
    </row>
    <row r="14" spans="1:10" ht="28.15" customHeight="1" x14ac:dyDescent="0.35">
      <c r="A14" s="30" t="s">
        <v>571</v>
      </c>
      <c r="B14" s="162"/>
      <c r="C14" s="127"/>
      <c r="D14" s="485" t="s">
        <v>572</v>
      </c>
      <c r="E14" s="277">
        <v>2.9931999999999999</v>
      </c>
      <c r="F14" s="30"/>
      <c r="G14" s="57"/>
      <c r="H14" s="57"/>
      <c r="I14" s="41"/>
      <c r="J14" s="41"/>
    </row>
    <row r="15" spans="1:10" ht="28.15" customHeight="1" x14ac:dyDescent="0.35">
      <c r="A15" s="30" t="s">
        <v>573</v>
      </c>
      <c r="B15" s="162"/>
      <c r="C15" s="127"/>
      <c r="D15" s="485" t="s">
        <v>574</v>
      </c>
      <c r="E15" s="277">
        <v>75.1982</v>
      </c>
      <c r="F15" s="30"/>
      <c r="G15" s="57"/>
      <c r="H15" s="57"/>
      <c r="I15" s="41"/>
      <c r="J15" s="41"/>
    </row>
    <row r="16" spans="1:10" ht="28.15" customHeight="1" x14ac:dyDescent="0.35">
      <c r="A16" s="30" t="s">
        <v>1724</v>
      </c>
      <c r="B16" s="169">
        <f>+B18</f>
        <v>277.14749999999998</v>
      </c>
      <c r="C16" s="127"/>
      <c r="D16" s="485" t="s">
        <v>21</v>
      </c>
      <c r="E16" s="178">
        <v>1.3</v>
      </c>
      <c r="F16" s="30"/>
      <c r="G16" s="57"/>
      <c r="H16" s="57"/>
      <c r="I16" s="41"/>
      <c r="J16" s="41"/>
    </row>
    <row r="17" spans="1:10" ht="28.15" customHeight="1" x14ac:dyDescent="0.35">
      <c r="A17" s="30" t="s">
        <v>1725</v>
      </c>
      <c r="B17" s="169"/>
      <c r="C17" s="127"/>
      <c r="D17" s="485" t="s">
        <v>22</v>
      </c>
      <c r="E17" s="178">
        <v>56.713099999999997</v>
      </c>
      <c r="F17" s="30"/>
      <c r="G17" s="57"/>
      <c r="H17" s="57"/>
      <c r="I17" s="41"/>
      <c r="J17" s="41"/>
    </row>
    <row r="18" spans="1:10" ht="28.15" customHeight="1" x14ac:dyDescent="0.35">
      <c r="A18" s="30" t="s">
        <v>576</v>
      </c>
      <c r="B18" s="164">
        <v>277.14749999999998</v>
      </c>
      <c r="C18" s="127"/>
      <c r="D18" s="485" t="s">
        <v>578</v>
      </c>
      <c r="E18" s="178">
        <v>12.157400000000001</v>
      </c>
      <c r="F18" s="30"/>
      <c r="G18" s="57"/>
      <c r="H18" s="57"/>
      <c r="I18" s="41"/>
      <c r="J18" s="41"/>
    </row>
    <row r="19" spans="1:10" ht="28.15" customHeight="1" x14ac:dyDescent="0.35">
      <c r="A19" s="30" t="s">
        <v>577</v>
      </c>
      <c r="B19" s="164"/>
      <c r="C19" s="127"/>
      <c r="D19" s="487" t="s">
        <v>580</v>
      </c>
      <c r="E19" s="178">
        <v>7.03</v>
      </c>
      <c r="F19" s="30"/>
      <c r="G19" s="57"/>
      <c r="H19" s="57"/>
      <c r="I19" s="41"/>
      <c r="J19" s="41"/>
    </row>
    <row r="20" spans="1:10" ht="28.15" customHeight="1" x14ac:dyDescent="0.35">
      <c r="A20" s="32" t="s">
        <v>579</v>
      </c>
      <c r="B20" s="169">
        <f>+B22</f>
        <v>216.23169999999999</v>
      </c>
      <c r="C20" s="127"/>
      <c r="D20" s="485" t="s">
        <v>582</v>
      </c>
      <c r="E20" s="178">
        <v>5.17</v>
      </c>
      <c r="F20" s="30"/>
      <c r="G20" s="57"/>
      <c r="H20" s="57"/>
      <c r="I20" s="41"/>
      <c r="J20" s="41"/>
    </row>
    <row r="21" spans="1:10" ht="28.15" customHeight="1" x14ac:dyDescent="0.35">
      <c r="A21" s="30" t="s">
        <v>581</v>
      </c>
      <c r="B21" s="164"/>
      <c r="C21" s="127"/>
      <c r="D21" s="485" t="s">
        <v>584</v>
      </c>
      <c r="E21" s="178">
        <v>28.2059</v>
      </c>
      <c r="F21" s="30"/>
      <c r="G21" s="57"/>
      <c r="H21" s="57"/>
      <c r="I21" s="41"/>
      <c r="J21" s="41"/>
    </row>
    <row r="22" spans="1:10" ht="28.15" customHeight="1" x14ac:dyDescent="0.35">
      <c r="A22" s="30" t="s">
        <v>583</v>
      </c>
      <c r="B22" s="164">
        <v>216.23169999999999</v>
      </c>
      <c r="C22" s="127"/>
      <c r="D22" s="484" t="s">
        <v>586</v>
      </c>
      <c r="E22" s="177">
        <v>277.17590000000001</v>
      </c>
      <c r="F22" s="30"/>
      <c r="G22" s="57"/>
      <c r="H22" s="57"/>
      <c r="I22" s="41"/>
      <c r="J22" s="41"/>
    </row>
    <row r="23" spans="1:10" ht="28.15" customHeight="1" x14ac:dyDescent="0.35">
      <c r="A23" s="30" t="s">
        <v>585</v>
      </c>
      <c r="B23" s="164"/>
      <c r="C23" s="127"/>
      <c r="D23" s="485" t="s">
        <v>38</v>
      </c>
      <c r="E23" s="178">
        <v>277.17590000000001</v>
      </c>
      <c r="F23" s="30"/>
      <c r="G23" s="57"/>
      <c r="H23" s="57"/>
      <c r="I23" s="41"/>
      <c r="J23" s="41"/>
    </row>
    <row r="24" spans="1:10" ht="28.15" customHeight="1" x14ac:dyDescent="0.35">
      <c r="A24" s="30" t="s">
        <v>587</v>
      </c>
      <c r="B24" s="164"/>
      <c r="C24" s="127"/>
      <c r="D24" s="484" t="s">
        <v>316</v>
      </c>
      <c r="E24" s="177">
        <v>5.8860000000000001</v>
      </c>
      <c r="F24" s="30"/>
      <c r="G24" s="57"/>
      <c r="H24" s="57"/>
      <c r="I24" s="41"/>
      <c r="J24" s="41"/>
    </row>
    <row r="25" spans="1:10" ht="27.6" customHeight="1" x14ac:dyDescent="0.35">
      <c r="A25" s="32" t="s">
        <v>588</v>
      </c>
      <c r="B25" s="169">
        <f>+B27</f>
        <v>121.726</v>
      </c>
      <c r="C25" s="127"/>
      <c r="D25" s="485" t="s">
        <v>590</v>
      </c>
      <c r="E25" s="178">
        <v>5.8860000000000001</v>
      </c>
      <c r="F25" s="30"/>
      <c r="G25" s="57"/>
      <c r="H25" s="57"/>
      <c r="I25" s="41"/>
      <c r="J25" s="41"/>
    </row>
    <row r="26" spans="1:10" ht="28.15" customHeight="1" x14ac:dyDescent="0.35">
      <c r="A26" s="30" t="s">
        <v>589</v>
      </c>
      <c r="B26" s="164"/>
      <c r="C26" s="127"/>
      <c r="D26" s="484" t="s">
        <v>320</v>
      </c>
      <c r="E26" s="177">
        <v>7.3254999999999999</v>
      </c>
      <c r="F26" s="30"/>
      <c r="G26" s="57"/>
      <c r="H26" s="57"/>
      <c r="I26" s="41"/>
      <c r="J26" s="41"/>
    </row>
    <row r="27" spans="1:10" s="15" customFormat="1" ht="28.15" customHeight="1" x14ac:dyDescent="0.35">
      <c r="A27" s="30" t="s">
        <v>591</v>
      </c>
      <c r="B27" s="164">
        <v>121.726</v>
      </c>
      <c r="C27" s="123" t="s">
        <v>0</v>
      </c>
      <c r="D27" s="485" t="s">
        <v>593</v>
      </c>
      <c r="E27" s="178">
        <v>7.3254999999999999</v>
      </c>
      <c r="F27" s="30"/>
      <c r="G27" s="57"/>
      <c r="H27" s="57"/>
      <c r="I27" s="41"/>
      <c r="J27" s="41"/>
    </row>
    <row r="28" spans="1:10" ht="30.6" customHeight="1" x14ac:dyDescent="0.35">
      <c r="A28" s="30" t="s">
        <v>592</v>
      </c>
      <c r="B28" s="164"/>
      <c r="C28" s="116" t="s">
        <v>0</v>
      </c>
      <c r="D28" s="105"/>
      <c r="E28" s="165"/>
      <c r="F28" s="30"/>
      <c r="G28" s="57"/>
      <c r="H28" s="57"/>
      <c r="I28" s="41"/>
      <c r="J28" s="41"/>
    </row>
    <row r="29" spans="1:10" s="2" customFormat="1" ht="28.9" customHeight="1" x14ac:dyDescent="0.35">
      <c r="A29" s="168" t="s">
        <v>594</v>
      </c>
      <c r="B29" s="167">
        <f>+B31</f>
        <v>33.7911</v>
      </c>
      <c r="C29" s="116" t="s">
        <v>0</v>
      </c>
      <c r="D29" s="106"/>
      <c r="E29" s="163"/>
      <c r="F29" s="30"/>
      <c r="G29" s="57"/>
      <c r="H29" s="57"/>
      <c r="I29" s="41"/>
      <c r="J29" s="41"/>
    </row>
    <row r="30" spans="1:10" s="2" customFormat="1" ht="28.9" customHeight="1" x14ac:dyDescent="0.35">
      <c r="A30" s="30" t="s">
        <v>595</v>
      </c>
      <c r="B30" s="169"/>
      <c r="C30" s="116"/>
      <c r="D30" s="106"/>
      <c r="E30" s="163"/>
      <c r="F30" s="30"/>
      <c r="G30" s="57"/>
      <c r="H30" s="57"/>
      <c r="I30" s="41"/>
      <c r="J30" s="41"/>
    </row>
    <row r="31" spans="1:10" ht="28.15" customHeight="1" x14ac:dyDescent="0.35">
      <c r="A31" s="30" t="s">
        <v>596</v>
      </c>
      <c r="B31" s="164">
        <v>33.7911</v>
      </c>
      <c r="C31" s="127"/>
      <c r="D31" s="106"/>
      <c r="E31" s="163"/>
      <c r="F31" s="30"/>
      <c r="G31" s="57"/>
      <c r="H31" s="57"/>
      <c r="I31" s="41"/>
      <c r="J31" s="41"/>
    </row>
    <row r="32" spans="1:10" s="15" customFormat="1" ht="28.15" customHeight="1" x14ac:dyDescent="0.35">
      <c r="A32" s="30" t="s">
        <v>597</v>
      </c>
      <c r="B32" s="164"/>
      <c r="C32" s="123" t="s">
        <v>0</v>
      </c>
      <c r="D32" s="105"/>
      <c r="E32" s="165"/>
      <c r="F32" s="30"/>
      <c r="G32" s="57"/>
      <c r="H32" s="57"/>
      <c r="I32" s="41"/>
      <c r="J32" s="41"/>
    </row>
    <row r="33" spans="1:10" ht="30.6" customHeight="1" x14ac:dyDescent="0.35">
      <c r="A33" s="30" t="s">
        <v>598</v>
      </c>
      <c r="B33" s="169">
        <f>+B35</f>
        <v>31.199100000000001</v>
      </c>
      <c r="C33" s="116" t="s">
        <v>0</v>
      </c>
      <c r="D33" s="106"/>
      <c r="E33" s="163"/>
      <c r="F33" s="30"/>
      <c r="G33" s="57"/>
      <c r="H33" s="57"/>
      <c r="I33" s="41"/>
      <c r="J33" s="41"/>
    </row>
    <row r="34" spans="1:10" s="2" customFormat="1" ht="28.9" customHeight="1" x14ac:dyDescent="0.35">
      <c r="A34" s="30" t="s">
        <v>599</v>
      </c>
      <c r="B34" s="164"/>
      <c r="C34" s="116" t="s">
        <v>0</v>
      </c>
      <c r="D34" s="106"/>
      <c r="E34" s="163"/>
      <c r="F34" s="31"/>
      <c r="G34" s="57"/>
      <c r="H34" s="57"/>
      <c r="I34" s="39"/>
      <c r="J34" s="39"/>
    </row>
    <row r="35" spans="1:10" ht="28.9" customHeight="1" x14ac:dyDescent="0.35">
      <c r="A35" s="30" t="s">
        <v>600</v>
      </c>
      <c r="B35" s="164">
        <v>31.199100000000001</v>
      </c>
      <c r="C35" s="116" t="s">
        <v>0</v>
      </c>
      <c r="D35" s="105"/>
      <c r="E35" s="165"/>
      <c r="F35" s="31"/>
      <c r="G35" s="57"/>
      <c r="H35" s="57"/>
      <c r="I35" s="41"/>
      <c r="J35" s="41"/>
    </row>
    <row r="36" spans="1:10" s="2" customFormat="1" ht="22.9" customHeight="1" x14ac:dyDescent="0.35">
      <c r="A36" s="30" t="s">
        <v>601</v>
      </c>
      <c r="B36" s="164"/>
      <c r="C36" s="116" t="s">
        <v>0</v>
      </c>
      <c r="D36" s="106"/>
      <c r="E36" s="163"/>
      <c r="F36" s="63"/>
      <c r="G36" s="64"/>
      <c r="H36" s="62"/>
      <c r="I36" s="39"/>
      <c r="J36" s="39"/>
    </row>
    <row r="37" spans="1:10" ht="27.6" customHeight="1" x14ac:dyDescent="0.35">
      <c r="A37" s="30" t="s">
        <v>602</v>
      </c>
      <c r="B37" s="169">
        <f>+B39</f>
        <v>2.5920000000000001</v>
      </c>
      <c r="C37" s="116" t="s">
        <v>0</v>
      </c>
      <c r="D37" s="106"/>
      <c r="E37" s="163"/>
      <c r="F37" s="30"/>
      <c r="G37" s="68"/>
      <c r="H37" s="66"/>
      <c r="I37" s="39"/>
      <c r="J37" s="39"/>
    </row>
    <row r="38" spans="1:10" ht="27.6" customHeight="1" x14ac:dyDescent="0.35">
      <c r="A38" s="30" t="s">
        <v>603</v>
      </c>
      <c r="B38" s="164"/>
      <c r="C38" s="123" t="s">
        <v>0</v>
      </c>
      <c r="D38" s="106"/>
      <c r="E38" s="163"/>
      <c r="F38" s="32"/>
      <c r="G38" s="68"/>
      <c r="H38" s="66"/>
      <c r="I38" s="39"/>
      <c r="J38" s="39"/>
    </row>
    <row r="39" spans="1:10" ht="27.6" customHeight="1" x14ac:dyDescent="0.35">
      <c r="A39" s="30" t="s">
        <v>604</v>
      </c>
      <c r="B39" s="164">
        <v>2.5920000000000001</v>
      </c>
      <c r="C39" s="116" t="s">
        <v>0</v>
      </c>
      <c r="D39" s="106"/>
      <c r="E39" s="163"/>
      <c r="F39" s="30"/>
      <c r="G39" s="68"/>
      <c r="H39" s="66"/>
      <c r="I39" s="39"/>
      <c r="J39" s="39"/>
    </row>
    <row r="40" spans="1:10" ht="27.6" customHeight="1" x14ac:dyDescent="0.35">
      <c r="A40" s="30" t="s">
        <v>605</v>
      </c>
      <c r="B40" s="164"/>
      <c r="C40" s="116"/>
      <c r="D40" s="105"/>
      <c r="E40" s="165"/>
      <c r="F40" s="32"/>
      <c r="G40" s="68"/>
      <c r="H40" s="66"/>
      <c r="I40" s="39"/>
      <c r="J40" s="39"/>
    </row>
    <row r="41" spans="1:10" ht="30" customHeight="1" x14ac:dyDescent="0.35">
      <c r="A41" s="168" t="s">
        <v>606</v>
      </c>
      <c r="B41" s="167">
        <f>+B43</f>
        <v>135.95930000000001</v>
      </c>
      <c r="C41" s="116" t="s">
        <v>0</v>
      </c>
      <c r="D41" s="106"/>
      <c r="E41" s="163"/>
      <c r="F41" s="30"/>
      <c r="G41" s="68"/>
      <c r="H41" s="66"/>
      <c r="I41" s="41"/>
      <c r="J41" s="41"/>
    </row>
    <row r="42" spans="1:10" ht="28.9" customHeight="1" x14ac:dyDescent="0.35">
      <c r="A42" s="30" t="s">
        <v>607</v>
      </c>
      <c r="B42" s="169"/>
      <c r="C42" s="116" t="s">
        <v>0</v>
      </c>
      <c r="D42" s="106"/>
      <c r="E42" s="163"/>
      <c r="F42" s="32"/>
      <c r="G42" s="64"/>
      <c r="H42" s="62"/>
      <c r="I42" s="39"/>
      <c r="J42" s="39"/>
    </row>
    <row r="43" spans="1:10" ht="28.9" customHeight="1" x14ac:dyDescent="0.35">
      <c r="A43" s="30" t="s">
        <v>608</v>
      </c>
      <c r="B43" s="164">
        <v>135.95930000000001</v>
      </c>
      <c r="C43" s="116" t="s">
        <v>0</v>
      </c>
      <c r="D43" s="106"/>
      <c r="E43" s="163"/>
      <c r="F43" s="30"/>
      <c r="G43" s="68"/>
      <c r="H43" s="66"/>
      <c r="I43" s="41"/>
      <c r="J43" s="41"/>
    </row>
    <row r="44" spans="1:10" ht="28.9" customHeight="1" x14ac:dyDescent="0.35">
      <c r="A44" s="30" t="s">
        <v>609</v>
      </c>
      <c r="B44" s="164"/>
      <c r="C44" s="116"/>
      <c r="D44" s="106"/>
      <c r="E44" s="163"/>
      <c r="F44" s="30"/>
      <c r="G44" s="68"/>
      <c r="H44" s="66"/>
      <c r="I44" s="39"/>
      <c r="J44" s="39"/>
    </row>
    <row r="45" spans="1:10" ht="26.45" customHeight="1" x14ac:dyDescent="0.35">
      <c r="A45" s="30" t="s">
        <v>610</v>
      </c>
      <c r="B45" s="169">
        <f>+B47</f>
        <v>132.45930000000001</v>
      </c>
      <c r="C45" s="116" t="s">
        <v>0</v>
      </c>
      <c r="D45" s="106"/>
      <c r="E45" s="163"/>
      <c r="F45" s="30"/>
      <c r="G45" s="68"/>
      <c r="H45" s="66"/>
      <c r="I45" s="39"/>
      <c r="J45" s="39"/>
    </row>
    <row r="46" spans="1:10" ht="22.9" customHeight="1" x14ac:dyDescent="0.35">
      <c r="A46" s="30" t="s">
        <v>611</v>
      </c>
      <c r="B46" s="164"/>
      <c r="C46" s="123" t="s">
        <v>0</v>
      </c>
      <c r="D46" s="105"/>
      <c r="E46" s="165"/>
      <c r="F46" s="30"/>
      <c r="G46" s="68"/>
      <c r="H46" s="66"/>
      <c r="I46" s="41"/>
      <c r="J46" s="41"/>
    </row>
    <row r="47" spans="1:10" ht="28.9" customHeight="1" x14ac:dyDescent="0.35">
      <c r="A47" s="30" t="s">
        <v>612</v>
      </c>
      <c r="B47" s="164">
        <v>132.45930000000001</v>
      </c>
      <c r="C47" s="116" t="s">
        <v>0</v>
      </c>
      <c r="D47" s="106"/>
      <c r="E47" s="163"/>
      <c r="F47" s="30"/>
      <c r="G47" s="68"/>
      <c r="H47" s="66"/>
      <c r="I47" s="39"/>
      <c r="J47" s="39"/>
    </row>
    <row r="48" spans="1:10" ht="28.9" customHeight="1" x14ac:dyDescent="0.35">
      <c r="A48" s="30" t="s">
        <v>613</v>
      </c>
      <c r="B48" s="164"/>
      <c r="C48" s="116" t="s">
        <v>0</v>
      </c>
      <c r="D48" s="106"/>
      <c r="E48" s="163"/>
      <c r="F48" s="32"/>
      <c r="G48" s="64"/>
      <c r="H48" s="62"/>
      <c r="I48" s="39"/>
      <c r="J48" s="39"/>
    </row>
    <row r="49" spans="1:11" ht="29.45" customHeight="1" x14ac:dyDescent="0.35">
      <c r="A49" s="30" t="s">
        <v>614</v>
      </c>
      <c r="B49" s="164"/>
      <c r="C49" s="116" t="s">
        <v>0</v>
      </c>
      <c r="D49" s="106"/>
      <c r="E49" s="163"/>
      <c r="F49" s="30"/>
      <c r="G49" s="68"/>
      <c r="H49" s="66"/>
      <c r="I49" s="39"/>
      <c r="J49" s="39"/>
    </row>
    <row r="50" spans="1:11" ht="25.15" customHeight="1" x14ac:dyDescent="0.35">
      <c r="A50" s="30" t="s">
        <v>615</v>
      </c>
      <c r="B50" s="164">
        <v>3.5</v>
      </c>
      <c r="C50" s="116" t="s">
        <v>0</v>
      </c>
      <c r="D50" s="106"/>
      <c r="E50" s="163"/>
      <c r="F50" s="30"/>
      <c r="G50" s="68"/>
      <c r="H50" s="66"/>
      <c r="I50" s="39"/>
      <c r="J50" s="39"/>
    </row>
    <row r="51" spans="1:11" ht="28.9" customHeight="1" x14ac:dyDescent="0.35">
      <c r="A51" s="172" t="s">
        <v>616</v>
      </c>
      <c r="B51" s="173"/>
      <c r="C51" s="116" t="s">
        <v>0</v>
      </c>
      <c r="D51" s="174"/>
      <c r="E51" s="175"/>
      <c r="F51" s="172"/>
      <c r="G51" s="471"/>
      <c r="H51" s="472"/>
      <c r="I51" s="464"/>
      <c r="J51" s="464"/>
    </row>
    <row r="52" spans="1:11" ht="23.25" x14ac:dyDescent="0.35">
      <c r="C52" s="4"/>
      <c r="E52" s="207"/>
      <c r="F52" s="192"/>
      <c r="G52" s="457"/>
      <c r="H52" s="458"/>
      <c r="I52" s="453"/>
      <c r="J52" s="453"/>
      <c r="K52" s="16"/>
    </row>
    <row r="53" spans="1:11" ht="23.25" x14ac:dyDescent="0.35">
      <c r="C53" s="4"/>
      <c r="E53" s="207"/>
      <c r="F53" s="192"/>
      <c r="G53" s="457"/>
      <c r="H53" s="458"/>
      <c r="I53" s="453"/>
      <c r="J53" s="453"/>
      <c r="K53" s="16"/>
    </row>
    <row r="54" spans="1:11" ht="23.25" x14ac:dyDescent="0.35">
      <c r="C54" s="4"/>
      <c r="E54" s="207"/>
      <c r="F54" s="460"/>
      <c r="G54" s="460"/>
      <c r="H54" s="460"/>
      <c r="I54" s="451"/>
      <c r="J54" s="451"/>
      <c r="K54" s="16"/>
    </row>
    <row r="55" spans="1:11" ht="23.25" x14ac:dyDescent="0.35">
      <c r="C55" s="4"/>
      <c r="E55" s="207"/>
      <c r="F55" s="460"/>
      <c r="G55" s="460"/>
      <c r="H55" s="460"/>
      <c r="I55" s="453"/>
      <c r="J55" s="453"/>
      <c r="K55" s="16"/>
    </row>
    <row r="56" spans="1:11" ht="29.45" customHeight="1" x14ac:dyDescent="0.35">
      <c r="C56" s="4"/>
      <c r="E56" s="207"/>
      <c r="F56" s="460"/>
      <c r="G56" s="460"/>
      <c r="H56" s="460"/>
      <c r="I56" s="453"/>
      <c r="J56" s="453"/>
      <c r="K56" s="16"/>
    </row>
    <row r="57" spans="1:11" ht="25.15" customHeight="1" x14ac:dyDescent="0.35">
      <c r="C57" s="4"/>
      <c r="E57" s="207"/>
      <c r="F57" s="460"/>
      <c r="G57" s="460"/>
      <c r="H57" s="460"/>
      <c r="I57" s="453"/>
      <c r="J57" s="453"/>
      <c r="K57" s="16"/>
    </row>
    <row r="58" spans="1:11" ht="24" customHeight="1" x14ac:dyDescent="0.35">
      <c r="C58" s="4"/>
      <c r="E58" s="207"/>
      <c r="F58" s="460"/>
      <c r="G58" s="460"/>
      <c r="H58" s="460"/>
      <c r="I58" s="453"/>
      <c r="J58" s="453"/>
      <c r="K58" s="16"/>
    </row>
    <row r="59" spans="1:11" s="3" customFormat="1" ht="23.25" x14ac:dyDescent="0.35">
      <c r="A59" s="109"/>
      <c r="B59" s="108"/>
      <c r="C59" s="154"/>
      <c r="D59"/>
      <c r="E59" s="207"/>
      <c r="F59" s="461"/>
      <c r="G59" s="460"/>
      <c r="H59" s="461"/>
      <c r="I59" s="453"/>
      <c r="J59" s="453"/>
      <c r="K59" s="26"/>
    </row>
    <row r="60" spans="1:11" ht="31.15" customHeight="1" x14ac:dyDescent="0.35">
      <c r="C60" s="4"/>
      <c r="E60" s="207"/>
      <c r="F60" s="460"/>
      <c r="G60" s="460"/>
      <c r="H60" s="460"/>
      <c r="I60" s="453"/>
      <c r="J60" s="453"/>
      <c r="K60" s="16"/>
    </row>
    <row r="61" spans="1:11" ht="23.25" x14ac:dyDescent="0.35">
      <c r="C61" s="22"/>
      <c r="E61" s="207"/>
      <c r="F61" s="460"/>
      <c r="G61" s="460"/>
      <c r="H61" s="460"/>
      <c r="I61" s="453"/>
      <c r="J61" s="453"/>
      <c r="K61" s="16"/>
    </row>
    <row r="62" spans="1:11" x14ac:dyDescent="0.35">
      <c r="E62" s="207"/>
      <c r="F62" s="460"/>
      <c r="G62" s="460"/>
      <c r="H62" s="460"/>
      <c r="I62" s="462"/>
      <c r="J62" s="462"/>
      <c r="K62" s="16"/>
    </row>
    <row r="63" spans="1:11" x14ac:dyDescent="0.35">
      <c r="E63" s="207"/>
      <c r="F63" s="460"/>
      <c r="G63" s="460"/>
      <c r="H63" s="460"/>
      <c r="I63" s="462"/>
      <c r="J63" s="462"/>
      <c r="K63" s="16"/>
    </row>
    <row r="64" spans="1:11" x14ac:dyDescent="0.35">
      <c r="E64" s="207"/>
      <c r="F64" s="460"/>
      <c r="G64" s="460"/>
      <c r="H64" s="460"/>
      <c r="I64" s="462"/>
      <c r="J64" s="462"/>
      <c r="K64" s="16"/>
    </row>
    <row r="65" spans="5:11" x14ac:dyDescent="0.35">
      <c r="E65" s="207"/>
      <c r="F65" s="460"/>
      <c r="G65" s="460"/>
      <c r="H65" s="460"/>
      <c r="I65" s="462"/>
      <c r="J65" s="462"/>
      <c r="K65" s="16"/>
    </row>
    <row r="66" spans="5:11" x14ac:dyDescent="0.35">
      <c r="E66" s="207"/>
      <c r="F66" s="460"/>
      <c r="G66" s="460"/>
      <c r="H66" s="460"/>
      <c r="I66" s="462"/>
      <c r="J66" s="462"/>
      <c r="K66" s="16"/>
    </row>
    <row r="67" spans="5:11" x14ac:dyDescent="0.35">
      <c r="E67" s="207"/>
      <c r="F67" s="460"/>
      <c r="G67" s="460"/>
      <c r="H67" s="460"/>
      <c r="I67" s="462"/>
      <c r="J67" s="462"/>
      <c r="K67" s="16"/>
    </row>
    <row r="68" spans="5:11" x14ac:dyDescent="0.35">
      <c r="E68" s="207"/>
      <c r="F68" s="460"/>
      <c r="G68" s="460"/>
      <c r="H68" s="460"/>
      <c r="I68" s="462"/>
      <c r="J68" s="462"/>
      <c r="K68" s="16"/>
    </row>
    <row r="69" spans="5:11" x14ac:dyDescent="0.35">
      <c r="E69" s="207"/>
      <c r="F69" s="460"/>
      <c r="G69" s="460"/>
      <c r="H69" s="460"/>
      <c r="I69" s="462"/>
      <c r="J69" s="462"/>
      <c r="K69" s="16"/>
    </row>
    <row r="70" spans="5:11" x14ac:dyDescent="0.35">
      <c r="E70" s="207"/>
      <c r="F70" s="460"/>
      <c r="G70" s="460"/>
      <c r="H70" s="460"/>
      <c r="I70" s="462"/>
      <c r="J70" s="462"/>
      <c r="K70" s="16"/>
    </row>
    <row r="71" spans="5:11" x14ac:dyDescent="0.35">
      <c r="E71" s="207"/>
      <c r="F71" s="460"/>
      <c r="G71" s="460"/>
      <c r="H71" s="460"/>
      <c r="I71" s="462"/>
      <c r="J71" s="462"/>
      <c r="K71" s="16"/>
    </row>
    <row r="72" spans="5:11" x14ac:dyDescent="0.35">
      <c r="E72" s="207"/>
      <c r="F72" s="460"/>
      <c r="G72" s="460"/>
      <c r="H72" s="460"/>
      <c r="I72" s="462"/>
      <c r="J72" s="462"/>
      <c r="K72" s="16"/>
    </row>
    <row r="73" spans="5:11" x14ac:dyDescent="0.35">
      <c r="E73" s="207"/>
      <c r="F73" s="460"/>
      <c r="G73" s="460"/>
      <c r="H73" s="460"/>
      <c r="I73" s="462"/>
      <c r="J73" s="462"/>
      <c r="K73" s="16"/>
    </row>
    <row r="74" spans="5:11" x14ac:dyDescent="0.35">
      <c r="E74" s="207"/>
      <c r="F74" s="460"/>
      <c r="G74" s="460"/>
      <c r="H74" s="460"/>
      <c r="I74" s="462"/>
      <c r="J74" s="462"/>
      <c r="K74" s="16"/>
    </row>
    <row r="75" spans="5:11" x14ac:dyDescent="0.35">
      <c r="E75" s="207"/>
      <c r="F75" s="460"/>
      <c r="G75" s="460"/>
      <c r="H75" s="460"/>
      <c r="I75" s="462"/>
      <c r="J75" s="462"/>
      <c r="K75" s="16"/>
    </row>
    <row r="76" spans="5:11" x14ac:dyDescent="0.35">
      <c r="E76" s="207"/>
      <c r="F76" s="460"/>
      <c r="G76" s="460"/>
      <c r="H76" s="460"/>
      <c r="I76" s="462"/>
      <c r="J76" s="462"/>
      <c r="K76" s="16"/>
    </row>
    <row r="77" spans="5:11" x14ac:dyDescent="0.35">
      <c r="E77" s="207"/>
      <c r="F77" s="460"/>
      <c r="G77" s="460"/>
      <c r="H77" s="460"/>
      <c r="I77" s="462"/>
      <c r="J77" s="462"/>
      <c r="K77" s="16"/>
    </row>
    <row r="78" spans="5:11" x14ac:dyDescent="0.35">
      <c r="E78" s="207"/>
      <c r="F78" s="460"/>
      <c r="G78" s="460"/>
      <c r="H78" s="460"/>
      <c r="I78" s="462"/>
      <c r="J78" s="462"/>
      <c r="K78" s="16"/>
    </row>
    <row r="79" spans="5:11" x14ac:dyDescent="0.35">
      <c r="E79" s="207"/>
      <c r="F79" s="460"/>
      <c r="G79" s="460"/>
      <c r="H79" s="460"/>
      <c r="I79" s="462"/>
      <c r="J79" s="462"/>
      <c r="K79" s="16"/>
    </row>
    <row r="80" spans="5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460"/>
      <c r="G138" s="460"/>
      <c r="H138" s="460"/>
      <c r="I138" s="462"/>
      <c r="J138" s="462"/>
      <c r="K138" s="16"/>
    </row>
    <row r="139" spans="5:11" x14ac:dyDescent="0.35">
      <c r="E139" s="207"/>
      <c r="F139" s="460"/>
      <c r="G139" s="460"/>
      <c r="H139" s="460"/>
      <c r="I139" s="462"/>
      <c r="J139" s="462"/>
      <c r="K139" s="16"/>
    </row>
    <row r="140" spans="5:11" x14ac:dyDescent="0.35">
      <c r="E140" s="207"/>
      <c r="F140" s="16"/>
      <c r="G140" s="16"/>
      <c r="H140" s="16"/>
      <c r="I140" s="206"/>
      <c r="J140" s="206"/>
      <c r="K140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5" fitToHeight="0" orientation="portrait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view="pageBreakPreview" zoomScale="60" zoomScaleNormal="55" workbookViewId="0">
      <selection activeCell="A3" activeCellId="1" sqref="A2:J2 A3:J3"/>
    </sheetView>
  </sheetViews>
  <sheetFormatPr defaultRowHeight="21" x14ac:dyDescent="0.35"/>
  <cols>
    <col min="1" max="1" width="54" style="109" customWidth="1"/>
    <col min="2" max="2" width="16.875" style="108" customWidth="1"/>
    <col min="3" max="3" width="5.375" style="1" hidden="1" customWidth="1"/>
    <col min="4" max="4" width="51.625" customWidth="1"/>
    <col min="5" max="5" width="16.625" style="107" customWidth="1"/>
    <col min="6" max="6" width="47.12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862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v>234.56469999999999</v>
      </c>
      <c r="C6" s="136"/>
      <c r="D6" s="138" t="s">
        <v>41</v>
      </c>
      <c r="E6" s="137">
        <f>+E7+E10+E13+E16+E18</f>
        <v>234.56469999999996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653" t="s">
        <v>1794</v>
      </c>
      <c r="B7" s="160"/>
      <c r="C7" s="132"/>
      <c r="D7" s="483" t="s">
        <v>6</v>
      </c>
      <c r="E7" s="305">
        <v>49.518500000000003</v>
      </c>
      <c r="F7" s="29"/>
      <c r="G7" s="49"/>
      <c r="H7" s="49"/>
      <c r="I7" s="50"/>
      <c r="J7" s="50"/>
    </row>
    <row r="8" spans="1:10" ht="28.15" customHeight="1" x14ac:dyDescent="0.35">
      <c r="A8" s="32" t="s">
        <v>863</v>
      </c>
      <c r="B8" s="162"/>
      <c r="C8" s="127"/>
      <c r="D8" s="536" t="s">
        <v>864</v>
      </c>
      <c r="E8" s="307">
        <v>15.7875</v>
      </c>
      <c r="F8" s="38"/>
      <c r="G8" s="53"/>
      <c r="H8" s="53"/>
      <c r="I8" s="55"/>
      <c r="J8" s="55"/>
    </row>
    <row r="9" spans="1:10" ht="28.15" customHeight="1" x14ac:dyDescent="0.35">
      <c r="A9" s="30" t="s">
        <v>865</v>
      </c>
      <c r="B9" s="164"/>
      <c r="C9" s="127"/>
      <c r="D9" s="536" t="s">
        <v>866</v>
      </c>
      <c r="E9" s="307">
        <v>33.731000000000002</v>
      </c>
      <c r="F9" s="30"/>
      <c r="G9" s="57"/>
      <c r="H9" s="57"/>
      <c r="I9" s="41"/>
      <c r="J9" s="41"/>
    </row>
    <row r="10" spans="1:10" ht="28.15" customHeight="1" x14ac:dyDescent="0.35">
      <c r="A10" s="30" t="s">
        <v>867</v>
      </c>
      <c r="B10" s="162"/>
      <c r="C10" s="127"/>
      <c r="D10" s="535" t="s">
        <v>268</v>
      </c>
      <c r="E10" s="308">
        <v>121.6</v>
      </c>
      <c r="F10" s="30"/>
      <c r="G10" s="57"/>
      <c r="H10" s="57"/>
      <c r="I10" s="41"/>
      <c r="J10" s="41"/>
    </row>
    <row r="11" spans="1:10" ht="28.15" customHeight="1" x14ac:dyDescent="0.35">
      <c r="A11" s="30" t="s">
        <v>868</v>
      </c>
      <c r="B11" s="162"/>
      <c r="C11" s="127"/>
      <c r="D11" s="536" t="s">
        <v>869</v>
      </c>
      <c r="E11" s="307">
        <v>20</v>
      </c>
      <c r="F11" s="30"/>
      <c r="G11" s="57"/>
      <c r="H11" s="57"/>
      <c r="I11" s="41"/>
      <c r="J11" s="41"/>
    </row>
    <row r="12" spans="1:10" ht="28.15" customHeight="1" x14ac:dyDescent="0.35">
      <c r="A12" s="30" t="s">
        <v>870</v>
      </c>
      <c r="B12" s="162"/>
      <c r="C12" s="127"/>
      <c r="D12" s="536" t="s">
        <v>871</v>
      </c>
      <c r="E12" s="307">
        <v>101.6</v>
      </c>
      <c r="F12" s="30"/>
      <c r="G12" s="57"/>
      <c r="H12" s="57"/>
      <c r="I12" s="41"/>
      <c r="J12" s="41"/>
    </row>
    <row r="13" spans="1:10" ht="28.15" customHeight="1" x14ac:dyDescent="0.35">
      <c r="A13" s="30" t="s">
        <v>872</v>
      </c>
      <c r="B13" s="164"/>
      <c r="C13" s="127"/>
      <c r="D13" s="535" t="s">
        <v>16</v>
      </c>
      <c r="E13" s="308">
        <v>33.037399999999998</v>
      </c>
      <c r="F13" s="30"/>
      <c r="G13" s="57"/>
      <c r="H13" s="57"/>
      <c r="I13" s="41"/>
      <c r="J13" s="41"/>
    </row>
    <row r="14" spans="1:10" ht="28.15" customHeight="1" x14ac:dyDescent="0.35">
      <c r="A14" s="30" t="s">
        <v>873</v>
      </c>
      <c r="B14" s="164"/>
      <c r="C14" s="127"/>
      <c r="D14" s="536" t="s">
        <v>17</v>
      </c>
      <c r="E14" s="307">
        <v>5.18</v>
      </c>
      <c r="F14" s="30"/>
      <c r="G14" s="57"/>
      <c r="H14" s="57"/>
      <c r="I14" s="41"/>
      <c r="J14" s="41"/>
    </row>
    <row r="15" spans="1:10" ht="28.15" customHeight="1" x14ac:dyDescent="0.35">
      <c r="A15" s="168" t="s">
        <v>1795</v>
      </c>
      <c r="B15" s="167">
        <v>234.56469999999999</v>
      </c>
      <c r="C15" s="127"/>
      <c r="D15" s="536" t="s">
        <v>18</v>
      </c>
      <c r="E15" s="307">
        <v>27.857399999999998</v>
      </c>
      <c r="F15" s="30"/>
      <c r="G15" s="57"/>
      <c r="H15" s="57"/>
      <c r="I15" s="41"/>
      <c r="J15" s="41"/>
    </row>
    <row r="16" spans="1:10" ht="28.15" customHeight="1" x14ac:dyDescent="0.35">
      <c r="A16" s="32" t="s">
        <v>874</v>
      </c>
      <c r="B16" s="162"/>
      <c r="C16" s="127"/>
      <c r="D16" s="535" t="s">
        <v>19</v>
      </c>
      <c r="E16" s="308">
        <v>15.408799999999999</v>
      </c>
      <c r="F16" s="30"/>
      <c r="G16" s="57"/>
      <c r="H16" s="57"/>
      <c r="I16" s="41"/>
      <c r="J16" s="41"/>
    </row>
    <row r="17" spans="1:11" ht="28.15" customHeight="1" x14ac:dyDescent="0.35">
      <c r="A17" s="32" t="s">
        <v>875</v>
      </c>
      <c r="B17" s="380">
        <f>+B20+B23</f>
        <v>234.56470000000002</v>
      </c>
      <c r="C17" s="127"/>
      <c r="D17" s="536" t="s">
        <v>574</v>
      </c>
      <c r="E17" s="307">
        <v>15.408799999999999</v>
      </c>
      <c r="F17" s="30"/>
      <c r="G17" s="57"/>
      <c r="H17" s="57"/>
      <c r="I17" s="41"/>
      <c r="J17" s="41"/>
    </row>
    <row r="18" spans="1:11" ht="28.15" customHeight="1" x14ac:dyDescent="0.35">
      <c r="A18" s="30" t="s">
        <v>876</v>
      </c>
      <c r="B18" s="164"/>
      <c r="C18" s="127"/>
      <c r="D18" s="535" t="s">
        <v>23</v>
      </c>
      <c r="E18" s="308">
        <v>15</v>
      </c>
      <c r="F18" s="30"/>
      <c r="G18" s="57"/>
      <c r="H18" s="57"/>
      <c r="I18" s="41"/>
      <c r="J18" s="41"/>
    </row>
    <row r="19" spans="1:11" ht="28.15" customHeight="1" x14ac:dyDescent="0.35">
      <c r="A19" s="30" t="s">
        <v>877</v>
      </c>
      <c r="B19" s="162"/>
      <c r="C19" s="127"/>
      <c r="D19" s="536" t="s">
        <v>202</v>
      </c>
      <c r="E19" s="307">
        <v>15</v>
      </c>
      <c r="F19" s="30"/>
      <c r="G19" s="57"/>
      <c r="H19" s="57"/>
      <c r="I19" s="41"/>
      <c r="J19" s="41"/>
    </row>
    <row r="20" spans="1:11" ht="28.15" customHeight="1" x14ac:dyDescent="0.35">
      <c r="A20" s="30" t="s">
        <v>575</v>
      </c>
      <c r="B20" s="169">
        <f>+B21</f>
        <v>47.196300000000001</v>
      </c>
      <c r="C20" s="127"/>
      <c r="D20" s="672"/>
      <c r="E20" s="163"/>
      <c r="F20" s="30"/>
      <c r="G20" s="57"/>
      <c r="H20" s="57"/>
      <c r="I20" s="41"/>
      <c r="J20" s="41"/>
    </row>
    <row r="21" spans="1:11" ht="28.15" customHeight="1" x14ac:dyDescent="0.35">
      <c r="A21" s="30" t="s">
        <v>878</v>
      </c>
      <c r="B21" s="164">
        <v>47.196300000000001</v>
      </c>
      <c r="C21" s="127"/>
      <c r="D21" s="682"/>
      <c r="E21" s="165"/>
      <c r="F21" s="30"/>
      <c r="G21" s="57"/>
      <c r="H21" s="57"/>
      <c r="I21" s="41"/>
      <c r="J21" s="41"/>
    </row>
    <row r="22" spans="1:11" ht="28.15" customHeight="1" x14ac:dyDescent="0.35">
      <c r="A22" s="30" t="s">
        <v>879</v>
      </c>
      <c r="B22" s="164"/>
      <c r="C22" s="127"/>
      <c r="D22" s="672"/>
      <c r="E22" s="163"/>
      <c r="F22" s="30"/>
      <c r="G22" s="57"/>
      <c r="H22" s="57"/>
      <c r="I22" s="41"/>
      <c r="J22" s="41"/>
    </row>
    <row r="23" spans="1:11" ht="27.6" customHeight="1" x14ac:dyDescent="0.35">
      <c r="A23" s="32" t="s">
        <v>880</v>
      </c>
      <c r="B23" s="169">
        <f>+B24</f>
        <v>187.36840000000001</v>
      </c>
      <c r="C23" s="127"/>
      <c r="D23" s="672"/>
      <c r="E23" s="163"/>
      <c r="F23" s="30"/>
      <c r="G23" s="57"/>
      <c r="H23" s="57"/>
      <c r="I23" s="41"/>
      <c r="J23" s="41"/>
    </row>
    <row r="24" spans="1:11" ht="28.15" customHeight="1" x14ac:dyDescent="0.35">
      <c r="A24" s="32" t="s">
        <v>881</v>
      </c>
      <c r="B24" s="164">
        <v>187.36840000000001</v>
      </c>
      <c r="C24" s="127"/>
      <c r="D24" s="672"/>
      <c r="E24" s="163"/>
      <c r="F24" s="30"/>
      <c r="G24" s="57"/>
      <c r="H24" s="57"/>
      <c r="I24" s="41"/>
      <c r="J24" s="41"/>
    </row>
    <row r="25" spans="1:11" s="15" customFormat="1" ht="28.15" customHeight="1" x14ac:dyDescent="0.35">
      <c r="A25" s="30" t="s">
        <v>882</v>
      </c>
      <c r="B25" s="164"/>
      <c r="C25" s="123" t="s">
        <v>0</v>
      </c>
      <c r="D25" s="672"/>
      <c r="E25" s="163"/>
      <c r="F25" s="30"/>
      <c r="G25" s="57"/>
      <c r="H25" s="57"/>
      <c r="I25" s="41"/>
      <c r="J25" s="41"/>
    </row>
    <row r="26" spans="1:11" ht="30.6" customHeight="1" x14ac:dyDescent="0.35">
      <c r="A26" s="30" t="s">
        <v>883</v>
      </c>
      <c r="B26" s="164"/>
      <c r="C26" s="116" t="s">
        <v>0</v>
      </c>
      <c r="D26" s="106"/>
      <c r="E26" s="163"/>
      <c r="F26" s="30"/>
      <c r="G26" s="57"/>
      <c r="H26" s="57"/>
      <c r="I26" s="41"/>
      <c r="J26" s="41"/>
    </row>
    <row r="27" spans="1:11" ht="24" customHeight="1" x14ac:dyDescent="0.35">
      <c r="A27" s="172"/>
      <c r="B27" s="173"/>
      <c r="C27" s="4"/>
      <c r="D27" s="174"/>
      <c r="E27" s="175"/>
      <c r="F27" s="172"/>
      <c r="G27" s="463"/>
      <c r="H27" s="463"/>
      <c r="I27" s="464"/>
      <c r="J27" s="464"/>
    </row>
    <row r="28" spans="1:11" s="3" customFormat="1" ht="23.25" x14ac:dyDescent="0.35">
      <c r="A28" s="109"/>
      <c r="B28" s="108"/>
      <c r="C28" s="154"/>
      <c r="D28"/>
      <c r="E28" s="207"/>
      <c r="F28" s="192"/>
      <c r="G28" s="450"/>
      <c r="H28" s="450"/>
      <c r="I28" s="451"/>
      <c r="J28" s="451"/>
      <c r="K28" s="26"/>
    </row>
    <row r="29" spans="1:11" ht="31.15" customHeight="1" x14ac:dyDescent="0.35">
      <c r="C29" s="4"/>
      <c r="E29" s="207"/>
      <c r="F29" s="192"/>
      <c r="G29" s="450"/>
      <c r="H29" s="450"/>
      <c r="I29" s="451"/>
      <c r="J29" s="451"/>
      <c r="K29" s="16"/>
    </row>
    <row r="30" spans="1:11" ht="23.25" x14ac:dyDescent="0.35">
      <c r="C30" s="22"/>
      <c r="E30" s="207"/>
      <c r="F30" s="192"/>
      <c r="G30" s="450"/>
      <c r="H30" s="450"/>
      <c r="I30" s="451"/>
      <c r="J30" s="451"/>
      <c r="K30" s="16"/>
    </row>
    <row r="31" spans="1:11" ht="23.25" x14ac:dyDescent="0.35">
      <c r="E31" s="207"/>
      <c r="F31" s="192"/>
      <c r="G31" s="450"/>
      <c r="H31" s="450"/>
      <c r="I31" s="451"/>
      <c r="J31" s="451"/>
      <c r="K31" s="16"/>
    </row>
    <row r="32" spans="1:11" ht="23.25" x14ac:dyDescent="0.35">
      <c r="E32" s="207"/>
      <c r="F32" s="192"/>
      <c r="G32" s="450"/>
      <c r="H32" s="450"/>
      <c r="I32" s="451"/>
      <c r="J32" s="451"/>
      <c r="K32" s="16"/>
    </row>
    <row r="33" spans="5:11" ht="23.25" x14ac:dyDescent="0.35">
      <c r="E33" s="207"/>
      <c r="F33" s="452"/>
      <c r="G33" s="450"/>
      <c r="H33" s="450"/>
      <c r="I33" s="453"/>
      <c r="J33" s="453"/>
      <c r="K33" s="16"/>
    </row>
    <row r="34" spans="5:11" ht="23.25" x14ac:dyDescent="0.35">
      <c r="E34" s="207"/>
      <c r="F34" s="452"/>
      <c r="G34" s="450"/>
      <c r="H34" s="450"/>
      <c r="I34" s="451"/>
      <c r="J34" s="451"/>
      <c r="K34" s="16"/>
    </row>
    <row r="35" spans="5:11" ht="23.25" x14ac:dyDescent="0.35">
      <c r="E35" s="207"/>
      <c r="F35" s="454"/>
      <c r="G35" s="455"/>
      <c r="H35" s="456"/>
      <c r="I35" s="453"/>
      <c r="J35" s="453"/>
      <c r="K35" s="16"/>
    </row>
    <row r="36" spans="5:11" ht="23.25" x14ac:dyDescent="0.35">
      <c r="E36" s="207"/>
      <c r="F36" s="192"/>
      <c r="G36" s="457"/>
      <c r="H36" s="458"/>
      <c r="I36" s="453"/>
      <c r="J36" s="453"/>
      <c r="K36" s="16"/>
    </row>
    <row r="37" spans="5:11" ht="23.25" x14ac:dyDescent="0.35">
      <c r="E37" s="207"/>
      <c r="F37" s="459"/>
      <c r="G37" s="457"/>
      <c r="H37" s="458"/>
      <c r="I37" s="453"/>
      <c r="J37" s="453"/>
      <c r="K37" s="16"/>
    </row>
    <row r="38" spans="5:11" ht="23.25" x14ac:dyDescent="0.35">
      <c r="E38" s="207"/>
      <c r="F38" s="192"/>
      <c r="G38" s="457"/>
      <c r="H38" s="458"/>
      <c r="I38" s="453"/>
      <c r="J38" s="453"/>
      <c r="K38" s="16"/>
    </row>
    <row r="39" spans="5:11" ht="23.25" x14ac:dyDescent="0.35">
      <c r="E39" s="207"/>
      <c r="F39" s="459"/>
      <c r="G39" s="457"/>
      <c r="H39" s="458"/>
      <c r="I39" s="453"/>
      <c r="J39" s="453"/>
      <c r="K39" s="16"/>
    </row>
    <row r="40" spans="5:11" ht="23.25" x14ac:dyDescent="0.35">
      <c r="E40" s="207"/>
      <c r="F40" s="192"/>
      <c r="G40" s="457"/>
      <c r="H40" s="458"/>
      <c r="I40" s="451"/>
      <c r="J40" s="451"/>
      <c r="K40" s="16"/>
    </row>
    <row r="41" spans="5:11" ht="23.25" x14ac:dyDescent="0.35">
      <c r="E41" s="207"/>
      <c r="F41" s="459"/>
      <c r="G41" s="455"/>
      <c r="H41" s="456"/>
      <c r="I41" s="453"/>
      <c r="J41" s="453"/>
      <c r="K41" s="16"/>
    </row>
    <row r="42" spans="5:11" ht="23.25" x14ac:dyDescent="0.35">
      <c r="E42" s="207"/>
      <c r="F42" s="192"/>
      <c r="G42" s="457"/>
      <c r="H42" s="458"/>
      <c r="I42" s="451"/>
      <c r="J42" s="451"/>
      <c r="K42" s="16"/>
    </row>
    <row r="43" spans="5:11" ht="23.25" x14ac:dyDescent="0.35">
      <c r="E43" s="207"/>
      <c r="F43" s="192"/>
      <c r="G43" s="457"/>
      <c r="H43" s="458"/>
      <c r="I43" s="453"/>
      <c r="J43" s="453"/>
      <c r="K43" s="16"/>
    </row>
    <row r="44" spans="5:11" ht="23.25" x14ac:dyDescent="0.35">
      <c r="E44" s="207"/>
      <c r="F44" s="192"/>
      <c r="G44" s="457"/>
      <c r="H44" s="458"/>
      <c r="I44" s="453"/>
      <c r="J44" s="453"/>
      <c r="K44" s="16"/>
    </row>
    <row r="45" spans="5:11" ht="23.25" x14ac:dyDescent="0.35">
      <c r="E45" s="207"/>
      <c r="F45" s="192"/>
      <c r="G45" s="457"/>
      <c r="H45" s="458"/>
      <c r="I45" s="451"/>
      <c r="J45" s="451"/>
      <c r="K45" s="16"/>
    </row>
    <row r="46" spans="5:11" ht="23.25" x14ac:dyDescent="0.35">
      <c r="E46" s="207"/>
      <c r="F46" s="192"/>
      <c r="G46" s="457"/>
      <c r="H46" s="458"/>
      <c r="I46" s="453"/>
      <c r="J46" s="453"/>
      <c r="K46" s="16"/>
    </row>
    <row r="47" spans="5:11" ht="23.25" x14ac:dyDescent="0.35">
      <c r="E47" s="207"/>
      <c r="F47" s="459"/>
      <c r="G47" s="455"/>
      <c r="H47" s="456"/>
      <c r="I47" s="453"/>
      <c r="J47" s="453"/>
      <c r="K47" s="16"/>
    </row>
    <row r="48" spans="5:11" ht="23.25" x14ac:dyDescent="0.35">
      <c r="E48" s="207"/>
      <c r="F48" s="192"/>
      <c r="G48" s="457"/>
      <c r="H48" s="458"/>
      <c r="I48" s="453"/>
      <c r="J48" s="453"/>
      <c r="K48" s="16"/>
    </row>
    <row r="49" spans="5:11" ht="23.25" x14ac:dyDescent="0.35">
      <c r="E49" s="207"/>
      <c r="F49" s="192"/>
      <c r="G49" s="457"/>
      <c r="H49" s="458"/>
      <c r="I49" s="453"/>
      <c r="J49" s="453"/>
      <c r="K49" s="16"/>
    </row>
    <row r="50" spans="5:11" ht="23.25" x14ac:dyDescent="0.35">
      <c r="E50" s="207"/>
      <c r="F50" s="192"/>
      <c r="G50" s="457"/>
      <c r="H50" s="458"/>
      <c r="I50" s="451"/>
      <c r="J50" s="451"/>
      <c r="K50" s="16"/>
    </row>
    <row r="51" spans="5:11" ht="23.25" x14ac:dyDescent="0.35">
      <c r="E51" s="207"/>
      <c r="F51" s="192"/>
      <c r="G51" s="457"/>
      <c r="H51" s="458"/>
      <c r="I51" s="453"/>
      <c r="J51" s="453"/>
      <c r="K51" s="16"/>
    </row>
    <row r="52" spans="5:11" ht="23.25" x14ac:dyDescent="0.35">
      <c r="E52" s="207"/>
      <c r="F52" s="192"/>
      <c r="G52" s="457"/>
      <c r="H52" s="458"/>
      <c r="I52" s="453"/>
      <c r="J52" s="453"/>
      <c r="K52" s="16"/>
    </row>
    <row r="53" spans="5:11" ht="23.25" x14ac:dyDescent="0.35">
      <c r="E53" s="207"/>
      <c r="F53" s="460"/>
      <c r="G53" s="460"/>
      <c r="H53" s="460"/>
      <c r="I53" s="451"/>
      <c r="J53" s="451"/>
      <c r="K53" s="16"/>
    </row>
    <row r="54" spans="5:11" ht="23.25" x14ac:dyDescent="0.35">
      <c r="E54" s="207"/>
      <c r="F54" s="460"/>
      <c r="G54" s="460"/>
      <c r="H54" s="460"/>
      <c r="I54" s="453"/>
      <c r="J54" s="453"/>
      <c r="K54" s="16"/>
    </row>
    <row r="55" spans="5:11" ht="23.25" x14ac:dyDescent="0.35">
      <c r="E55" s="207"/>
      <c r="F55" s="460"/>
      <c r="G55" s="460"/>
      <c r="H55" s="460"/>
      <c r="I55" s="453"/>
      <c r="J55" s="453"/>
      <c r="K55" s="16"/>
    </row>
    <row r="56" spans="5:11" ht="23.25" x14ac:dyDescent="0.35">
      <c r="E56" s="207"/>
      <c r="F56" s="460"/>
      <c r="G56" s="460"/>
      <c r="H56" s="460"/>
      <c r="I56" s="453"/>
      <c r="J56" s="453"/>
      <c r="K56" s="16"/>
    </row>
    <row r="57" spans="5:11" ht="23.25" x14ac:dyDescent="0.35">
      <c r="E57" s="207"/>
      <c r="F57" s="460"/>
      <c r="G57" s="460"/>
      <c r="H57" s="460"/>
      <c r="I57" s="453"/>
      <c r="J57" s="453"/>
      <c r="K57" s="16"/>
    </row>
    <row r="58" spans="5:11" ht="23.25" x14ac:dyDescent="0.35">
      <c r="E58" s="207"/>
      <c r="F58" s="461"/>
      <c r="G58" s="460"/>
      <c r="H58" s="461"/>
      <c r="I58" s="453"/>
      <c r="J58" s="453"/>
      <c r="K58" s="16"/>
    </row>
    <row r="59" spans="5:11" ht="23.25" x14ac:dyDescent="0.35">
      <c r="E59" s="207"/>
      <c r="F59" s="460"/>
      <c r="G59" s="460"/>
      <c r="H59" s="460"/>
      <c r="I59" s="453"/>
      <c r="J59" s="453"/>
      <c r="K59" s="16"/>
    </row>
    <row r="60" spans="5:11" ht="23.25" x14ac:dyDescent="0.35">
      <c r="E60" s="207"/>
      <c r="F60" s="460"/>
      <c r="G60" s="460"/>
      <c r="H60" s="460"/>
      <c r="I60" s="453"/>
      <c r="J60" s="453"/>
      <c r="K60" s="16"/>
    </row>
    <row r="61" spans="5:11" x14ac:dyDescent="0.35">
      <c r="E61" s="207"/>
      <c r="F61" s="460"/>
      <c r="G61" s="460"/>
      <c r="H61" s="460"/>
      <c r="I61" s="462"/>
      <c r="J61" s="462"/>
      <c r="K61" s="16"/>
    </row>
    <row r="62" spans="5:11" x14ac:dyDescent="0.35">
      <c r="E62" s="207"/>
      <c r="F62" s="460"/>
      <c r="G62" s="460"/>
      <c r="H62" s="460"/>
      <c r="I62" s="462"/>
      <c r="J62" s="462"/>
      <c r="K62" s="16"/>
    </row>
    <row r="63" spans="5:11" x14ac:dyDescent="0.35">
      <c r="E63" s="207"/>
      <c r="F63" s="460"/>
      <c r="G63" s="460"/>
      <c r="H63" s="460"/>
      <c r="I63" s="462"/>
      <c r="J63" s="462"/>
      <c r="K63" s="16"/>
    </row>
    <row r="64" spans="5:11" x14ac:dyDescent="0.35">
      <c r="E64" s="207"/>
      <c r="F64" s="460"/>
      <c r="G64" s="460"/>
      <c r="H64" s="460"/>
      <c r="I64" s="462"/>
      <c r="J64" s="462"/>
      <c r="K64" s="16"/>
    </row>
    <row r="65" spans="5:11" x14ac:dyDescent="0.35">
      <c r="E65" s="207"/>
      <c r="F65" s="460"/>
      <c r="G65" s="460"/>
      <c r="H65" s="460"/>
      <c r="I65" s="462"/>
      <c r="J65" s="462"/>
      <c r="K65" s="16"/>
    </row>
    <row r="66" spans="5:11" x14ac:dyDescent="0.35">
      <c r="E66" s="207"/>
      <c r="F66" s="460"/>
      <c r="G66" s="460"/>
      <c r="H66" s="460"/>
      <c r="I66" s="462"/>
      <c r="J66" s="462"/>
      <c r="K66" s="16"/>
    </row>
    <row r="67" spans="5:11" x14ac:dyDescent="0.35">
      <c r="E67" s="207"/>
      <c r="F67" s="460"/>
      <c r="G67" s="460"/>
      <c r="H67" s="460"/>
      <c r="I67" s="462"/>
      <c r="J67" s="462"/>
      <c r="K67" s="16"/>
    </row>
    <row r="68" spans="5:11" x14ac:dyDescent="0.35">
      <c r="E68" s="207"/>
      <c r="F68" s="460"/>
      <c r="G68" s="460"/>
      <c r="H68" s="460"/>
      <c r="I68" s="462"/>
      <c r="J68" s="462"/>
      <c r="K68" s="16"/>
    </row>
    <row r="69" spans="5:11" x14ac:dyDescent="0.35">
      <c r="E69" s="207"/>
      <c r="F69" s="460"/>
      <c r="G69" s="460"/>
      <c r="H69" s="460"/>
      <c r="I69" s="462"/>
      <c r="J69" s="462"/>
      <c r="K69" s="16"/>
    </row>
    <row r="70" spans="5:11" x14ac:dyDescent="0.35">
      <c r="E70" s="207"/>
      <c r="F70" s="460"/>
      <c r="G70" s="460"/>
      <c r="H70" s="460"/>
      <c r="I70" s="462"/>
      <c r="J70" s="462"/>
      <c r="K70" s="16"/>
    </row>
    <row r="71" spans="5:11" x14ac:dyDescent="0.35">
      <c r="E71" s="207"/>
      <c r="F71" s="460"/>
      <c r="G71" s="460"/>
      <c r="H71" s="460"/>
      <c r="I71" s="462"/>
      <c r="J71" s="462"/>
      <c r="K71" s="16"/>
    </row>
    <row r="72" spans="5:11" x14ac:dyDescent="0.35">
      <c r="E72" s="207"/>
      <c r="F72" s="460"/>
      <c r="G72" s="460"/>
      <c r="H72" s="460"/>
      <c r="I72" s="462"/>
      <c r="J72" s="462"/>
      <c r="K72" s="16"/>
    </row>
    <row r="73" spans="5:11" x14ac:dyDescent="0.35">
      <c r="E73" s="207"/>
      <c r="F73" s="460"/>
      <c r="G73" s="460"/>
      <c r="H73" s="460"/>
      <c r="I73" s="462"/>
      <c r="J73" s="462"/>
      <c r="K73" s="16"/>
    </row>
    <row r="74" spans="5:11" x14ac:dyDescent="0.35">
      <c r="E74" s="207"/>
      <c r="F74" s="460"/>
      <c r="G74" s="460"/>
      <c r="H74" s="460"/>
      <c r="I74" s="462"/>
      <c r="J74" s="462"/>
      <c r="K74" s="16"/>
    </row>
    <row r="75" spans="5:11" x14ac:dyDescent="0.35">
      <c r="E75" s="207"/>
      <c r="F75" s="460"/>
      <c r="G75" s="460"/>
      <c r="H75" s="460"/>
      <c r="I75" s="462"/>
      <c r="J75" s="462"/>
      <c r="K75" s="16"/>
    </row>
    <row r="76" spans="5:11" x14ac:dyDescent="0.35">
      <c r="E76" s="207"/>
      <c r="F76" s="460"/>
      <c r="G76" s="460"/>
      <c r="H76" s="460"/>
      <c r="I76" s="462"/>
      <c r="J76" s="462"/>
      <c r="K76" s="16"/>
    </row>
    <row r="77" spans="5:11" x14ac:dyDescent="0.35">
      <c r="E77" s="207"/>
      <c r="F77" s="460"/>
      <c r="G77" s="460"/>
      <c r="H77" s="460"/>
      <c r="I77" s="462"/>
      <c r="J77" s="462"/>
      <c r="K77" s="16"/>
    </row>
    <row r="78" spans="5:11" x14ac:dyDescent="0.35">
      <c r="E78" s="207"/>
      <c r="F78" s="460"/>
      <c r="G78" s="460"/>
      <c r="H78" s="460"/>
      <c r="I78" s="462"/>
      <c r="J78" s="462"/>
      <c r="K78" s="16"/>
    </row>
    <row r="79" spans="5:11" x14ac:dyDescent="0.35">
      <c r="E79" s="207"/>
      <c r="F79" s="460"/>
      <c r="G79" s="460"/>
      <c r="H79" s="460"/>
      <c r="I79" s="462"/>
      <c r="J79" s="462"/>
      <c r="K79" s="16"/>
    </row>
    <row r="80" spans="5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460"/>
      <c r="G138" s="460"/>
      <c r="H138" s="460"/>
      <c r="I138" s="462"/>
      <c r="J138" s="462"/>
      <c r="K138" s="16"/>
    </row>
    <row r="139" spans="5:11" x14ac:dyDescent="0.35">
      <c r="E139" s="207"/>
      <c r="F139" s="16"/>
      <c r="G139" s="16"/>
      <c r="H139" s="16"/>
      <c r="I139" s="206"/>
      <c r="J139" s="206"/>
      <c r="K139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6" fitToHeight="0" orientation="portrait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view="pageBreakPreview" zoomScale="60" zoomScaleNormal="70" workbookViewId="0">
      <selection activeCell="A3" activeCellId="1" sqref="A2:J2 A3:J3"/>
    </sheetView>
  </sheetViews>
  <sheetFormatPr defaultRowHeight="21" x14ac:dyDescent="0.35"/>
  <cols>
    <col min="1" max="1" width="54" style="109" customWidth="1"/>
    <col min="2" max="2" width="16.875" style="108" customWidth="1"/>
    <col min="3" max="3" width="5.375" style="1" hidden="1" customWidth="1"/>
    <col min="4" max="4" width="51.625" style="261" customWidth="1"/>
    <col min="5" max="5" width="17.75" style="262" customWidth="1"/>
    <col min="6" max="6" width="46.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D1"/>
      <c r="E1" s="107"/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5" t="s">
        <v>486</v>
      </c>
      <c r="B3" s="775"/>
      <c r="C3" s="775"/>
      <c r="D3" s="775"/>
      <c r="E3" s="775"/>
      <c r="F3" s="775"/>
      <c r="G3" s="775"/>
      <c r="H3" s="775"/>
      <c r="I3" s="775"/>
      <c r="J3" s="775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1803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4" t="s">
        <v>41</v>
      </c>
      <c r="B6" s="35">
        <v>246091.61749999999</v>
      </c>
      <c r="C6" s="136"/>
      <c r="D6" s="33" t="s">
        <v>41</v>
      </c>
      <c r="E6" s="35">
        <v>246091.61749999999</v>
      </c>
      <c r="F6" s="33" t="s">
        <v>41</v>
      </c>
      <c r="G6" s="34"/>
      <c r="H6" s="46"/>
      <c r="I6" s="33" t="s">
        <v>41</v>
      </c>
      <c r="J6" s="33"/>
    </row>
    <row r="7" spans="1:10" ht="30" customHeight="1" x14ac:dyDescent="0.35">
      <c r="A7" s="653" t="s">
        <v>1797</v>
      </c>
      <c r="B7" s="234"/>
      <c r="C7" s="132"/>
      <c r="D7" s="532" t="s">
        <v>6</v>
      </c>
      <c r="E7" s="235">
        <v>200</v>
      </c>
      <c r="F7" s="29"/>
      <c r="G7" s="49"/>
      <c r="H7" s="49"/>
      <c r="I7" s="50"/>
      <c r="J7" s="50"/>
    </row>
    <row r="8" spans="1:10" ht="30" customHeight="1" x14ac:dyDescent="0.35">
      <c r="A8" s="218" t="s">
        <v>487</v>
      </c>
      <c r="B8" s="236"/>
      <c r="C8" s="237"/>
      <c r="D8" s="533" t="s">
        <v>488</v>
      </c>
      <c r="E8" s="238">
        <v>200</v>
      </c>
      <c r="F8" s="38"/>
      <c r="G8" s="53"/>
      <c r="H8" s="53"/>
      <c r="I8" s="55"/>
      <c r="J8" s="55"/>
    </row>
    <row r="9" spans="1:10" ht="30" customHeight="1" x14ac:dyDescent="0.35">
      <c r="A9" s="30" t="s">
        <v>489</v>
      </c>
      <c r="B9" s="239"/>
      <c r="C9" s="127"/>
      <c r="D9" s="489" t="s">
        <v>50</v>
      </c>
      <c r="E9" s="240">
        <v>1740.9385</v>
      </c>
      <c r="F9" s="30"/>
      <c r="G9" s="57"/>
      <c r="H9" s="57"/>
      <c r="I9" s="41"/>
      <c r="J9" s="41"/>
    </row>
    <row r="10" spans="1:10" ht="30" customHeight="1" x14ac:dyDescent="0.35">
      <c r="A10" s="30" t="s">
        <v>490</v>
      </c>
      <c r="B10" s="241"/>
      <c r="C10" s="127"/>
      <c r="D10" s="490" t="s">
        <v>491</v>
      </c>
      <c r="E10" s="242">
        <v>1740.9385</v>
      </c>
      <c r="F10" s="30"/>
      <c r="G10" s="57"/>
      <c r="H10" s="57"/>
      <c r="I10" s="41"/>
      <c r="J10" s="41"/>
    </row>
    <row r="11" spans="1:10" s="246" customFormat="1" ht="30" customHeight="1" x14ac:dyDescent="0.35">
      <c r="A11" s="243" t="s">
        <v>492</v>
      </c>
      <c r="B11" s="244"/>
      <c r="C11" s="245"/>
      <c r="D11" s="489" t="s">
        <v>16</v>
      </c>
      <c r="E11" s="240">
        <v>244150.67899999997</v>
      </c>
      <c r="F11" s="30"/>
      <c r="G11" s="57"/>
      <c r="H11" s="57"/>
      <c r="I11" s="41"/>
      <c r="J11" s="41"/>
    </row>
    <row r="12" spans="1:10" s="246" customFormat="1" ht="30" customHeight="1" x14ac:dyDescent="0.35">
      <c r="A12" s="243" t="s">
        <v>493</v>
      </c>
      <c r="B12" s="244"/>
      <c r="C12" s="245"/>
      <c r="D12" s="490" t="s">
        <v>387</v>
      </c>
      <c r="E12" s="242">
        <v>222586.68719999999</v>
      </c>
      <c r="F12" s="30"/>
      <c r="G12" s="57"/>
      <c r="H12" s="57"/>
      <c r="I12" s="41"/>
      <c r="J12" s="41"/>
    </row>
    <row r="13" spans="1:10" s="246" customFormat="1" ht="30" customHeight="1" x14ac:dyDescent="0.35">
      <c r="A13" s="243" t="s">
        <v>494</v>
      </c>
      <c r="B13" s="244"/>
      <c r="C13" s="245"/>
      <c r="D13" s="490" t="s">
        <v>495</v>
      </c>
      <c r="E13" s="242">
        <v>19974.9918</v>
      </c>
      <c r="F13" s="30"/>
      <c r="G13" s="57"/>
      <c r="H13" s="57"/>
      <c r="I13" s="41"/>
      <c r="J13" s="41"/>
    </row>
    <row r="14" spans="1:10" s="249" customFormat="1" ht="30" customHeight="1" x14ac:dyDescent="0.35">
      <c r="A14" s="737" t="s">
        <v>1796</v>
      </c>
      <c r="B14" s="247">
        <v>246091.61749999999</v>
      </c>
      <c r="C14" s="248"/>
      <c r="D14" s="490" t="s">
        <v>496</v>
      </c>
      <c r="E14" s="242">
        <v>1589</v>
      </c>
      <c r="F14" s="30"/>
      <c r="G14" s="57"/>
      <c r="H14" s="57"/>
      <c r="I14" s="41"/>
      <c r="J14" s="41"/>
    </row>
    <row r="15" spans="1:10" s="249" customFormat="1" ht="30" customHeight="1" x14ac:dyDescent="0.35">
      <c r="A15" s="243" t="s">
        <v>497</v>
      </c>
      <c r="B15" s="250"/>
      <c r="C15" s="248"/>
      <c r="D15" s="32"/>
      <c r="E15" s="240"/>
      <c r="F15" s="30"/>
      <c r="G15" s="57"/>
      <c r="H15" s="57"/>
      <c r="I15" s="41"/>
      <c r="J15" s="41"/>
    </row>
    <row r="16" spans="1:10" s="249" customFormat="1" ht="30" customHeight="1" x14ac:dyDescent="0.35">
      <c r="A16" s="243" t="s">
        <v>498</v>
      </c>
      <c r="B16" s="251">
        <v>246091.61749999999</v>
      </c>
      <c r="C16" s="248"/>
      <c r="D16" s="30"/>
      <c r="E16" s="242"/>
      <c r="F16" s="30"/>
      <c r="G16" s="57"/>
      <c r="H16" s="57"/>
      <c r="I16" s="41"/>
      <c r="J16" s="41"/>
    </row>
    <row r="17" spans="1:10" s="249" customFormat="1" ht="30" customHeight="1" x14ac:dyDescent="0.35">
      <c r="A17" s="243" t="s">
        <v>499</v>
      </c>
      <c r="B17" s="251"/>
      <c r="C17" s="248"/>
      <c r="D17" s="30"/>
      <c r="E17" s="242"/>
      <c r="F17" s="30"/>
      <c r="G17" s="57"/>
      <c r="H17" s="57"/>
      <c r="I17" s="41"/>
      <c r="J17" s="41"/>
    </row>
    <row r="18" spans="1:10" s="249" customFormat="1" ht="30" customHeight="1" x14ac:dyDescent="0.35">
      <c r="A18" s="243" t="s">
        <v>500</v>
      </c>
      <c r="B18" s="250"/>
      <c r="C18" s="248"/>
      <c r="D18" s="30"/>
      <c r="E18" s="242"/>
      <c r="F18" s="30"/>
      <c r="G18" s="57"/>
      <c r="H18" s="57"/>
      <c r="I18" s="41"/>
      <c r="J18" s="41"/>
    </row>
    <row r="19" spans="1:10" s="249" customFormat="1" ht="30" customHeight="1" x14ac:dyDescent="0.35">
      <c r="A19" s="243" t="s">
        <v>501</v>
      </c>
      <c r="B19" s="250">
        <v>79842.1731</v>
      </c>
      <c r="C19" s="248"/>
      <c r="D19" s="30"/>
      <c r="E19" s="242"/>
      <c r="F19" s="30"/>
      <c r="G19" s="57"/>
      <c r="H19" s="57"/>
      <c r="I19" s="41"/>
      <c r="J19" s="41"/>
    </row>
    <row r="20" spans="1:10" s="249" customFormat="1" ht="30" customHeight="1" x14ac:dyDescent="0.35">
      <c r="A20" s="243" t="s">
        <v>502</v>
      </c>
      <c r="B20" s="251"/>
      <c r="C20" s="248"/>
      <c r="D20" s="32"/>
      <c r="E20" s="240"/>
      <c r="F20" s="30"/>
      <c r="G20" s="57"/>
      <c r="H20" s="57"/>
      <c r="I20" s="41"/>
      <c r="J20" s="41"/>
    </row>
    <row r="21" spans="1:10" s="249" customFormat="1" ht="30" customHeight="1" x14ac:dyDescent="0.35">
      <c r="A21" s="243" t="s">
        <v>503</v>
      </c>
      <c r="B21" s="251">
        <v>79842.1731</v>
      </c>
      <c r="C21" s="248"/>
      <c r="D21" s="30"/>
      <c r="E21" s="242"/>
      <c r="F21" s="30"/>
      <c r="G21" s="57"/>
      <c r="H21" s="57"/>
      <c r="I21" s="41"/>
      <c r="J21" s="41"/>
    </row>
    <row r="22" spans="1:10" s="249" customFormat="1" ht="30" customHeight="1" x14ac:dyDescent="0.35">
      <c r="A22" s="243" t="s">
        <v>504</v>
      </c>
      <c r="B22" s="251"/>
      <c r="C22" s="248"/>
      <c r="D22" s="30"/>
      <c r="E22" s="242"/>
      <c r="F22" s="30"/>
      <c r="G22" s="57"/>
      <c r="H22" s="57"/>
      <c r="I22" s="41"/>
      <c r="J22" s="41"/>
    </row>
    <row r="23" spans="1:10" s="249" customFormat="1" ht="30" customHeight="1" x14ac:dyDescent="0.35">
      <c r="A23" s="252" t="s">
        <v>505</v>
      </c>
      <c r="B23" s="250">
        <v>17959.1116</v>
      </c>
      <c r="C23" s="248"/>
      <c r="D23" s="30"/>
      <c r="E23" s="242"/>
      <c r="F23" s="30"/>
      <c r="G23" s="57"/>
      <c r="H23" s="57"/>
      <c r="I23" s="41"/>
      <c r="J23" s="41"/>
    </row>
    <row r="24" spans="1:10" s="254" customFormat="1" ht="30" customHeight="1" x14ac:dyDescent="0.35">
      <c r="A24" s="243" t="s">
        <v>506</v>
      </c>
      <c r="B24" s="251"/>
      <c r="C24" s="253" t="s">
        <v>0</v>
      </c>
      <c r="D24" s="30"/>
      <c r="E24" s="242"/>
      <c r="F24" s="30"/>
      <c r="G24" s="57"/>
      <c r="H24" s="57"/>
      <c r="I24" s="41"/>
      <c r="J24" s="41"/>
    </row>
    <row r="25" spans="1:10" s="249" customFormat="1" ht="30" customHeight="1" x14ac:dyDescent="0.35">
      <c r="A25" s="243" t="s">
        <v>507</v>
      </c>
      <c r="B25" s="251">
        <v>17959.1116</v>
      </c>
      <c r="C25" s="255" t="s">
        <v>0</v>
      </c>
      <c r="D25" s="30"/>
      <c r="E25" s="242"/>
      <c r="F25" s="30"/>
      <c r="G25" s="57"/>
      <c r="H25" s="57"/>
      <c r="I25" s="41"/>
      <c r="J25" s="41"/>
    </row>
    <row r="26" spans="1:10" s="256" customFormat="1" ht="30" customHeight="1" x14ac:dyDescent="0.35">
      <c r="A26" s="243" t="s">
        <v>504</v>
      </c>
      <c r="B26" s="251"/>
      <c r="C26" s="255" t="s">
        <v>0</v>
      </c>
      <c r="D26" s="32"/>
      <c r="E26" s="240"/>
      <c r="F26" s="30"/>
      <c r="G26" s="57"/>
      <c r="H26" s="57"/>
      <c r="I26" s="41"/>
      <c r="J26" s="41"/>
    </row>
    <row r="27" spans="1:10" s="249" customFormat="1" ht="30" customHeight="1" x14ac:dyDescent="0.35">
      <c r="A27" s="252" t="s">
        <v>508</v>
      </c>
      <c r="B27" s="250">
        <v>89665.438099999999</v>
      </c>
      <c r="C27" s="248"/>
      <c r="D27" s="30"/>
      <c r="E27" s="242"/>
      <c r="F27" s="30"/>
      <c r="G27" s="57"/>
      <c r="H27" s="57"/>
      <c r="I27" s="41"/>
      <c r="J27" s="41"/>
    </row>
    <row r="28" spans="1:10" s="254" customFormat="1" ht="30" customHeight="1" x14ac:dyDescent="0.35">
      <c r="A28" s="243" t="s">
        <v>509</v>
      </c>
      <c r="B28" s="251"/>
      <c r="C28" s="253" t="s">
        <v>0</v>
      </c>
      <c r="D28" s="30"/>
      <c r="E28" s="242"/>
      <c r="F28" s="30"/>
      <c r="G28" s="57"/>
      <c r="H28" s="57"/>
      <c r="I28" s="41"/>
      <c r="J28" s="41"/>
    </row>
    <row r="29" spans="1:10" s="249" customFormat="1" ht="30" customHeight="1" x14ac:dyDescent="0.35">
      <c r="A29" s="243" t="s">
        <v>510</v>
      </c>
      <c r="B29" s="251">
        <v>89665.438099999999</v>
      </c>
      <c r="C29" s="255" t="s">
        <v>0</v>
      </c>
      <c r="D29" s="30"/>
      <c r="E29" s="242"/>
      <c r="F29" s="30"/>
      <c r="G29" s="57"/>
      <c r="H29" s="57"/>
      <c r="I29" s="41"/>
      <c r="J29" s="41"/>
    </row>
    <row r="30" spans="1:10" s="256" customFormat="1" ht="30" customHeight="1" x14ac:dyDescent="0.35">
      <c r="A30" s="243" t="s">
        <v>504</v>
      </c>
      <c r="B30" s="251"/>
      <c r="C30" s="255" t="s">
        <v>0</v>
      </c>
      <c r="D30" s="32"/>
      <c r="E30" s="240"/>
      <c r="F30" s="30"/>
      <c r="G30" s="57"/>
      <c r="H30" s="57"/>
      <c r="I30" s="41"/>
      <c r="J30" s="41"/>
    </row>
    <row r="31" spans="1:10" s="249" customFormat="1" ht="30" customHeight="1" x14ac:dyDescent="0.35">
      <c r="A31" s="252" t="s">
        <v>511</v>
      </c>
      <c r="B31" s="250">
        <v>2136.5385000000001</v>
      </c>
      <c r="C31" s="248"/>
      <c r="D31" s="30"/>
      <c r="E31" s="242"/>
      <c r="F31" s="30"/>
      <c r="G31" s="57"/>
      <c r="H31" s="57"/>
      <c r="I31" s="41"/>
      <c r="J31" s="41"/>
    </row>
    <row r="32" spans="1:10" s="254" customFormat="1" ht="30" customHeight="1" x14ac:dyDescent="0.35">
      <c r="A32" s="243" t="s">
        <v>512</v>
      </c>
      <c r="B32" s="251"/>
      <c r="C32" s="253" t="s">
        <v>0</v>
      </c>
      <c r="D32" s="30"/>
      <c r="E32" s="242"/>
      <c r="F32" s="30"/>
      <c r="G32" s="57"/>
      <c r="H32" s="57"/>
      <c r="I32" s="41"/>
      <c r="J32" s="41"/>
    </row>
    <row r="33" spans="1:11" s="249" customFormat="1" ht="30" customHeight="1" x14ac:dyDescent="0.35">
      <c r="A33" s="243" t="s">
        <v>513</v>
      </c>
      <c r="B33" s="251">
        <v>2136.5385000000001</v>
      </c>
      <c r="C33" s="255" t="s">
        <v>0</v>
      </c>
      <c r="D33" s="30"/>
      <c r="E33" s="242"/>
      <c r="F33" s="31"/>
      <c r="G33" s="57"/>
      <c r="H33" s="57"/>
      <c r="I33" s="39"/>
      <c r="J33" s="39"/>
    </row>
    <row r="34" spans="1:11" s="256" customFormat="1" ht="30" customHeight="1" x14ac:dyDescent="0.35">
      <c r="A34" s="243" t="s">
        <v>504</v>
      </c>
      <c r="B34" s="251"/>
      <c r="C34" s="255" t="s">
        <v>0</v>
      </c>
      <c r="D34" s="32"/>
      <c r="E34" s="240"/>
      <c r="F34" s="31"/>
      <c r="G34" s="57"/>
      <c r="H34" s="57"/>
      <c r="I34" s="41"/>
      <c r="J34" s="41"/>
    </row>
    <row r="35" spans="1:11" s="249" customFormat="1" ht="30" customHeight="1" x14ac:dyDescent="0.35">
      <c r="A35" s="252" t="s">
        <v>514</v>
      </c>
      <c r="B35" s="250">
        <v>56488.356200000002</v>
      </c>
      <c r="C35" s="248"/>
      <c r="D35" s="30"/>
      <c r="E35" s="242"/>
      <c r="F35" s="63"/>
      <c r="G35" s="64"/>
      <c r="H35" s="62"/>
      <c r="I35" s="39"/>
      <c r="J35" s="39"/>
    </row>
    <row r="36" spans="1:11" s="254" customFormat="1" ht="30" customHeight="1" x14ac:dyDescent="0.2">
      <c r="A36" s="243" t="s">
        <v>515</v>
      </c>
      <c r="B36" s="251"/>
      <c r="C36" s="253" t="s">
        <v>0</v>
      </c>
      <c r="D36" s="30"/>
      <c r="E36" s="242"/>
      <c r="F36" s="30"/>
      <c r="G36" s="68"/>
      <c r="H36" s="66"/>
      <c r="I36" s="39"/>
      <c r="J36" s="39"/>
    </row>
    <row r="37" spans="1:11" s="249" customFormat="1" ht="30" customHeight="1" x14ac:dyDescent="0.35">
      <c r="A37" s="243" t="s">
        <v>516</v>
      </c>
      <c r="B37" s="251">
        <v>56488.356200000002</v>
      </c>
      <c r="C37" s="255" t="s">
        <v>0</v>
      </c>
      <c r="D37" s="30"/>
      <c r="E37" s="242"/>
      <c r="F37" s="32"/>
      <c r="G37" s="68"/>
      <c r="H37" s="66"/>
      <c r="I37" s="39"/>
      <c r="J37" s="39"/>
    </row>
    <row r="38" spans="1:11" s="246" customFormat="1" ht="30" customHeight="1" x14ac:dyDescent="0.35">
      <c r="A38" s="172" t="s">
        <v>504</v>
      </c>
      <c r="B38" s="257"/>
      <c r="C38" s="258"/>
      <c r="D38" s="259"/>
      <c r="E38" s="260"/>
      <c r="F38" s="172"/>
      <c r="G38" s="471"/>
      <c r="H38" s="472"/>
      <c r="I38" s="473"/>
      <c r="J38" s="473"/>
    </row>
    <row r="39" spans="1:11" s="3" customFormat="1" ht="23.25" x14ac:dyDescent="0.35">
      <c r="A39" s="109"/>
      <c r="B39" s="108"/>
      <c r="C39" s="154"/>
      <c r="D39" s="261"/>
      <c r="E39" s="475"/>
      <c r="F39" s="459"/>
      <c r="G39" s="457"/>
      <c r="H39" s="458"/>
      <c r="I39" s="453"/>
      <c r="J39" s="453"/>
      <c r="K39" s="26"/>
    </row>
    <row r="40" spans="1:11" ht="31.15" customHeight="1" x14ac:dyDescent="0.35">
      <c r="C40" s="4"/>
      <c r="E40" s="475"/>
      <c r="F40" s="192"/>
      <c r="G40" s="457"/>
      <c r="H40" s="458"/>
      <c r="I40" s="451"/>
      <c r="J40" s="451"/>
      <c r="K40" s="16"/>
    </row>
    <row r="41" spans="1:11" ht="23.25" x14ac:dyDescent="0.35">
      <c r="C41" s="22"/>
      <c r="E41" s="475"/>
      <c r="F41" s="459"/>
      <c r="G41" s="455"/>
      <c r="H41" s="456"/>
      <c r="I41" s="453"/>
      <c r="J41" s="453"/>
      <c r="K41" s="16"/>
    </row>
    <row r="42" spans="1:11" ht="23.25" x14ac:dyDescent="0.35">
      <c r="E42" s="475"/>
      <c r="F42" s="192"/>
      <c r="G42" s="457"/>
      <c r="H42" s="458"/>
      <c r="I42" s="451"/>
      <c r="J42" s="451"/>
      <c r="K42" s="16"/>
    </row>
    <row r="43" spans="1:11" ht="23.25" x14ac:dyDescent="0.35">
      <c r="E43" s="475"/>
      <c r="F43" s="192"/>
      <c r="G43" s="457"/>
      <c r="H43" s="458"/>
      <c r="I43" s="453"/>
      <c r="J43" s="453"/>
      <c r="K43" s="16"/>
    </row>
    <row r="44" spans="1:11" ht="23.25" x14ac:dyDescent="0.35">
      <c r="E44" s="475"/>
      <c r="F44" s="192"/>
      <c r="G44" s="457"/>
      <c r="H44" s="458"/>
      <c r="I44" s="453"/>
      <c r="J44" s="453"/>
      <c r="K44" s="16"/>
    </row>
    <row r="45" spans="1:11" ht="23.25" x14ac:dyDescent="0.35">
      <c r="E45" s="475"/>
      <c r="F45" s="192"/>
      <c r="G45" s="457"/>
      <c r="H45" s="458"/>
      <c r="I45" s="451"/>
      <c r="J45" s="451"/>
      <c r="K45" s="16"/>
    </row>
    <row r="46" spans="1:11" ht="23.25" x14ac:dyDescent="0.35">
      <c r="E46" s="475"/>
      <c r="F46" s="192"/>
      <c r="G46" s="457"/>
      <c r="H46" s="458"/>
      <c r="I46" s="453"/>
      <c r="J46" s="453"/>
      <c r="K46" s="16"/>
    </row>
    <row r="47" spans="1:11" ht="23.25" x14ac:dyDescent="0.35">
      <c r="E47" s="475"/>
      <c r="F47" s="459"/>
      <c r="G47" s="455"/>
      <c r="H47" s="456"/>
      <c r="I47" s="453"/>
      <c r="J47" s="453"/>
      <c r="K47" s="16"/>
    </row>
    <row r="48" spans="1:11" ht="23.25" x14ac:dyDescent="0.35">
      <c r="E48" s="475"/>
      <c r="F48" s="192"/>
      <c r="G48" s="457"/>
      <c r="H48" s="458"/>
      <c r="I48" s="453"/>
      <c r="J48" s="453"/>
      <c r="K48" s="16"/>
    </row>
    <row r="49" spans="5:11" ht="23.25" x14ac:dyDescent="0.35">
      <c r="E49" s="475"/>
      <c r="F49" s="192"/>
      <c r="G49" s="457"/>
      <c r="H49" s="458"/>
      <c r="I49" s="453"/>
      <c r="J49" s="453"/>
      <c r="K49" s="16"/>
    </row>
    <row r="50" spans="5:11" ht="23.25" x14ac:dyDescent="0.35">
      <c r="E50" s="475"/>
      <c r="F50" s="192"/>
      <c r="G50" s="457"/>
      <c r="H50" s="458"/>
      <c r="I50" s="451"/>
      <c r="J50" s="451"/>
      <c r="K50" s="16"/>
    </row>
    <row r="51" spans="5:11" ht="23.25" x14ac:dyDescent="0.35">
      <c r="E51" s="475"/>
      <c r="F51" s="192"/>
      <c r="G51" s="457"/>
      <c r="H51" s="458"/>
      <c r="I51" s="453"/>
      <c r="J51" s="453"/>
      <c r="K51" s="16"/>
    </row>
    <row r="52" spans="5:11" ht="23.25" x14ac:dyDescent="0.35">
      <c r="E52" s="475"/>
      <c r="F52" s="192"/>
      <c r="G52" s="457"/>
      <c r="H52" s="458"/>
      <c r="I52" s="453"/>
      <c r="J52" s="453"/>
      <c r="K52" s="16"/>
    </row>
    <row r="53" spans="5:11" ht="23.25" x14ac:dyDescent="0.35">
      <c r="E53" s="475"/>
      <c r="F53" s="460"/>
      <c r="G53" s="460"/>
      <c r="H53" s="460"/>
      <c r="I53" s="451"/>
      <c r="J53" s="451"/>
      <c r="K53" s="16"/>
    </row>
    <row r="54" spans="5:11" ht="23.25" x14ac:dyDescent="0.35">
      <c r="E54" s="475"/>
      <c r="F54" s="460"/>
      <c r="G54" s="460"/>
      <c r="H54" s="460"/>
      <c r="I54" s="453"/>
      <c r="J54" s="453"/>
      <c r="K54" s="16"/>
    </row>
    <row r="55" spans="5:11" ht="23.25" x14ac:dyDescent="0.35">
      <c r="E55" s="475"/>
      <c r="F55" s="460"/>
      <c r="G55" s="460"/>
      <c r="H55" s="460"/>
      <c r="I55" s="453"/>
      <c r="J55" s="453"/>
      <c r="K55" s="16"/>
    </row>
    <row r="56" spans="5:11" ht="23.25" x14ac:dyDescent="0.35">
      <c r="E56" s="475"/>
      <c r="F56" s="460"/>
      <c r="G56" s="460"/>
      <c r="H56" s="460"/>
      <c r="I56" s="453"/>
      <c r="J56" s="453"/>
      <c r="K56" s="16"/>
    </row>
    <row r="57" spans="5:11" ht="23.25" x14ac:dyDescent="0.35">
      <c r="E57" s="475"/>
      <c r="F57" s="460"/>
      <c r="G57" s="460"/>
      <c r="H57" s="460"/>
      <c r="I57" s="453"/>
      <c r="J57" s="453"/>
      <c r="K57" s="16"/>
    </row>
    <row r="58" spans="5:11" ht="23.25" x14ac:dyDescent="0.35">
      <c r="E58" s="475"/>
      <c r="F58" s="461"/>
      <c r="G58" s="460"/>
      <c r="H58" s="461"/>
      <c r="I58" s="453"/>
      <c r="J58" s="453"/>
      <c r="K58" s="16"/>
    </row>
    <row r="59" spans="5:11" ht="23.25" x14ac:dyDescent="0.35">
      <c r="E59" s="475"/>
      <c r="F59" s="460"/>
      <c r="G59" s="460"/>
      <c r="H59" s="460"/>
      <c r="I59" s="453"/>
      <c r="J59" s="453"/>
      <c r="K59" s="16"/>
    </row>
    <row r="60" spans="5:11" ht="23.25" x14ac:dyDescent="0.35">
      <c r="E60" s="475"/>
      <c r="F60" s="460"/>
      <c r="G60" s="460"/>
      <c r="H60" s="460"/>
      <c r="I60" s="453"/>
      <c r="J60" s="453"/>
      <c r="K60" s="16"/>
    </row>
    <row r="61" spans="5:11" x14ac:dyDescent="0.35">
      <c r="E61" s="475"/>
      <c r="F61" s="460"/>
      <c r="G61" s="460"/>
      <c r="H61" s="460"/>
      <c r="I61" s="462"/>
      <c r="J61" s="462"/>
      <c r="K61" s="16"/>
    </row>
    <row r="62" spans="5:11" x14ac:dyDescent="0.35">
      <c r="E62" s="475"/>
      <c r="F62" s="460"/>
      <c r="G62" s="460"/>
      <c r="H62" s="460"/>
      <c r="I62" s="462"/>
      <c r="J62" s="462"/>
      <c r="K62" s="16"/>
    </row>
    <row r="63" spans="5:11" x14ac:dyDescent="0.35">
      <c r="E63" s="475"/>
      <c r="F63" s="460"/>
      <c r="G63" s="460"/>
      <c r="H63" s="460"/>
      <c r="I63" s="462"/>
      <c r="J63" s="462"/>
      <c r="K63" s="16"/>
    </row>
    <row r="64" spans="5:11" x14ac:dyDescent="0.35">
      <c r="E64" s="475"/>
      <c r="F64" s="460"/>
      <c r="G64" s="460"/>
      <c r="H64" s="460"/>
      <c r="I64" s="462"/>
      <c r="J64" s="462"/>
      <c r="K64" s="16"/>
    </row>
    <row r="65" spans="5:11" x14ac:dyDescent="0.35">
      <c r="E65" s="475"/>
      <c r="F65" s="460"/>
      <c r="G65" s="460"/>
      <c r="H65" s="460"/>
      <c r="I65" s="462"/>
      <c r="J65" s="462"/>
      <c r="K65" s="16"/>
    </row>
    <row r="66" spans="5:11" x14ac:dyDescent="0.35">
      <c r="E66" s="475"/>
      <c r="F66" s="460"/>
      <c r="G66" s="460"/>
      <c r="H66" s="460"/>
      <c r="I66" s="462"/>
      <c r="J66" s="462"/>
      <c r="K66" s="16"/>
    </row>
    <row r="67" spans="5:11" x14ac:dyDescent="0.35">
      <c r="E67" s="475"/>
      <c r="F67" s="460"/>
      <c r="G67" s="460"/>
      <c r="H67" s="460"/>
      <c r="I67" s="462"/>
      <c r="J67" s="462"/>
      <c r="K67" s="16"/>
    </row>
    <row r="68" spans="5:11" x14ac:dyDescent="0.35">
      <c r="E68" s="475"/>
      <c r="F68" s="460"/>
      <c r="G68" s="460"/>
      <c r="H68" s="460"/>
      <c r="I68" s="462"/>
      <c r="J68" s="462"/>
      <c r="K68" s="16"/>
    </row>
    <row r="69" spans="5:11" x14ac:dyDescent="0.35">
      <c r="E69" s="475"/>
      <c r="F69" s="460"/>
      <c r="G69" s="460"/>
      <c r="H69" s="460"/>
      <c r="I69" s="462"/>
      <c r="J69" s="462"/>
      <c r="K69" s="16"/>
    </row>
    <row r="70" spans="5:11" x14ac:dyDescent="0.35">
      <c r="E70" s="475"/>
      <c r="F70" s="460"/>
      <c r="G70" s="460"/>
      <c r="H70" s="460"/>
      <c r="I70" s="462"/>
      <c r="J70" s="462"/>
      <c r="K70" s="16"/>
    </row>
    <row r="71" spans="5:11" x14ac:dyDescent="0.35">
      <c r="E71" s="475"/>
      <c r="F71" s="460"/>
      <c r="G71" s="460"/>
      <c r="H71" s="460"/>
      <c r="I71" s="462"/>
      <c r="J71" s="462"/>
      <c r="K71" s="16"/>
    </row>
    <row r="72" spans="5:11" x14ac:dyDescent="0.35">
      <c r="E72" s="475"/>
      <c r="F72" s="460"/>
      <c r="G72" s="460"/>
      <c r="H72" s="460"/>
      <c r="I72" s="462"/>
      <c r="J72" s="462"/>
      <c r="K72" s="16"/>
    </row>
    <row r="73" spans="5:11" x14ac:dyDescent="0.35">
      <c r="E73" s="475"/>
      <c r="F73" s="460"/>
      <c r="G73" s="460"/>
      <c r="H73" s="460"/>
      <c r="I73" s="462"/>
      <c r="J73" s="462"/>
      <c r="K73" s="16"/>
    </row>
    <row r="74" spans="5:11" x14ac:dyDescent="0.35">
      <c r="E74" s="475"/>
      <c r="F74" s="460"/>
      <c r="G74" s="460"/>
      <c r="H74" s="460"/>
      <c r="I74" s="462"/>
      <c r="J74" s="462"/>
      <c r="K74" s="16"/>
    </row>
    <row r="75" spans="5:11" x14ac:dyDescent="0.35">
      <c r="E75" s="475"/>
      <c r="F75" s="460"/>
      <c r="G75" s="460"/>
      <c r="H75" s="460"/>
      <c r="I75" s="462"/>
      <c r="J75" s="462"/>
      <c r="K75" s="16"/>
    </row>
    <row r="76" spans="5:11" x14ac:dyDescent="0.35">
      <c r="E76" s="475"/>
      <c r="F76" s="460"/>
      <c r="G76" s="460"/>
      <c r="H76" s="460"/>
      <c r="I76" s="462"/>
      <c r="J76" s="462"/>
      <c r="K76" s="16"/>
    </row>
    <row r="77" spans="5:11" x14ac:dyDescent="0.35">
      <c r="E77" s="475"/>
      <c r="F77" s="460"/>
      <c r="G77" s="460"/>
      <c r="H77" s="460"/>
      <c r="I77" s="462"/>
      <c r="J77" s="462"/>
      <c r="K77" s="16"/>
    </row>
    <row r="78" spans="5:11" x14ac:dyDescent="0.35">
      <c r="E78" s="475"/>
      <c r="F78" s="460"/>
      <c r="G78" s="460"/>
      <c r="H78" s="460"/>
      <c r="I78" s="462"/>
      <c r="J78" s="462"/>
      <c r="K78" s="16"/>
    </row>
    <row r="79" spans="5:11" x14ac:dyDescent="0.35">
      <c r="E79" s="475"/>
      <c r="F79" s="460"/>
      <c r="G79" s="460"/>
      <c r="H79" s="460"/>
      <c r="I79" s="462"/>
      <c r="J79" s="462"/>
      <c r="K79" s="16"/>
    </row>
    <row r="80" spans="5:11" x14ac:dyDescent="0.35">
      <c r="E80" s="475"/>
      <c r="F80" s="460"/>
      <c r="G80" s="460"/>
      <c r="H80" s="460"/>
      <c r="I80" s="462"/>
      <c r="J80" s="462"/>
      <c r="K80" s="16"/>
    </row>
    <row r="81" spans="5:11" x14ac:dyDescent="0.35">
      <c r="E81" s="475"/>
      <c r="F81" s="460"/>
      <c r="G81" s="460"/>
      <c r="H81" s="460"/>
      <c r="I81" s="462"/>
      <c r="J81" s="462"/>
      <c r="K81" s="16"/>
    </row>
    <row r="82" spans="5:11" x14ac:dyDescent="0.35">
      <c r="E82" s="475"/>
      <c r="F82" s="460"/>
      <c r="G82" s="460"/>
      <c r="H82" s="460"/>
      <c r="I82" s="462"/>
      <c r="J82" s="462"/>
      <c r="K82" s="16"/>
    </row>
    <row r="83" spans="5:11" x14ac:dyDescent="0.35">
      <c r="E83" s="475"/>
      <c r="F83" s="460"/>
      <c r="G83" s="460"/>
      <c r="H83" s="460"/>
      <c r="I83" s="462"/>
      <c r="J83" s="462"/>
      <c r="K83" s="16"/>
    </row>
    <row r="84" spans="5:11" x14ac:dyDescent="0.35">
      <c r="E84" s="475"/>
      <c r="F84" s="460"/>
      <c r="G84" s="460"/>
      <c r="H84" s="460"/>
      <c r="I84" s="462"/>
      <c r="J84" s="462"/>
      <c r="K84" s="16"/>
    </row>
    <row r="85" spans="5:11" x14ac:dyDescent="0.35">
      <c r="E85" s="475"/>
      <c r="F85" s="460"/>
      <c r="G85" s="460"/>
      <c r="H85" s="460"/>
      <c r="I85" s="462"/>
      <c r="J85" s="462"/>
      <c r="K85" s="16"/>
    </row>
    <row r="86" spans="5:11" x14ac:dyDescent="0.35">
      <c r="E86" s="475"/>
      <c r="F86" s="460"/>
      <c r="G86" s="460"/>
      <c r="H86" s="460"/>
      <c r="I86" s="462"/>
      <c r="J86" s="462"/>
      <c r="K86" s="16"/>
    </row>
    <row r="87" spans="5:11" x14ac:dyDescent="0.35">
      <c r="E87" s="475"/>
      <c r="F87" s="460"/>
      <c r="G87" s="460"/>
      <c r="H87" s="460"/>
      <c r="I87" s="462"/>
      <c r="J87" s="462"/>
      <c r="K87" s="16"/>
    </row>
    <row r="88" spans="5:11" x14ac:dyDescent="0.35">
      <c r="E88" s="475"/>
      <c r="F88" s="460"/>
      <c r="G88" s="460"/>
      <c r="H88" s="460"/>
      <c r="I88" s="462"/>
      <c r="J88" s="462"/>
      <c r="K88" s="16"/>
    </row>
    <row r="89" spans="5:11" x14ac:dyDescent="0.35">
      <c r="E89" s="475"/>
      <c r="F89" s="460"/>
      <c r="G89" s="460"/>
      <c r="H89" s="460"/>
      <c r="I89" s="462"/>
      <c r="J89" s="462"/>
      <c r="K89" s="16"/>
    </row>
    <row r="90" spans="5:11" x14ac:dyDescent="0.35">
      <c r="E90" s="475"/>
      <c r="F90" s="460"/>
      <c r="G90" s="460"/>
      <c r="H90" s="460"/>
      <c r="I90" s="462"/>
      <c r="J90" s="462"/>
      <c r="K90" s="16"/>
    </row>
    <row r="91" spans="5:11" x14ac:dyDescent="0.35">
      <c r="E91" s="475"/>
      <c r="F91" s="460"/>
      <c r="G91" s="460"/>
      <c r="H91" s="460"/>
      <c r="I91" s="462"/>
      <c r="J91" s="462"/>
      <c r="K91" s="16"/>
    </row>
    <row r="92" spans="5:11" x14ac:dyDescent="0.35">
      <c r="E92" s="475"/>
      <c r="F92" s="460"/>
      <c r="G92" s="460"/>
      <c r="H92" s="460"/>
      <c r="I92" s="462"/>
      <c r="J92" s="462"/>
      <c r="K92" s="16"/>
    </row>
    <row r="93" spans="5:11" x14ac:dyDescent="0.35">
      <c r="E93" s="475"/>
      <c r="F93" s="460"/>
      <c r="G93" s="460"/>
      <c r="H93" s="460"/>
      <c r="I93" s="462"/>
      <c r="J93" s="462"/>
      <c r="K93" s="16"/>
    </row>
    <row r="94" spans="5:11" x14ac:dyDescent="0.35">
      <c r="E94" s="475"/>
      <c r="F94" s="460"/>
      <c r="G94" s="460"/>
      <c r="H94" s="460"/>
      <c r="I94" s="462"/>
      <c r="J94" s="462"/>
      <c r="K94" s="16"/>
    </row>
    <row r="95" spans="5:11" x14ac:dyDescent="0.35">
      <c r="E95" s="475"/>
      <c r="F95" s="460"/>
      <c r="G95" s="460"/>
      <c r="H95" s="460"/>
      <c r="I95" s="462"/>
      <c r="J95" s="462"/>
      <c r="K95" s="16"/>
    </row>
    <row r="96" spans="5:11" x14ac:dyDescent="0.35">
      <c r="E96" s="475"/>
      <c r="F96" s="460"/>
      <c r="G96" s="460"/>
      <c r="H96" s="460"/>
      <c r="I96" s="462"/>
      <c r="J96" s="462"/>
      <c r="K96" s="16"/>
    </row>
    <row r="97" spans="5:11" x14ac:dyDescent="0.35">
      <c r="E97" s="475"/>
      <c r="F97" s="460"/>
      <c r="G97" s="460"/>
      <c r="H97" s="460"/>
      <c r="I97" s="462"/>
      <c r="J97" s="462"/>
      <c r="K97" s="16"/>
    </row>
    <row r="98" spans="5:11" x14ac:dyDescent="0.35">
      <c r="E98" s="475"/>
      <c r="F98" s="460"/>
      <c r="G98" s="460"/>
      <c r="H98" s="460"/>
      <c r="I98" s="462"/>
      <c r="J98" s="462"/>
      <c r="K98" s="16"/>
    </row>
    <row r="99" spans="5:11" x14ac:dyDescent="0.35">
      <c r="E99" s="475"/>
      <c r="F99" s="460"/>
      <c r="G99" s="460"/>
      <c r="H99" s="460"/>
      <c r="I99" s="462"/>
      <c r="J99" s="462"/>
      <c r="K99" s="16"/>
    </row>
    <row r="100" spans="5:11" x14ac:dyDescent="0.35">
      <c r="E100" s="475"/>
      <c r="F100" s="460"/>
      <c r="G100" s="460"/>
      <c r="H100" s="460"/>
      <c r="I100" s="462"/>
      <c r="J100" s="462"/>
      <c r="K100" s="16"/>
    </row>
    <row r="101" spans="5:11" x14ac:dyDescent="0.35">
      <c r="E101" s="475"/>
      <c r="F101" s="460"/>
      <c r="G101" s="460"/>
      <c r="H101" s="460"/>
      <c r="I101" s="462"/>
      <c r="J101" s="462"/>
      <c r="K101" s="16"/>
    </row>
    <row r="102" spans="5:11" x14ac:dyDescent="0.35">
      <c r="E102" s="475"/>
      <c r="F102" s="460"/>
      <c r="G102" s="460"/>
      <c r="H102" s="460"/>
      <c r="I102" s="462"/>
      <c r="J102" s="462"/>
      <c r="K102" s="16"/>
    </row>
    <row r="103" spans="5:11" x14ac:dyDescent="0.35">
      <c r="E103" s="475"/>
      <c r="F103" s="460"/>
      <c r="G103" s="460"/>
      <c r="H103" s="460"/>
      <c r="I103" s="462"/>
      <c r="J103" s="462"/>
      <c r="K103" s="16"/>
    </row>
    <row r="104" spans="5:11" x14ac:dyDescent="0.35">
      <c r="E104" s="475"/>
      <c r="F104" s="460"/>
      <c r="G104" s="460"/>
      <c r="H104" s="460"/>
      <c r="I104" s="462"/>
      <c r="J104" s="462"/>
      <c r="K104" s="16"/>
    </row>
    <row r="105" spans="5:11" x14ac:dyDescent="0.35">
      <c r="E105" s="475"/>
      <c r="F105" s="460"/>
      <c r="G105" s="460"/>
      <c r="H105" s="460"/>
      <c r="I105" s="462"/>
      <c r="J105" s="462"/>
      <c r="K105" s="16"/>
    </row>
    <row r="106" spans="5:11" x14ac:dyDescent="0.35">
      <c r="E106" s="475"/>
      <c r="F106" s="460"/>
      <c r="G106" s="460"/>
      <c r="H106" s="460"/>
      <c r="I106" s="462"/>
      <c r="J106" s="462"/>
      <c r="K106" s="16"/>
    </row>
    <row r="107" spans="5:11" x14ac:dyDescent="0.35">
      <c r="E107" s="475"/>
      <c r="F107" s="460"/>
      <c r="G107" s="460"/>
      <c r="H107" s="460"/>
      <c r="I107" s="462"/>
      <c r="J107" s="462"/>
      <c r="K107" s="16"/>
    </row>
    <row r="108" spans="5:11" x14ac:dyDescent="0.35">
      <c r="E108" s="475"/>
      <c r="F108" s="460"/>
      <c r="G108" s="460"/>
      <c r="H108" s="460"/>
      <c r="I108" s="462"/>
      <c r="J108" s="462"/>
      <c r="K108" s="16"/>
    </row>
    <row r="109" spans="5:11" x14ac:dyDescent="0.35">
      <c r="E109" s="475"/>
      <c r="F109" s="460"/>
      <c r="G109" s="460"/>
      <c r="H109" s="460"/>
      <c r="I109" s="462"/>
      <c r="J109" s="462"/>
      <c r="K109" s="16"/>
    </row>
    <row r="110" spans="5:11" x14ac:dyDescent="0.35">
      <c r="E110" s="475"/>
      <c r="F110" s="460"/>
      <c r="G110" s="460"/>
      <c r="H110" s="460"/>
      <c r="I110" s="462"/>
      <c r="J110" s="462"/>
      <c r="K110" s="16"/>
    </row>
    <row r="111" spans="5:11" x14ac:dyDescent="0.35">
      <c r="E111" s="475"/>
      <c r="F111" s="460"/>
      <c r="G111" s="460"/>
      <c r="H111" s="460"/>
      <c r="I111" s="462"/>
      <c r="J111" s="462"/>
      <c r="K111" s="16"/>
    </row>
    <row r="112" spans="5:11" x14ac:dyDescent="0.35">
      <c r="E112" s="475"/>
      <c r="F112" s="460"/>
      <c r="G112" s="460"/>
      <c r="H112" s="460"/>
      <c r="I112" s="462"/>
      <c r="J112" s="462"/>
      <c r="K112" s="16"/>
    </row>
    <row r="113" spans="5:11" x14ac:dyDescent="0.35">
      <c r="E113" s="475"/>
      <c r="F113" s="460"/>
      <c r="G113" s="460"/>
      <c r="H113" s="460"/>
      <c r="I113" s="462"/>
      <c r="J113" s="462"/>
      <c r="K113" s="16"/>
    </row>
    <row r="114" spans="5:11" x14ac:dyDescent="0.35">
      <c r="E114" s="475"/>
      <c r="F114" s="460"/>
      <c r="G114" s="460"/>
      <c r="H114" s="460"/>
      <c r="I114" s="462"/>
      <c r="J114" s="462"/>
      <c r="K114" s="16"/>
    </row>
    <row r="115" spans="5:11" x14ac:dyDescent="0.35">
      <c r="E115" s="475"/>
      <c r="F115" s="460"/>
      <c r="G115" s="460"/>
      <c r="H115" s="460"/>
      <c r="I115" s="462"/>
      <c r="J115" s="462"/>
      <c r="K115" s="16"/>
    </row>
    <row r="116" spans="5:11" x14ac:dyDescent="0.35">
      <c r="E116" s="475"/>
      <c r="F116" s="460"/>
      <c r="G116" s="460"/>
      <c r="H116" s="460"/>
      <c r="I116" s="462"/>
      <c r="J116" s="462"/>
      <c r="K116" s="16"/>
    </row>
    <row r="117" spans="5:11" x14ac:dyDescent="0.35">
      <c r="E117" s="475"/>
      <c r="F117" s="460"/>
      <c r="G117" s="460"/>
      <c r="H117" s="460"/>
      <c r="I117" s="462"/>
      <c r="J117" s="462"/>
      <c r="K117" s="16"/>
    </row>
    <row r="118" spans="5:11" x14ac:dyDescent="0.35">
      <c r="E118" s="475"/>
      <c r="F118" s="460"/>
      <c r="G118" s="460"/>
      <c r="H118" s="460"/>
      <c r="I118" s="462"/>
      <c r="J118" s="462"/>
      <c r="K118" s="16"/>
    </row>
    <row r="119" spans="5:11" x14ac:dyDescent="0.35">
      <c r="E119" s="475"/>
      <c r="F119" s="460"/>
      <c r="G119" s="460"/>
      <c r="H119" s="460"/>
      <c r="I119" s="462"/>
      <c r="J119" s="462"/>
      <c r="K119" s="16"/>
    </row>
    <row r="120" spans="5:11" x14ac:dyDescent="0.35">
      <c r="E120" s="475"/>
      <c r="F120" s="460"/>
      <c r="G120" s="460"/>
      <c r="H120" s="460"/>
      <c r="I120" s="462"/>
      <c r="J120" s="462"/>
      <c r="K120" s="16"/>
    </row>
    <row r="121" spans="5:11" x14ac:dyDescent="0.35">
      <c r="E121" s="475"/>
      <c r="F121" s="460"/>
      <c r="G121" s="460"/>
      <c r="H121" s="460"/>
      <c r="I121" s="462"/>
      <c r="J121" s="462"/>
      <c r="K121" s="16"/>
    </row>
    <row r="122" spans="5:11" x14ac:dyDescent="0.35">
      <c r="E122" s="475"/>
      <c r="F122" s="460"/>
      <c r="G122" s="460"/>
      <c r="H122" s="460"/>
      <c r="I122" s="462"/>
      <c r="J122" s="462"/>
      <c r="K122" s="16"/>
    </row>
    <row r="123" spans="5:11" x14ac:dyDescent="0.35">
      <c r="E123" s="475"/>
      <c r="F123" s="460"/>
      <c r="G123" s="460"/>
      <c r="H123" s="460"/>
      <c r="I123" s="462"/>
      <c r="J123" s="462"/>
      <c r="K123" s="16"/>
    </row>
    <row r="124" spans="5:11" x14ac:dyDescent="0.35">
      <c r="E124" s="475"/>
      <c r="F124" s="460"/>
      <c r="G124" s="460"/>
      <c r="H124" s="460"/>
      <c r="I124" s="462"/>
      <c r="J124" s="462"/>
      <c r="K124" s="16"/>
    </row>
    <row r="125" spans="5:11" x14ac:dyDescent="0.35">
      <c r="E125" s="475"/>
      <c r="F125" s="460"/>
      <c r="G125" s="460"/>
      <c r="H125" s="460"/>
      <c r="I125" s="462"/>
      <c r="J125" s="462"/>
      <c r="K125" s="16"/>
    </row>
    <row r="126" spans="5:11" x14ac:dyDescent="0.35">
      <c r="E126" s="475"/>
      <c r="F126" s="460"/>
      <c r="G126" s="460"/>
      <c r="H126" s="460"/>
      <c r="I126" s="462"/>
      <c r="J126" s="462"/>
      <c r="K126" s="16"/>
    </row>
    <row r="127" spans="5:11" x14ac:dyDescent="0.35">
      <c r="E127" s="475"/>
      <c r="F127" s="460"/>
      <c r="G127" s="460"/>
      <c r="H127" s="460"/>
      <c r="I127" s="462"/>
      <c r="J127" s="462"/>
      <c r="K127" s="16"/>
    </row>
    <row r="128" spans="5:11" x14ac:dyDescent="0.35">
      <c r="E128" s="475"/>
      <c r="F128" s="460"/>
      <c r="G128" s="460"/>
      <c r="H128" s="460"/>
      <c r="I128" s="462"/>
      <c r="J128" s="462"/>
      <c r="K128" s="16"/>
    </row>
    <row r="129" spans="5:11" x14ac:dyDescent="0.35">
      <c r="E129" s="475"/>
      <c r="F129" s="460"/>
      <c r="G129" s="460"/>
      <c r="H129" s="460"/>
      <c r="I129" s="462"/>
      <c r="J129" s="462"/>
      <c r="K129" s="16"/>
    </row>
    <row r="130" spans="5:11" x14ac:dyDescent="0.35">
      <c r="E130" s="475"/>
      <c r="F130" s="460"/>
      <c r="G130" s="460"/>
      <c r="H130" s="460"/>
      <c r="I130" s="462"/>
      <c r="J130" s="462"/>
      <c r="K130" s="16"/>
    </row>
    <row r="131" spans="5:11" x14ac:dyDescent="0.35">
      <c r="E131" s="475"/>
      <c r="F131" s="460"/>
      <c r="G131" s="460"/>
      <c r="H131" s="460"/>
      <c r="I131" s="462"/>
      <c r="J131" s="462"/>
      <c r="K131" s="16"/>
    </row>
    <row r="132" spans="5:11" x14ac:dyDescent="0.35">
      <c r="E132" s="475"/>
      <c r="F132" s="460"/>
      <c r="G132" s="460"/>
      <c r="H132" s="460"/>
      <c r="I132" s="462"/>
      <c r="J132" s="462"/>
      <c r="K132" s="16"/>
    </row>
    <row r="133" spans="5:11" x14ac:dyDescent="0.35">
      <c r="E133" s="475"/>
      <c r="F133" s="460"/>
      <c r="G133" s="460"/>
      <c r="H133" s="460"/>
      <c r="I133" s="462"/>
      <c r="J133" s="462"/>
      <c r="K133" s="16"/>
    </row>
    <row r="134" spans="5:11" x14ac:dyDescent="0.35">
      <c r="E134" s="475"/>
      <c r="F134" s="460"/>
      <c r="G134" s="460"/>
      <c r="H134" s="460"/>
      <c r="I134" s="462"/>
      <c r="J134" s="462"/>
      <c r="K134" s="16"/>
    </row>
    <row r="135" spans="5:11" x14ac:dyDescent="0.35">
      <c r="E135" s="475"/>
      <c r="F135" s="460"/>
      <c r="G135" s="460"/>
      <c r="H135" s="460"/>
      <c r="I135" s="462"/>
      <c r="J135" s="462"/>
      <c r="K135" s="16"/>
    </row>
    <row r="136" spans="5:11" x14ac:dyDescent="0.35">
      <c r="E136" s="475"/>
      <c r="F136" s="460"/>
      <c r="G136" s="460"/>
      <c r="H136" s="460"/>
      <c r="I136" s="462"/>
      <c r="J136" s="462"/>
      <c r="K136" s="16"/>
    </row>
    <row r="137" spans="5:11" x14ac:dyDescent="0.35">
      <c r="E137" s="475"/>
      <c r="F137" s="460"/>
      <c r="G137" s="460"/>
      <c r="H137" s="460"/>
      <c r="I137" s="462"/>
      <c r="J137" s="462"/>
      <c r="K137" s="16"/>
    </row>
    <row r="138" spans="5:11" x14ac:dyDescent="0.35">
      <c r="E138" s="475"/>
      <c r="F138" s="460"/>
      <c r="G138" s="460"/>
      <c r="H138" s="460"/>
      <c r="I138" s="462"/>
      <c r="J138" s="462"/>
      <c r="K138" s="16"/>
    </row>
    <row r="139" spans="5:11" x14ac:dyDescent="0.35">
      <c r="E139" s="475"/>
      <c r="F139" s="16"/>
      <c r="G139" s="16"/>
      <c r="H139" s="16"/>
      <c r="I139" s="206"/>
      <c r="J139" s="206"/>
      <c r="K139" s="16"/>
    </row>
  </sheetData>
  <mergeCells count="5">
    <mergeCell ref="A2:J2"/>
    <mergeCell ref="A3:J3"/>
    <mergeCell ref="A4:E4"/>
    <mergeCell ref="F4:J4"/>
    <mergeCell ref="I1:J1"/>
  </mergeCells>
  <pageMargins left="0.43307086614173229" right="0" top="0.74803149606299213" bottom="0.74803149606299213" header="0.31496062992125984" footer="0.31496062992125984"/>
  <pageSetup paperSize="9" scale="65" fitToHeight="0" orientation="portrait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tabSelected="1" view="pageBreakPreview" topLeftCell="A43" zoomScale="60" zoomScaleNormal="70" workbookViewId="0">
      <selection activeCell="A2" sqref="A2:J2"/>
    </sheetView>
  </sheetViews>
  <sheetFormatPr defaultRowHeight="21" x14ac:dyDescent="0.35"/>
  <cols>
    <col min="1" max="1" width="55.875" style="109" customWidth="1"/>
    <col min="2" max="2" width="15.875" style="108" customWidth="1"/>
    <col min="3" max="3" width="5.375" style="1" hidden="1" customWidth="1"/>
    <col min="4" max="4" width="52.75" customWidth="1"/>
    <col min="5" max="5" width="15.375" style="107" customWidth="1"/>
    <col min="6" max="6" width="54.125" style="1" hidden="1" customWidth="1"/>
    <col min="7" max="7" width="12.75" style="1" hidden="1" customWidth="1"/>
    <col min="8" max="8" width="5.375" style="1" hidden="1" customWidth="1"/>
    <col min="9" max="9" width="31.1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80" t="s">
        <v>195</v>
      </c>
      <c r="B2" s="780"/>
      <c r="C2" s="780"/>
      <c r="D2" s="780"/>
      <c r="E2" s="780"/>
      <c r="F2" s="780"/>
      <c r="G2" s="780"/>
      <c r="H2" s="780"/>
      <c r="I2" s="780"/>
      <c r="J2" s="780"/>
    </row>
    <row r="3" spans="1:10" ht="33.75" x14ac:dyDescent="0.35">
      <c r="A3" s="781" t="s">
        <v>667</v>
      </c>
      <c r="B3" s="781"/>
      <c r="C3" s="781"/>
      <c r="D3" s="781"/>
      <c r="E3" s="781"/>
      <c r="F3" s="781"/>
      <c r="G3" s="781"/>
      <c r="H3" s="781"/>
      <c r="I3" s="781"/>
      <c r="J3" s="781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1801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SUM(B13)</f>
        <v>26432.703499999996</v>
      </c>
      <c r="C6" s="136"/>
      <c r="D6" s="33" t="s">
        <v>41</v>
      </c>
      <c r="E6" s="285">
        <f>SUM(E7)</f>
        <v>26432.7035</v>
      </c>
      <c r="F6" s="33" t="s">
        <v>41</v>
      </c>
      <c r="G6" s="34"/>
      <c r="H6" s="46"/>
      <c r="I6" s="33" t="s">
        <v>41</v>
      </c>
      <c r="J6" s="33"/>
    </row>
    <row r="7" spans="1:10" ht="27.6" customHeight="1" x14ac:dyDescent="0.35">
      <c r="A7" s="159" t="s">
        <v>668</v>
      </c>
      <c r="B7" s="160"/>
      <c r="C7" s="132"/>
      <c r="D7" s="486" t="s">
        <v>669</v>
      </c>
      <c r="E7" s="286">
        <v>26432.7035</v>
      </c>
      <c r="F7" s="29"/>
      <c r="G7" s="49"/>
      <c r="H7" s="49"/>
      <c r="I7" s="50"/>
      <c r="J7" s="50"/>
    </row>
    <row r="8" spans="1:10" ht="27.6" customHeight="1" x14ac:dyDescent="0.35">
      <c r="A8" s="30" t="s">
        <v>670</v>
      </c>
      <c r="B8" s="162"/>
      <c r="C8" s="127"/>
      <c r="D8" s="485" t="s">
        <v>671</v>
      </c>
      <c r="E8" s="277">
        <v>271.57429999999999</v>
      </c>
      <c r="F8" s="38"/>
      <c r="G8" s="53"/>
      <c r="H8" s="53"/>
      <c r="I8" s="55"/>
      <c r="J8" s="55"/>
    </row>
    <row r="9" spans="1:10" ht="27.6" customHeight="1" x14ac:dyDescent="0.35">
      <c r="A9" s="30" t="s">
        <v>672</v>
      </c>
      <c r="B9" s="164"/>
      <c r="C9" s="127"/>
      <c r="D9" s="485" t="s">
        <v>673</v>
      </c>
      <c r="E9" s="277">
        <v>273.15219999999999</v>
      </c>
      <c r="F9" s="30"/>
      <c r="G9" s="57"/>
      <c r="H9" s="57"/>
      <c r="I9" s="41"/>
      <c r="J9" s="41"/>
    </row>
    <row r="10" spans="1:10" ht="27.6" customHeight="1" x14ac:dyDescent="0.35">
      <c r="A10" s="30" t="s">
        <v>674</v>
      </c>
      <c r="B10" s="162"/>
      <c r="C10" s="127"/>
      <c r="D10" s="485" t="s">
        <v>675</v>
      </c>
      <c r="E10" s="277">
        <v>273.7774</v>
      </c>
      <c r="F10" s="30"/>
      <c r="G10" s="57"/>
      <c r="H10" s="57"/>
      <c r="I10" s="41"/>
      <c r="J10" s="41"/>
    </row>
    <row r="11" spans="1:10" ht="27.6" customHeight="1" x14ac:dyDescent="0.35">
      <c r="A11" s="30" t="s">
        <v>676</v>
      </c>
      <c r="B11" s="164"/>
      <c r="C11" s="127"/>
      <c r="D11" s="485" t="s">
        <v>677</v>
      </c>
      <c r="E11" s="277">
        <v>225.10840000000002</v>
      </c>
      <c r="F11" s="30"/>
      <c r="G11" s="57"/>
      <c r="H11" s="57"/>
      <c r="I11" s="41"/>
      <c r="J11" s="41"/>
    </row>
    <row r="12" spans="1:10" ht="27.6" customHeight="1" x14ac:dyDescent="0.35">
      <c r="A12" s="30" t="s">
        <v>678</v>
      </c>
      <c r="B12" s="164"/>
      <c r="C12" s="127"/>
      <c r="D12" s="485" t="s">
        <v>679</v>
      </c>
      <c r="E12" s="277">
        <v>183.2619</v>
      </c>
      <c r="F12" s="30"/>
      <c r="G12" s="57"/>
      <c r="H12" s="57"/>
      <c r="I12" s="41"/>
      <c r="J12" s="41"/>
    </row>
    <row r="13" spans="1:10" ht="27.6" customHeight="1" x14ac:dyDescent="0.35">
      <c r="A13" s="166" t="s">
        <v>680</v>
      </c>
      <c r="B13" s="167">
        <f>+B15</f>
        <v>26432.703499999996</v>
      </c>
      <c r="C13" s="127"/>
      <c r="D13" s="485" t="s">
        <v>681</v>
      </c>
      <c r="E13" s="277">
        <v>248.96699999999998</v>
      </c>
      <c r="F13" s="30"/>
      <c r="G13" s="57"/>
      <c r="H13" s="57"/>
      <c r="I13" s="41"/>
      <c r="J13" s="41"/>
    </row>
    <row r="14" spans="1:10" ht="27.6" customHeight="1" x14ac:dyDescent="0.35">
      <c r="A14" s="30" t="s">
        <v>682</v>
      </c>
      <c r="B14" s="162"/>
      <c r="C14" s="127"/>
      <c r="D14" s="485" t="s">
        <v>683</v>
      </c>
      <c r="E14" s="277">
        <v>180.55160000000001</v>
      </c>
      <c r="F14" s="30"/>
      <c r="G14" s="57"/>
      <c r="H14" s="57"/>
      <c r="I14" s="41"/>
      <c r="J14" s="41"/>
    </row>
    <row r="15" spans="1:10" ht="27.6" customHeight="1" x14ac:dyDescent="0.35">
      <c r="A15" s="30" t="s">
        <v>684</v>
      </c>
      <c r="B15" s="164">
        <f>B51+B54+B57+B61+B64</f>
        <v>26432.703499999996</v>
      </c>
      <c r="C15" s="127"/>
      <c r="D15" s="485" t="s">
        <v>685</v>
      </c>
      <c r="E15" s="277">
        <v>185.9983</v>
      </c>
      <c r="F15" s="30"/>
      <c r="G15" s="57"/>
      <c r="H15" s="57"/>
      <c r="I15" s="41"/>
      <c r="J15" s="41"/>
    </row>
    <row r="16" spans="1:10" ht="27.6" customHeight="1" x14ac:dyDescent="0.35">
      <c r="A16" s="30" t="s">
        <v>686</v>
      </c>
      <c r="B16" s="162"/>
      <c r="C16" s="127"/>
      <c r="D16" s="485" t="s">
        <v>687</v>
      </c>
      <c r="E16" s="277">
        <v>237.8854</v>
      </c>
      <c r="F16" s="30"/>
      <c r="G16" s="57"/>
      <c r="H16" s="57"/>
      <c r="I16" s="41"/>
      <c r="J16" s="41"/>
    </row>
    <row r="17" spans="1:10" ht="27.6" customHeight="1" x14ac:dyDescent="0.35">
      <c r="A17" s="30" t="s">
        <v>688</v>
      </c>
      <c r="B17" s="162"/>
      <c r="C17" s="127"/>
      <c r="D17" s="485" t="s">
        <v>689</v>
      </c>
      <c r="E17" s="277">
        <v>246.00290000000001</v>
      </c>
      <c r="F17" s="30"/>
      <c r="G17" s="57"/>
      <c r="H17" s="57"/>
      <c r="I17" s="41"/>
      <c r="J17" s="41"/>
    </row>
    <row r="18" spans="1:10" ht="27.6" customHeight="1" x14ac:dyDescent="0.35">
      <c r="A18" s="30" t="s">
        <v>690</v>
      </c>
      <c r="B18" s="162"/>
      <c r="C18" s="127"/>
      <c r="D18" s="485" t="s">
        <v>691</v>
      </c>
      <c r="E18" s="277">
        <v>217.22609999999997</v>
      </c>
      <c r="F18" s="30"/>
      <c r="G18" s="57"/>
      <c r="H18" s="57"/>
      <c r="I18" s="41"/>
      <c r="J18" s="41"/>
    </row>
    <row r="19" spans="1:10" ht="27.6" customHeight="1" x14ac:dyDescent="0.35">
      <c r="A19" s="30" t="s">
        <v>692</v>
      </c>
      <c r="B19" s="162"/>
      <c r="C19" s="127"/>
      <c r="D19" s="485" t="s">
        <v>693</v>
      </c>
      <c r="E19" s="277">
        <v>200.595</v>
      </c>
      <c r="F19" s="30"/>
      <c r="G19" s="57"/>
      <c r="H19" s="57"/>
      <c r="I19" s="41"/>
      <c r="J19" s="41"/>
    </row>
    <row r="20" spans="1:10" ht="27.6" customHeight="1" x14ac:dyDescent="0.35">
      <c r="A20" s="30" t="s">
        <v>694</v>
      </c>
      <c r="B20" s="162"/>
      <c r="C20" s="127"/>
      <c r="D20" s="485" t="s">
        <v>695</v>
      </c>
      <c r="E20" s="277">
        <v>335.17689999999999</v>
      </c>
      <c r="F20" s="30"/>
      <c r="G20" s="57"/>
      <c r="H20" s="57"/>
      <c r="I20" s="41"/>
      <c r="J20" s="41"/>
    </row>
    <row r="21" spans="1:10" ht="27.6" customHeight="1" x14ac:dyDescent="0.35">
      <c r="A21" s="30" t="s">
        <v>696</v>
      </c>
      <c r="B21" s="162"/>
      <c r="C21" s="127"/>
      <c r="D21" s="738" t="s">
        <v>697</v>
      </c>
      <c r="E21" s="277">
        <v>280.95819999999998</v>
      </c>
      <c r="F21" s="30"/>
      <c r="G21" s="57"/>
      <c r="H21" s="57"/>
      <c r="I21" s="41"/>
      <c r="J21" s="41"/>
    </row>
    <row r="22" spans="1:10" ht="27.6" customHeight="1" x14ac:dyDescent="0.35">
      <c r="A22" s="30" t="s">
        <v>698</v>
      </c>
      <c r="B22" s="162"/>
      <c r="C22" s="127"/>
      <c r="D22" s="485" t="s">
        <v>699</v>
      </c>
      <c r="E22" s="277">
        <v>253.61489999999998</v>
      </c>
      <c r="F22" s="30"/>
      <c r="G22" s="57"/>
      <c r="H22" s="57"/>
      <c r="I22" s="41"/>
      <c r="J22" s="41"/>
    </row>
    <row r="23" spans="1:10" ht="27.6" customHeight="1" x14ac:dyDescent="0.35">
      <c r="A23" s="287" t="s">
        <v>700</v>
      </c>
      <c r="B23" s="162"/>
      <c r="C23" s="127"/>
      <c r="D23" s="485" t="s">
        <v>701</v>
      </c>
      <c r="E23" s="277">
        <v>254.78630000000001</v>
      </c>
      <c r="F23" s="30"/>
      <c r="G23" s="57"/>
      <c r="H23" s="57"/>
      <c r="I23" s="41"/>
      <c r="J23" s="41"/>
    </row>
    <row r="24" spans="1:10" ht="27.6" customHeight="1" x14ac:dyDescent="0.35">
      <c r="A24" s="288" t="s">
        <v>702</v>
      </c>
      <c r="B24" s="162"/>
      <c r="C24" s="127"/>
      <c r="D24" s="485" t="s">
        <v>703</v>
      </c>
      <c r="E24" s="277">
        <v>289.68539999999996</v>
      </c>
      <c r="F24" s="30"/>
      <c r="G24" s="57"/>
      <c r="H24" s="57"/>
      <c r="I24" s="41"/>
      <c r="J24" s="41"/>
    </row>
    <row r="25" spans="1:10" ht="27.6" customHeight="1" x14ac:dyDescent="0.35">
      <c r="A25" s="288" t="s">
        <v>704</v>
      </c>
      <c r="B25" s="162"/>
      <c r="C25" s="127"/>
      <c r="D25" s="485" t="s">
        <v>705</v>
      </c>
      <c r="E25" s="277">
        <v>211.18430000000001</v>
      </c>
      <c r="F25" s="30"/>
      <c r="G25" s="57"/>
      <c r="H25" s="57"/>
      <c r="I25" s="41"/>
      <c r="J25" s="41"/>
    </row>
    <row r="26" spans="1:10" ht="27.6" customHeight="1" x14ac:dyDescent="0.35">
      <c r="A26" s="288" t="s">
        <v>706</v>
      </c>
      <c r="B26" s="162"/>
      <c r="C26" s="127"/>
      <c r="D26" s="485" t="s">
        <v>707</v>
      </c>
      <c r="E26" s="277">
        <v>228.07640000000001</v>
      </c>
      <c r="F26" s="30"/>
      <c r="G26" s="57"/>
      <c r="H26" s="57"/>
      <c r="I26" s="41"/>
      <c r="J26" s="41"/>
    </row>
    <row r="27" spans="1:10" ht="27.6" customHeight="1" x14ac:dyDescent="0.35">
      <c r="A27" s="288" t="s">
        <v>708</v>
      </c>
      <c r="B27" s="162"/>
      <c r="C27" s="127"/>
      <c r="D27" s="485" t="s">
        <v>709</v>
      </c>
      <c r="E27" s="277">
        <v>252.91640000000001</v>
      </c>
      <c r="F27" s="30"/>
      <c r="G27" s="57"/>
      <c r="H27" s="57"/>
      <c r="I27" s="41"/>
      <c r="J27" s="41"/>
    </row>
    <row r="28" spans="1:10" ht="27.6" customHeight="1" x14ac:dyDescent="0.35">
      <c r="A28" s="288" t="s">
        <v>710</v>
      </c>
      <c r="B28" s="162"/>
      <c r="C28" s="127"/>
      <c r="D28" s="485" t="s">
        <v>711</v>
      </c>
      <c r="E28" s="277">
        <v>235.3535</v>
      </c>
      <c r="F28" s="30"/>
      <c r="G28" s="57"/>
      <c r="H28" s="57"/>
      <c r="I28" s="41"/>
      <c r="J28" s="41"/>
    </row>
    <row r="29" spans="1:10" ht="27.6" customHeight="1" x14ac:dyDescent="0.35">
      <c r="A29" s="288" t="s">
        <v>712</v>
      </c>
      <c r="B29" s="162"/>
      <c r="C29" s="127"/>
      <c r="D29" s="485" t="s">
        <v>713</v>
      </c>
      <c r="E29" s="277">
        <v>210.48050000000001</v>
      </c>
      <c r="F29" s="30"/>
      <c r="G29" s="57"/>
      <c r="H29" s="57"/>
      <c r="I29" s="41"/>
      <c r="J29" s="41"/>
    </row>
    <row r="30" spans="1:10" ht="27.6" customHeight="1" x14ac:dyDescent="0.35">
      <c r="A30" s="288" t="s">
        <v>714</v>
      </c>
      <c r="B30" s="162"/>
      <c r="C30" s="127"/>
      <c r="D30" s="485" t="s">
        <v>715</v>
      </c>
      <c r="E30" s="277">
        <v>244.7953</v>
      </c>
      <c r="F30" s="30"/>
      <c r="G30" s="57"/>
      <c r="H30" s="57"/>
      <c r="I30" s="41"/>
      <c r="J30" s="41"/>
    </row>
    <row r="31" spans="1:10" ht="27.6" customHeight="1" x14ac:dyDescent="0.35">
      <c r="A31" s="288" t="s">
        <v>716</v>
      </c>
      <c r="B31" s="162"/>
      <c r="C31" s="127"/>
      <c r="D31" s="485" t="s">
        <v>717</v>
      </c>
      <c r="E31" s="277">
        <v>307.66370000000001</v>
      </c>
      <c r="F31" s="30"/>
      <c r="G31" s="57"/>
      <c r="H31" s="57"/>
      <c r="I31" s="41"/>
      <c r="J31" s="41"/>
    </row>
    <row r="32" spans="1:10" ht="27.6" customHeight="1" x14ac:dyDescent="0.35">
      <c r="A32" s="288" t="s">
        <v>718</v>
      </c>
      <c r="B32" s="162"/>
      <c r="C32" s="127"/>
      <c r="D32" s="485" t="s">
        <v>719</v>
      </c>
      <c r="E32" s="277">
        <v>215.1652</v>
      </c>
      <c r="F32" s="30"/>
      <c r="G32" s="57"/>
      <c r="H32" s="57"/>
      <c r="I32" s="41"/>
      <c r="J32" s="41"/>
    </row>
    <row r="33" spans="1:10" ht="27.6" customHeight="1" x14ac:dyDescent="0.35">
      <c r="A33" s="288" t="s">
        <v>720</v>
      </c>
      <c r="B33" s="162"/>
      <c r="C33" s="127"/>
      <c r="D33" s="485" t="s">
        <v>721</v>
      </c>
      <c r="E33" s="277">
        <v>162.35079999999999</v>
      </c>
      <c r="F33" s="31"/>
      <c r="G33" s="57"/>
      <c r="H33" s="57"/>
      <c r="I33" s="39"/>
      <c r="J33" s="39"/>
    </row>
    <row r="34" spans="1:10" ht="27.6" customHeight="1" x14ac:dyDescent="0.35">
      <c r="A34" s="289" t="s">
        <v>722</v>
      </c>
      <c r="B34" s="162"/>
      <c r="C34" s="127"/>
      <c r="D34" s="485" t="s">
        <v>723</v>
      </c>
      <c r="E34" s="277">
        <v>191.4136</v>
      </c>
      <c r="F34" s="31"/>
      <c r="G34" s="57"/>
      <c r="H34" s="57"/>
      <c r="I34" s="41"/>
      <c r="J34" s="41"/>
    </row>
    <row r="35" spans="1:10" ht="27.6" customHeight="1" x14ac:dyDescent="0.35">
      <c r="A35" s="288" t="s">
        <v>724</v>
      </c>
      <c r="B35" s="162"/>
      <c r="C35" s="127"/>
      <c r="D35" s="485" t="s">
        <v>725</v>
      </c>
      <c r="E35" s="277">
        <v>198.66849999999999</v>
      </c>
      <c r="F35" s="63"/>
      <c r="G35" s="64"/>
      <c r="H35" s="62"/>
      <c r="I35" s="39"/>
      <c r="J35" s="39"/>
    </row>
    <row r="36" spans="1:10" ht="27.6" customHeight="1" x14ac:dyDescent="0.35">
      <c r="A36" s="288" t="s">
        <v>726</v>
      </c>
      <c r="B36" s="162"/>
      <c r="C36" s="127"/>
      <c r="D36" s="485" t="s">
        <v>727</v>
      </c>
      <c r="E36" s="277">
        <v>203.57560000000001</v>
      </c>
      <c r="F36" s="30"/>
      <c r="G36" s="68"/>
      <c r="H36" s="66"/>
      <c r="I36" s="39"/>
      <c r="J36" s="39"/>
    </row>
    <row r="37" spans="1:10" ht="27.6" customHeight="1" x14ac:dyDescent="0.35">
      <c r="A37" s="288" t="s">
        <v>728</v>
      </c>
      <c r="B37" s="162"/>
      <c r="C37" s="127"/>
      <c r="D37" s="485" t="s">
        <v>729</v>
      </c>
      <c r="E37" s="277">
        <v>209.35130000000001</v>
      </c>
      <c r="F37" s="32"/>
      <c r="G37" s="68"/>
      <c r="H37" s="66"/>
      <c r="I37" s="39"/>
      <c r="J37" s="39"/>
    </row>
    <row r="38" spans="1:10" ht="27.6" customHeight="1" x14ac:dyDescent="0.35">
      <c r="A38" s="288" t="s">
        <v>730</v>
      </c>
      <c r="B38" s="162"/>
      <c r="C38" s="127"/>
      <c r="D38" s="485" t="s">
        <v>731</v>
      </c>
      <c r="E38" s="277">
        <v>307.3</v>
      </c>
      <c r="F38" s="30"/>
      <c r="G38" s="68"/>
      <c r="H38" s="66"/>
      <c r="I38" s="39"/>
      <c r="J38" s="39"/>
    </row>
    <row r="39" spans="1:10" ht="27.6" customHeight="1" x14ac:dyDescent="0.35">
      <c r="A39" s="288" t="s">
        <v>732</v>
      </c>
      <c r="B39" s="162"/>
      <c r="C39" s="127"/>
      <c r="D39" s="485" t="s">
        <v>733</v>
      </c>
      <c r="E39" s="277">
        <v>197.42880000000002</v>
      </c>
      <c r="F39" s="32"/>
      <c r="G39" s="68"/>
      <c r="H39" s="66"/>
      <c r="I39" s="39"/>
      <c r="J39" s="39"/>
    </row>
    <row r="40" spans="1:10" ht="27.6" customHeight="1" x14ac:dyDescent="0.35">
      <c r="A40" s="288" t="s">
        <v>734</v>
      </c>
      <c r="B40" s="162"/>
      <c r="C40" s="127"/>
      <c r="D40" s="485" t="s">
        <v>735</v>
      </c>
      <c r="E40" s="277">
        <v>253.1943</v>
      </c>
      <c r="F40" s="30"/>
      <c r="G40" s="68"/>
      <c r="H40" s="66"/>
      <c r="I40" s="41"/>
      <c r="J40" s="41"/>
    </row>
    <row r="41" spans="1:10" ht="27.6" customHeight="1" x14ac:dyDescent="0.35">
      <c r="A41" s="288" t="s">
        <v>736</v>
      </c>
      <c r="B41" s="162"/>
      <c r="C41" s="127"/>
      <c r="D41" s="485" t="s">
        <v>737</v>
      </c>
      <c r="E41" s="277">
        <v>227.3494</v>
      </c>
      <c r="F41" s="32"/>
      <c r="G41" s="64"/>
      <c r="H41" s="62"/>
      <c r="I41" s="39"/>
      <c r="J41" s="39"/>
    </row>
    <row r="42" spans="1:10" ht="27.6" customHeight="1" x14ac:dyDescent="0.35">
      <c r="A42" s="288" t="s">
        <v>738</v>
      </c>
      <c r="B42" s="164"/>
      <c r="C42" s="127"/>
      <c r="D42" s="485" t="s">
        <v>739</v>
      </c>
      <c r="E42" s="277">
        <v>284.94580000000002</v>
      </c>
      <c r="F42" s="30"/>
      <c r="G42" s="68"/>
      <c r="H42" s="66"/>
      <c r="I42" s="41"/>
      <c r="J42" s="41"/>
    </row>
    <row r="43" spans="1:10" ht="27.6" customHeight="1" x14ac:dyDescent="0.35">
      <c r="A43" s="290" t="s">
        <v>740</v>
      </c>
      <c r="B43" s="164"/>
      <c r="C43" s="127"/>
      <c r="D43" s="485" t="s">
        <v>741</v>
      </c>
      <c r="E43" s="277">
        <v>216.10820000000001</v>
      </c>
      <c r="F43" s="30"/>
      <c r="G43" s="68"/>
      <c r="H43" s="66"/>
      <c r="I43" s="39"/>
      <c r="J43" s="39"/>
    </row>
    <row r="44" spans="1:10" ht="27.6" customHeight="1" x14ac:dyDescent="0.35">
      <c r="A44" s="290" t="s">
        <v>742</v>
      </c>
      <c r="B44" s="164"/>
      <c r="C44" s="127"/>
      <c r="D44" s="485" t="s">
        <v>743</v>
      </c>
      <c r="E44" s="277">
        <v>358.69880000000001</v>
      </c>
      <c r="F44" s="30"/>
      <c r="G44" s="68"/>
      <c r="H44" s="66"/>
      <c r="I44" s="39"/>
      <c r="J44" s="39"/>
    </row>
    <row r="45" spans="1:10" ht="27.6" customHeight="1" x14ac:dyDescent="0.35">
      <c r="A45" s="288" t="s">
        <v>744</v>
      </c>
      <c r="B45" s="164"/>
      <c r="C45" s="127"/>
      <c r="D45" s="485" t="s">
        <v>745</v>
      </c>
      <c r="E45" s="277">
        <v>309.30990000000003</v>
      </c>
      <c r="F45" s="30"/>
      <c r="G45" s="68"/>
      <c r="H45" s="66"/>
      <c r="I45" s="41"/>
      <c r="J45" s="41"/>
    </row>
    <row r="46" spans="1:10" ht="27.6" customHeight="1" x14ac:dyDescent="0.35">
      <c r="A46" s="288" t="s">
        <v>746</v>
      </c>
      <c r="B46" s="164"/>
      <c r="C46" s="127"/>
      <c r="D46" s="485" t="s">
        <v>747</v>
      </c>
      <c r="E46" s="277">
        <v>207.43680000000001</v>
      </c>
      <c r="F46" s="30"/>
      <c r="G46" s="68"/>
      <c r="H46" s="66"/>
      <c r="I46" s="39"/>
      <c r="J46" s="39"/>
    </row>
    <row r="47" spans="1:10" ht="27.6" customHeight="1" x14ac:dyDescent="0.35">
      <c r="A47" s="288" t="s">
        <v>748</v>
      </c>
      <c r="B47" s="164"/>
      <c r="C47" s="127"/>
      <c r="D47" s="485" t="s">
        <v>749</v>
      </c>
      <c r="E47" s="277">
        <v>250.0967</v>
      </c>
      <c r="F47" s="32"/>
      <c r="G47" s="64"/>
      <c r="H47" s="62"/>
      <c r="I47" s="39"/>
      <c r="J47" s="39"/>
    </row>
    <row r="48" spans="1:10" ht="27.6" customHeight="1" x14ac:dyDescent="0.35">
      <c r="A48" s="290" t="s">
        <v>750</v>
      </c>
      <c r="B48" s="164"/>
      <c r="C48" s="127"/>
      <c r="D48" s="485" t="s">
        <v>751</v>
      </c>
      <c r="E48" s="277">
        <v>275.50900000000001</v>
      </c>
      <c r="F48" s="30"/>
      <c r="G48" s="68"/>
      <c r="H48" s="66"/>
      <c r="I48" s="39"/>
      <c r="J48" s="39"/>
    </row>
    <row r="49" spans="1:10" ht="27.6" customHeight="1" x14ac:dyDescent="0.35">
      <c r="A49" s="30" t="s">
        <v>752</v>
      </c>
      <c r="B49" s="164"/>
      <c r="C49" s="127"/>
      <c r="D49" s="485" t="s">
        <v>753</v>
      </c>
      <c r="E49" s="277">
        <v>309.9932</v>
      </c>
      <c r="F49" s="30"/>
      <c r="G49" s="68"/>
      <c r="H49" s="66"/>
      <c r="I49" s="39"/>
      <c r="J49" s="39"/>
    </row>
    <row r="50" spans="1:10" ht="27.6" customHeight="1" x14ac:dyDescent="0.35">
      <c r="A50" s="288" t="s">
        <v>754</v>
      </c>
      <c r="B50" s="164"/>
      <c r="C50" s="127"/>
      <c r="D50" s="485" t="s">
        <v>755</v>
      </c>
      <c r="E50" s="277">
        <v>268.29169999999999</v>
      </c>
      <c r="F50" s="30"/>
      <c r="G50" s="68"/>
      <c r="H50" s="66"/>
      <c r="I50" s="41"/>
      <c r="J50" s="41"/>
    </row>
    <row r="51" spans="1:10" ht="27.6" customHeight="1" x14ac:dyDescent="0.35">
      <c r="A51" s="32" t="s">
        <v>756</v>
      </c>
      <c r="B51" s="169">
        <f>SUM(B52)</f>
        <v>18607.205699999999</v>
      </c>
      <c r="C51" s="127"/>
      <c r="D51" s="485" t="s">
        <v>757</v>
      </c>
      <c r="E51" s="277">
        <v>227.9418</v>
      </c>
      <c r="F51" s="30"/>
      <c r="G51" s="68"/>
      <c r="H51" s="66"/>
      <c r="I51" s="39"/>
      <c r="J51" s="39"/>
    </row>
    <row r="52" spans="1:10" ht="27.6" customHeight="1" x14ac:dyDescent="0.35">
      <c r="A52" s="30" t="s">
        <v>758</v>
      </c>
      <c r="B52" s="164">
        <v>18607.205699999999</v>
      </c>
      <c r="C52" s="127"/>
      <c r="D52" s="485" t="s">
        <v>759</v>
      </c>
      <c r="E52" s="277">
        <v>297.50060000000002</v>
      </c>
      <c r="F52" s="30"/>
      <c r="G52" s="68"/>
      <c r="H52" s="66"/>
      <c r="I52" s="39"/>
      <c r="J52" s="39"/>
    </row>
    <row r="53" spans="1:10" ht="27.6" customHeight="1" x14ac:dyDescent="0.35">
      <c r="A53" s="30" t="s">
        <v>760</v>
      </c>
      <c r="B53" s="164"/>
      <c r="C53" s="127"/>
      <c r="D53" s="485" t="s">
        <v>761</v>
      </c>
      <c r="E53" s="277">
        <v>244.7079</v>
      </c>
      <c r="F53" s="78"/>
      <c r="G53" s="78"/>
      <c r="H53" s="78"/>
      <c r="I53" s="41"/>
      <c r="J53" s="41"/>
    </row>
    <row r="54" spans="1:10" ht="27.6" customHeight="1" x14ac:dyDescent="0.35">
      <c r="A54" s="32" t="s">
        <v>762</v>
      </c>
      <c r="B54" s="169">
        <f>SUM(B55)</f>
        <v>2147.1756999999998</v>
      </c>
      <c r="C54" s="127"/>
      <c r="D54" s="758" t="s">
        <v>763</v>
      </c>
      <c r="E54" s="768">
        <v>312.94619999999998</v>
      </c>
      <c r="F54" s="78"/>
      <c r="G54" s="78"/>
      <c r="H54" s="78"/>
      <c r="I54" s="39"/>
      <c r="J54" s="39"/>
    </row>
    <row r="55" spans="1:10" s="15" customFormat="1" ht="27.6" customHeight="1" x14ac:dyDescent="0.35">
      <c r="A55" s="30" t="s">
        <v>764</v>
      </c>
      <c r="B55" s="164">
        <v>2147.1756999999998</v>
      </c>
      <c r="C55" s="123" t="s">
        <v>0</v>
      </c>
      <c r="D55" s="485" t="s">
        <v>765</v>
      </c>
      <c r="E55" s="277">
        <v>306.7561</v>
      </c>
      <c r="F55" s="78"/>
      <c r="G55" s="78"/>
      <c r="H55" s="78"/>
      <c r="I55" s="39"/>
      <c r="J55" s="39"/>
    </row>
    <row r="56" spans="1:10" ht="27.6" customHeight="1" x14ac:dyDescent="0.35">
      <c r="A56" s="30" t="s">
        <v>766</v>
      </c>
      <c r="B56" s="164"/>
      <c r="C56" s="116" t="s">
        <v>0</v>
      </c>
      <c r="D56" s="485" t="s">
        <v>767</v>
      </c>
      <c r="E56" s="277">
        <v>373.03969999999998</v>
      </c>
      <c r="F56" s="78"/>
      <c r="G56" s="78"/>
      <c r="H56" s="78"/>
      <c r="I56" s="39"/>
      <c r="J56" s="39"/>
    </row>
    <row r="57" spans="1:10" ht="27.6" customHeight="1" x14ac:dyDescent="0.35">
      <c r="A57" s="30" t="s">
        <v>768</v>
      </c>
      <c r="B57" s="169">
        <f>SUM(B58)</f>
        <v>4132.8693000000003</v>
      </c>
      <c r="C57" s="116" t="s">
        <v>0</v>
      </c>
      <c r="D57" s="485" t="s">
        <v>769</v>
      </c>
      <c r="E57" s="277">
        <v>269.30039999999997</v>
      </c>
      <c r="F57" s="78"/>
      <c r="G57" s="78"/>
      <c r="H57" s="78"/>
      <c r="I57" s="39"/>
      <c r="J57" s="39"/>
    </row>
    <row r="58" spans="1:10" s="2" customFormat="1" ht="27.6" customHeight="1" x14ac:dyDescent="0.35">
      <c r="A58" s="30" t="s">
        <v>770</v>
      </c>
      <c r="B58" s="164">
        <v>4132.8693000000003</v>
      </c>
      <c r="C58" s="116" t="s">
        <v>0</v>
      </c>
      <c r="D58" s="485" t="s">
        <v>771</v>
      </c>
      <c r="E58" s="277">
        <v>327.61130000000003</v>
      </c>
      <c r="F58" s="79"/>
      <c r="G58" s="78"/>
      <c r="H58" s="79"/>
      <c r="I58" s="39"/>
      <c r="J58" s="39"/>
    </row>
    <row r="59" spans="1:10" ht="27.6" customHeight="1" x14ac:dyDescent="0.35">
      <c r="A59" s="30" t="s">
        <v>1448</v>
      </c>
      <c r="B59" s="164"/>
      <c r="C59" s="116" t="s">
        <v>0</v>
      </c>
      <c r="D59" s="485" t="s">
        <v>772</v>
      </c>
      <c r="E59" s="277">
        <v>308.34539999999998</v>
      </c>
      <c r="F59" s="78"/>
      <c r="G59" s="78"/>
      <c r="H59" s="78"/>
      <c r="I59" s="39"/>
      <c r="J59" s="39"/>
    </row>
    <row r="60" spans="1:10" ht="27.6" customHeight="1" x14ac:dyDescent="0.35">
      <c r="A60" s="30" t="s">
        <v>1449</v>
      </c>
      <c r="B60" s="164"/>
      <c r="C60" s="116" t="s">
        <v>0</v>
      </c>
      <c r="D60" s="485" t="s">
        <v>774</v>
      </c>
      <c r="E60" s="277">
        <v>424.57640000000004</v>
      </c>
      <c r="F60" s="78"/>
      <c r="G60" s="78"/>
      <c r="H60" s="78"/>
      <c r="I60" s="39"/>
      <c r="J60" s="39"/>
    </row>
    <row r="61" spans="1:10" ht="27.6" customHeight="1" x14ac:dyDescent="0.35">
      <c r="A61" s="30" t="s">
        <v>773</v>
      </c>
      <c r="B61" s="169">
        <f>+B62</f>
        <v>747.85469999999998</v>
      </c>
      <c r="C61" s="116" t="s">
        <v>0</v>
      </c>
      <c r="D61" s="485" t="s">
        <v>776</v>
      </c>
      <c r="E61" s="277">
        <v>362.87399999999997</v>
      </c>
      <c r="F61" s="78"/>
      <c r="G61" s="78"/>
      <c r="H61" s="78"/>
      <c r="I61" s="76"/>
      <c r="J61" s="76"/>
    </row>
    <row r="62" spans="1:10" ht="27.6" customHeight="1" x14ac:dyDescent="0.35">
      <c r="A62" s="30" t="s">
        <v>775</v>
      </c>
      <c r="B62" s="164">
        <v>747.85469999999998</v>
      </c>
      <c r="C62" s="116" t="s">
        <v>0</v>
      </c>
      <c r="D62" s="485" t="s">
        <v>778</v>
      </c>
      <c r="E62" s="277">
        <v>302.28460000000001</v>
      </c>
      <c r="F62" s="78"/>
      <c r="G62" s="78"/>
      <c r="H62" s="78"/>
      <c r="I62" s="76"/>
      <c r="J62" s="76"/>
    </row>
    <row r="63" spans="1:10" ht="27.6" customHeight="1" x14ac:dyDescent="0.35">
      <c r="A63" s="30" t="s">
        <v>777</v>
      </c>
      <c r="B63" s="164"/>
      <c r="C63" s="116" t="s">
        <v>0</v>
      </c>
      <c r="D63" s="485" t="s">
        <v>780</v>
      </c>
      <c r="E63" s="277">
        <v>222.774</v>
      </c>
      <c r="F63" s="78"/>
      <c r="G63" s="78"/>
      <c r="H63" s="78"/>
      <c r="I63" s="76"/>
      <c r="J63" s="76"/>
    </row>
    <row r="64" spans="1:10" ht="27.6" customHeight="1" x14ac:dyDescent="0.35">
      <c r="A64" s="30" t="s">
        <v>779</v>
      </c>
      <c r="B64" s="169">
        <f>+B65</f>
        <v>797.59810000000004</v>
      </c>
      <c r="C64" s="123" t="s">
        <v>0</v>
      </c>
      <c r="D64" s="485" t="s">
        <v>782</v>
      </c>
      <c r="E64" s="277">
        <v>350.92879999999997</v>
      </c>
      <c r="F64" s="78"/>
      <c r="G64" s="78"/>
      <c r="H64" s="78"/>
      <c r="I64" s="76"/>
      <c r="J64" s="76"/>
    </row>
    <row r="65" spans="1:10" ht="27.6" customHeight="1" x14ac:dyDescent="0.35">
      <c r="A65" s="30" t="s">
        <v>781</v>
      </c>
      <c r="B65" s="164">
        <v>797.59810000000004</v>
      </c>
      <c r="C65" s="116" t="s">
        <v>0</v>
      </c>
      <c r="D65" s="485" t="s">
        <v>784</v>
      </c>
      <c r="E65" s="277">
        <v>288.92899999999997</v>
      </c>
      <c r="F65" s="78"/>
      <c r="G65" s="78"/>
      <c r="H65" s="78"/>
      <c r="I65" s="76"/>
      <c r="J65" s="76"/>
    </row>
    <row r="66" spans="1:10" ht="27.6" customHeight="1" x14ac:dyDescent="0.35">
      <c r="A66" s="30" t="s">
        <v>783</v>
      </c>
      <c r="B66" s="164"/>
      <c r="C66" s="18" t="s">
        <v>0</v>
      </c>
      <c r="D66" s="485" t="s">
        <v>785</v>
      </c>
      <c r="E66" s="277">
        <v>351.7989</v>
      </c>
      <c r="F66" s="78"/>
      <c r="G66" s="78"/>
      <c r="H66" s="78"/>
      <c r="I66" s="76"/>
      <c r="J66" s="76"/>
    </row>
    <row r="67" spans="1:10" ht="27.6" customHeight="1" x14ac:dyDescent="0.35">
      <c r="A67" s="291"/>
      <c r="B67" s="292"/>
      <c r="C67" s="19" t="s">
        <v>0</v>
      </c>
      <c r="D67" s="485" t="s">
        <v>786</v>
      </c>
      <c r="E67" s="277">
        <v>396.11239999999998</v>
      </c>
      <c r="F67" s="78"/>
      <c r="G67" s="78"/>
      <c r="H67" s="78"/>
      <c r="I67" s="76"/>
      <c r="J67" s="76"/>
    </row>
    <row r="68" spans="1:10" ht="27.6" customHeight="1" x14ac:dyDescent="0.35">
      <c r="A68" s="233"/>
      <c r="B68" s="230"/>
      <c r="D68" s="485" t="s">
        <v>787</v>
      </c>
      <c r="E68" s="277">
        <v>355.8716</v>
      </c>
      <c r="F68" s="78"/>
      <c r="G68" s="78"/>
      <c r="H68" s="78"/>
      <c r="I68" s="76"/>
      <c r="J68" s="76"/>
    </row>
    <row r="69" spans="1:10" ht="27.6" customHeight="1" x14ac:dyDescent="0.35">
      <c r="A69" s="233"/>
      <c r="B69" s="230"/>
      <c r="D69" s="485" t="s">
        <v>788</v>
      </c>
      <c r="E69" s="277">
        <v>237.80270000000002</v>
      </c>
      <c r="F69" s="78"/>
      <c r="G69" s="78"/>
      <c r="H69" s="78"/>
      <c r="I69" s="76"/>
      <c r="J69" s="76"/>
    </row>
    <row r="70" spans="1:10" ht="27.6" customHeight="1" x14ac:dyDescent="0.35">
      <c r="A70" s="233"/>
      <c r="B70" s="230"/>
      <c r="D70" s="485" t="s">
        <v>789</v>
      </c>
      <c r="E70" s="277">
        <v>236.03399999999999</v>
      </c>
      <c r="F70" s="78"/>
      <c r="G70" s="78"/>
      <c r="H70" s="78"/>
      <c r="I70" s="76"/>
      <c r="J70" s="76"/>
    </row>
    <row r="71" spans="1:10" ht="27.6" customHeight="1" x14ac:dyDescent="0.35">
      <c r="A71" s="233"/>
      <c r="B71" s="230"/>
      <c r="D71" s="485" t="s">
        <v>790</v>
      </c>
      <c r="E71" s="277">
        <v>252.07749999999999</v>
      </c>
      <c r="F71" s="78"/>
      <c r="G71" s="78"/>
      <c r="H71" s="78"/>
      <c r="I71" s="76"/>
      <c r="J71" s="76"/>
    </row>
    <row r="72" spans="1:10" ht="27.6" customHeight="1" x14ac:dyDescent="0.35">
      <c r="A72" s="233"/>
      <c r="B72" s="230"/>
      <c r="D72" s="485" t="s">
        <v>791</v>
      </c>
      <c r="E72" s="277">
        <v>271.75</v>
      </c>
      <c r="F72" s="78"/>
      <c r="G72" s="78"/>
      <c r="H72" s="78"/>
      <c r="I72" s="76"/>
      <c r="J72" s="76"/>
    </row>
    <row r="73" spans="1:10" ht="27.6" customHeight="1" x14ac:dyDescent="0.35">
      <c r="A73" s="233"/>
      <c r="B73" s="230"/>
      <c r="D73" s="485" t="s">
        <v>792</v>
      </c>
      <c r="E73" s="277">
        <v>356.30099999999999</v>
      </c>
      <c r="F73" s="78"/>
      <c r="G73" s="78"/>
      <c r="H73" s="78"/>
      <c r="I73" s="76"/>
      <c r="J73" s="76"/>
    </row>
    <row r="74" spans="1:10" ht="27.6" customHeight="1" x14ac:dyDescent="0.35">
      <c r="A74" s="233"/>
      <c r="B74" s="230"/>
      <c r="D74" s="485" t="s">
        <v>793</v>
      </c>
      <c r="E74" s="277">
        <v>233.4821</v>
      </c>
      <c r="F74" s="78"/>
      <c r="G74" s="78"/>
      <c r="H74" s="78"/>
      <c r="I74" s="76"/>
      <c r="J74" s="76"/>
    </row>
    <row r="75" spans="1:10" ht="27.6" customHeight="1" x14ac:dyDescent="0.35">
      <c r="A75" s="233"/>
      <c r="B75" s="230"/>
      <c r="D75" s="485" t="s">
        <v>794</v>
      </c>
      <c r="E75" s="277">
        <v>260.24739999999997</v>
      </c>
      <c r="F75" s="78"/>
      <c r="G75" s="78"/>
      <c r="H75" s="78"/>
      <c r="I75" s="76"/>
      <c r="J75" s="76"/>
    </row>
    <row r="76" spans="1:10" ht="27.6" customHeight="1" x14ac:dyDescent="0.35">
      <c r="A76" s="233"/>
      <c r="B76" s="230"/>
      <c r="D76" s="485" t="s">
        <v>795</v>
      </c>
      <c r="E76" s="277">
        <v>244.1541</v>
      </c>
      <c r="F76" s="78"/>
      <c r="G76" s="78"/>
      <c r="H76" s="78"/>
      <c r="I76" s="76"/>
      <c r="J76" s="76"/>
    </row>
    <row r="77" spans="1:10" ht="27.6" customHeight="1" x14ac:dyDescent="0.35">
      <c r="A77" s="233"/>
      <c r="B77" s="230"/>
      <c r="D77" s="485" t="s">
        <v>796</v>
      </c>
      <c r="E77" s="277">
        <v>228.387</v>
      </c>
      <c r="F77" s="78"/>
      <c r="G77" s="78"/>
      <c r="H77" s="78"/>
      <c r="I77" s="76"/>
      <c r="J77" s="76"/>
    </row>
    <row r="78" spans="1:10" ht="27.6" customHeight="1" x14ac:dyDescent="0.35">
      <c r="A78" s="233"/>
      <c r="B78" s="230"/>
      <c r="D78" s="485" t="s">
        <v>797</v>
      </c>
      <c r="E78" s="277">
        <v>285.30560000000003</v>
      </c>
      <c r="F78" s="78"/>
      <c r="G78" s="78"/>
      <c r="H78" s="78"/>
      <c r="I78" s="76"/>
      <c r="J78" s="76"/>
    </row>
    <row r="79" spans="1:10" ht="27.6" customHeight="1" x14ac:dyDescent="0.35">
      <c r="A79" s="233"/>
      <c r="B79" s="230"/>
      <c r="D79" s="485" t="s">
        <v>798</v>
      </c>
      <c r="E79" s="277">
        <v>224.9907</v>
      </c>
      <c r="F79" s="78"/>
      <c r="G79" s="78"/>
      <c r="H79" s="78"/>
      <c r="I79" s="76"/>
      <c r="J79" s="76"/>
    </row>
    <row r="80" spans="1:10" ht="27.6" customHeight="1" x14ac:dyDescent="0.35">
      <c r="A80" s="233"/>
      <c r="B80" s="230"/>
      <c r="D80" s="485" t="s">
        <v>799</v>
      </c>
      <c r="E80" s="277">
        <v>256.16550000000001</v>
      </c>
      <c r="F80" s="78"/>
      <c r="G80" s="78"/>
      <c r="H80" s="78"/>
      <c r="I80" s="76"/>
      <c r="J80" s="76"/>
    </row>
    <row r="81" spans="1:10" ht="27.6" customHeight="1" x14ac:dyDescent="0.35">
      <c r="A81" s="233"/>
      <c r="B81" s="230"/>
      <c r="D81" s="485" t="s">
        <v>800</v>
      </c>
      <c r="E81" s="277">
        <v>235.43580000000003</v>
      </c>
      <c r="F81" s="78"/>
      <c r="G81" s="78"/>
      <c r="H81" s="78"/>
      <c r="I81" s="76"/>
      <c r="J81" s="76"/>
    </row>
    <row r="82" spans="1:10" ht="27.6" customHeight="1" x14ac:dyDescent="0.35">
      <c r="A82" s="233"/>
      <c r="B82" s="230"/>
      <c r="D82" s="485" t="s">
        <v>801</v>
      </c>
      <c r="E82" s="277">
        <v>272.41410000000002</v>
      </c>
      <c r="F82" s="78"/>
      <c r="G82" s="78"/>
      <c r="H82" s="78"/>
      <c r="I82" s="76"/>
      <c r="J82" s="76"/>
    </row>
    <row r="83" spans="1:10" ht="27.6" customHeight="1" x14ac:dyDescent="0.35">
      <c r="A83" s="233"/>
      <c r="B83" s="230"/>
      <c r="D83" s="485" t="s">
        <v>802</v>
      </c>
      <c r="E83" s="277">
        <v>218.72730000000001</v>
      </c>
      <c r="F83" s="78"/>
      <c r="G83" s="78"/>
      <c r="H83" s="78"/>
      <c r="I83" s="76"/>
      <c r="J83" s="76"/>
    </row>
    <row r="84" spans="1:10" ht="27.6" customHeight="1" x14ac:dyDescent="0.35">
      <c r="A84" s="233"/>
      <c r="B84" s="230"/>
      <c r="D84" s="485" t="s">
        <v>803</v>
      </c>
      <c r="E84" s="277">
        <v>353.96029999999996</v>
      </c>
      <c r="F84" s="78"/>
      <c r="G84" s="78"/>
      <c r="H84" s="78"/>
      <c r="I84" s="76"/>
      <c r="J84" s="76"/>
    </row>
    <row r="85" spans="1:10" ht="27.6" customHeight="1" x14ac:dyDescent="0.35">
      <c r="A85" s="233"/>
      <c r="B85" s="230"/>
      <c r="D85" s="485" t="s">
        <v>804</v>
      </c>
      <c r="E85" s="277">
        <v>345.14460000000003</v>
      </c>
      <c r="F85" s="78"/>
      <c r="G85" s="78"/>
      <c r="H85" s="78"/>
      <c r="I85" s="76"/>
      <c r="J85" s="76"/>
    </row>
    <row r="86" spans="1:10" ht="27.6" customHeight="1" x14ac:dyDescent="0.35">
      <c r="A86" s="233"/>
      <c r="B86" s="230"/>
      <c r="D86" s="485" t="s">
        <v>805</v>
      </c>
      <c r="E86" s="277">
        <v>394.74270000000001</v>
      </c>
      <c r="F86" s="78"/>
      <c r="G86" s="78"/>
      <c r="H86" s="78"/>
      <c r="I86" s="76"/>
      <c r="J86" s="76"/>
    </row>
    <row r="87" spans="1:10" ht="27.6" customHeight="1" x14ac:dyDescent="0.35">
      <c r="A87" s="233"/>
      <c r="B87" s="230"/>
      <c r="D87" s="485" t="s">
        <v>806</v>
      </c>
      <c r="E87" s="277">
        <v>340.78610000000003</v>
      </c>
      <c r="F87" s="78"/>
      <c r="G87" s="78"/>
      <c r="H87" s="78"/>
      <c r="I87" s="76"/>
      <c r="J87" s="76"/>
    </row>
    <row r="88" spans="1:10" ht="27.6" customHeight="1" x14ac:dyDescent="0.35">
      <c r="A88" s="233"/>
      <c r="B88" s="230"/>
      <c r="D88" s="485" t="s">
        <v>807</v>
      </c>
      <c r="E88" s="277">
        <v>344.14729999999997</v>
      </c>
      <c r="F88" s="78"/>
      <c r="G88" s="78"/>
      <c r="H88" s="78"/>
      <c r="I88" s="76"/>
      <c r="J88" s="76"/>
    </row>
    <row r="89" spans="1:10" ht="27.6" customHeight="1" x14ac:dyDescent="0.35">
      <c r="A89" s="233"/>
      <c r="B89" s="230"/>
      <c r="D89" s="485" t="s">
        <v>808</v>
      </c>
      <c r="E89" s="277">
        <v>348.73849999999999</v>
      </c>
      <c r="F89" s="78"/>
      <c r="G89" s="78"/>
      <c r="H89" s="78"/>
      <c r="I89" s="76"/>
      <c r="J89" s="76"/>
    </row>
    <row r="90" spans="1:10" ht="27.6" customHeight="1" x14ac:dyDescent="0.35">
      <c r="A90" s="233"/>
      <c r="B90" s="230"/>
      <c r="D90" s="738" t="s">
        <v>809</v>
      </c>
      <c r="E90" s="277">
        <v>389.59749999999997</v>
      </c>
      <c r="F90" s="78"/>
      <c r="G90" s="78"/>
      <c r="H90" s="78"/>
      <c r="I90" s="76"/>
      <c r="J90" s="76"/>
    </row>
    <row r="91" spans="1:10" ht="27.6" customHeight="1" x14ac:dyDescent="0.35">
      <c r="A91" s="233"/>
      <c r="B91" s="230"/>
      <c r="D91" s="485" t="s">
        <v>810</v>
      </c>
      <c r="E91" s="277">
        <v>389.37049999999999</v>
      </c>
      <c r="F91" s="78"/>
      <c r="G91" s="78"/>
      <c r="H91" s="78"/>
      <c r="I91" s="76"/>
      <c r="J91" s="76"/>
    </row>
    <row r="92" spans="1:10" ht="27.6" customHeight="1" x14ac:dyDescent="0.35">
      <c r="A92" s="233"/>
      <c r="B92" s="230"/>
      <c r="D92" s="485" t="s">
        <v>811</v>
      </c>
      <c r="E92" s="277">
        <v>358.28949999999998</v>
      </c>
      <c r="F92" s="78"/>
      <c r="G92" s="78"/>
      <c r="H92" s="78"/>
      <c r="I92" s="76"/>
      <c r="J92" s="76"/>
    </row>
    <row r="93" spans="1:10" ht="27.6" customHeight="1" x14ac:dyDescent="0.35">
      <c r="A93" s="233"/>
      <c r="B93" s="230"/>
      <c r="D93" s="485" t="s">
        <v>812</v>
      </c>
      <c r="E93" s="277">
        <v>380.5342</v>
      </c>
      <c r="F93" s="78"/>
      <c r="G93" s="78"/>
      <c r="H93" s="78"/>
      <c r="I93" s="76"/>
      <c r="J93" s="76"/>
    </row>
    <row r="94" spans="1:10" ht="27.6" customHeight="1" x14ac:dyDescent="0.35">
      <c r="A94" s="233"/>
      <c r="B94" s="230"/>
      <c r="D94" s="485" t="s">
        <v>813</v>
      </c>
      <c r="E94" s="277">
        <v>299.94819999999999</v>
      </c>
      <c r="F94" s="78"/>
      <c r="G94" s="78"/>
      <c r="H94" s="78"/>
      <c r="I94" s="76"/>
      <c r="J94" s="76"/>
    </row>
    <row r="95" spans="1:10" ht="27.6" customHeight="1" x14ac:dyDescent="0.35">
      <c r="A95" s="233"/>
      <c r="B95" s="230"/>
      <c r="D95" s="485" t="s">
        <v>814</v>
      </c>
      <c r="E95" s="277">
        <v>354.76609999999999</v>
      </c>
      <c r="F95" s="78"/>
      <c r="G95" s="78"/>
      <c r="H95" s="78"/>
      <c r="I95" s="76"/>
      <c r="J95" s="76"/>
    </row>
    <row r="96" spans="1:10" ht="27.6" customHeight="1" x14ac:dyDescent="0.35">
      <c r="A96" s="233"/>
      <c r="B96" s="230"/>
      <c r="D96" s="485" t="s">
        <v>815</v>
      </c>
      <c r="E96" s="277">
        <v>350.2731</v>
      </c>
      <c r="F96" s="78"/>
      <c r="G96" s="78"/>
      <c r="H96" s="78"/>
      <c r="I96" s="76"/>
      <c r="J96" s="76"/>
    </row>
    <row r="97" spans="1:11" ht="27.6" customHeight="1" x14ac:dyDescent="0.35">
      <c r="A97" s="233"/>
      <c r="B97" s="230"/>
      <c r="D97" s="485" t="s">
        <v>816</v>
      </c>
      <c r="E97" s="277">
        <v>349.11779999999999</v>
      </c>
      <c r="F97" s="78"/>
      <c r="G97" s="78"/>
      <c r="H97" s="78"/>
      <c r="I97" s="76"/>
      <c r="J97" s="76"/>
    </row>
    <row r="98" spans="1:11" ht="27.6" customHeight="1" x14ac:dyDescent="0.35">
      <c r="A98" s="233"/>
      <c r="B98" s="230"/>
      <c r="D98" s="485" t="s">
        <v>817</v>
      </c>
      <c r="E98" s="277">
        <v>341.27570000000003</v>
      </c>
      <c r="F98" s="78"/>
      <c r="G98" s="78"/>
      <c r="H98" s="78"/>
      <c r="I98" s="76"/>
      <c r="J98" s="76"/>
    </row>
    <row r="99" spans="1:11" ht="27.6" customHeight="1" x14ac:dyDescent="0.35">
      <c r="A99" s="233"/>
      <c r="B99" s="230"/>
      <c r="D99" s="485" t="s">
        <v>818</v>
      </c>
      <c r="E99" s="277">
        <v>336.87120000000004</v>
      </c>
      <c r="F99" s="78"/>
      <c r="G99" s="78"/>
      <c r="H99" s="78"/>
      <c r="I99" s="76"/>
      <c r="J99" s="76"/>
    </row>
    <row r="100" spans="1:11" ht="27.6" customHeight="1" x14ac:dyDescent="0.35">
      <c r="A100" s="233"/>
      <c r="B100" s="230"/>
      <c r="D100" s="485" t="s">
        <v>819</v>
      </c>
      <c r="E100" s="277">
        <v>389.59520000000003</v>
      </c>
      <c r="F100" s="78"/>
      <c r="G100" s="78"/>
      <c r="H100" s="78"/>
      <c r="I100" s="76"/>
      <c r="J100" s="76"/>
    </row>
    <row r="101" spans="1:11" ht="27.6" customHeight="1" x14ac:dyDescent="0.35">
      <c r="A101" s="233"/>
      <c r="B101" s="230"/>
      <c r="D101" s="595" t="s">
        <v>820</v>
      </c>
      <c r="E101" s="541">
        <v>332.99119999999999</v>
      </c>
      <c r="F101" s="336"/>
      <c r="G101" s="336"/>
      <c r="H101" s="336"/>
      <c r="I101" s="596"/>
      <c r="J101" s="596"/>
    </row>
    <row r="102" spans="1:11" x14ac:dyDescent="0.35">
      <c r="A102" s="115"/>
      <c r="B102" s="114"/>
      <c r="D102" s="110"/>
      <c r="E102" s="113"/>
      <c r="F102" s="92"/>
      <c r="G102" s="92"/>
      <c r="H102" s="92"/>
      <c r="I102" s="90"/>
      <c r="J102" s="90"/>
      <c r="K102" s="16"/>
    </row>
    <row r="103" spans="1:11" x14ac:dyDescent="0.35">
      <c r="E103" s="207"/>
      <c r="F103" s="460"/>
      <c r="G103" s="460"/>
      <c r="H103" s="460"/>
      <c r="I103" s="462"/>
      <c r="J103" s="462"/>
      <c r="K103" s="16"/>
    </row>
    <row r="104" spans="1:11" x14ac:dyDescent="0.35">
      <c r="E104" s="207"/>
      <c r="F104" s="460"/>
      <c r="G104" s="460"/>
      <c r="H104" s="460"/>
      <c r="I104" s="462"/>
      <c r="J104" s="462"/>
      <c r="K104" s="16"/>
    </row>
    <row r="105" spans="1:11" x14ac:dyDescent="0.35">
      <c r="E105" s="207"/>
      <c r="F105" s="460"/>
      <c r="G105" s="460"/>
      <c r="H105" s="460"/>
      <c r="I105" s="462"/>
      <c r="J105" s="462"/>
      <c r="K105" s="16"/>
    </row>
    <row r="106" spans="1:11" x14ac:dyDescent="0.35">
      <c r="E106" s="207"/>
      <c r="F106" s="460"/>
      <c r="G106" s="460"/>
      <c r="H106" s="460"/>
      <c r="I106" s="462"/>
      <c r="J106" s="462"/>
      <c r="K106" s="16"/>
    </row>
    <row r="107" spans="1:11" x14ac:dyDescent="0.35">
      <c r="E107" s="207"/>
      <c r="F107" s="460"/>
      <c r="G107" s="460"/>
      <c r="H107" s="460"/>
      <c r="I107" s="462"/>
      <c r="J107" s="462"/>
      <c r="K107" s="16"/>
    </row>
    <row r="108" spans="1:11" x14ac:dyDescent="0.35">
      <c r="E108" s="207"/>
      <c r="F108" s="460"/>
      <c r="G108" s="460"/>
      <c r="H108" s="460"/>
      <c r="I108" s="462"/>
      <c r="J108" s="462"/>
      <c r="K108" s="16"/>
    </row>
    <row r="109" spans="1:11" x14ac:dyDescent="0.35">
      <c r="E109" s="207"/>
      <c r="F109" s="460"/>
      <c r="G109" s="460"/>
      <c r="H109" s="460"/>
      <c r="I109" s="462"/>
      <c r="J109" s="462"/>
      <c r="K109" s="16"/>
    </row>
    <row r="110" spans="1:11" x14ac:dyDescent="0.35">
      <c r="E110" s="207"/>
      <c r="F110" s="460"/>
      <c r="G110" s="460"/>
      <c r="H110" s="460"/>
      <c r="I110" s="462"/>
      <c r="J110" s="462"/>
      <c r="K110" s="16"/>
    </row>
    <row r="111" spans="1:11" x14ac:dyDescent="0.35">
      <c r="E111" s="207"/>
      <c r="F111" s="460"/>
      <c r="G111" s="460"/>
      <c r="H111" s="460"/>
      <c r="I111" s="462"/>
      <c r="J111" s="462"/>
      <c r="K111" s="16"/>
    </row>
    <row r="112" spans="1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460"/>
      <c r="G138" s="460"/>
      <c r="H138" s="460"/>
      <c r="I138" s="462"/>
      <c r="J138" s="462"/>
      <c r="K138" s="16"/>
    </row>
    <row r="139" spans="5:11" x14ac:dyDescent="0.35">
      <c r="E139" s="207"/>
      <c r="F139" s="16"/>
      <c r="G139" s="16"/>
      <c r="H139" s="16"/>
      <c r="I139" s="206"/>
      <c r="J139" s="206"/>
      <c r="K139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5" fitToHeight="0" orientation="portrait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"/>
  <sheetViews>
    <sheetView view="pageBreakPreview" zoomScale="60" zoomScaleNormal="70" workbookViewId="0">
      <selection activeCell="A2" sqref="A2:J2"/>
    </sheetView>
  </sheetViews>
  <sheetFormatPr defaultRowHeight="21" x14ac:dyDescent="0.35"/>
  <cols>
    <col min="1" max="1" width="54" style="109" customWidth="1"/>
    <col min="2" max="2" width="17.625" style="108" customWidth="1"/>
    <col min="3" max="3" width="30.625" style="1" hidden="1" customWidth="1"/>
    <col min="4" max="4" width="51.625" customWidth="1"/>
    <col min="5" max="5" width="15.25" style="107" bestFit="1" customWidth="1"/>
    <col min="6" max="6" width="43.87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224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+B18+B36+B55+B72</f>
        <v>12510.1103</v>
      </c>
      <c r="C6" s="136"/>
      <c r="D6" s="33" t="s">
        <v>41</v>
      </c>
      <c r="E6" s="139">
        <f>E7+E13+E18+E20+E22+E26+E37+E39+E46+E50+E55+E66+E68+E73+E75+E42+E48</f>
        <v>12510.1103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140" t="s">
        <v>225</v>
      </c>
      <c r="B7" s="141"/>
      <c r="C7" s="132"/>
      <c r="D7" s="538" t="s">
        <v>6</v>
      </c>
      <c r="E7" s="143">
        <f>SUM(E8:E11)</f>
        <v>3674.0214000000001</v>
      </c>
      <c r="F7" s="29"/>
      <c r="G7" s="49"/>
      <c r="H7" s="49"/>
      <c r="I7" s="50"/>
      <c r="J7" s="50"/>
    </row>
    <row r="8" spans="1:10" ht="28.15" customHeight="1" x14ac:dyDescent="0.35">
      <c r="A8" s="144" t="s">
        <v>221</v>
      </c>
      <c r="B8" s="145"/>
      <c r="C8" s="127"/>
      <c r="D8" s="331" t="s">
        <v>226</v>
      </c>
      <c r="E8" s="146">
        <v>28.51</v>
      </c>
      <c r="F8" s="38"/>
      <c r="G8" s="53"/>
      <c r="H8" s="53"/>
      <c r="I8" s="55"/>
      <c r="J8" s="55"/>
    </row>
    <row r="9" spans="1:10" ht="28.15" customHeight="1" x14ac:dyDescent="0.35">
      <c r="A9" s="144" t="s">
        <v>227</v>
      </c>
      <c r="B9" s="145"/>
      <c r="C9" s="127"/>
      <c r="D9" s="331" t="s">
        <v>228</v>
      </c>
      <c r="E9" s="146">
        <v>27.8188</v>
      </c>
      <c r="F9" s="30"/>
      <c r="G9" s="57"/>
      <c r="H9" s="57"/>
      <c r="I9" s="41"/>
      <c r="J9" s="41"/>
    </row>
    <row r="10" spans="1:10" ht="28.15" customHeight="1" x14ac:dyDescent="0.35">
      <c r="A10" s="144" t="s">
        <v>229</v>
      </c>
      <c r="B10" s="145"/>
      <c r="C10" s="127"/>
      <c r="D10" s="331" t="s">
        <v>230</v>
      </c>
      <c r="E10" s="146">
        <v>63.05</v>
      </c>
      <c r="F10" s="30"/>
      <c r="G10" s="57"/>
      <c r="H10" s="57"/>
      <c r="I10" s="41"/>
      <c r="J10" s="41"/>
    </row>
    <row r="11" spans="1:10" ht="30.6" customHeight="1" x14ac:dyDescent="0.35">
      <c r="A11" s="144" t="s">
        <v>231</v>
      </c>
      <c r="B11" s="145"/>
      <c r="C11" s="147"/>
      <c r="D11" s="331" t="s">
        <v>220</v>
      </c>
      <c r="E11" s="146">
        <v>3554.6426000000001</v>
      </c>
      <c r="F11" s="30"/>
      <c r="G11" s="57"/>
      <c r="H11" s="57"/>
      <c r="I11" s="41"/>
      <c r="J11" s="41"/>
    </row>
    <row r="12" spans="1:10" ht="28.15" customHeight="1" x14ac:dyDescent="0.35">
      <c r="A12" s="144" t="s">
        <v>232</v>
      </c>
      <c r="B12" s="148"/>
      <c r="C12" s="147"/>
      <c r="D12" s="331" t="s">
        <v>218</v>
      </c>
      <c r="E12" s="147"/>
      <c r="F12" s="30"/>
      <c r="G12" s="57"/>
      <c r="H12" s="57"/>
      <c r="I12" s="41"/>
      <c r="J12" s="41"/>
    </row>
    <row r="13" spans="1:10" ht="29.45" customHeight="1" x14ac:dyDescent="0.35">
      <c r="A13" s="144" t="s">
        <v>233</v>
      </c>
      <c r="B13" s="148"/>
      <c r="C13" s="147"/>
      <c r="D13" s="334" t="s">
        <v>8</v>
      </c>
      <c r="E13" s="147">
        <f>SUM(E14:E17)</f>
        <v>1490.8053</v>
      </c>
      <c r="F13" s="30"/>
      <c r="G13" s="57"/>
      <c r="H13" s="57"/>
      <c r="I13" s="41"/>
      <c r="J13" s="41"/>
    </row>
    <row r="14" spans="1:10" ht="28.15" customHeight="1" x14ac:dyDescent="0.35">
      <c r="A14" s="144" t="s">
        <v>234</v>
      </c>
      <c r="B14" s="148"/>
      <c r="C14" s="147"/>
      <c r="D14" s="331" t="s">
        <v>10</v>
      </c>
      <c r="E14" s="146">
        <v>72.482399999999998</v>
      </c>
      <c r="F14" s="30"/>
      <c r="G14" s="57"/>
      <c r="H14" s="57"/>
      <c r="I14" s="41"/>
      <c r="J14" s="41"/>
    </row>
    <row r="15" spans="1:10" ht="28.15" customHeight="1" x14ac:dyDescent="0.35">
      <c r="A15" s="144" t="s">
        <v>235</v>
      </c>
      <c r="B15" s="148"/>
      <c r="C15" s="147"/>
      <c r="D15" s="331" t="s">
        <v>11</v>
      </c>
      <c r="E15" s="146">
        <v>688.38099999999997</v>
      </c>
      <c r="F15" s="30"/>
      <c r="G15" s="57"/>
      <c r="H15" s="57"/>
      <c r="I15" s="41"/>
      <c r="J15" s="41"/>
    </row>
    <row r="16" spans="1:10" ht="28.15" customHeight="1" x14ac:dyDescent="0.35">
      <c r="A16" s="150" t="s">
        <v>236</v>
      </c>
      <c r="B16" s="151"/>
      <c r="C16" s="147"/>
      <c r="D16" s="331" t="s">
        <v>12</v>
      </c>
      <c r="E16" s="146">
        <v>719.99170000000004</v>
      </c>
      <c r="F16" s="30"/>
      <c r="G16" s="57"/>
      <c r="H16" s="57"/>
      <c r="I16" s="41"/>
      <c r="J16" s="41"/>
    </row>
    <row r="17" spans="1:10" ht="28.15" customHeight="1" x14ac:dyDescent="0.35">
      <c r="A17" s="150" t="s">
        <v>237</v>
      </c>
      <c r="B17" s="151"/>
      <c r="C17" s="147"/>
      <c r="D17" s="331" t="s">
        <v>13</v>
      </c>
      <c r="E17" s="146">
        <v>9.9501999999999988</v>
      </c>
      <c r="F17" s="30"/>
      <c r="G17" s="57"/>
      <c r="H17" s="57"/>
      <c r="I17" s="41"/>
      <c r="J17" s="41"/>
    </row>
    <row r="18" spans="1:10" ht="27.6" customHeight="1" x14ac:dyDescent="0.35">
      <c r="A18" s="152" t="s">
        <v>238</v>
      </c>
      <c r="B18" s="153">
        <v>6208.6833999999999</v>
      </c>
      <c r="C18" s="147"/>
      <c r="D18" s="334" t="s">
        <v>239</v>
      </c>
      <c r="E18" s="147">
        <f>+E19</f>
        <v>33.200000000000003</v>
      </c>
      <c r="F18" s="30"/>
      <c r="G18" s="57"/>
      <c r="H18" s="57"/>
      <c r="I18" s="41"/>
      <c r="J18" s="41"/>
    </row>
    <row r="19" spans="1:10" ht="28.15" customHeight="1" x14ac:dyDescent="0.35">
      <c r="A19" s="152" t="s">
        <v>240</v>
      </c>
      <c r="B19" s="153"/>
      <c r="C19" s="147"/>
      <c r="D19" s="331" t="s">
        <v>241</v>
      </c>
      <c r="E19" s="146">
        <v>33.200000000000003</v>
      </c>
      <c r="F19" s="30"/>
      <c r="G19" s="57"/>
      <c r="H19" s="57"/>
      <c r="I19" s="41"/>
      <c r="J19" s="41"/>
    </row>
    <row r="20" spans="1:10" s="15" customFormat="1" ht="28.15" customHeight="1" x14ac:dyDescent="0.35">
      <c r="A20" s="43" t="s">
        <v>1769</v>
      </c>
      <c r="B20" s="146">
        <v>6208.6833999999999</v>
      </c>
      <c r="C20" s="147"/>
      <c r="D20" s="334" t="s">
        <v>242</v>
      </c>
      <c r="E20" s="147">
        <f>+E21</f>
        <v>60</v>
      </c>
      <c r="F20" s="30"/>
      <c r="G20" s="57"/>
      <c r="H20" s="57"/>
      <c r="I20" s="41"/>
      <c r="J20" s="41"/>
    </row>
    <row r="21" spans="1:10" ht="30.6" customHeight="1" x14ac:dyDescent="0.35">
      <c r="A21" s="43" t="s">
        <v>1770</v>
      </c>
      <c r="B21" s="146"/>
      <c r="C21" s="147"/>
      <c r="D21" s="331" t="s">
        <v>243</v>
      </c>
      <c r="E21" s="146">
        <v>60</v>
      </c>
      <c r="F21" s="30"/>
      <c r="G21" s="57"/>
      <c r="H21" s="57"/>
      <c r="I21" s="41"/>
      <c r="J21" s="41"/>
    </row>
    <row r="22" spans="1:10" s="2" customFormat="1" ht="28.9" customHeight="1" x14ac:dyDescent="0.35">
      <c r="A22" s="149" t="s">
        <v>1768</v>
      </c>
      <c r="B22" s="147">
        <v>5243.7255999999998</v>
      </c>
      <c r="C22" s="147"/>
      <c r="D22" s="334" t="s">
        <v>14</v>
      </c>
      <c r="E22" s="147">
        <f>SUM(E23:E25)</f>
        <v>155.27600000000001</v>
      </c>
      <c r="F22" s="30"/>
      <c r="G22" s="57"/>
      <c r="H22" s="57"/>
      <c r="I22" s="41"/>
      <c r="J22" s="41"/>
    </row>
    <row r="23" spans="1:10" ht="28.9" customHeight="1" x14ac:dyDescent="0.35">
      <c r="A23" s="43" t="s">
        <v>244</v>
      </c>
      <c r="B23" s="147"/>
      <c r="C23" s="147"/>
      <c r="D23" s="331" t="s">
        <v>245</v>
      </c>
      <c r="E23" s="146">
        <v>102</v>
      </c>
      <c r="F23" s="30"/>
      <c r="G23" s="57"/>
      <c r="H23" s="57"/>
      <c r="I23" s="41"/>
      <c r="J23" s="41"/>
    </row>
    <row r="24" spans="1:10" s="2" customFormat="1" ht="28.9" customHeight="1" x14ac:dyDescent="0.35">
      <c r="A24" s="43" t="s">
        <v>1771</v>
      </c>
      <c r="B24" s="146">
        <v>4120.4255999999996</v>
      </c>
      <c r="C24" s="147"/>
      <c r="D24" s="331" t="s">
        <v>246</v>
      </c>
      <c r="E24" s="147"/>
      <c r="F24" s="30"/>
      <c r="G24" s="57"/>
      <c r="H24" s="57"/>
      <c r="I24" s="41"/>
      <c r="J24" s="41"/>
    </row>
    <row r="25" spans="1:10" ht="27.6" customHeight="1" x14ac:dyDescent="0.35">
      <c r="A25" s="43" t="s">
        <v>1775</v>
      </c>
      <c r="B25" s="146"/>
      <c r="C25" s="147"/>
      <c r="D25" s="331" t="s">
        <v>209</v>
      </c>
      <c r="E25" s="146">
        <v>53.276000000000003</v>
      </c>
      <c r="F25" s="30"/>
      <c r="G25" s="57"/>
      <c r="H25" s="57"/>
      <c r="I25" s="41"/>
      <c r="J25" s="41"/>
    </row>
    <row r="26" spans="1:10" ht="27.6" customHeight="1" x14ac:dyDescent="0.35">
      <c r="A26" s="43" t="s">
        <v>247</v>
      </c>
      <c r="B26" s="146"/>
      <c r="C26" s="147"/>
      <c r="D26" s="334" t="s">
        <v>44</v>
      </c>
      <c r="E26" s="147">
        <v>239.4237</v>
      </c>
      <c r="F26" s="30"/>
      <c r="G26" s="57"/>
      <c r="H26" s="57"/>
      <c r="I26" s="41"/>
      <c r="J26" s="41"/>
    </row>
    <row r="27" spans="1:10" ht="27.6" customHeight="1" x14ac:dyDescent="0.35">
      <c r="A27" s="43" t="s">
        <v>1772</v>
      </c>
      <c r="B27" s="146">
        <v>1123.3</v>
      </c>
      <c r="C27" s="147"/>
      <c r="D27" s="331" t="s">
        <v>248</v>
      </c>
      <c r="E27" s="146">
        <f>SUM(E28:E36)</f>
        <v>209.35490000000001</v>
      </c>
      <c r="F27" s="30"/>
      <c r="G27" s="57"/>
      <c r="H27" s="57"/>
      <c r="I27" s="41"/>
      <c r="J27" s="41"/>
    </row>
    <row r="28" spans="1:10" ht="30" customHeight="1" x14ac:dyDescent="0.35">
      <c r="A28" s="43" t="s">
        <v>1774</v>
      </c>
      <c r="B28" s="146"/>
      <c r="C28" s="147"/>
      <c r="D28" s="331" t="s">
        <v>249</v>
      </c>
      <c r="E28" s="146">
        <v>21.660499999999999</v>
      </c>
      <c r="F28" s="30"/>
      <c r="G28" s="57"/>
      <c r="H28" s="57"/>
      <c r="I28" s="41"/>
      <c r="J28" s="41"/>
    </row>
    <row r="29" spans="1:10" ht="28.9" customHeight="1" x14ac:dyDescent="0.35">
      <c r="A29" s="149" t="s">
        <v>1773</v>
      </c>
      <c r="B29" s="147">
        <v>964.95780000000002</v>
      </c>
      <c r="C29" s="147"/>
      <c r="D29" s="331" t="s">
        <v>250</v>
      </c>
      <c r="E29" s="146">
        <v>15.296099999999999</v>
      </c>
      <c r="F29" s="30"/>
      <c r="G29" s="57"/>
      <c r="H29" s="57"/>
      <c r="I29" s="41"/>
      <c r="J29" s="41"/>
    </row>
    <row r="30" spans="1:10" ht="25.15" customHeight="1" x14ac:dyDescent="0.35">
      <c r="A30" s="43" t="s">
        <v>251</v>
      </c>
      <c r="B30" s="147"/>
      <c r="C30" s="147"/>
      <c r="D30" s="331" t="s">
        <v>252</v>
      </c>
      <c r="E30" s="146">
        <v>27.643999999999998</v>
      </c>
      <c r="F30" s="30"/>
      <c r="G30" s="57"/>
      <c r="H30" s="57"/>
      <c r="I30" s="41"/>
      <c r="J30" s="41"/>
    </row>
    <row r="31" spans="1:10" ht="26.45" customHeight="1" x14ac:dyDescent="0.35">
      <c r="A31" s="43" t="s">
        <v>253</v>
      </c>
      <c r="B31" s="146">
        <v>31.407699999999998</v>
      </c>
      <c r="C31" s="147"/>
      <c r="D31" s="331" t="s">
        <v>254</v>
      </c>
      <c r="E31" s="146">
        <v>37.700200000000002</v>
      </c>
      <c r="F31" s="30"/>
      <c r="G31" s="57"/>
      <c r="H31" s="57"/>
      <c r="I31" s="41"/>
      <c r="J31" s="41"/>
    </row>
    <row r="32" spans="1:10" ht="22.9" customHeight="1" x14ac:dyDescent="0.35">
      <c r="A32" s="43" t="s">
        <v>255</v>
      </c>
      <c r="B32" s="146"/>
      <c r="C32" s="147"/>
      <c r="D32" s="331" t="s">
        <v>46</v>
      </c>
      <c r="E32" s="146">
        <v>26.52</v>
      </c>
      <c r="F32" s="30"/>
      <c r="G32" s="57"/>
      <c r="H32" s="57"/>
      <c r="I32" s="41"/>
      <c r="J32" s="41"/>
    </row>
    <row r="33" spans="1:10" ht="26.45" customHeight="1" x14ac:dyDescent="0.35">
      <c r="A33" s="43" t="s">
        <v>256</v>
      </c>
      <c r="B33" s="146">
        <v>933.55010000000004</v>
      </c>
      <c r="C33" s="147"/>
      <c r="D33" s="331" t="s">
        <v>257</v>
      </c>
      <c r="E33" s="146">
        <v>29.126999999999999</v>
      </c>
      <c r="F33" s="31"/>
      <c r="G33" s="57"/>
      <c r="H33" s="57"/>
      <c r="I33" s="39"/>
      <c r="J33" s="39"/>
    </row>
    <row r="34" spans="1:10" ht="28.9" customHeight="1" x14ac:dyDescent="0.35">
      <c r="A34" s="43" t="s">
        <v>258</v>
      </c>
      <c r="B34" s="146"/>
      <c r="C34" s="147"/>
      <c r="D34" s="331" t="s">
        <v>259</v>
      </c>
      <c r="E34" s="146">
        <v>24.073</v>
      </c>
      <c r="F34" s="31"/>
      <c r="G34" s="57"/>
      <c r="H34" s="57"/>
      <c r="I34" s="41"/>
      <c r="J34" s="41"/>
    </row>
    <row r="35" spans="1:10" ht="25.9" customHeight="1" x14ac:dyDescent="0.35">
      <c r="A35" s="43" t="s">
        <v>260</v>
      </c>
      <c r="B35" s="146"/>
      <c r="C35" s="147"/>
      <c r="D35" s="331" t="s">
        <v>261</v>
      </c>
      <c r="E35" s="146">
        <v>24.5321</v>
      </c>
      <c r="F35" s="63"/>
      <c r="G35" s="64"/>
      <c r="H35" s="62"/>
      <c r="I35" s="39"/>
      <c r="J35" s="39"/>
    </row>
    <row r="36" spans="1:10" ht="25.15" customHeight="1" x14ac:dyDescent="0.35">
      <c r="A36" s="152" t="s">
        <v>262</v>
      </c>
      <c r="B36" s="153">
        <v>3258.7737999999999</v>
      </c>
      <c r="C36" s="147"/>
      <c r="D36" s="331" t="s">
        <v>263</v>
      </c>
      <c r="E36" s="146">
        <v>2.802</v>
      </c>
      <c r="F36" s="30"/>
      <c r="G36" s="68"/>
      <c r="H36" s="66"/>
      <c r="I36" s="39"/>
      <c r="J36" s="39"/>
    </row>
    <row r="37" spans="1:10" ht="28.9" customHeight="1" x14ac:dyDescent="0.35">
      <c r="A37" s="152" t="s">
        <v>264</v>
      </c>
      <c r="B37" s="153"/>
      <c r="C37" s="147"/>
      <c r="D37" s="334" t="s">
        <v>48</v>
      </c>
      <c r="E37" s="147">
        <f>+E38</f>
        <v>593.13639999999998</v>
      </c>
      <c r="F37" s="32"/>
      <c r="G37" s="68"/>
      <c r="H37" s="66"/>
      <c r="I37" s="39"/>
      <c r="J37" s="39"/>
    </row>
    <row r="38" spans="1:10" ht="25.15" customHeight="1" x14ac:dyDescent="0.35">
      <c r="A38" s="43" t="s">
        <v>265</v>
      </c>
      <c r="B38" s="146">
        <v>3258.7737999999999</v>
      </c>
      <c r="C38" s="147"/>
      <c r="D38" s="331" t="s">
        <v>266</v>
      </c>
      <c r="E38" s="146">
        <v>593.13639999999998</v>
      </c>
      <c r="F38" s="30"/>
      <c r="G38" s="68"/>
      <c r="H38" s="66"/>
      <c r="I38" s="39"/>
      <c r="J38" s="39"/>
    </row>
    <row r="39" spans="1:10" ht="23.25" x14ac:dyDescent="0.35">
      <c r="A39" s="43" t="s">
        <v>267</v>
      </c>
      <c r="B39" s="146"/>
      <c r="C39" s="147"/>
      <c r="D39" s="334" t="s">
        <v>268</v>
      </c>
      <c r="E39" s="147">
        <f>SUM(E40:E41)</f>
        <v>37.111800000000002</v>
      </c>
      <c r="F39" s="32"/>
      <c r="G39" s="68"/>
      <c r="H39" s="66"/>
      <c r="I39" s="39"/>
      <c r="J39" s="39"/>
    </row>
    <row r="40" spans="1:10" ht="23.25" x14ac:dyDescent="0.35">
      <c r="A40" s="43" t="s">
        <v>269</v>
      </c>
      <c r="B40" s="146"/>
      <c r="C40" s="147"/>
      <c r="D40" s="331" t="s">
        <v>270</v>
      </c>
      <c r="E40" s="146">
        <v>18.34</v>
      </c>
      <c r="F40" s="30"/>
      <c r="G40" s="68"/>
      <c r="H40" s="66"/>
      <c r="I40" s="41"/>
      <c r="J40" s="41"/>
    </row>
    <row r="41" spans="1:10" ht="25.15" customHeight="1" x14ac:dyDescent="0.35">
      <c r="A41" s="43" t="s">
        <v>271</v>
      </c>
      <c r="B41" s="146"/>
      <c r="C41" s="147"/>
      <c r="D41" s="331" t="s">
        <v>272</v>
      </c>
      <c r="E41" s="146">
        <v>18.771799999999999</v>
      </c>
      <c r="F41" s="32"/>
      <c r="G41" s="64"/>
      <c r="H41" s="62"/>
      <c r="I41" s="39"/>
      <c r="J41" s="39"/>
    </row>
    <row r="42" spans="1:10" ht="23.25" x14ac:dyDescent="0.35">
      <c r="A42" s="43" t="s">
        <v>273</v>
      </c>
      <c r="B42" s="146"/>
      <c r="C42" s="147"/>
      <c r="D42" s="334" t="s">
        <v>16</v>
      </c>
      <c r="E42" s="147">
        <v>1693.8912</v>
      </c>
      <c r="F42" s="30"/>
      <c r="G42" s="68"/>
      <c r="H42" s="66"/>
      <c r="I42" s="41"/>
      <c r="J42" s="41"/>
    </row>
    <row r="43" spans="1:10" ht="23.25" x14ac:dyDescent="0.35">
      <c r="A43" s="149" t="s">
        <v>274</v>
      </c>
      <c r="B43" s="147">
        <v>2119.8404</v>
      </c>
      <c r="C43" s="120"/>
      <c r="D43" s="331" t="s">
        <v>18</v>
      </c>
      <c r="E43" s="146">
        <v>932.13549999999998</v>
      </c>
      <c r="F43" s="30"/>
      <c r="G43" s="68"/>
      <c r="H43" s="66"/>
      <c r="I43" s="39"/>
      <c r="J43" s="39"/>
    </row>
    <row r="44" spans="1:10" ht="25.15" customHeight="1" x14ac:dyDescent="0.35">
      <c r="A44" s="149" t="s">
        <v>275</v>
      </c>
      <c r="B44" s="147"/>
      <c r="C44" s="120"/>
      <c r="D44" s="331" t="s">
        <v>276</v>
      </c>
      <c r="E44" s="146">
        <v>57.9895</v>
      </c>
      <c r="F44" s="30"/>
      <c r="G44" s="68"/>
      <c r="H44" s="66"/>
      <c r="I44" s="39"/>
      <c r="J44" s="39"/>
    </row>
    <row r="45" spans="1:10" ht="24" customHeight="1" x14ac:dyDescent="0.35">
      <c r="A45" s="43" t="s">
        <v>277</v>
      </c>
      <c r="B45" s="146">
        <v>539.42960000000005</v>
      </c>
      <c r="C45" s="120"/>
      <c r="D45" s="331" t="s">
        <v>61</v>
      </c>
      <c r="E45" s="146">
        <v>703.76620000000003</v>
      </c>
      <c r="F45" s="30"/>
      <c r="G45" s="68"/>
      <c r="H45" s="66"/>
      <c r="I45" s="41"/>
      <c r="J45" s="41"/>
    </row>
    <row r="46" spans="1:10" s="3" customFormat="1" ht="28.9" customHeight="1" x14ac:dyDescent="0.35">
      <c r="A46" s="43" t="s">
        <v>278</v>
      </c>
      <c r="B46" s="146"/>
      <c r="C46" s="127"/>
      <c r="D46" s="334" t="s">
        <v>19</v>
      </c>
      <c r="E46" s="147">
        <f>+E47</f>
        <v>63.162799999999997</v>
      </c>
      <c r="F46" s="30"/>
      <c r="G46" s="68"/>
      <c r="H46" s="66"/>
      <c r="I46" s="39"/>
      <c r="J46" s="39"/>
    </row>
    <row r="47" spans="1:10" ht="26.45" customHeight="1" x14ac:dyDescent="0.35">
      <c r="A47" s="43" t="s">
        <v>279</v>
      </c>
      <c r="B47" s="146">
        <v>57.9895</v>
      </c>
      <c r="C47" s="120"/>
      <c r="D47" s="331" t="s">
        <v>280</v>
      </c>
      <c r="E47" s="146">
        <v>63.162799999999997</v>
      </c>
      <c r="F47" s="32"/>
      <c r="G47" s="64"/>
      <c r="H47" s="62"/>
      <c r="I47" s="39"/>
      <c r="J47" s="39"/>
    </row>
    <row r="48" spans="1:10" ht="25.15" customHeight="1" x14ac:dyDescent="0.35">
      <c r="A48" s="43" t="s">
        <v>281</v>
      </c>
      <c r="B48" s="146"/>
      <c r="C48" s="120"/>
      <c r="D48" s="334" t="s">
        <v>23</v>
      </c>
      <c r="E48" s="147">
        <v>12.04</v>
      </c>
      <c r="F48" s="30"/>
      <c r="G48" s="68"/>
      <c r="H48" s="66"/>
      <c r="I48" s="39"/>
      <c r="J48" s="39"/>
    </row>
    <row r="49" spans="1:10" ht="23.25" x14ac:dyDescent="0.35">
      <c r="A49" s="43" t="s">
        <v>282</v>
      </c>
      <c r="B49" s="146">
        <v>1522.4213</v>
      </c>
      <c r="C49" s="120"/>
      <c r="D49" s="331" t="s">
        <v>283</v>
      </c>
      <c r="E49" s="146">
        <v>12.04</v>
      </c>
      <c r="F49" s="30"/>
      <c r="G49" s="68"/>
      <c r="H49" s="66"/>
      <c r="I49" s="39"/>
      <c r="J49" s="39"/>
    </row>
    <row r="50" spans="1:10" ht="23.25" x14ac:dyDescent="0.35">
      <c r="A50" s="43" t="s">
        <v>284</v>
      </c>
      <c r="B50" s="146"/>
      <c r="C50" s="120"/>
      <c r="D50" s="334" t="s">
        <v>285</v>
      </c>
      <c r="E50" s="147">
        <f>SUM(E51:E54)</f>
        <v>79.702500000000001</v>
      </c>
      <c r="F50" s="30"/>
      <c r="G50" s="68"/>
      <c r="H50" s="66"/>
      <c r="I50" s="41"/>
      <c r="J50" s="41"/>
    </row>
    <row r="51" spans="1:10" ht="23.25" x14ac:dyDescent="0.35">
      <c r="A51" s="149" t="s">
        <v>1767</v>
      </c>
      <c r="B51" s="147">
        <v>1138.9333999999999</v>
      </c>
      <c r="C51" s="120"/>
      <c r="D51" s="331" t="s">
        <v>286</v>
      </c>
      <c r="E51" s="146">
        <v>20.56</v>
      </c>
      <c r="F51" s="30"/>
      <c r="G51" s="68"/>
      <c r="H51" s="66"/>
      <c r="I51" s="39"/>
      <c r="J51" s="39"/>
    </row>
    <row r="52" spans="1:10" ht="23.25" x14ac:dyDescent="0.35">
      <c r="A52" s="43" t="s">
        <v>287</v>
      </c>
      <c r="B52" s="147"/>
      <c r="C52" s="120"/>
      <c r="D52" s="331" t="s">
        <v>288</v>
      </c>
      <c r="E52" s="146">
        <v>16</v>
      </c>
      <c r="F52" s="30"/>
      <c r="G52" s="68"/>
      <c r="H52" s="66"/>
      <c r="I52" s="39"/>
      <c r="J52" s="39"/>
    </row>
    <row r="53" spans="1:10" ht="23.25" x14ac:dyDescent="0.35">
      <c r="A53" s="43" t="s">
        <v>1766</v>
      </c>
      <c r="B53" s="146">
        <v>1138.9333999999999</v>
      </c>
      <c r="C53" s="120"/>
      <c r="D53" s="331" t="s">
        <v>289</v>
      </c>
      <c r="E53" s="146">
        <v>29.142499999999998</v>
      </c>
      <c r="F53" s="78"/>
      <c r="G53" s="78"/>
      <c r="H53" s="78"/>
      <c r="I53" s="41"/>
      <c r="J53" s="41"/>
    </row>
    <row r="54" spans="1:10" ht="23.25" x14ac:dyDescent="0.35">
      <c r="A54" s="43" t="s">
        <v>290</v>
      </c>
      <c r="B54" s="146"/>
      <c r="C54" s="120"/>
      <c r="D54" s="331" t="s">
        <v>291</v>
      </c>
      <c r="E54" s="146">
        <v>14</v>
      </c>
      <c r="F54" s="78"/>
      <c r="G54" s="78"/>
      <c r="H54" s="78"/>
      <c r="I54" s="39"/>
      <c r="J54" s="39"/>
    </row>
    <row r="55" spans="1:10" ht="23.25" x14ac:dyDescent="0.35">
      <c r="A55" s="152" t="s">
        <v>292</v>
      </c>
      <c r="B55" s="153">
        <v>2611.6729999999998</v>
      </c>
      <c r="C55" s="120"/>
      <c r="D55" s="334" t="s">
        <v>26</v>
      </c>
      <c r="E55" s="147">
        <f>SUM(E56:E65)</f>
        <v>1791.692</v>
      </c>
      <c r="F55" s="78"/>
      <c r="G55" s="78"/>
      <c r="H55" s="78"/>
      <c r="I55" s="39"/>
      <c r="J55" s="39"/>
    </row>
    <row r="56" spans="1:10" ht="25.15" customHeight="1" x14ac:dyDescent="0.35">
      <c r="A56" s="152" t="s">
        <v>293</v>
      </c>
      <c r="B56" s="153"/>
      <c r="C56" s="120"/>
      <c r="D56" s="331" t="s">
        <v>27</v>
      </c>
      <c r="E56" s="146">
        <v>352.76409999999998</v>
      </c>
      <c r="F56" s="78"/>
      <c r="G56" s="78"/>
      <c r="H56" s="78"/>
      <c r="I56" s="39"/>
      <c r="J56" s="39"/>
    </row>
    <row r="57" spans="1:10" ht="23.25" x14ac:dyDescent="0.35">
      <c r="A57" s="152" t="s">
        <v>294</v>
      </c>
      <c r="B57" s="153"/>
      <c r="C57" s="120"/>
      <c r="D57" s="331" t="s">
        <v>28</v>
      </c>
      <c r="E57" s="146">
        <v>858.93510000000003</v>
      </c>
      <c r="F57" s="78"/>
      <c r="G57" s="78"/>
      <c r="H57" s="78"/>
      <c r="I57" s="39"/>
      <c r="J57" s="39"/>
    </row>
    <row r="58" spans="1:10" ht="23.25" x14ac:dyDescent="0.35">
      <c r="A58" s="152" t="s">
        <v>295</v>
      </c>
      <c r="B58" s="153"/>
      <c r="C58" s="120"/>
      <c r="D58" s="331" t="s">
        <v>29</v>
      </c>
      <c r="E58" s="146">
        <v>190.02889999999999</v>
      </c>
      <c r="F58" s="79"/>
      <c r="G58" s="78"/>
      <c r="H58" s="79"/>
      <c r="I58" s="39"/>
      <c r="J58" s="39"/>
    </row>
    <row r="59" spans="1:10" ht="23.25" x14ac:dyDescent="0.35">
      <c r="A59" s="43" t="s">
        <v>296</v>
      </c>
      <c r="B59" s="146">
        <v>1864.6901</v>
      </c>
      <c r="C59" s="120"/>
      <c r="D59" s="331" t="s">
        <v>30</v>
      </c>
      <c r="E59" s="146">
        <v>63.81</v>
      </c>
      <c r="F59" s="78"/>
      <c r="G59" s="78"/>
      <c r="H59" s="78"/>
      <c r="I59" s="39"/>
      <c r="J59" s="39"/>
    </row>
    <row r="60" spans="1:10" ht="23.25" x14ac:dyDescent="0.35">
      <c r="A60" s="43" t="s">
        <v>297</v>
      </c>
      <c r="B60" s="146"/>
      <c r="C60" s="120"/>
      <c r="D60" s="331" t="s">
        <v>298</v>
      </c>
      <c r="E60" s="146">
        <v>18</v>
      </c>
      <c r="F60" s="78"/>
      <c r="G60" s="78"/>
      <c r="H60" s="78"/>
      <c r="I60" s="39"/>
      <c r="J60" s="39"/>
    </row>
    <row r="61" spans="1:10" ht="23.25" x14ac:dyDescent="0.35">
      <c r="A61" s="43" t="s">
        <v>299</v>
      </c>
      <c r="B61" s="146"/>
      <c r="C61" s="120"/>
      <c r="D61" s="331" t="s">
        <v>300</v>
      </c>
      <c r="E61" s="146">
        <v>77</v>
      </c>
      <c r="F61" s="78"/>
      <c r="G61" s="78"/>
      <c r="H61" s="78"/>
      <c r="I61" s="76"/>
      <c r="J61" s="76"/>
    </row>
    <row r="62" spans="1:10" ht="23.25" x14ac:dyDescent="0.35">
      <c r="A62" s="43" t="s">
        <v>1760</v>
      </c>
      <c r="B62" s="146">
        <v>746.98289999999997</v>
      </c>
      <c r="C62" s="120"/>
      <c r="D62" s="331" t="s">
        <v>301</v>
      </c>
      <c r="E62" s="146">
        <v>42.436599999999999</v>
      </c>
      <c r="F62" s="78"/>
      <c r="G62" s="78"/>
      <c r="H62" s="78"/>
      <c r="I62" s="76"/>
      <c r="J62" s="76"/>
    </row>
    <row r="63" spans="1:10" ht="23.25" x14ac:dyDescent="0.35">
      <c r="A63" s="43" t="s">
        <v>302</v>
      </c>
      <c r="B63" s="146"/>
      <c r="C63" s="120"/>
      <c r="D63" s="331" t="s">
        <v>303</v>
      </c>
      <c r="E63" s="146">
        <v>8.5762</v>
      </c>
      <c r="F63" s="78"/>
      <c r="G63" s="78"/>
      <c r="H63" s="78"/>
      <c r="I63" s="76"/>
      <c r="J63" s="76"/>
    </row>
    <row r="64" spans="1:10" ht="23.25" x14ac:dyDescent="0.35">
      <c r="A64" s="149" t="s">
        <v>304</v>
      </c>
      <c r="B64" s="147">
        <v>1864.6901</v>
      </c>
      <c r="C64" s="120"/>
      <c r="D64" s="331" t="s">
        <v>305</v>
      </c>
      <c r="E64" s="146">
        <v>22.008099999999999</v>
      </c>
      <c r="F64" s="78"/>
      <c r="G64" s="78"/>
      <c r="H64" s="78"/>
      <c r="I64" s="76"/>
      <c r="J64" s="76"/>
    </row>
    <row r="65" spans="1:10" ht="23.25" x14ac:dyDescent="0.35">
      <c r="A65" s="43" t="s">
        <v>1765</v>
      </c>
      <c r="B65" s="146">
        <v>1864.6901</v>
      </c>
      <c r="C65" s="120"/>
      <c r="D65" s="331" t="s">
        <v>306</v>
      </c>
      <c r="E65" s="146">
        <v>158.13300000000001</v>
      </c>
      <c r="F65" s="78"/>
      <c r="G65" s="78"/>
      <c r="H65" s="78"/>
      <c r="I65" s="76"/>
      <c r="J65" s="76"/>
    </row>
    <row r="66" spans="1:10" ht="23.25" x14ac:dyDescent="0.35">
      <c r="A66" s="43" t="s">
        <v>307</v>
      </c>
      <c r="B66" s="146"/>
      <c r="C66" s="120"/>
      <c r="D66" s="334" t="s">
        <v>31</v>
      </c>
      <c r="E66" s="147">
        <f>SUM(E67)</f>
        <v>117.10599999999999</v>
      </c>
      <c r="F66" s="78"/>
      <c r="G66" s="78"/>
      <c r="H66" s="78"/>
      <c r="I66" s="76"/>
      <c r="J66" s="76"/>
    </row>
    <row r="67" spans="1:10" ht="23.25" x14ac:dyDescent="0.35">
      <c r="A67" s="149" t="s">
        <v>1763</v>
      </c>
      <c r="B67" s="147">
        <v>746.98289999999997</v>
      </c>
      <c r="C67" s="120"/>
      <c r="D67" s="331" t="s">
        <v>32</v>
      </c>
      <c r="E67" s="146">
        <v>117.10599999999999</v>
      </c>
      <c r="F67" s="78"/>
      <c r="G67" s="78"/>
      <c r="H67" s="78"/>
      <c r="I67" s="76"/>
      <c r="J67" s="76"/>
    </row>
    <row r="68" spans="1:10" ht="23.25" x14ac:dyDescent="0.35">
      <c r="A68" s="43" t="s">
        <v>1764</v>
      </c>
      <c r="B68" s="147"/>
      <c r="C68" s="120"/>
      <c r="D68" s="334" t="s">
        <v>308</v>
      </c>
      <c r="E68" s="147">
        <f>SUM(E69:E72)</f>
        <v>2466.2071999999998</v>
      </c>
      <c r="F68" s="78"/>
      <c r="G68" s="78"/>
      <c r="H68" s="78"/>
      <c r="I68" s="76"/>
      <c r="J68" s="76"/>
    </row>
    <row r="69" spans="1:10" ht="23.25" x14ac:dyDescent="0.35">
      <c r="A69" s="43" t="s">
        <v>1762</v>
      </c>
      <c r="B69" s="146">
        <v>746.98289999999997</v>
      </c>
      <c r="C69" s="120"/>
      <c r="D69" s="334" t="s">
        <v>309</v>
      </c>
      <c r="E69" s="147"/>
      <c r="F69" s="78"/>
      <c r="G69" s="78"/>
      <c r="H69" s="78"/>
      <c r="I69" s="76"/>
      <c r="J69" s="76"/>
    </row>
    <row r="70" spans="1:10" ht="23.25" x14ac:dyDescent="0.35">
      <c r="A70" s="43" t="s">
        <v>310</v>
      </c>
      <c r="B70" s="146"/>
      <c r="C70" s="120"/>
      <c r="D70" s="331" t="s">
        <v>311</v>
      </c>
      <c r="E70" s="146">
        <v>255.4452</v>
      </c>
      <c r="F70" s="78"/>
      <c r="G70" s="78"/>
      <c r="H70" s="78"/>
      <c r="I70" s="76"/>
      <c r="J70" s="76"/>
    </row>
    <row r="71" spans="1:10" ht="23.25" x14ac:dyDescent="0.35">
      <c r="A71" s="43" t="s">
        <v>312</v>
      </c>
      <c r="B71" s="146"/>
      <c r="C71" s="120"/>
      <c r="D71" s="331" t="s">
        <v>38</v>
      </c>
      <c r="E71" s="146">
        <v>151.21420000000001</v>
      </c>
      <c r="F71" s="78"/>
      <c r="G71" s="78"/>
      <c r="H71" s="78"/>
      <c r="I71" s="76"/>
      <c r="J71" s="76"/>
    </row>
    <row r="72" spans="1:10" ht="23.25" x14ac:dyDescent="0.35">
      <c r="A72" s="152" t="s">
        <v>313</v>
      </c>
      <c r="B72" s="153">
        <v>430.98009999999999</v>
      </c>
      <c r="C72" s="120"/>
      <c r="D72" s="331" t="s">
        <v>314</v>
      </c>
      <c r="E72" s="146">
        <v>2059.5477999999998</v>
      </c>
      <c r="F72" s="78"/>
      <c r="G72" s="78"/>
      <c r="H72" s="78"/>
      <c r="I72" s="76"/>
      <c r="J72" s="76"/>
    </row>
    <row r="73" spans="1:10" ht="23.25" x14ac:dyDescent="0.35">
      <c r="A73" s="152" t="s">
        <v>315</v>
      </c>
      <c r="B73" s="153"/>
      <c r="C73" s="120"/>
      <c r="D73" s="334" t="s">
        <v>316</v>
      </c>
      <c r="E73" s="147">
        <f>+E74</f>
        <v>2.484</v>
      </c>
      <c r="F73" s="78"/>
      <c r="G73" s="78"/>
      <c r="H73" s="78"/>
      <c r="I73" s="76"/>
      <c r="J73" s="76"/>
    </row>
    <row r="74" spans="1:10" ht="23.25" x14ac:dyDescent="0.35">
      <c r="A74" s="43" t="s">
        <v>317</v>
      </c>
      <c r="B74" s="146">
        <v>383.35860000000002</v>
      </c>
      <c r="C74" s="120"/>
      <c r="D74" s="331" t="s">
        <v>318</v>
      </c>
      <c r="E74" s="146">
        <v>2.484</v>
      </c>
      <c r="F74" s="78"/>
      <c r="G74" s="78"/>
      <c r="H74" s="78"/>
      <c r="I74" s="76"/>
      <c r="J74" s="76"/>
    </row>
    <row r="75" spans="1:10" ht="26.45" customHeight="1" x14ac:dyDescent="0.35">
      <c r="A75" s="43" t="s">
        <v>319</v>
      </c>
      <c r="B75" s="146"/>
      <c r="C75" s="120"/>
      <c r="D75" s="334" t="s">
        <v>320</v>
      </c>
      <c r="E75" s="147">
        <f>+E76</f>
        <v>0.85</v>
      </c>
      <c r="F75" s="78"/>
      <c r="G75" s="78"/>
      <c r="H75" s="78"/>
      <c r="I75" s="76"/>
      <c r="J75" s="76"/>
    </row>
    <row r="76" spans="1:10" ht="27.6" customHeight="1" x14ac:dyDescent="0.35">
      <c r="A76" s="43" t="s">
        <v>321</v>
      </c>
      <c r="B76" s="146"/>
      <c r="C76" s="120"/>
      <c r="D76" s="331" t="s">
        <v>322</v>
      </c>
      <c r="E76" s="146">
        <v>0.85</v>
      </c>
      <c r="F76" s="78"/>
      <c r="G76" s="78"/>
      <c r="H76" s="78"/>
      <c r="I76" s="76"/>
      <c r="J76" s="76"/>
    </row>
    <row r="77" spans="1:10" ht="24.6" customHeight="1" x14ac:dyDescent="0.35">
      <c r="A77" s="43" t="s">
        <v>323</v>
      </c>
      <c r="B77" s="146">
        <v>47.621499999999997</v>
      </c>
      <c r="C77" s="120"/>
      <c r="D77" s="118"/>
      <c r="E77" s="117"/>
      <c r="F77" s="78"/>
      <c r="G77" s="78"/>
      <c r="H77" s="78"/>
      <c r="I77" s="76"/>
      <c r="J77" s="76"/>
    </row>
    <row r="78" spans="1:10" ht="23.25" x14ac:dyDescent="0.35">
      <c r="A78" s="43" t="s">
        <v>324</v>
      </c>
      <c r="B78" s="146"/>
      <c r="C78" s="120"/>
      <c r="D78" s="118"/>
      <c r="E78" s="117"/>
      <c r="F78" s="78"/>
      <c r="G78" s="78"/>
      <c r="H78" s="78"/>
      <c r="I78" s="76"/>
      <c r="J78" s="76"/>
    </row>
    <row r="79" spans="1:10" ht="23.25" x14ac:dyDescent="0.35">
      <c r="A79" s="43" t="s">
        <v>325</v>
      </c>
      <c r="B79" s="146"/>
      <c r="C79" s="120"/>
      <c r="D79" s="118"/>
      <c r="E79" s="117"/>
      <c r="F79" s="78"/>
      <c r="G79" s="78"/>
      <c r="H79" s="78"/>
      <c r="I79" s="76"/>
      <c r="J79" s="76"/>
    </row>
    <row r="80" spans="1:10" ht="23.25" x14ac:dyDescent="0.35">
      <c r="A80" s="149" t="s">
        <v>1761</v>
      </c>
      <c r="B80" s="147">
        <v>383.35860000000002</v>
      </c>
      <c r="C80" s="120"/>
      <c r="D80" s="118"/>
      <c r="E80" s="117"/>
      <c r="F80" s="78"/>
      <c r="G80" s="78"/>
      <c r="H80" s="78"/>
      <c r="I80" s="76"/>
      <c r="J80" s="76"/>
    </row>
    <row r="81" spans="1:12" ht="23.25" x14ac:dyDescent="0.35">
      <c r="A81" s="43" t="s">
        <v>326</v>
      </c>
      <c r="B81" s="146"/>
      <c r="C81" s="120"/>
      <c r="D81" s="118"/>
      <c r="E81" s="117"/>
      <c r="F81" s="78"/>
      <c r="G81" s="78"/>
      <c r="H81" s="78"/>
      <c r="I81" s="76"/>
      <c r="J81" s="76"/>
    </row>
    <row r="82" spans="1:12" ht="23.25" x14ac:dyDescent="0.35">
      <c r="A82" s="43" t="s">
        <v>327</v>
      </c>
      <c r="B82" s="146">
        <v>254.2302</v>
      </c>
      <c r="C82" s="120"/>
      <c r="D82" s="118"/>
      <c r="E82" s="117"/>
      <c r="F82" s="78"/>
      <c r="G82" s="78"/>
      <c r="H82" s="78"/>
      <c r="I82" s="76"/>
      <c r="J82" s="76"/>
    </row>
    <row r="83" spans="1:12" ht="23.25" x14ac:dyDescent="0.35">
      <c r="A83" s="43" t="s">
        <v>328</v>
      </c>
      <c r="B83" s="147"/>
      <c r="C83" s="120"/>
      <c r="D83" s="118"/>
      <c r="E83" s="117"/>
      <c r="F83" s="78"/>
      <c r="G83" s="78"/>
      <c r="H83" s="78"/>
      <c r="I83" s="76"/>
      <c r="J83" s="76"/>
    </row>
    <row r="84" spans="1:12" ht="23.25" x14ac:dyDescent="0.35">
      <c r="A84" s="43" t="s">
        <v>329</v>
      </c>
      <c r="B84" s="147"/>
      <c r="C84" s="120"/>
      <c r="D84" s="118"/>
      <c r="E84" s="117"/>
      <c r="F84" s="78"/>
      <c r="G84" s="78"/>
      <c r="H84" s="78"/>
      <c r="I84" s="76"/>
      <c r="J84" s="76"/>
    </row>
    <row r="85" spans="1:12" ht="23.25" x14ac:dyDescent="0.35">
      <c r="A85" s="43" t="s">
        <v>330</v>
      </c>
      <c r="B85" s="146">
        <v>129.1284</v>
      </c>
      <c r="C85" s="120"/>
      <c r="D85" s="118"/>
      <c r="E85" s="117"/>
      <c r="F85" s="78"/>
      <c r="G85" s="78"/>
      <c r="H85" s="78"/>
      <c r="I85" s="76"/>
      <c r="J85" s="76"/>
    </row>
    <row r="86" spans="1:12" ht="25.15" customHeight="1" x14ac:dyDescent="0.35">
      <c r="A86" s="43" t="s">
        <v>331</v>
      </c>
      <c r="B86" s="146"/>
      <c r="C86" s="120"/>
      <c r="D86" s="118"/>
      <c r="E86" s="117"/>
      <c r="F86" s="78"/>
      <c r="G86" s="78"/>
      <c r="H86" s="78"/>
      <c r="I86" s="76"/>
      <c r="J86" s="76"/>
    </row>
    <row r="87" spans="1:12" ht="23.25" x14ac:dyDescent="0.35">
      <c r="A87" s="149" t="s">
        <v>332</v>
      </c>
      <c r="B87" s="147">
        <v>47.621499999999997</v>
      </c>
      <c r="C87" s="120"/>
      <c r="D87" s="118"/>
      <c r="E87" s="117"/>
      <c r="F87" s="78"/>
      <c r="G87" s="78"/>
      <c r="H87" s="78"/>
      <c r="I87" s="76"/>
      <c r="J87" s="76"/>
    </row>
    <row r="88" spans="1:12" ht="23.25" x14ac:dyDescent="0.35">
      <c r="A88" s="149" t="s">
        <v>333</v>
      </c>
      <c r="B88" s="147"/>
      <c r="C88" s="120"/>
      <c r="D88" s="118"/>
      <c r="E88" s="117"/>
      <c r="F88" s="78"/>
      <c r="G88" s="78"/>
      <c r="H88" s="78"/>
      <c r="I88" s="76"/>
      <c r="J88" s="76"/>
    </row>
    <row r="89" spans="1:12" ht="23.25" x14ac:dyDescent="0.35">
      <c r="A89" s="43" t="s">
        <v>334</v>
      </c>
      <c r="B89" s="146">
        <v>22.5</v>
      </c>
      <c r="C89" s="120"/>
      <c r="D89" s="118"/>
      <c r="E89" s="117"/>
      <c r="F89" s="78"/>
      <c r="G89" s="78"/>
      <c r="H89" s="78"/>
      <c r="I89" s="76"/>
      <c r="J89" s="76"/>
    </row>
    <row r="90" spans="1:12" ht="23.25" x14ac:dyDescent="0.35">
      <c r="A90" s="43" t="s">
        <v>335</v>
      </c>
      <c r="B90" s="146"/>
      <c r="C90" s="120"/>
      <c r="D90" s="118"/>
      <c r="E90" s="117"/>
      <c r="F90" s="78"/>
      <c r="G90" s="78"/>
      <c r="H90" s="78"/>
      <c r="I90" s="76"/>
      <c r="J90" s="76"/>
    </row>
    <row r="91" spans="1:12" ht="23.25" x14ac:dyDescent="0.35">
      <c r="A91" s="43" t="s">
        <v>336</v>
      </c>
      <c r="B91" s="147"/>
      <c r="C91" s="120"/>
      <c r="D91" s="118"/>
      <c r="E91" s="117"/>
      <c r="F91" s="78"/>
      <c r="G91" s="78"/>
      <c r="H91" s="78"/>
      <c r="I91" s="76"/>
      <c r="J91" s="76"/>
    </row>
    <row r="92" spans="1:12" ht="23.25" x14ac:dyDescent="0.35">
      <c r="A92" s="43" t="s">
        <v>337</v>
      </c>
      <c r="B92" s="146">
        <v>25.121500000000001</v>
      </c>
      <c r="C92" s="120"/>
      <c r="D92" s="118"/>
      <c r="E92" s="117"/>
      <c r="F92" s="78"/>
      <c r="G92" s="78"/>
      <c r="H92" s="78"/>
      <c r="I92" s="76"/>
      <c r="J92" s="76"/>
    </row>
    <row r="93" spans="1:12" ht="23.25" x14ac:dyDescent="0.35">
      <c r="A93" s="155" t="s">
        <v>338</v>
      </c>
      <c r="B93" s="156"/>
      <c r="C93" s="120"/>
      <c r="D93" s="630"/>
      <c r="E93" s="631"/>
      <c r="F93" s="336"/>
      <c r="G93" s="336"/>
      <c r="H93" s="336"/>
      <c r="I93" s="596"/>
      <c r="J93" s="596"/>
    </row>
    <row r="94" spans="1:12" x14ac:dyDescent="0.35">
      <c r="C94" s="392"/>
      <c r="D94" s="640"/>
      <c r="E94" s="641"/>
      <c r="F94" s="642"/>
      <c r="G94" s="642"/>
      <c r="H94" s="642"/>
      <c r="I94" s="643"/>
      <c r="J94" s="643"/>
    </row>
    <row r="95" spans="1:12" x14ac:dyDescent="0.35">
      <c r="C95" s="120"/>
      <c r="F95" s="460"/>
      <c r="G95" s="460"/>
      <c r="H95" s="460"/>
      <c r="I95" s="462"/>
      <c r="J95" s="462"/>
      <c r="K95" s="16"/>
      <c r="L95" s="16"/>
    </row>
    <row r="96" spans="1:12" x14ac:dyDescent="0.35">
      <c r="C96" s="158"/>
      <c r="F96" s="460"/>
      <c r="G96" s="460"/>
      <c r="H96" s="460"/>
      <c r="I96" s="462"/>
      <c r="J96" s="462"/>
      <c r="K96" s="16"/>
      <c r="L96" s="16"/>
    </row>
    <row r="97" spans="6:12" x14ac:dyDescent="0.35">
      <c r="F97" s="460"/>
      <c r="G97" s="460"/>
      <c r="H97" s="460"/>
      <c r="I97" s="462"/>
      <c r="J97" s="462"/>
      <c r="K97" s="16"/>
      <c r="L97" s="16"/>
    </row>
    <row r="98" spans="6:12" x14ac:dyDescent="0.35">
      <c r="F98" s="460"/>
      <c r="G98" s="460"/>
      <c r="H98" s="460"/>
      <c r="I98" s="462"/>
      <c r="J98" s="462"/>
      <c r="K98" s="16"/>
      <c r="L98" s="16"/>
    </row>
    <row r="99" spans="6:12" x14ac:dyDescent="0.35">
      <c r="F99" s="460"/>
      <c r="G99" s="460"/>
      <c r="H99" s="460"/>
      <c r="I99" s="462"/>
      <c r="J99" s="462"/>
      <c r="K99" s="16"/>
      <c r="L99" s="16"/>
    </row>
    <row r="100" spans="6:12" x14ac:dyDescent="0.35">
      <c r="F100" s="460"/>
      <c r="G100" s="460"/>
      <c r="H100" s="460"/>
      <c r="I100" s="462"/>
      <c r="J100" s="462"/>
      <c r="K100" s="16"/>
      <c r="L100" s="16"/>
    </row>
    <row r="101" spans="6:12" x14ac:dyDescent="0.35">
      <c r="F101" s="460"/>
      <c r="G101" s="460"/>
      <c r="H101" s="460"/>
      <c r="I101" s="462"/>
      <c r="J101" s="462"/>
      <c r="K101" s="16"/>
      <c r="L101" s="16"/>
    </row>
    <row r="102" spans="6:12" x14ac:dyDescent="0.35">
      <c r="F102" s="460"/>
      <c r="G102" s="460"/>
      <c r="H102" s="460"/>
      <c r="I102" s="462"/>
      <c r="J102" s="462"/>
      <c r="K102" s="16"/>
      <c r="L102" s="16"/>
    </row>
    <row r="103" spans="6:12" x14ac:dyDescent="0.35">
      <c r="F103" s="460"/>
      <c r="G103" s="460"/>
      <c r="H103" s="460"/>
      <c r="I103" s="462"/>
      <c r="J103" s="462"/>
      <c r="K103" s="16"/>
      <c r="L103" s="16"/>
    </row>
    <row r="104" spans="6:12" x14ac:dyDescent="0.35">
      <c r="F104" s="460"/>
      <c r="G104" s="460"/>
      <c r="H104" s="460"/>
      <c r="I104" s="462"/>
      <c r="J104" s="462"/>
      <c r="K104" s="16"/>
      <c r="L104" s="16"/>
    </row>
    <row r="105" spans="6:12" x14ac:dyDescent="0.35">
      <c r="F105" s="460"/>
      <c r="G105" s="460"/>
      <c r="H105" s="460"/>
      <c r="I105" s="462"/>
      <c r="J105" s="462"/>
      <c r="K105" s="16"/>
      <c r="L105" s="16"/>
    </row>
    <row r="106" spans="6:12" x14ac:dyDescent="0.35">
      <c r="F106" s="460"/>
      <c r="G106" s="460"/>
      <c r="H106" s="460"/>
      <c r="I106" s="462"/>
      <c r="J106" s="462"/>
      <c r="K106" s="16"/>
      <c r="L106" s="16"/>
    </row>
    <row r="107" spans="6:12" x14ac:dyDescent="0.35">
      <c r="F107" s="460"/>
      <c r="G107" s="460"/>
      <c r="H107" s="460"/>
      <c r="I107" s="462"/>
      <c r="J107" s="462"/>
      <c r="K107" s="16"/>
      <c r="L107" s="16"/>
    </row>
    <row r="108" spans="6:12" x14ac:dyDescent="0.35">
      <c r="F108" s="460"/>
      <c r="G108" s="460"/>
      <c r="H108" s="460"/>
      <c r="I108" s="462"/>
      <c r="J108" s="462"/>
      <c r="K108" s="16"/>
      <c r="L108" s="16"/>
    </row>
    <row r="109" spans="6:12" x14ac:dyDescent="0.35">
      <c r="F109" s="460"/>
      <c r="G109" s="460"/>
      <c r="H109" s="460"/>
      <c r="I109" s="462"/>
      <c r="J109" s="462"/>
      <c r="K109" s="16"/>
      <c r="L109" s="16"/>
    </row>
    <row r="110" spans="6:12" x14ac:dyDescent="0.35">
      <c r="F110" s="460"/>
      <c r="G110" s="460"/>
      <c r="H110" s="460"/>
      <c r="I110" s="462"/>
      <c r="J110" s="462"/>
      <c r="K110" s="16"/>
      <c r="L110" s="16"/>
    </row>
    <row r="111" spans="6:12" x14ac:dyDescent="0.35">
      <c r="F111" s="460"/>
      <c r="G111" s="460"/>
      <c r="H111" s="460"/>
      <c r="I111" s="462"/>
      <c r="J111" s="462"/>
      <c r="K111" s="16"/>
      <c r="L111" s="16"/>
    </row>
    <row r="112" spans="6:12" x14ac:dyDescent="0.35">
      <c r="F112" s="460"/>
      <c r="G112" s="460"/>
      <c r="H112" s="460"/>
      <c r="I112" s="462"/>
      <c r="J112" s="462"/>
      <c r="K112" s="16"/>
      <c r="L112" s="16"/>
    </row>
    <row r="113" spans="6:12" x14ac:dyDescent="0.35">
      <c r="F113" s="460"/>
      <c r="G113" s="460"/>
      <c r="H113" s="460"/>
      <c r="I113" s="462"/>
      <c r="J113" s="462"/>
      <c r="K113" s="16"/>
      <c r="L113" s="16"/>
    </row>
    <row r="114" spans="6:12" x14ac:dyDescent="0.35">
      <c r="F114" s="460"/>
      <c r="G114" s="460"/>
      <c r="H114" s="460"/>
      <c r="I114" s="462"/>
      <c r="J114" s="462"/>
      <c r="K114" s="16"/>
      <c r="L114" s="16"/>
    </row>
    <row r="115" spans="6:12" x14ac:dyDescent="0.35">
      <c r="F115" s="460"/>
      <c r="G115" s="460"/>
      <c r="H115" s="460"/>
      <c r="I115" s="462"/>
      <c r="J115" s="462"/>
      <c r="K115" s="16"/>
      <c r="L115" s="16"/>
    </row>
    <row r="116" spans="6:12" x14ac:dyDescent="0.35">
      <c r="F116" s="460"/>
      <c r="G116" s="460"/>
      <c r="H116" s="460"/>
      <c r="I116" s="462"/>
      <c r="J116" s="462"/>
      <c r="K116" s="16"/>
      <c r="L116" s="16"/>
    </row>
    <row r="117" spans="6:12" x14ac:dyDescent="0.35">
      <c r="F117" s="460"/>
      <c r="G117" s="460"/>
      <c r="H117" s="460"/>
      <c r="I117" s="462"/>
      <c r="J117" s="462"/>
      <c r="K117" s="16"/>
      <c r="L117" s="16"/>
    </row>
    <row r="118" spans="6:12" x14ac:dyDescent="0.35">
      <c r="F118" s="460"/>
      <c r="G118" s="460"/>
      <c r="H118" s="460"/>
      <c r="I118" s="462"/>
      <c r="J118" s="462"/>
      <c r="K118" s="16"/>
      <c r="L118" s="16"/>
    </row>
    <row r="119" spans="6:12" x14ac:dyDescent="0.35">
      <c r="F119" s="460"/>
      <c r="G119" s="460"/>
      <c r="H119" s="460"/>
      <c r="I119" s="462"/>
      <c r="J119" s="462"/>
      <c r="K119" s="16"/>
      <c r="L119" s="16"/>
    </row>
    <row r="120" spans="6:12" x14ac:dyDescent="0.35">
      <c r="F120" s="460"/>
      <c r="G120" s="460"/>
      <c r="H120" s="460"/>
      <c r="I120" s="462"/>
      <c r="J120" s="462"/>
      <c r="K120" s="16"/>
      <c r="L120" s="16"/>
    </row>
    <row r="121" spans="6:12" x14ac:dyDescent="0.35">
      <c r="F121" s="460"/>
      <c r="G121" s="460"/>
      <c r="H121" s="460"/>
      <c r="I121" s="462"/>
      <c r="J121" s="462"/>
      <c r="K121" s="16"/>
      <c r="L121" s="16"/>
    </row>
    <row r="122" spans="6:12" x14ac:dyDescent="0.35">
      <c r="F122" s="460"/>
      <c r="G122" s="460"/>
      <c r="H122" s="460"/>
      <c r="I122" s="462"/>
      <c r="J122" s="462"/>
      <c r="K122" s="16"/>
      <c r="L122" s="16"/>
    </row>
    <row r="123" spans="6:12" x14ac:dyDescent="0.35">
      <c r="F123" s="460"/>
      <c r="G123" s="460"/>
      <c r="H123" s="460"/>
      <c r="I123" s="462"/>
      <c r="J123" s="462"/>
      <c r="K123" s="16"/>
      <c r="L123" s="16"/>
    </row>
    <row r="124" spans="6:12" x14ac:dyDescent="0.35">
      <c r="F124" s="460"/>
      <c r="G124" s="460"/>
      <c r="H124" s="460"/>
      <c r="I124" s="462"/>
      <c r="J124" s="462"/>
      <c r="K124" s="16"/>
      <c r="L124" s="16"/>
    </row>
    <row r="125" spans="6:12" x14ac:dyDescent="0.35">
      <c r="F125" s="460"/>
      <c r="G125" s="460"/>
      <c r="H125" s="460"/>
      <c r="I125" s="462"/>
      <c r="J125" s="462"/>
      <c r="K125" s="16"/>
      <c r="L125" s="16"/>
    </row>
    <row r="126" spans="6:12" x14ac:dyDescent="0.35">
      <c r="F126" s="460"/>
      <c r="G126" s="460"/>
      <c r="H126" s="460"/>
      <c r="I126" s="462"/>
      <c r="J126" s="462"/>
      <c r="K126" s="16"/>
      <c r="L126" s="16"/>
    </row>
    <row r="127" spans="6:12" x14ac:dyDescent="0.35">
      <c r="F127" s="460"/>
      <c r="G127" s="460"/>
      <c r="H127" s="460"/>
      <c r="I127" s="462"/>
      <c r="J127" s="462"/>
      <c r="K127" s="16"/>
      <c r="L127" s="16"/>
    </row>
    <row r="128" spans="6:12" x14ac:dyDescent="0.35">
      <c r="F128" s="460"/>
      <c r="G128" s="460"/>
      <c r="H128" s="460"/>
      <c r="I128" s="462"/>
      <c r="J128" s="462"/>
      <c r="K128" s="16"/>
      <c r="L128" s="16"/>
    </row>
    <row r="129" spans="6:12" x14ac:dyDescent="0.35">
      <c r="F129" s="460"/>
      <c r="G129" s="460"/>
      <c r="H129" s="460"/>
      <c r="I129" s="462"/>
      <c r="J129" s="462"/>
      <c r="K129" s="16"/>
      <c r="L129" s="16"/>
    </row>
    <row r="130" spans="6:12" x14ac:dyDescent="0.35">
      <c r="F130" s="460"/>
      <c r="G130" s="460"/>
      <c r="H130" s="460"/>
      <c r="I130" s="462"/>
      <c r="J130" s="462"/>
      <c r="K130" s="16"/>
      <c r="L130" s="16"/>
    </row>
    <row r="131" spans="6:12" x14ac:dyDescent="0.35">
      <c r="F131" s="460"/>
      <c r="G131" s="460"/>
      <c r="H131" s="460"/>
      <c r="I131" s="462"/>
      <c r="J131" s="462"/>
      <c r="K131" s="16"/>
      <c r="L131" s="16"/>
    </row>
    <row r="132" spans="6:12" x14ac:dyDescent="0.35">
      <c r="F132" s="460"/>
      <c r="G132" s="460"/>
      <c r="H132" s="460"/>
      <c r="I132" s="462"/>
      <c r="J132" s="462"/>
      <c r="K132" s="16"/>
      <c r="L132" s="16"/>
    </row>
    <row r="133" spans="6:12" x14ac:dyDescent="0.35">
      <c r="F133" s="460"/>
      <c r="G133" s="460"/>
      <c r="H133" s="460"/>
      <c r="I133" s="462"/>
      <c r="J133" s="462"/>
      <c r="K133" s="16"/>
      <c r="L133" s="16"/>
    </row>
    <row r="134" spans="6:12" x14ac:dyDescent="0.35">
      <c r="F134" s="460"/>
      <c r="G134" s="460"/>
      <c r="H134" s="460"/>
      <c r="I134" s="462"/>
      <c r="J134" s="462"/>
      <c r="K134" s="16"/>
      <c r="L134" s="16"/>
    </row>
    <row r="135" spans="6:12" x14ac:dyDescent="0.35">
      <c r="F135" s="460"/>
      <c r="G135" s="460"/>
      <c r="H135" s="460"/>
      <c r="I135" s="462"/>
      <c r="J135" s="462"/>
      <c r="K135" s="16"/>
      <c r="L135" s="16"/>
    </row>
    <row r="136" spans="6:12" x14ac:dyDescent="0.35">
      <c r="F136" s="460"/>
      <c r="G136" s="460"/>
      <c r="H136" s="460"/>
      <c r="I136" s="462"/>
      <c r="J136" s="462"/>
      <c r="K136" s="16"/>
      <c r="L136" s="16"/>
    </row>
    <row r="137" spans="6:12" x14ac:dyDescent="0.35">
      <c r="F137" s="460"/>
      <c r="G137" s="460"/>
      <c r="H137" s="460"/>
      <c r="I137" s="462"/>
      <c r="J137" s="462"/>
      <c r="K137" s="16"/>
      <c r="L137" s="16"/>
    </row>
    <row r="138" spans="6:12" x14ac:dyDescent="0.35">
      <c r="F138" s="460"/>
      <c r="G138" s="460"/>
      <c r="H138" s="460"/>
      <c r="I138" s="462"/>
      <c r="J138" s="462"/>
      <c r="K138" s="16"/>
      <c r="L138" s="16"/>
    </row>
    <row r="139" spans="6:12" x14ac:dyDescent="0.35">
      <c r="F139" s="16"/>
      <c r="G139" s="16"/>
      <c r="H139" s="16"/>
      <c r="I139" s="206"/>
      <c r="J139" s="206"/>
      <c r="K139" s="16"/>
      <c r="L139" s="16"/>
    </row>
  </sheetData>
  <mergeCells count="5">
    <mergeCell ref="A4:E4"/>
    <mergeCell ref="F4:J4"/>
    <mergeCell ref="A3:J3"/>
    <mergeCell ref="A2:J2"/>
    <mergeCell ref="I1:J1"/>
  </mergeCells>
  <pageMargins left="0.43307086614173229" right="0" top="0.74803149606299213" bottom="0.74803149606299213" header="0.31496062992125984" footer="0.31496062992125984"/>
  <pageSetup paperSize="9" scale="66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2"/>
  <sheetViews>
    <sheetView view="pageBreakPreview" zoomScale="60" zoomScaleNormal="55" workbookViewId="0">
      <selection activeCell="O8" sqref="O8"/>
    </sheetView>
  </sheetViews>
  <sheetFormatPr defaultColWidth="8.75" defaultRowHeight="21" x14ac:dyDescent="0.35"/>
  <cols>
    <col min="1" max="1" width="55.125" style="109" customWidth="1"/>
    <col min="2" max="2" width="16.875" style="108" customWidth="1"/>
    <col min="3" max="3" width="5.375" style="1" hidden="1" customWidth="1"/>
    <col min="4" max="4" width="52.25" customWidth="1"/>
    <col min="5" max="5" width="16.625" style="339" customWidth="1"/>
    <col min="6" max="6" width="46.7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8.75" style="1"/>
    <col min="222" max="222" width="83.875" style="1" customWidth="1"/>
    <col min="223" max="223" width="15.875" style="1" customWidth="1"/>
    <col min="224" max="224" width="8.75" style="1"/>
    <col min="225" max="241" width="0" style="1" hidden="1" customWidth="1"/>
    <col min="242" max="246" width="8.75" style="1"/>
    <col min="247" max="250" width="0" style="1" hidden="1" customWidth="1"/>
    <col min="251" max="255" width="8.75" style="1"/>
    <col min="256" max="256" width="55.125" style="1" customWidth="1"/>
    <col min="257" max="257" width="16.875" style="1" customWidth="1"/>
    <col min="258" max="258" width="0" style="1" hidden="1" customWidth="1"/>
    <col min="259" max="259" width="52.25" style="1" customWidth="1"/>
    <col min="260" max="260" width="16.625" style="1" customWidth="1"/>
    <col min="261" max="261" width="54.25" style="1" customWidth="1"/>
    <col min="262" max="262" width="16.875" style="1" customWidth="1"/>
    <col min="263" max="263" width="0" style="1" hidden="1" customWidth="1"/>
    <col min="264" max="264" width="31.25" style="1" customWidth="1"/>
    <col min="265" max="265" width="17.375" style="1" customWidth="1"/>
    <col min="266" max="477" width="8.75" style="1"/>
    <col min="478" max="478" width="83.875" style="1" customWidth="1"/>
    <col min="479" max="479" width="15.875" style="1" customWidth="1"/>
    <col min="480" max="480" width="8.75" style="1"/>
    <col min="481" max="497" width="0" style="1" hidden="1" customWidth="1"/>
    <col min="498" max="502" width="8.75" style="1"/>
    <col min="503" max="506" width="0" style="1" hidden="1" customWidth="1"/>
    <col min="507" max="511" width="8.75" style="1"/>
    <col min="512" max="512" width="55.125" style="1" customWidth="1"/>
    <col min="513" max="513" width="16.875" style="1" customWidth="1"/>
    <col min="514" max="514" width="0" style="1" hidden="1" customWidth="1"/>
    <col min="515" max="515" width="52.25" style="1" customWidth="1"/>
    <col min="516" max="516" width="16.625" style="1" customWidth="1"/>
    <col min="517" max="517" width="54.25" style="1" customWidth="1"/>
    <col min="518" max="518" width="16.875" style="1" customWidth="1"/>
    <col min="519" max="519" width="0" style="1" hidden="1" customWidth="1"/>
    <col min="520" max="520" width="31.25" style="1" customWidth="1"/>
    <col min="521" max="521" width="17.375" style="1" customWidth="1"/>
    <col min="522" max="733" width="8.75" style="1"/>
    <col min="734" max="734" width="83.875" style="1" customWidth="1"/>
    <col min="735" max="735" width="15.875" style="1" customWidth="1"/>
    <col min="736" max="736" width="8.75" style="1"/>
    <col min="737" max="753" width="0" style="1" hidden="1" customWidth="1"/>
    <col min="754" max="758" width="8.75" style="1"/>
    <col min="759" max="762" width="0" style="1" hidden="1" customWidth="1"/>
    <col min="763" max="767" width="8.75" style="1"/>
    <col min="768" max="768" width="55.125" style="1" customWidth="1"/>
    <col min="769" max="769" width="16.875" style="1" customWidth="1"/>
    <col min="770" max="770" width="0" style="1" hidden="1" customWidth="1"/>
    <col min="771" max="771" width="52.25" style="1" customWidth="1"/>
    <col min="772" max="772" width="16.625" style="1" customWidth="1"/>
    <col min="773" max="773" width="54.25" style="1" customWidth="1"/>
    <col min="774" max="774" width="16.875" style="1" customWidth="1"/>
    <col min="775" max="775" width="0" style="1" hidden="1" customWidth="1"/>
    <col min="776" max="776" width="31.25" style="1" customWidth="1"/>
    <col min="777" max="777" width="17.375" style="1" customWidth="1"/>
    <col min="778" max="989" width="8.75" style="1"/>
    <col min="990" max="990" width="83.875" style="1" customWidth="1"/>
    <col min="991" max="991" width="15.875" style="1" customWidth="1"/>
    <col min="992" max="992" width="8.75" style="1"/>
    <col min="993" max="1009" width="0" style="1" hidden="1" customWidth="1"/>
    <col min="1010" max="1014" width="8.75" style="1"/>
    <col min="1015" max="1018" width="0" style="1" hidden="1" customWidth="1"/>
    <col min="1019" max="1023" width="8.75" style="1"/>
    <col min="1024" max="1024" width="55.125" style="1" customWidth="1"/>
    <col min="1025" max="1025" width="16.875" style="1" customWidth="1"/>
    <col min="1026" max="1026" width="0" style="1" hidden="1" customWidth="1"/>
    <col min="1027" max="1027" width="52.25" style="1" customWidth="1"/>
    <col min="1028" max="1028" width="16.625" style="1" customWidth="1"/>
    <col min="1029" max="1029" width="54.25" style="1" customWidth="1"/>
    <col min="1030" max="1030" width="16.875" style="1" customWidth="1"/>
    <col min="1031" max="1031" width="0" style="1" hidden="1" customWidth="1"/>
    <col min="1032" max="1032" width="31.25" style="1" customWidth="1"/>
    <col min="1033" max="1033" width="17.375" style="1" customWidth="1"/>
    <col min="1034" max="1245" width="8.75" style="1"/>
    <col min="1246" max="1246" width="83.875" style="1" customWidth="1"/>
    <col min="1247" max="1247" width="15.875" style="1" customWidth="1"/>
    <col min="1248" max="1248" width="8.75" style="1"/>
    <col min="1249" max="1265" width="0" style="1" hidden="1" customWidth="1"/>
    <col min="1266" max="1270" width="8.75" style="1"/>
    <col min="1271" max="1274" width="0" style="1" hidden="1" customWidth="1"/>
    <col min="1275" max="1279" width="8.75" style="1"/>
    <col min="1280" max="1280" width="55.125" style="1" customWidth="1"/>
    <col min="1281" max="1281" width="16.875" style="1" customWidth="1"/>
    <col min="1282" max="1282" width="0" style="1" hidden="1" customWidth="1"/>
    <col min="1283" max="1283" width="52.25" style="1" customWidth="1"/>
    <col min="1284" max="1284" width="16.625" style="1" customWidth="1"/>
    <col min="1285" max="1285" width="54.25" style="1" customWidth="1"/>
    <col min="1286" max="1286" width="16.875" style="1" customWidth="1"/>
    <col min="1287" max="1287" width="0" style="1" hidden="1" customWidth="1"/>
    <col min="1288" max="1288" width="31.25" style="1" customWidth="1"/>
    <col min="1289" max="1289" width="17.375" style="1" customWidth="1"/>
    <col min="1290" max="1501" width="8.75" style="1"/>
    <col min="1502" max="1502" width="83.875" style="1" customWidth="1"/>
    <col min="1503" max="1503" width="15.875" style="1" customWidth="1"/>
    <col min="1504" max="1504" width="8.75" style="1"/>
    <col min="1505" max="1521" width="0" style="1" hidden="1" customWidth="1"/>
    <col min="1522" max="1526" width="8.75" style="1"/>
    <col min="1527" max="1530" width="0" style="1" hidden="1" customWidth="1"/>
    <col min="1531" max="1535" width="8.75" style="1"/>
    <col min="1536" max="1536" width="55.125" style="1" customWidth="1"/>
    <col min="1537" max="1537" width="16.875" style="1" customWidth="1"/>
    <col min="1538" max="1538" width="0" style="1" hidden="1" customWidth="1"/>
    <col min="1539" max="1539" width="52.25" style="1" customWidth="1"/>
    <col min="1540" max="1540" width="16.625" style="1" customWidth="1"/>
    <col min="1541" max="1541" width="54.25" style="1" customWidth="1"/>
    <col min="1542" max="1542" width="16.875" style="1" customWidth="1"/>
    <col min="1543" max="1543" width="0" style="1" hidden="1" customWidth="1"/>
    <col min="1544" max="1544" width="31.25" style="1" customWidth="1"/>
    <col min="1545" max="1545" width="17.375" style="1" customWidth="1"/>
    <col min="1546" max="1757" width="8.75" style="1"/>
    <col min="1758" max="1758" width="83.875" style="1" customWidth="1"/>
    <col min="1759" max="1759" width="15.875" style="1" customWidth="1"/>
    <col min="1760" max="1760" width="8.75" style="1"/>
    <col min="1761" max="1777" width="0" style="1" hidden="1" customWidth="1"/>
    <col min="1778" max="1782" width="8.75" style="1"/>
    <col min="1783" max="1786" width="0" style="1" hidden="1" customWidth="1"/>
    <col min="1787" max="1791" width="8.75" style="1"/>
    <col min="1792" max="1792" width="55.125" style="1" customWidth="1"/>
    <col min="1793" max="1793" width="16.875" style="1" customWidth="1"/>
    <col min="1794" max="1794" width="0" style="1" hidden="1" customWidth="1"/>
    <col min="1795" max="1795" width="52.25" style="1" customWidth="1"/>
    <col min="1796" max="1796" width="16.625" style="1" customWidth="1"/>
    <col min="1797" max="1797" width="54.25" style="1" customWidth="1"/>
    <col min="1798" max="1798" width="16.875" style="1" customWidth="1"/>
    <col min="1799" max="1799" width="0" style="1" hidden="1" customWidth="1"/>
    <col min="1800" max="1800" width="31.25" style="1" customWidth="1"/>
    <col min="1801" max="1801" width="17.375" style="1" customWidth="1"/>
    <col min="1802" max="2013" width="8.75" style="1"/>
    <col min="2014" max="2014" width="83.875" style="1" customWidth="1"/>
    <col min="2015" max="2015" width="15.875" style="1" customWidth="1"/>
    <col min="2016" max="2016" width="8.75" style="1"/>
    <col min="2017" max="2033" width="0" style="1" hidden="1" customWidth="1"/>
    <col min="2034" max="2038" width="8.75" style="1"/>
    <col min="2039" max="2042" width="0" style="1" hidden="1" customWidth="1"/>
    <col min="2043" max="2047" width="8.75" style="1"/>
    <col min="2048" max="2048" width="55.125" style="1" customWidth="1"/>
    <col min="2049" max="2049" width="16.875" style="1" customWidth="1"/>
    <col min="2050" max="2050" width="0" style="1" hidden="1" customWidth="1"/>
    <col min="2051" max="2051" width="52.25" style="1" customWidth="1"/>
    <col min="2052" max="2052" width="16.625" style="1" customWidth="1"/>
    <col min="2053" max="2053" width="54.25" style="1" customWidth="1"/>
    <col min="2054" max="2054" width="16.875" style="1" customWidth="1"/>
    <col min="2055" max="2055" width="0" style="1" hidden="1" customWidth="1"/>
    <col min="2056" max="2056" width="31.25" style="1" customWidth="1"/>
    <col min="2057" max="2057" width="17.375" style="1" customWidth="1"/>
    <col min="2058" max="2269" width="8.75" style="1"/>
    <col min="2270" max="2270" width="83.875" style="1" customWidth="1"/>
    <col min="2271" max="2271" width="15.875" style="1" customWidth="1"/>
    <col min="2272" max="2272" width="8.75" style="1"/>
    <col min="2273" max="2289" width="0" style="1" hidden="1" customWidth="1"/>
    <col min="2290" max="2294" width="8.75" style="1"/>
    <col min="2295" max="2298" width="0" style="1" hidden="1" customWidth="1"/>
    <col min="2299" max="2303" width="8.75" style="1"/>
    <col min="2304" max="2304" width="55.125" style="1" customWidth="1"/>
    <col min="2305" max="2305" width="16.875" style="1" customWidth="1"/>
    <col min="2306" max="2306" width="0" style="1" hidden="1" customWidth="1"/>
    <col min="2307" max="2307" width="52.25" style="1" customWidth="1"/>
    <col min="2308" max="2308" width="16.625" style="1" customWidth="1"/>
    <col min="2309" max="2309" width="54.25" style="1" customWidth="1"/>
    <col min="2310" max="2310" width="16.875" style="1" customWidth="1"/>
    <col min="2311" max="2311" width="0" style="1" hidden="1" customWidth="1"/>
    <col min="2312" max="2312" width="31.25" style="1" customWidth="1"/>
    <col min="2313" max="2313" width="17.375" style="1" customWidth="1"/>
    <col min="2314" max="2525" width="8.75" style="1"/>
    <col min="2526" max="2526" width="83.875" style="1" customWidth="1"/>
    <col min="2527" max="2527" width="15.875" style="1" customWidth="1"/>
    <col min="2528" max="2528" width="8.75" style="1"/>
    <col min="2529" max="2545" width="0" style="1" hidden="1" customWidth="1"/>
    <col min="2546" max="2550" width="8.75" style="1"/>
    <col min="2551" max="2554" width="0" style="1" hidden="1" customWidth="1"/>
    <col min="2555" max="2559" width="8.75" style="1"/>
    <col min="2560" max="2560" width="55.125" style="1" customWidth="1"/>
    <col min="2561" max="2561" width="16.875" style="1" customWidth="1"/>
    <col min="2562" max="2562" width="0" style="1" hidden="1" customWidth="1"/>
    <col min="2563" max="2563" width="52.25" style="1" customWidth="1"/>
    <col min="2564" max="2564" width="16.625" style="1" customWidth="1"/>
    <col min="2565" max="2565" width="54.25" style="1" customWidth="1"/>
    <col min="2566" max="2566" width="16.875" style="1" customWidth="1"/>
    <col min="2567" max="2567" width="0" style="1" hidden="1" customWidth="1"/>
    <col min="2568" max="2568" width="31.25" style="1" customWidth="1"/>
    <col min="2569" max="2569" width="17.375" style="1" customWidth="1"/>
    <col min="2570" max="2781" width="8.75" style="1"/>
    <col min="2782" max="2782" width="83.875" style="1" customWidth="1"/>
    <col min="2783" max="2783" width="15.875" style="1" customWidth="1"/>
    <col min="2784" max="2784" width="8.75" style="1"/>
    <col min="2785" max="2801" width="0" style="1" hidden="1" customWidth="1"/>
    <col min="2802" max="2806" width="8.75" style="1"/>
    <col min="2807" max="2810" width="0" style="1" hidden="1" customWidth="1"/>
    <col min="2811" max="2815" width="8.75" style="1"/>
    <col min="2816" max="2816" width="55.125" style="1" customWidth="1"/>
    <col min="2817" max="2817" width="16.875" style="1" customWidth="1"/>
    <col min="2818" max="2818" width="0" style="1" hidden="1" customWidth="1"/>
    <col min="2819" max="2819" width="52.25" style="1" customWidth="1"/>
    <col min="2820" max="2820" width="16.625" style="1" customWidth="1"/>
    <col min="2821" max="2821" width="54.25" style="1" customWidth="1"/>
    <col min="2822" max="2822" width="16.875" style="1" customWidth="1"/>
    <col min="2823" max="2823" width="0" style="1" hidden="1" customWidth="1"/>
    <col min="2824" max="2824" width="31.25" style="1" customWidth="1"/>
    <col min="2825" max="2825" width="17.375" style="1" customWidth="1"/>
    <col min="2826" max="3037" width="8.75" style="1"/>
    <col min="3038" max="3038" width="83.875" style="1" customWidth="1"/>
    <col min="3039" max="3039" width="15.875" style="1" customWidth="1"/>
    <col min="3040" max="3040" width="8.75" style="1"/>
    <col min="3041" max="3057" width="0" style="1" hidden="1" customWidth="1"/>
    <col min="3058" max="3062" width="8.75" style="1"/>
    <col min="3063" max="3066" width="0" style="1" hidden="1" customWidth="1"/>
    <col min="3067" max="3071" width="8.75" style="1"/>
    <col min="3072" max="3072" width="55.125" style="1" customWidth="1"/>
    <col min="3073" max="3073" width="16.875" style="1" customWidth="1"/>
    <col min="3074" max="3074" width="0" style="1" hidden="1" customWidth="1"/>
    <col min="3075" max="3075" width="52.25" style="1" customWidth="1"/>
    <col min="3076" max="3076" width="16.625" style="1" customWidth="1"/>
    <col min="3077" max="3077" width="54.25" style="1" customWidth="1"/>
    <col min="3078" max="3078" width="16.875" style="1" customWidth="1"/>
    <col min="3079" max="3079" width="0" style="1" hidden="1" customWidth="1"/>
    <col min="3080" max="3080" width="31.25" style="1" customWidth="1"/>
    <col min="3081" max="3081" width="17.375" style="1" customWidth="1"/>
    <col min="3082" max="3293" width="8.75" style="1"/>
    <col min="3294" max="3294" width="83.875" style="1" customWidth="1"/>
    <col min="3295" max="3295" width="15.875" style="1" customWidth="1"/>
    <col min="3296" max="3296" width="8.75" style="1"/>
    <col min="3297" max="3313" width="0" style="1" hidden="1" customWidth="1"/>
    <col min="3314" max="3318" width="8.75" style="1"/>
    <col min="3319" max="3322" width="0" style="1" hidden="1" customWidth="1"/>
    <col min="3323" max="3327" width="8.75" style="1"/>
    <col min="3328" max="3328" width="55.125" style="1" customWidth="1"/>
    <col min="3329" max="3329" width="16.875" style="1" customWidth="1"/>
    <col min="3330" max="3330" width="0" style="1" hidden="1" customWidth="1"/>
    <col min="3331" max="3331" width="52.25" style="1" customWidth="1"/>
    <col min="3332" max="3332" width="16.625" style="1" customWidth="1"/>
    <col min="3333" max="3333" width="54.25" style="1" customWidth="1"/>
    <col min="3334" max="3334" width="16.875" style="1" customWidth="1"/>
    <col min="3335" max="3335" width="0" style="1" hidden="1" customWidth="1"/>
    <col min="3336" max="3336" width="31.25" style="1" customWidth="1"/>
    <col min="3337" max="3337" width="17.375" style="1" customWidth="1"/>
    <col min="3338" max="3549" width="8.75" style="1"/>
    <col min="3550" max="3550" width="83.875" style="1" customWidth="1"/>
    <col min="3551" max="3551" width="15.875" style="1" customWidth="1"/>
    <col min="3552" max="3552" width="8.75" style="1"/>
    <col min="3553" max="3569" width="0" style="1" hidden="1" customWidth="1"/>
    <col min="3570" max="3574" width="8.75" style="1"/>
    <col min="3575" max="3578" width="0" style="1" hidden="1" customWidth="1"/>
    <col min="3579" max="3583" width="8.75" style="1"/>
    <col min="3584" max="3584" width="55.125" style="1" customWidth="1"/>
    <col min="3585" max="3585" width="16.875" style="1" customWidth="1"/>
    <col min="3586" max="3586" width="0" style="1" hidden="1" customWidth="1"/>
    <col min="3587" max="3587" width="52.25" style="1" customWidth="1"/>
    <col min="3588" max="3588" width="16.625" style="1" customWidth="1"/>
    <col min="3589" max="3589" width="54.25" style="1" customWidth="1"/>
    <col min="3590" max="3590" width="16.875" style="1" customWidth="1"/>
    <col min="3591" max="3591" width="0" style="1" hidden="1" customWidth="1"/>
    <col min="3592" max="3592" width="31.25" style="1" customWidth="1"/>
    <col min="3593" max="3593" width="17.375" style="1" customWidth="1"/>
    <col min="3594" max="3805" width="8.75" style="1"/>
    <col min="3806" max="3806" width="83.875" style="1" customWidth="1"/>
    <col min="3807" max="3807" width="15.875" style="1" customWidth="1"/>
    <col min="3808" max="3808" width="8.75" style="1"/>
    <col min="3809" max="3825" width="0" style="1" hidden="1" customWidth="1"/>
    <col min="3826" max="3830" width="8.75" style="1"/>
    <col min="3831" max="3834" width="0" style="1" hidden="1" customWidth="1"/>
    <col min="3835" max="3839" width="8.75" style="1"/>
    <col min="3840" max="3840" width="55.125" style="1" customWidth="1"/>
    <col min="3841" max="3841" width="16.875" style="1" customWidth="1"/>
    <col min="3842" max="3842" width="0" style="1" hidden="1" customWidth="1"/>
    <col min="3843" max="3843" width="52.25" style="1" customWidth="1"/>
    <col min="3844" max="3844" width="16.625" style="1" customWidth="1"/>
    <col min="3845" max="3845" width="54.25" style="1" customWidth="1"/>
    <col min="3846" max="3846" width="16.875" style="1" customWidth="1"/>
    <col min="3847" max="3847" width="0" style="1" hidden="1" customWidth="1"/>
    <col min="3848" max="3848" width="31.25" style="1" customWidth="1"/>
    <col min="3849" max="3849" width="17.375" style="1" customWidth="1"/>
    <col min="3850" max="4061" width="8.75" style="1"/>
    <col min="4062" max="4062" width="83.875" style="1" customWidth="1"/>
    <col min="4063" max="4063" width="15.875" style="1" customWidth="1"/>
    <col min="4064" max="4064" width="8.75" style="1"/>
    <col min="4065" max="4081" width="0" style="1" hidden="1" customWidth="1"/>
    <col min="4082" max="4086" width="8.75" style="1"/>
    <col min="4087" max="4090" width="0" style="1" hidden="1" customWidth="1"/>
    <col min="4091" max="4095" width="8.75" style="1"/>
    <col min="4096" max="4096" width="55.125" style="1" customWidth="1"/>
    <col min="4097" max="4097" width="16.875" style="1" customWidth="1"/>
    <col min="4098" max="4098" width="0" style="1" hidden="1" customWidth="1"/>
    <col min="4099" max="4099" width="52.25" style="1" customWidth="1"/>
    <col min="4100" max="4100" width="16.625" style="1" customWidth="1"/>
    <col min="4101" max="4101" width="54.25" style="1" customWidth="1"/>
    <col min="4102" max="4102" width="16.875" style="1" customWidth="1"/>
    <col min="4103" max="4103" width="0" style="1" hidden="1" customWidth="1"/>
    <col min="4104" max="4104" width="31.25" style="1" customWidth="1"/>
    <col min="4105" max="4105" width="17.375" style="1" customWidth="1"/>
    <col min="4106" max="4317" width="8.75" style="1"/>
    <col min="4318" max="4318" width="83.875" style="1" customWidth="1"/>
    <col min="4319" max="4319" width="15.875" style="1" customWidth="1"/>
    <col min="4320" max="4320" width="8.75" style="1"/>
    <col min="4321" max="4337" width="0" style="1" hidden="1" customWidth="1"/>
    <col min="4338" max="4342" width="8.75" style="1"/>
    <col min="4343" max="4346" width="0" style="1" hidden="1" customWidth="1"/>
    <col min="4347" max="4351" width="8.75" style="1"/>
    <col min="4352" max="4352" width="55.125" style="1" customWidth="1"/>
    <col min="4353" max="4353" width="16.875" style="1" customWidth="1"/>
    <col min="4354" max="4354" width="0" style="1" hidden="1" customWidth="1"/>
    <col min="4355" max="4355" width="52.25" style="1" customWidth="1"/>
    <col min="4356" max="4356" width="16.625" style="1" customWidth="1"/>
    <col min="4357" max="4357" width="54.25" style="1" customWidth="1"/>
    <col min="4358" max="4358" width="16.875" style="1" customWidth="1"/>
    <col min="4359" max="4359" width="0" style="1" hidden="1" customWidth="1"/>
    <col min="4360" max="4360" width="31.25" style="1" customWidth="1"/>
    <col min="4361" max="4361" width="17.375" style="1" customWidth="1"/>
    <col min="4362" max="4573" width="8.75" style="1"/>
    <col min="4574" max="4574" width="83.875" style="1" customWidth="1"/>
    <col min="4575" max="4575" width="15.875" style="1" customWidth="1"/>
    <col min="4576" max="4576" width="8.75" style="1"/>
    <col min="4577" max="4593" width="0" style="1" hidden="1" customWidth="1"/>
    <col min="4594" max="4598" width="8.75" style="1"/>
    <col min="4599" max="4602" width="0" style="1" hidden="1" customWidth="1"/>
    <col min="4603" max="4607" width="8.75" style="1"/>
    <col min="4608" max="4608" width="55.125" style="1" customWidth="1"/>
    <col min="4609" max="4609" width="16.875" style="1" customWidth="1"/>
    <col min="4610" max="4610" width="0" style="1" hidden="1" customWidth="1"/>
    <col min="4611" max="4611" width="52.25" style="1" customWidth="1"/>
    <col min="4612" max="4612" width="16.625" style="1" customWidth="1"/>
    <col min="4613" max="4613" width="54.25" style="1" customWidth="1"/>
    <col min="4614" max="4614" width="16.875" style="1" customWidth="1"/>
    <col min="4615" max="4615" width="0" style="1" hidden="1" customWidth="1"/>
    <col min="4616" max="4616" width="31.25" style="1" customWidth="1"/>
    <col min="4617" max="4617" width="17.375" style="1" customWidth="1"/>
    <col min="4618" max="4829" width="8.75" style="1"/>
    <col min="4830" max="4830" width="83.875" style="1" customWidth="1"/>
    <col min="4831" max="4831" width="15.875" style="1" customWidth="1"/>
    <col min="4832" max="4832" width="8.75" style="1"/>
    <col min="4833" max="4849" width="0" style="1" hidden="1" customWidth="1"/>
    <col min="4850" max="4854" width="8.75" style="1"/>
    <col min="4855" max="4858" width="0" style="1" hidden="1" customWidth="1"/>
    <col min="4859" max="4863" width="8.75" style="1"/>
    <col min="4864" max="4864" width="55.125" style="1" customWidth="1"/>
    <col min="4865" max="4865" width="16.875" style="1" customWidth="1"/>
    <col min="4866" max="4866" width="0" style="1" hidden="1" customWidth="1"/>
    <col min="4867" max="4867" width="52.25" style="1" customWidth="1"/>
    <col min="4868" max="4868" width="16.625" style="1" customWidth="1"/>
    <col min="4869" max="4869" width="54.25" style="1" customWidth="1"/>
    <col min="4870" max="4870" width="16.875" style="1" customWidth="1"/>
    <col min="4871" max="4871" width="0" style="1" hidden="1" customWidth="1"/>
    <col min="4872" max="4872" width="31.25" style="1" customWidth="1"/>
    <col min="4873" max="4873" width="17.375" style="1" customWidth="1"/>
    <col min="4874" max="5085" width="8.75" style="1"/>
    <col min="5086" max="5086" width="83.875" style="1" customWidth="1"/>
    <col min="5087" max="5087" width="15.875" style="1" customWidth="1"/>
    <col min="5088" max="5088" width="8.75" style="1"/>
    <col min="5089" max="5105" width="0" style="1" hidden="1" customWidth="1"/>
    <col min="5106" max="5110" width="8.75" style="1"/>
    <col min="5111" max="5114" width="0" style="1" hidden="1" customWidth="1"/>
    <col min="5115" max="5119" width="8.75" style="1"/>
    <col min="5120" max="5120" width="55.125" style="1" customWidth="1"/>
    <col min="5121" max="5121" width="16.875" style="1" customWidth="1"/>
    <col min="5122" max="5122" width="0" style="1" hidden="1" customWidth="1"/>
    <col min="5123" max="5123" width="52.25" style="1" customWidth="1"/>
    <col min="5124" max="5124" width="16.625" style="1" customWidth="1"/>
    <col min="5125" max="5125" width="54.25" style="1" customWidth="1"/>
    <col min="5126" max="5126" width="16.875" style="1" customWidth="1"/>
    <col min="5127" max="5127" width="0" style="1" hidden="1" customWidth="1"/>
    <col min="5128" max="5128" width="31.25" style="1" customWidth="1"/>
    <col min="5129" max="5129" width="17.375" style="1" customWidth="1"/>
    <col min="5130" max="5341" width="8.75" style="1"/>
    <col min="5342" max="5342" width="83.875" style="1" customWidth="1"/>
    <col min="5343" max="5343" width="15.875" style="1" customWidth="1"/>
    <col min="5344" max="5344" width="8.75" style="1"/>
    <col min="5345" max="5361" width="0" style="1" hidden="1" customWidth="1"/>
    <col min="5362" max="5366" width="8.75" style="1"/>
    <col min="5367" max="5370" width="0" style="1" hidden="1" customWidth="1"/>
    <col min="5371" max="5375" width="8.75" style="1"/>
    <col min="5376" max="5376" width="55.125" style="1" customWidth="1"/>
    <col min="5377" max="5377" width="16.875" style="1" customWidth="1"/>
    <col min="5378" max="5378" width="0" style="1" hidden="1" customWidth="1"/>
    <col min="5379" max="5379" width="52.25" style="1" customWidth="1"/>
    <col min="5380" max="5380" width="16.625" style="1" customWidth="1"/>
    <col min="5381" max="5381" width="54.25" style="1" customWidth="1"/>
    <col min="5382" max="5382" width="16.875" style="1" customWidth="1"/>
    <col min="5383" max="5383" width="0" style="1" hidden="1" customWidth="1"/>
    <col min="5384" max="5384" width="31.25" style="1" customWidth="1"/>
    <col min="5385" max="5385" width="17.375" style="1" customWidth="1"/>
    <col min="5386" max="5597" width="8.75" style="1"/>
    <col min="5598" max="5598" width="83.875" style="1" customWidth="1"/>
    <col min="5599" max="5599" width="15.875" style="1" customWidth="1"/>
    <col min="5600" max="5600" width="8.75" style="1"/>
    <col min="5601" max="5617" width="0" style="1" hidden="1" customWidth="1"/>
    <col min="5618" max="5622" width="8.75" style="1"/>
    <col min="5623" max="5626" width="0" style="1" hidden="1" customWidth="1"/>
    <col min="5627" max="5631" width="8.75" style="1"/>
    <col min="5632" max="5632" width="55.125" style="1" customWidth="1"/>
    <col min="5633" max="5633" width="16.875" style="1" customWidth="1"/>
    <col min="5634" max="5634" width="0" style="1" hidden="1" customWidth="1"/>
    <col min="5635" max="5635" width="52.25" style="1" customWidth="1"/>
    <col min="5636" max="5636" width="16.625" style="1" customWidth="1"/>
    <col min="5637" max="5637" width="54.25" style="1" customWidth="1"/>
    <col min="5638" max="5638" width="16.875" style="1" customWidth="1"/>
    <col min="5639" max="5639" width="0" style="1" hidden="1" customWidth="1"/>
    <col min="5640" max="5640" width="31.25" style="1" customWidth="1"/>
    <col min="5641" max="5641" width="17.375" style="1" customWidth="1"/>
    <col min="5642" max="5853" width="8.75" style="1"/>
    <col min="5854" max="5854" width="83.875" style="1" customWidth="1"/>
    <col min="5855" max="5855" width="15.875" style="1" customWidth="1"/>
    <col min="5856" max="5856" width="8.75" style="1"/>
    <col min="5857" max="5873" width="0" style="1" hidden="1" customWidth="1"/>
    <col min="5874" max="5878" width="8.75" style="1"/>
    <col min="5879" max="5882" width="0" style="1" hidden="1" customWidth="1"/>
    <col min="5883" max="5887" width="8.75" style="1"/>
    <col min="5888" max="5888" width="55.125" style="1" customWidth="1"/>
    <col min="5889" max="5889" width="16.875" style="1" customWidth="1"/>
    <col min="5890" max="5890" width="0" style="1" hidden="1" customWidth="1"/>
    <col min="5891" max="5891" width="52.25" style="1" customWidth="1"/>
    <col min="5892" max="5892" width="16.625" style="1" customWidth="1"/>
    <col min="5893" max="5893" width="54.25" style="1" customWidth="1"/>
    <col min="5894" max="5894" width="16.875" style="1" customWidth="1"/>
    <col min="5895" max="5895" width="0" style="1" hidden="1" customWidth="1"/>
    <col min="5896" max="5896" width="31.25" style="1" customWidth="1"/>
    <col min="5897" max="5897" width="17.375" style="1" customWidth="1"/>
    <col min="5898" max="6109" width="8.75" style="1"/>
    <col min="6110" max="6110" width="83.875" style="1" customWidth="1"/>
    <col min="6111" max="6111" width="15.875" style="1" customWidth="1"/>
    <col min="6112" max="6112" width="8.75" style="1"/>
    <col min="6113" max="6129" width="0" style="1" hidden="1" customWidth="1"/>
    <col min="6130" max="6134" width="8.75" style="1"/>
    <col min="6135" max="6138" width="0" style="1" hidden="1" customWidth="1"/>
    <col min="6139" max="6143" width="8.75" style="1"/>
    <col min="6144" max="6144" width="55.125" style="1" customWidth="1"/>
    <col min="6145" max="6145" width="16.875" style="1" customWidth="1"/>
    <col min="6146" max="6146" width="0" style="1" hidden="1" customWidth="1"/>
    <col min="6147" max="6147" width="52.25" style="1" customWidth="1"/>
    <col min="6148" max="6148" width="16.625" style="1" customWidth="1"/>
    <col min="6149" max="6149" width="54.25" style="1" customWidth="1"/>
    <col min="6150" max="6150" width="16.875" style="1" customWidth="1"/>
    <col min="6151" max="6151" width="0" style="1" hidden="1" customWidth="1"/>
    <col min="6152" max="6152" width="31.25" style="1" customWidth="1"/>
    <col min="6153" max="6153" width="17.375" style="1" customWidth="1"/>
    <col min="6154" max="6365" width="8.75" style="1"/>
    <col min="6366" max="6366" width="83.875" style="1" customWidth="1"/>
    <col min="6367" max="6367" width="15.875" style="1" customWidth="1"/>
    <col min="6368" max="6368" width="8.75" style="1"/>
    <col min="6369" max="6385" width="0" style="1" hidden="1" customWidth="1"/>
    <col min="6386" max="6390" width="8.75" style="1"/>
    <col min="6391" max="6394" width="0" style="1" hidden="1" customWidth="1"/>
    <col min="6395" max="6399" width="8.75" style="1"/>
    <col min="6400" max="6400" width="55.125" style="1" customWidth="1"/>
    <col min="6401" max="6401" width="16.875" style="1" customWidth="1"/>
    <col min="6402" max="6402" width="0" style="1" hidden="1" customWidth="1"/>
    <col min="6403" max="6403" width="52.25" style="1" customWidth="1"/>
    <col min="6404" max="6404" width="16.625" style="1" customWidth="1"/>
    <col min="6405" max="6405" width="54.25" style="1" customWidth="1"/>
    <col min="6406" max="6406" width="16.875" style="1" customWidth="1"/>
    <col min="6407" max="6407" width="0" style="1" hidden="1" customWidth="1"/>
    <col min="6408" max="6408" width="31.25" style="1" customWidth="1"/>
    <col min="6409" max="6409" width="17.375" style="1" customWidth="1"/>
    <col min="6410" max="6621" width="8.75" style="1"/>
    <col min="6622" max="6622" width="83.875" style="1" customWidth="1"/>
    <col min="6623" max="6623" width="15.875" style="1" customWidth="1"/>
    <col min="6624" max="6624" width="8.75" style="1"/>
    <col min="6625" max="6641" width="0" style="1" hidden="1" customWidth="1"/>
    <col min="6642" max="6646" width="8.75" style="1"/>
    <col min="6647" max="6650" width="0" style="1" hidden="1" customWidth="1"/>
    <col min="6651" max="6655" width="8.75" style="1"/>
    <col min="6656" max="6656" width="55.125" style="1" customWidth="1"/>
    <col min="6657" max="6657" width="16.875" style="1" customWidth="1"/>
    <col min="6658" max="6658" width="0" style="1" hidden="1" customWidth="1"/>
    <col min="6659" max="6659" width="52.25" style="1" customWidth="1"/>
    <col min="6660" max="6660" width="16.625" style="1" customWidth="1"/>
    <col min="6661" max="6661" width="54.25" style="1" customWidth="1"/>
    <col min="6662" max="6662" width="16.875" style="1" customWidth="1"/>
    <col min="6663" max="6663" width="0" style="1" hidden="1" customWidth="1"/>
    <col min="6664" max="6664" width="31.25" style="1" customWidth="1"/>
    <col min="6665" max="6665" width="17.375" style="1" customWidth="1"/>
    <col min="6666" max="6877" width="8.75" style="1"/>
    <col min="6878" max="6878" width="83.875" style="1" customWidth="1"/>
    <col min="6879" max="6879" width="15.875" style="1" customWidth="1"/>
    <col min="6880" max="6880" width="8.75" style="1"/>
    <col min="6881" max="6897" width="0" style="1" hidden="1" customWidth="1"/>
    <col min="6898" max="6902" width="8.75" style="1"/>
    <col min="6903" max="6906" width="0" style="1" hidden="1" customWidth="1"/>
    <col min="6907" max="6911" width="8.75" style="1"/>
    <col min="6912" max="6912" width="55.125" style="1" customWidth="1"/>
    <col min="6913" max="6913" width="16.875" style="1" customWidth="1"/>
    <col min="6914" max="6914" width="0" style="1" hidden="1" customWidth="1"/>
    <col min="6915" max="6915" width="52.25" style="1" customWidth="1"/>
    <col min="6916" max="6916" width="16.625" style="1" customWidth="1"/>
    <col min="6917" max="6917" width="54.25" style="1" customWidth="1"/>
    <col min="6918" max="6918" width="16.875" style="1" customWidth="1"/>
    <col min="6919" max="6919" width="0" style="1" hidden="1" customWidth="1"/>
    <col min="6920" max="6920" width="31.25" style="1" customWidth="1"/>
    <col min="6921" max="6921" width="17.375" style="1" customWidth="1"/>
    <col min="6922" max="7133" width="8.75" style="1"/>
    <col min="7134" max="7134" width="83.875" style="1" customWidth="1"/>
    <col min="7135" max="7135" width="15.875" style="1" customWidth="1"/>
    <col min="7136" max="7136" width="8.75" style="1"/>
    <col min="7137" max="7153" width="0" style="1" hidden="1" customWidth="1"/>
    <col min="7154" max="7158" width="8.75" style="1"/>
    <col min="7159" max="7162" width="0" style="1" hidden="1" customWidth="1"/>
    <col min="7163" max="7167" width="8.75" style="1"/>
    <col min="7168" max="7168" width="55.125" style="1" customWidth="1"/>
    <col min="7169" max="7169" width="16.875" style="1" customWidth="1"/>
    <col min="7170" max="7170" width="0" style="1" hidden="1" customWidth="1"/>
    <col min="7171" max="7171" width="52.25" style="1" customWidth="1"/>
    <col min="7172" max="7172" width="16.625" style="1" customWidth="1"/>
    <col min="7173" max="7173" width="54.25" style="1" customWidth="1"/>
    <col min="7174" max="7174" width="16.875" style="1" customWidth="1"/>
    <col min="7175" max="7175" width="0" style="1" hidden="1" customWidth="1"/>
    <col min="7176" max="7176" width="31.25" style="1" customWidth="1"/>
    <col min="7177" max="7177" width="17.375" style="1" customWidth="1"/>
    <col min="7178" max="7389" width="8.75" style="1"/>
    <col min="7390" max="7390" width="83.875" style="1" customWidth="1"/>
    <col min="7391" max="7391" width="15.875" style="1" customWidth="1"/>
    <col min="7392" max="7392" width="8.75" style="1"/>
    <col min="7393" max="7409" width="0" style="1" hidden="1" customWidth="1"/>
    <col min="7410" max="7414" width="8.75" style="1"/>
    <col min="7415" max="7418" width="0" style="1" hidden="1" customWidth="1"/>
    <col min="7419" max="7423" width="8.75" style="1"/>
    <col min="7424" max="7424" width="55.125" style="1" customWidth="1"/>
    <col min="7425" max="7425" width="16.875" style="1" customWidth="1"/>
    <col min="7426" max="7426" width="0" style="1" hidden="1" customWidth="1"/>
    <col min="7427" max="7427" width="52.25" style="1" customWidth="1"/>
    <col min="7428" max="7428" width="16.625" style="1" customWidth="1"/>
    <col min="7429" max="7429" width="54.25" style="1" customWidth="1"/>
    <col min="7430" max="7430" width="16.875" style="1" customWidth="1"/>
    <col min="7431" max="7431" width="0" style="1" hidden="1" customWidth="1"/>
    <col min="7432" max="7432" width="31.25" style="1" customWidth="1"/>
    <col min="7433" max="7433" width="17.375" style="1" customWidth="1"/>
    <col min="7434" max="7645" width="8.75" style="1"/>
    <col min="7646" max="7646" width="83.875" style="1" customWidth="1"/>
    <col min="7647" max="7647" width="15.875" style="1" customWidth="1"/>
    <col min="7648" max="7648" width="8.75" style="1"/>
    <col min="7649" max="7665" width="0" style="1" hidden="1" customWidth="1"/>
    <col min="7666" max="7670" width="8.75" style="1"/>
    <col min="7671" max="7674" width="0" style="1" hidden="1" customWidth="1"/>
    <col min="7675" max="7679" width="8.75" style="1"/>
    <col min="7680" max="7680" width="55.125" style="1" customWidth="1"/>
    <col min="7681" max="7681" width="16.875" style="1" customWidth="1"/>
    <col min="7682" max="7682" width="0" style="1" hidden="1" customWidth="1"/>
    <col min="7683" max="7683" width="52.25" style="1" customWidth="1"/>
    <col min="7684" max="7684" width="16.625" style="1" customWidth="1"/>
    <col min="7685" max="7685" width="54.25" style="1" customWidth="1"/>
    <col min="7686" max="7686" width="16.875" style="1" customWidth="1"/>
    <col min="7687" max="7687" width="0" style="1" hidden="1" customWidth="1"/>
    <col min="7688" max="7688" width="31.25" style="1" customWidth="1"/>
    <col min="7689" max="7689" width="17.375" style="1" customWidth="1"/>
    <col min="7690" max="7901" width="8.75" style="1"/>
    <col min="7902" max="7902" width="83.875" style="1" customWidth="1"/>
    <col min="7903" max="7903" width="15.875" style="1" customWidth="1"/>
    <col min="7904" max="7904" width="8.75" style="1"/>
    <col min="7905" max="7921" width="0" style="1" hidden="1" customWidth="1"/>
    <col min="7922" max="7926" width="8.75" style="1"/>
    <col min="7927" max="7930" width="0" style="1" hidden="1" customWidth="1"/>
    <col min="7931" max="7935" width="8.75" style="1"/>
    <col min="7936" max="7936" width="55.125" style="1" customWidth="1"/>
    <col min="7937" max="7937" width="16.875" style="1" customWidth="1"/>
    <col min="7938" max="7938" width="0" style="1" hidden="1" customWidth="1"/>
    <col min="7939" max="7939" width="52.25" style="1" customWidth="1"/>
    <col min="7940" max="7940" width="16.625" style="1" customWidth="1"/>
    <col min="7941" max="7941" width="54.25" style="1" customWidth="1"/>
    <col min="7942" max="7942" width="16.875" style="1" customWidth="1"/>
    <col min="7943" max="7943" width="0" style="1" hidden="1" customWidth="1"/>
    <col min="7944" max="7944" width="31.25" style="1" customWidth="1"/>
    <col min="7945" max="7945" width="17.375" style="1" customWidth="1"/>
    <col min="7946" max="8157" width="8.75" style="1"/>
    <col min="8158" max="8158" width="83.875" style="1" customWidth="1"/>
    <col min="8159" max="8159" width="15.875" style="1" customWidth="1"/>
    <col min="8160" max="8160" width="8.75" style="1"/>
    <col min="8161" max="8177" width="0" style="1" hidden="1" customWidth="1"/>
    <col min="8178" max="8182" width="8.75" style="1"/>
    <col min="8183" max="8186" width="0" style="1" hidden="1" customWidth="1"/>
    <col min="8187" max="8191" width="8.75" style="1"/>
    <col min="8192" max="8192" width="55.125" style="1" customWidth="1"/>
    <col min="8193" max="8193" width="16.875" style="1" customWidth="1"/>
    <col min="8194" max="8194" width="0" style="1" hidden="1" customWidth="1"/>
    <col min="8195" max="8195" width="52.25" style="1" customWidth="1"/>
    <col min="8196" max="8196" width="16.625" style="1" customWidth="1"/>
    <col min="8197" max="8197" width="54.25" style="1" customWidth="1"/>
    <col min="8198" max="8198" width="16.875" style="1" customWidth="1"/>
    <col min="8199" max="8199" width="0" style="1" hidden="1" customWidth="1"/>
    <col min="8200" max="8200" width="31.25" style="1" customWidth="1"/>
    <col min="8201" max="8201" width="17.375" style="1" customWidth="1"/>
    <col min="8202" max="8413" width="8.75" style="1"/>
    <col min="8414" max="8414" width="83.875" style="1" customWidth="1"/>
    <col min="8415" max="8415" width="15.875" style="1" customWidth="1"/>
    <col min="8416" max="8416" width="8.75" style="1"/>
    <col min="8417" max="8433" width="0" style="1" hidden="1" customWidth="1"/>
    <col min="8434" max="8438" width="8.75" style="1"/>
    <col min="8439" max="8442" width="0" style="1" hidden="1" customWidth="1"/>
    <col min="8443" max="8447" width="8.75" style="1"/>
    <col min="8448" max="8448" width="55.125" style="1" customWidth="1"/>
    <col min="8449" max="8449" width="16.875" style="1" customWidth="1"/>
    <col min="8450" max="8450" width="0" style="1" hidden="1" customWidth="1"/>
    <col min="8451" max="8451" width="52.25" style="1" customWidth="1"/>
    <col min="8452" max="8452" width="16.625" style="1" customWidth="1"/>
    <col min="8453" max="8453" width="54.25" style="1" customWidth="1"/>
    <col min="8454" max="8454" width="16.875" style="1" customWidth="1"/>
    <col min="8455" max="8455" width="0" style="1" hidden="1" customWidth="1"/>
    <col min="8456" max="8456" width="31.25" style="1" customWidth="1"/>
    <col min="8457" max="8457" width="17.375" style="1" customWidth="1"/>
    <col min="8458" max="8669" width="8.75" style="1"/>
    <col min="8670" max="8670" width="83.875" style="1" customWidth="1"/>
    <col min="8671" max="8671" width="15.875" style="1" customWidth="1"/>
    <col min="8672" max="8672" width="8.75" style="1"/>
    <col min="8673" max="8689" width="0" style="1" hidden="1" customWidth="1"/>
    <col min="8690" max="8694" width="8.75" style="1"/>
    <col min="8695" max="8698" width="0" style="1" hidden="1" customWidth="1"/>
    <col min="8699" max="8703" width="8.75" style="1"/>
    <col min="8704" max="8704" width="55.125" style="1" customWidth="1"/>
    <col min="8705" max="8705" width="16.875" style="1" customWidth="1"/>
    <col min="8706" max="8706" width="0" style="1" hidden="1" customWidth="1"/>
    <col min="8707" max="8707" width="52.25" style="1" customWidth="1"/>
    <col min="8708" max="8708" width="16.625" style="1" customWidth="1"/>
    <col min="8709" max="8709" width="54.25" style="1" customWidth="1"/>
    <col min="8710" max="8710" width="16.875" style="1" customWidth="1"/>
    <col min="8711" max="8711" width="0" style="1" hidden="1" customWidth="1"/>
    <col min="8712" max="8712" width="31.25" style="1" customWidth="1"/>
    <col min="8713" max="8713" width="17.375" style="1" customWidth="1"/>
    <col min="8714" max="8925" width="8.75" style="1"/>
    <col min="8926" max="8926" width="83.875" style="1" customWidth="1"/>
    <col min="8927" max="8927" width="15.875" style="1" customWidth="1"/>
    <col min="8928" max="8928" width="8.75" style="1"/>
    <col min="8929" max="8945" width="0" style="1" hidden="1" customWidth="1"/>
    <col min="8946" max="8950" width="8.75" style="1"/>
    <col min="8951" max="8954" width="0" style="1" hidden="1" customWidth="1"/>
    <col min="8955" max="8959" width="8.75" style="1"/>
    <col min="8960" max="8960" width="55.125" style="1" customWidth="1"/>
    <col min="8961" max="8961" width="16.875" style="1" customWidth="1"/>
    <col min="8962" max="8962" width="0" style="1" hidden="1" customWidth="1"/>
    <col min="8963" max="8963" width="52.25" style="1" customWidth="1"/>
    <col min="8964" max="8964" width="16.625" style="1" customWidth="1"/>
    <col min="8965" max="8965" width="54.25" style="1" customWidth="1"/>
    <col min="8966" max="8966" width="16.875" style="1" customWidth="1"/>
    <col min="8967" max="8967" width="0" style="1" hidden="1" customWidth="1"/>
    <col min="8968" max="8968" width="31.25" style="1" customWidth="1"/>
    <col min="8969" max="8969" width="17.375" style="1" customWidth="1"/>
    <col min="8970" max="9181" width="8.75" style="1"/>
    <col min="9182" max="9182" width="83.875" style="1" customWidth="1"/>
    <col min="9183" max="9183" width="15.875" style="1" customWidth="1"/>
    <col min="9184" max="9184" width="8.75" style="1"/>
    <col min="9185" max="9201" width="0" style="1" hidden="1" customWidth="1"/>
    <col min="9202" max="9206" width="8.75" style="1"/>
    <col min="9207" max="9210" width="0" style="1" hidden="1" customWidth="1"/>
    <col min="9211" max="9215" width="8.75" style="1"/>
    <col min="9216" max="9216" width="55.125" style="1" customWidth="1"/>
    <col min="9217" max="9217" width="16.875" style="1" customWidth="1"/>
    <col min="9218" max="9218" width="0" style="1" hidden="1" customWidth="1"/>
    <col min="9219" max="9219" width="52.25" style="1" customWidth="1"/>
    <col min="9220" max="9220" width="16.625" style="1" customWidth="1"/>
    <col min="9221" max="9221" width="54.25" style="1" customWidth="1"/>
    <col min="9222" max="9222" width="16.875" style="1" customWidth="1"/>
    <col min="9223" max="9223" width="0" style="1" hidden="1" customWidth="1"/>
    <col min="9224" max="9224" width="31.25" style="1" customWidth="1"/>
    <col min="9225" max="9225" width="17.375" style="1" customWidth="1"/>
    <col min="9226" max="9437" width="8.75" style="1"/>
    <col min="9438" max="9438" width="83.875" style="1" customWidth="1"/>
    <col min="9439" max="9439" width="15.875" style="1" customWidth="1"/>
    <col min="9440" max="9440" width="8.75" style="1"/>
    <col min="9441" max="9457" width="0" style="1" hidden="1" customWidth="1"/>
    <col min="9458" max="9462" width="8.75" style="1"/>
    <col min="9463" max="9466" width="0" style="1" hidden="1" customWidth="1"/>
    <col min="9467" max="9471" width="8.75" style="1"/>
    <col min="9472" max="9472" width="55.125" style="1" customWidth="1"/>
    <col min="9473" max="9473" width="16.875" style="1" customWidth="1"/>
    <col min="9474" max="9474" width="0" style="1" hidden="1" customWidth="1"/>
    <col min="9475" max="9475" width="52.25" style="1" customWidth="1"/>
    <col min="9476" max="9476" width="16.625" style="1" customWidth="1"/>
    <col min="9477" max="9477" width="54.25" style="1" customWidth="1"/>
    <col min="9478" max="9478" width="16.875" style="1" customWidth="1"/>
    <col min="9479" max="9479" width="0" style="1" hidden="1" customWidth="1"/>
    <col min="9480" max="9480" width="31.25" style="1" customWidth="1"/>
    <col min="9481" max="9481" width="17.375" style="1" customWidth="1"/>
    <col min="9482" max="9693" width="8.75" style="1"/>
    <col min="9694" max="9694" width="83.875" style="1" customWidth="1"/>
    <col min="9695" max="9695" width="15.875" style="1" customWidth="1"/>
    <col min="9696" max="9696" width="8.75" style="1"/>
    <col min="9697" max="9713" width="0" style="1" hidden="1" customWidth="1"/>
    <col min="9714" max="9718" width="8.75" style="1"/>
    <col min="9719" max="9722" width="0" style="1" hidden="1" customWidth="1"/>
    <col min="9723" max="9727" width="8.75" style="1"/>
    <col min="9728" max="9728" width="55.125" style="1" customWidth="1"/>
    <col min="9729" max="9729" width="16.875" style="1" customWidth="1"/>
    <col min="9730" max="9730" width="0" style="1" hidden="1" customWidth="1"/>
    <col min="9731" max="9731" width="52.25" style="1" customWidth="1"/>
    <col min="9732" max="9732" width="16.625" style="1" customWidth="1"/>
    <col min="9733" max="9733" width="54.25" style="1" customWidth="1"/>
    <col min="9734" max="9734" width="16.875" style="1" customWidth="1"/>
    <col min="9735" max="9735" width="0" style="1" hidden="1" customWidth="1"/>
    <col min="9736" max="9736" width="31.25" style="1" customWidth="1"/>
    <col min="9737" max="9737" width="17.375" style="1" customWidth="1"/>
    <col min="9738" max="9949" width="8.75" style="1"/>
    <col min="9950" max="9950" width="83.875" style="1" customWidth="1"/>
    <col min="9951" max="9951" width="15.875" style="1" customWidth="1"/>
    <col min="9952" max="9952" width="8.75" style="1"/>
    <col min="9953" max="9969" width="0" style="1" hidden="1" customWidth="1"/>
    <col min="9970" max="9974" width="8.75" style="1"/>
    <col min="9975" max="9978" width="0" style="1" hidden="1" customWidth="1"/>
    <col min="9979" max="9983" width="8.75" style="1"/>
    <col min="9984" max="9984" width="55.125" style="1" customWidth="1"/>
    <col min="9985" max="9985" width="16.875" style="1" customWidth="1"/>
    <col min="9986" max="9986" width="0" style="1" hidden="1" customWidth="1"/>
    <col min="9987" max="9987" width="52.25" style="1" customWidth="1"/>
    <col min="9988" max="9988" width="16.625" style="1" customWidth="1"/>
    <col min="9989" max="9989" width="54.25" style="1" customWidth="1"/>
    <col min="9990" max="9990" width="16.875" style="1" customWidth="1"/>
    <col min="9991" max="9991" width="0" style="1" hidden="1" customWidth="1"/>
    <col min="9992" max="9992" width="31.25" style="1" customWidth="1"/>
    <col min="9993" max="9993" width="17.375" style="1" customWidth="1"/>
    <col min="9994" max="10205" width="8.75" style="1"/>
    <col min="10206" max="10206" width="83.875" style="1" customWidth="1"/>
    <col min="10207" max="10207" width="15.875" style="1" customWidth="1"/>
    <col min="10208" max="10208" width="8.75" style="1"/>
    <col min="10209" max="10225" width="0" style="1" hidden="1" customWidth="1"/>
    <col min="10226" max="10230" width="8.75" style="1"/>
    <col min="10231" max="10234" width="0" style="1" hidden="1" customWidth="1"/>
    <col min="10235" max="10239" width="8.75" style="1"/>
    <col min="10240" max="10240" width="55.125" style="1" customWidth="1"/>
    <col min="10241" max="10241" width="16.875" style="1" customWidth="1"/>
    <col min="10242" max="10242" width="0" style="1" hidden="1" customWidth="1"/>
    <col min="10243" max="10243" width="52.25" style="1" customWidth="1"/>
    <col min="10244" max="10244" width="16.625" style="1" customWidth="1"/>
    <col min="10245" max="10245" width="54.25" style="1" customWidth="1"/>
    <col min="10246" max="10246" width="16.875" style="1" customWidth="1"/>
    <col min="10247" max="10247" width="0" style="1" hidden="1" customWidth="1"/>
    <col min="10248" max="10248" width="31.25" style="1" customWidth="1"/>
    <col min="10249" max="10249" width="17.375" style="1" customWidth="1"/>
    <col min="10250" max="10461" width="8.75" style="1"/>
    <col min="10462" max="10462" width="83.875" style="1" customWidth="1"/>
    <col min="10463" max="10463" width="15.875" style="1" customWidth="1"/>
    <col min="10464" max="10464" width="8.75" style="1"/>
    <col min="10465" max="10481" width="0" style="1" hidden="1" customWidth="1"/>
    <col min="10482" max="10486" width="8.75" style="1"/>
    <col min="10487" max="10490" width="0" style="1" hidden="1" customWidth="1"/>
    <col min="10491" max="10495" width="8.75" style="1"/>
    <col min="10496" max="10496" width="55.125" style="1" customWidth="1"/>
    <col min="10497" max="10497" width="16.875" style="1" customWidth="1"/>
    <col min="10498" max="10498" width="0" style="1" hidden="1" customWidth="1"/>
    <col min="10499" max="10499" width="52.25" style="1" customWidth="1"/>
    <col min="10500" max="10500" width="16.625" style="1" customWidth="1"/>
    <col min="10501" max="10501" width="54.25" style="1" customWidth="1"/>
    <col min="10502" max="10502" width="16.875" style="1" customWidth="1"/>
    <col min="10503" max="10503" width="0" style="1" hidden="1" customWidth="1"/>
    <col min="10504" max="10504" width="31.25" style="1" customWidth="1"/>
    <col min="10505" max="10505" width="17.375" style="1" customWidth="1"/>
    <col min="10506" max="10717" width="8.75" style="1"/>
    <col min="10718" max="10718" width="83.875" style="1" customWidth="1"/>
    <col min="10719" max="10719" width="15.875" style="1" customWidth="1"/>
    <col min="10720" max="10720" width="8.75" style="1"/>
    <col min="10721" max="10737" width="0" style="1" hidden="1" customWidth="1"/>
    <col min="10738" max="10742" width="8.75" style="1"/>
    <col min="10743" max="10746" width="0" style="1" hidden="1" customWidth="1"/>
    <col min="10747" max="10751" width="8.75" style="1"/>
    <col min="10752" max="10752" width="55.125" style="1" customWidth="1"/>
    <col min="10753" max="10753" width="16.875" style="1" customWidth="1"/>
    <col min="10754" max="10754" width="0" style="1" hidden="1" customWidth="1"/>
    <col min="10755" max="10755" width="52.25" style="1" customWidth="1"/>
    <col min="10756" max="10756" width="16.625" style="1" customWidth="1"/>
    <col min="10757" max="10757" width="54.25" style="1" customWidth="1"/>
    <col min="10758" max="10758" width="16.875" style="1" customWidth="1"/>
    <col min="10759" max="10759" width="0" style="1" hidden="1" customWidth="1"/>
    <col min="10760" max="10760" width="31.25" style="1" customWidth="1"/>
    <col min="10761" max="10761" width="17.375" style="1" customWidth="1"/>
    <col min="10762" max="10973" width="8.75" style="1"/>
    <col min="10974" max="10974" width="83.875" style="1" customWidth="1"/>
    <col min="10975" max="10975" width="15.875" style="1" customWidth="1"/>
    <col min="10976" max="10976" width="8.75" style="1"/>
    <col min="10977" max="10993" width="0" style="1" hidden="1" customWidth="1"/>
    <col min="10994" max="10998" width="8.75" style="1"/>
    <col min="10999" max="11002" width="0" style="1" hidden="1" customWidth="1"/>
    <col min="11003" max="11007" width="8.75" style="1"/>
    <col min="11008" max="11008" width="55.125" style="1" customWidth="1"/>
    <col min="11009" max="11009" width="16.875" style="1" customWidth="1"/>
    <col min="11010" max="11010" width="0" style="1" hidden="1" customWidth="1"/>
    <col min="11011" max="11011" width="52.25" style="1" customWidth="1"/>
    <col min="11012" max="11012" width="16.625" style="1" customWidth="1"/>
    <col min="11013" max="11013" width="54.25" style="1" customWidth="1"/>
    <col min="11014" max="11014" width="16.875" style="1" customWidth="1"/>
    <col min="11015" max="11015" width="0" style="1" hidden="1" customWidth="1"/>
    <col min="11016" max="11016" width="31.25" style="1" customWidth="1"/>
    <col min="11017" max="11017" width="17.375" style="1" customWidth="1"/>
    <col min="11018" max="11229" width="8.75" style="1"/>
    <col min="11230" max="11230" width="83.875" style="1" customWidth="1"/>
    <col min="11231" max="11231" width="15.875" style="1" customWidth="1"/>
    <col min="11232" max="11232" width="8.75" style="1"/>
    <col min="11233" max="11249" width="0" style="1" hidden="1" customWidth="1"/>
    <col min="11250" max="11254" width="8.75" style="1"/>
    <col min="11255" max="11258" width="0" style="1" hidden="1" customWidth="1"/>
    <col min="11259" max="11263" width="8.75" style="1"/>
    <col min="11264" max="11264" width="55.125" style="1" customWidth="1"/>
    <col min="11265" max="11265" width="16.875" style="1" customWidth="1"/>
    <col min="11266" max="11266" width="0" style="1" hidden="1" customWidth="1"/>
    <col min="11267" max="11267" width="52.25" style="1" customWidth="1"/>
    <col min="11268" max="11268" width="16.625" style="1" customWidth="1"/>
    <col min="11269" max="11269" width="54.25" style="1" customWidth="1"/>
    <col min="11270" max="11270" width="16.875" style="1" customWidth="1"/>
    <col min="11271" max="11271" width="0" style="1" hidden="1" customWidth="1"/>
    <col min="11272" max="11272" width="31.25" style="1" customWidth="1"/>
    <col min="11273" max="11273" width="17.375" style="1" customWidth="1"/>
    <col min="11274" max="11485" width="8.75" style="1"/>
    <col min="11486" max="11486" width="83.875" style="1" customWidth="1"/>
    <col min="11487" max="11487" width="15.875" style="1" customWidth="1"/>
    <col min="11488" max="11488" width="8.75" style="1"/>
    <col min="11489" max="11505" width="0" style="1" hidden="1" customWidth="1"/>
    <col min="11506" max="11510" width="8.75" style="1"/>
    <col min="11511" max="11514" width="0" style="1" hidden="1" customWidth="1"/>
    <col min="11515" max="11519" width="8.75" style="1"/>
    <col min="11520" max="11520" width="55.125" style="1" customWidth="1"/>
    <col min="11521" max="11521" width="16.875" style="1" customWidth="1"/>
    <col min="11522" max="11522" width="0" style="1" hidden="1" customWidth="1"/>
    <col min="11523" max="11523" width="52.25" style="1" customWidth="1"/>
    <col min="11524" max="11524" width="16.625" style="1" customWidth="1"/>
    <col min="11525" max="11525" width="54.25" style="1" customWidth="1"/>
    <col min="11526" max="11526" width="16.875" style="1" customWidth="1"/>
    <col min="11527" max="11527" width="0" style="1" hidden="1" customWidth="1"/>
    <col min="11528" max="11528" width="31.25" style="1" customWidth="1"/>
    <col min="11529" max="11529" width="17.375" style="1" customWidth="1"/>
    <col min="11530" max="11741" width="8.75" style="1"/>
    <col min="11742" max="11742" width="83.875" style="1" customWidth="1"/>
    <col min="11743" max="11743" width="15.875" style="1" customWidth="1"/>
    <col min="11744" max="11744" width="8.75" style="1"/>
    <col min="11745" max="11761" width="0" style="1" hidden="1" customWidth="1"/>
    <col min="11762" max="11766" width="8.75" style="1"/>
    <col min="11767" max="11770" width="0" style="1" hidden="1" customWidth="1"/>
    <col min="11771" max="11775" width="8.75" style="1"/>
    <col min="11776" max="11776" width="55.125" style="1" customWidth="1"/>
    <col min="11777" max="11777" width="16.875" style="1" customWidth="1"/>
    <col min="11778" max="11778" width="0" style="1" hidden="1" customWidth="1"/>
    <col min="11779" max="11779" width="52.25" style="1" customWidth="1"/>
    <col min="11780" max="11780" width="16.625" style="1" customWidth="1"/>
    <col min="11781" max="11781" width="54.25" style="1" customWidth="1"/>
    <col min="11782" max="11782" width="16.875" style="1" customWidth="1"/>
    <col min="11783" max="11783" width="0" style="1" hidden="1" customWidth="1"/>
    <col min="11784" max="11784" width="31.25" style="1" customWidth="1"/>
    <col min="11785" max="11785" width="17.375" style="1" customWidth="1"/>
    <col min="11786" max="11997" width="8.75" style="1"/>
    <col min="11998" max="11998" width="83.875" style="1" customWidth="1"/>
    <col min="11999" max="11999" width="15.875" style="1" customWidth="1"/>
    <col min="12000" max="12000" width="8.75" style="1"/>
    <col min="12001" max="12017" width="0" style="1" hidden="1" customWidth="1"/>
    <col min="12018" max="12022" width="8.75" style="1"/>
    <col min="12023" max="12026" width="0" style="1" hidden="1" customWidth="1"/>
    <col min="12027" max="12031" width="8.75" style="1"/>
    <col min="12032" max="12032" width="55.125" style="1" customWidth="1"/>
    <col min="12033" max="12033" width="16.875" style="1" customWidth="1"/>
    <col min="12034" max="12034" width="0" style="1" hidden="1" customWidth="1"/>
    <col min="12035" max="12035" width="52.25" style="1" customWidth="1"/>
    <col min="12036" max="12036" width="16.625" style="1" customWidth="1"/>
    <col min="12037" max="12037" width="54.25" style="1" customWidth="1"/>
    <col min="12038" max="12038" width="16.875" style="1" customWidth="1"/>
    <col min="12039" max="12039" width="0" style="1" hidden="1" customWidth="1"/>
    <col min="12040" max="12040" width="31.25" style="1" customWidth="1"/>
    <col min="12041" max="12041" width="17.375" style="1" customWidth="1"/>
    <col min="12042" max="12253" width="8.75" style="1"/>
    <col min="12254" max="12254" width="83.875" style="1" customWidth="1"/>
    <col min="12255" max="12255" width="15.875" style="1" customWidth="1"/>
    <col min="12256" max="12256" width="8.75" style="1"/>
    <col min="12257" max="12273" width="0" style="1" hidden="1" customWidth="1"/>
    <col min="12274" max="12278" width="8.75" style="1"/>
    <col min="12279" max="12282" width="0" style="1" hidden="1" customWidth="1"/>
    <col min="12283" max="12287" width="8.75" style="1"/>
    <col min="12288" max="12288" width="55.125" style="1" customWidth="1"/>
    <col min="12289" max="12289" width="16.875" style="1" customWidth="1"/>
    <col min="12290" max="12290" width="0" style="1" hidden="1" customWidth="1"/>
    <col min="12291" max="12291" width="52.25" style="1" customWidth="1"/>
    <col min="12292" max="12292" width="16.625" style="1" customWidth="1"/>
    <col min="12293" max="12293" width="54.25" style="1" customWidth="1"/>
    <col min="12294" max="12294" width="16.875" style="1" customWidth="1"/>
    <col min="12295" max="12295" width="0" style="1" hidden="1" customWidth="1"/>
    <col min="12296" max="12296" width="31.25" style="1" customWidth="1"/>
    <col min="12297" max="12297" width="17.375" style="1" customWidth="1"/>
    <col min="12298" max="12509" width="8.75" style="1"/>
    <col min="12510" max="12510" width="83.875" style="1" customWidth="1"/>
    <col min="12511" max="12511" width="15.875" style="1" customWidth="1"/>
    <col min="12512" max="12512" width="8.75" style="1"/>
    <col min="12513" max="12529" width="0" style="1" hidden="1" customWidth="1"/>
    <col min="12530" max="12534" width="8.75" style="1"/>
    <col min="12535" max="12538" width="0" style="1" hidden="1" customWidth="1"/>
    <col min="12539" max="12543" width="8.75" style="1"/>
    <col min="12544" max="12544" width="55.125" style="1" customWidth="1"/>
    <col min="12545" max="12545" width="16.875" style="1" customWidth="1"/>
    <col min="12546" max="12546" width="0" style="1" hidden="1" customWidth="1"/>
    <col min="12547" max="12547" width="52.25" style="1" customWidth="1"/>
    <col min="12548" max="12548" width="16.625" style="1" customWidth="1"/>
    <col min="12549" max="12549" width="54.25" style="1" customWidth="1"/>
    <col min="12550" max="12550" width="16.875" style="1" customWidth="1"/>
    <col min="12551" max="12551" width="0" style="1" hidden="1" customWidth="1"/>
    <col min="12552" max="12552" width="31.25" style="1" customWidth="1"/>
    <col min="12553" max="12553" width="17.375" style="1" customWidth="1"/>
    <col min="12554" max="12765" width="8.75" style="1"/>
    <col min="12766" max="12766" width="83.875" style="1" customWidth="1"/>
    <col min="12767" max="12767" width="15.875" style="1" customWidth="1"/>
    <col min="12768" max="12768" width="8.75" style="1"/>
    <col min="12769" max="12785" width="0" style="1" hidden="1" customWidth="1"/>
    <col min="12786" max="12790" width="8.75" style="1"/>
    <col min="12791" max="12794" width="0" style="1" hidden="1" customWidth="1"/>
    <col min="12795" max="12799" width="8.75" style="1"/>
    <col min="12800" max="12800" width="55.125" style="1" customWidth="1"/>
    <col min="12801" max="12801" width="16.875" style="1" customWidth="1"/>
    <col min="12802" max="12802" width="0" style="1" hidden="1" customWidth="1"/>
    <col min="12803" max="12803" width="52.25" style="1" customWidth="1"/>
    <col min="12804" max="12804" width="16.625" style="1" customWidth="1"/>
    <col min="12805" max="12805" width="54.25" style="1" customWidth="1"/>
    <col min="12806" max="12806" width="16.875" style="1" customWidth="1"/>
    <col min="12807" max="12807" width="0" style="1" hidden="1" customWidth="1"/>
    <col min="12808" max="12808" width="31.25" style="1" customWidth="1"/>
    <col min="12809" max="12809" width="17.375" style="1" customWidth="1"/>
    <col min="12810" max="13021" width="8.75" style="1"/>
    <col min="13022" max="13022" width="83.875" style="1" customWidth="1"/>
    <col min="13023" max="13023" width="15.875" style="1" customWidth="1"/>
    <col min="13024" max="13024" width="8.75" style="1"/>
    <col min="13025" max="13041" width="0" style="1" hidden="1" customWidth="1"/>
    <col min="13042" max="13046" width="8.75" style="1"/>
    <col min="13047" max="13050" width="0" style="1" hidden="1" customWidth="1"/>
    <col min="13051" max="13055" width="8.75" style="1"/>
    <col min="13056" max="13056" width="55.125" style="1" customWidth="1"/>
    <col min="13057" max="13057" width="16.875" style="1" customWidth="1"/>
    <col min="13058" max="13058" width="0" style="1" hidden="1" customWidth="1"/>
    <col min="13059" max="13059" width="52.25" style="1" customWidth="1"/>
    <col min="13060" max="13060" width="16.625" style="1" customWidth="1"/>
    <col min="13061" max="13061" width="54.25" style="1" customWidth="1"/>
    <col min="13062" max="13062" width="16.875" style="1" customWidth="1"/>
    <col min="13063" max="13063" width="0" style="1" hidden="1" customWidth="1"/>
    <col min="13064" max="13064" width="31.25" style="1" customWidth="1"/>
    <col min="13065" max="13065" width="17.375" style="1" customWidth="1"/>
    <col min="13066" max="13277" width="8.75" style="1"/>
    <col min="13278" max="13278" width="83.875" style="1" customWidth="1"/>
    <col min="13279" max="13279" width="15.875" style="1" customWidth="1"/>
    <col min="13280" max="13280" width="8.75" style="1"/>
    <col min="13281" max="13297" width="0" style="1" hidden="1" customWidth="1"/>
    <col min="13298" max="13302" width="8.75" style="1"/>
    <col min="13303" max="13306" width="0" style="1" hidden="1" customWidth="1"/>
    <col min="13307" max="13311" width="8.75" style="1"/>
    <col min="13312" max="13312" width="55.125" style="1" customWidth="1"/>
    <col min="13313" max="13313" width="16.875" style="1" customWidth="1"/>
    <col min="13314" max="13314" width="0" style="1" hidden="1" customWidth="1"/>
    <col min="13315" max="13315" width="52.25" style="1" customWidth="1"/>
    <col min="13316" max="13316" width="16.625" style="1" customWidth="1"/>
    <col min="13317" max="13317" width="54.25" style="1" customWidth="1"/>
    <col min="13318" max="13318" width="16.875" style="1" customWidth="1"/>
    <col min="13319" max="13319" width="0" style="1" hidden="1" customWidth="1"/>
    <col min="13320" max="13320" width="31.25" style="1" customWidth="1"/>
    <col min="13321" max="13321" width="17.375" style="1" customWidth="1"/>
    <col min="13322" max="13533" width="8.75" style="1"/>
    <col min="13534" max="13534" width="83.875" style="1" customWidth="1"/>
    <col min="13535" max="13535" width="15.875" style="1" customWidth="1"/>
    <col min="13536" max="13536" width="8.75" style="1"/>
    <col min="13537" max="13553" width="0" style="1" hidden="1" customWidth="1"/>
    <col min="13554" max="13558" width="8.75" style="1"/>
    <col min="13559" max="13562" width="0" style="1" hidden="1" customWidth="1"/>
    <col min="13563" max="13567" width="8.75" style="1"/>
    <col min="13568" max="13568" width="55.125" style="1" customWidth="1"/>
    <col min="13569" max="13569" width="16.875" style="1" customWidth="1"/>
    <col min="13570" max="13570" width="0" style="1" hidden="1" customWidth="1"/>
    <col min="13571" max="13571" width="52.25" style="1" customWidth="1"/>
    <col min="13572" max="13572" width="16.625" style="1" customWidth="1"/>
    <col min="13573" max="13573" width="54.25" style="1" customWidth="1"/>
    <col min="13574" max="13574" width="16.875" style="1" customWidth="1"/>
    <col min="13575" max="13575" width="0" style="1" hidden="1" customWidth="1"/>
    <col min="13576" max="13576" width="31.25" style="1" customWidth="1"/>
    <col min="13577" max="13577" width="17.375" style="1" customWidth="1"/>
    <col min="13578" max="13789" width="8.75" style="1"/>
    <col min="13790" max="13790" width="83.875" style="1" customWidth="1"/>
    <col min="13791" max="13791" width="15.875" style="1" customWidth="1"/>
    <col min="13792" max="13792" width="8.75" style="1"/>
    <col min="13793" max="13809" width="0" style="1" hidden="1" customWidth="1"/>
    <col min="13810" max="13814" width="8.75" style="1"/>
    <col min="13815" max="13818" width="0" style="1" hidden="1" customWidth="1"/>
    <col min="13819" max="13823" width="8.75" style="1"/>
    <col min="13824" max="13824" width="55.125" style="1" customWidth="1"/>
    <col min="13825" max="13825" width="16.875" style="1" customWidth="1"/>
    <col min="13826" max="13826" width="0" style="1" hidden="1" customWidth="1"/>
    <col min="13827" max="13827" width="52.25" style="1" customWidth="1"/>
    <col min="13828" max="13828" width="16.625" style="1" customWidth="1"/>
    <col min="13829" max="13829" width="54.25" style="1" customWidth="1"/>
    <col min="13830" max="13830" width="16.875" style="1" customWidth="1"/>
    <col min="13831" max="13831" width="0" style="1" hidden="1" customWidth="1"/>
    <col min="13832" max="13832" width="31.25" style="1" customWidth="1"/>
    <col min="13833" max="13833" width="17.375" style="1" customWidth="1"/>
    <col min="13834" max="14045" width="8.75" style="1"/>
    <col min="14046" max="14046" width="83.875" style="1" customWidth="1"/>
    <col min="14047" max="14047" width="15.875" style="1" customWidth="1"/>
    <col min="14048" max="14048" width="8.75" style="1"/>
    <col min="14049" max="14065" width="0" style="1" hidden="1" customWidth="1"/>
    <col min="14066" max="14070" width="8.75" style="1"/>
    <col min="14071" max="14074" width="0" style="1" hidden="1" customWidth="1"/>
    <col min="14075" max="14079" width="8.75" style="1"/>
    <col min="14080" max="14080" width="55.125" style="1" customWidth="1"/>
    <col min="14081" max="14081" width="16.875" style="1" customWidth="1"/>
    <col min="14082" max="14082" width="0" style="1" hidden="1" customWidth="1"/>
    <col min="14083" max="14083" width="52.25" style="1" customWidth="1"/>
    <col min="14084" max="14084" width="16.625" style="1" customWidth="1"/>
    <col min="14085" max="14085" width="54.25" style="1" customWidth="1"/>
    <col min="14086" max="14086" width="16.875" style="1" customWidth="1"/>
    <col min="14087" max="14087" width="0" style="1" hidden="1" customWidth="1"/>
    <col min="14088" max="14088" width="31.25" style="1" customWidth="1"/>
    <col min="14089" max="14089" width="17.375" style="1" customWidth="1"/>
    <col min="14090" max="14301" width="8.75" style="1"/>
    <col min="14302" max="14302" width="83.875" style="1" customWidth="1"/>
    <col min="14303" max="14303" width="15.875" style="1" customWidth="1"/>
    <col min="14304" max="14304" width="8.75" style="1"/>
    <col min="14305" max="14321" width="0" style="1" hidden="1" customWidth="1"/>
    <col min="14322" max="14326" width="8.75" style="1"/>
    <col min="14327" max="14330" width="0" style="1" hidden="1" customWidth="1"/>
    <col min="14331" max="14335" width="8.75" style="1"/>
    <col min="14336" max="14336" width="55.125" style="1" customWidth="1"/>
    <col min="14337" max="14337" width="16.875" style="1" customWidth="1"/>
    <col min="14338" max="14338" width="0" style="1" hidden="1" customWidth="1"/>
    <col min="14339" max="14339" width="52.25" style="1" customWidth="1"/>
    <col min="14340" max="14340" width="16.625" style="1" customWidth="1"/>
    <col min="14341" max="14341" width="54.25" style="1" customWidth="1"/>
    <col min="14342" max="14342" width="16.875" style="1" customWidth="1"/>
    <col min="14343" max="14343" width="0" style="1" hidden="1" customWidth="1"/>
    <col min="14344" max="14344" width="31.25" style="1" customWidth="1"/>
    <col min="14345" max="14345" width="17.375" style="1" customWidth="1"/>
    <col min="14346" max="14557" width="8.75" style="1"/>
    <col min="14558" max="14558" width="83.875" style="1" customWidth="1"/>
    <col min="14559" max="14559" width="15.875" style="1" customWidth="1"/>
    <col min="14560" max="14560" width="8.75" style="1"/>
    <col min="14561" max="14577" width="0" style="1" hidden="1" customWidth="1"/>
    <col min="14578" max="14582" width="8.75" style="1"/>
    <col min="14583" max="14586" width="0" style="1" hidden="1" customWidth="1"/>
    <col min="14587" max="14591" width="8.75" style="1"/>
    <col min="14592" max="14592" width="55.125" style="1" customWidth="1"/>
    <col min="14593" max="14593" width="16.875" style="1" customWidth="1"/>
    <col min="14594" max="14594" width="0" style="1" hidden="1" customWidth="1"/>
    <col min="14595" max="14595" width="52.25" style="1" customWidth="1"/>
    <col min="14596" max="14596" width="16.625" style="1" customWidth="1"/>
    <col min="14597" max="14597" width="54.25" style="1" customWidth="1"/>
    <col min="14598" max="14598" width="16.875" style="1" customWidth="1"/>
    <col min="14599" max="14599" width="0" style="1" hidden="1" customWidth="1"/>
    <col min="14600" max="14600" width="31.25" style="1" customWidth="1"/>
    <col min="14601" max="14601" width="17.375" style="1" customWidth="1"/>
    <col min="14602" max="14813" width="8.75" style="1"/>
    <col min="14814" max="14814" width="83.875" style="1" customWidth="1"/>
    <col min="14815" max="14815" width="15.875" style="1" customWidth="1"/>
    <col min="14816" max="14816" width="8.75" style="1"/>
    <col min="14817" max="14833" width="0" style="1" hidden="1" customWidth="1"/>
    <col min="14834" max="14838" width="8.75" style="1"/>
    <col min="14839" max="14842" width="0" style="1" hidden="1" customWidth="1"/>
    <col min="14843" max="14847" width="8.75" style="1"/>
    <col min="14848" max="14848" width="55.125" style="1" customWidth="1"/>
    <col min="14849" max="14849" width="16.875" style="1" customWidth="1"/>
    <col min="14850" max="14850" width="0" style="1" hidden="1" customWidth="1"/>
    <col min="14851" max="14851" width="52.25" style="1" customWidth="1"/>
    <col min="14852" max="14852" width="16.625" style="1" customWidth="1"/>
    <col min="14853" max="14853" width="54.25" style="1" customWidth="1"/>
    <col min="14854" max="14854" width="16.875" style="1" customWidth="1"/>
    <col min="14855" max="14855" width="0" style="1" hidden="1" customWidth="1"/>
    <col min="14856" max="14856" width="31.25" style="1" customWidth="1"/>
    <col min="14857" max="14857" width="17.375" style="1" customWidth="1"/>
    <col min="14858" max="15069" width="8.75" style="1"/>
    <col min="15070" max="15070" width="83.875" style="1" customWidth="1"/>
    <col min="15071" max="15071" width="15.875" style="1" customWidth="1"/>
    <col min="15072" max="15072" width="8.75" style="1"/>
    <col min="15073" max="15089" width="0" style="1" hidden="1" customWidth="1"/>
    <col min="15090" max="15094" width="8.75" style="1"/>
    <col min="15095" max="15098" width="0" style="1" hidden="1" customWidth="1"/>
    <col min="15099" max="15103" width="8.75" style="1"/>
    <col min="15104" max="15104" width="55.125" style="1" customWidth="1"/>
    <col min="15105" max="15105" width="16.875" style="1" customWidth="1"/>
    <col min="15106" max="15106" width="0" style="1" hidden="1" customWidth="1"/>
    <col min="15107" max="15107" width="52.25" style="1" customWidth="1"/>
    <col min="15108" max="15108" width="16.625" style="1" customWidth="1"/>
    <col min="15109" max="15109" width="54.25" style="1" customWidth="1"/>
    <col min="15110" max="15110" width="16.875" style="1" customWidth="1"/>
    <col min="15111" max="15111" width="0" style="1" hidden="1" customWidth="1"/>
    <col min="15112" max="15112" width="31.25" style="1" customWidth="1"/>
    <col min="15113" max="15113" width="17.375" style="1" customWidth="1"/>
    <col min="15114" max="15325" width="8.75" style="1"/>
    <col min="15326" max="15326" width="83.875" style="1" customWidth="1"/>
    <col min="15327" max="15327" width="15.875" style="1" customWidth="1"/>
    <col min="15328" max="15328" width="8.75" style="1"/>
    <col min="15329" max="15345" width="0" style="1" hidden="1" customWidth="1"/>
    <col min="15346" max="15350" width="8.75" style="1"/>
    <col min="15351" max="15354" width="0" style="1" hidden="1" customWidth="1"/>
    <col min="15355" max="15359" width="8.75" style="1"/>
    <col min="15360" max="15360" width="55.125" style="1" customWidth="1"/>
    <col min="15361" max="15361" width="16.875" style="1" customWidth="1"/>
    <col min="15362" max="15362" width="0" style="1" hidden="1" customWidth="1"/>
    <col min="15363" max="15363" width="52.25" style="1" customWidth="1"/>
    <col min="15364" max="15364" width="16.625" style="1" customWidth="1"/>
    <col min="15365" max="15365" width="54.25" style="1" customWidth="1"/>
    <col min="15366" max="15366" width="16.875" style="1" customWidth="1"/>
    <col min="15367" max="15367" width="0" style="1" hidden="1" customWidth="1"/>
    <col min="15368" max="15368" width="31.25" style="1" customWidth="1"/>
    <col min="15369" max="15369" width="17.375" style="1" customWidth="1"/>
    <col min="15370" max="15581" width="8.75" style="1"/>
    <col min="15582" max="15582" width="83.875" style="1" customWidth="1"/>
    <col min="15583" max="15583" width="15.875" style="1" customWidth="1"/>
    <col min="15584" max="15584" width="8.75" style="1"/>
    <col min="15585" max="15601" width="0" style="1" hidden="1" customWidth="1"/>
    <col min="15602" max="15606" width="8.75" style="1"/>
    <col min="15607" max="15610" width="0" style="1" hidden="1" customWidth="1"/>
    <col min="15611" max="15615" width="8.75" style="1"/>
    <col min="15616" max="15616" width="55.125" style="1" customWidth="1"/>
    <col min="15617" max="15617" width="16.875" style="1" customWidth="1"/>
    <col min="15618" max="15618" width="0" style="1" hidden="1" customWidth="1"/>
    <col min="15619" max="15619" width="52.25" style="1" customWidth="1"/>
    <col min="15620" max="15620" width="16.625" style="1" customWidth="1"/>
    <col min="15621" max="15621" width="54.25" style="1" customWidth="1"/>
    <col min="15622" max="15622" width="16.875" style="1" customWidth="1"/>
    <col min="15623" max="15623" width="0" style="1" hidden="1" customWidth="1"/>
    <col min="15624" max="15624" width="31.25" style="1" customWidth="1"/>
    <col min="15625" max="15625" width="17.375" style="1" customWidth="1"/>
    <col min="15626" max="15837" width="8.75" style="1"/>
    <col min="15838" max="15838" width="83.875" style="1" customWidth="1"/>
    <col min="15839" max="15839" width="15.875" style="1" customWidth="1"/>
    <col min="15840" max="15840" width="8.75" style="1"/>
    <col min="15841" max="15857" width="0" style="1" hidden="1" customWidth="1"/>
    <col min="15858" max="15862" width="8.75" style="1"/>
    <col min="15863" max="15866" width="0" style="1" hidden="1" customWidth="1"/>
    <col min="15867" max="15871" width="8.75" style="1"/>
    <col min="15872" max="15872" width="55.125" style="1" customWidth="1"/>
    <col min="15873" max="15873" width="16.875" style="1" customWidth="1"/>
    <col min="15874" max="15874" width="0" style="1" hidden="1" customWidth="1"/>
    <col min="15875" max="15875" width="52.25" style="1" customWidth="1"/>
    <col min="15876" max="15876" width="16.625" style="1" customWidth="1"/>
    <col min="15877" max="15877" width="54.25" style="1" customWidth="1"/>
    <col min="15878" max="15878" width="16.875" style="1" customWidth="1"/>
    <col min="15879" max="15879" width="0" style="1" hidden="1" customWidth="1"/>
    <col min="15880" max="15880" width="31.25" style="1" customWidth="1"/>
    <col min="15881" max="15881" width="17.375" style="1" customWidth="1"/>
    <col min="15882" max="16093" width="8.75" style="1"/>
    <col min="16094" max="16094" width="83.875" style="1" customWidth="1"/>
    <col min="16095" max="16095" width="15.875" style="1" customWidth="1"/>
    <col min="16096" max="16096" width="8.75" style="1"/>
    <col min="16097" max="16113" width="0" style="1" hidden="1" customWidth="1"/>
    <col min="16114" max="16118" width="8.75" style="1"/>
    <col min="16119" max="16122" width="0" style="1" hidden="1" customWidth="1"/>
    <col min="16123" max="16127" width="8.75" style="1"/>
    <col min="16128" max="16128" width="55.125" style="1" customWidth="1"/>
    <col min="16129" max="16129" width="16.875" style="1" customWidth="1"/>
    <col min="16130" max="16130" width="0" style="1" hidden="1" customWidth="1"/>
    <col min="16131" max="16131" width="52.25" style="1" customWidth="1"/>
    <col min="16132" max="16132" width="16.625" style="1" customWidth="1"/>
    <col min="16133" max="16133" width="54.25" style="1" customWidth="1"/>
    <col min="16134" max="16134" width="16.875" style="1" customWidth="1"/>
    <col min="16135" max="16135" width="0" style="1" hidden="1" customWidth="1"/>
    <col min="16136" max="16136" width="31.25" style="1" customWidth="1"/>
    <col min="16137" max="16137" width="17.375" style="1" customWidth="1"/>
    <col min="16138" max="16349" width="8.75" style="1"/>
    <col min="16350" max="16350" width="83.875" style="1" customWidth="1"/>
    <col min="16351" max="16351" width="15.875" style="1" customWidth="1"/>
    <col min="16352" max="16352" width="8.75" style="1"/>
    <col min="16353" max="16369" width="0" style="1" hidden="1" customWidth="1"/>
    <col min="16370" max="16374" width="8.75" style="1"/>
    <col min="16375" max="16378" width="0" style="1" hidden="1" customWidth="1"/>
    <col min="16379" max="16384" width="8.75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884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885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B17+B27</f>
        <v>802.21339999999998</v>
      </c>
      <c r="C6" s="136"/>
      <c r="D6" s="138" t="s">
        <v>41</v>
      </c>
      <c r="E6" s="137">
        <f>E7+E10+E12+E14+E18+E20+E22+E24+E26+E30+E32+E35</f>
        <v>802.21339999999998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159" t="s">
        <v>886</v>
      </c>
      <c r="B7" s="132"/>
      <c r="C7" s="6"/>
      <c r="D7" s="604" t="s">
        <v>6</v>
      </c>
      <c r="E7" s="309">
        <v>17.87</v>
      </c>
      <c r="F7" s="29"/>
      <c r="G7" s="49"/>
      <c r="H7" s="49"/>
      <c r="I7" s="50"/>
      <c r="J7" s="50"/>
    </row>
    <row r="8" spans="1:10" ht="30.6" customHeight="1" x14ac:dyDescent="0.35">
      <c r="A8" s="223" t="s">
        <v>887</v>
      </c>
      <c r="B8" s="237"/>
      <c r="C8" s="311"/>
      <c r="D8" s="605" t="s">
        <v>226</v>
      </c>
      <c r="E8" s="313">
        <v>14.32</v>
      </c>
      <c r="F8" s="38"/>
      <c r="G8" s="53"/>
      <c r="H8" s="53"/>
      <c r="I8" s="55"/>
      <c r="J8" s="55"/>
    </row>
    <row r="9" spans="1:10" ht="28.15" customHeight="1" x14ac:dyDescent="0.35">
      <c r="A9" s="30" t="s">
        <v>888</v>
      </c>
      <c r="B9" s="127"/>
      <c r="C9" s="8"/>
      <c r="D9" s="605" t="s">
        <v>7</v>
      </c>
      <c r="E9" s="313">
        <v>3.55</v>
      </c>
      <c r="F9" s="30"/>
      <c r="G9" s="57"/>
      <c r="H9" s="57"/>
      <c r="I9" s="41"/>
      <c r="J9" s="41"/>
    </row>
    <row r="10" spans="1:10" ht="28.15" customHeight="1" x14ac:dyDescent="0.35">
      <c r="A10" s="214" t="s">
        <v>889</v>
      </c>
      <c r="B10" s="127"/>
      <c r="C10" s="8"/>
      <c r="D10" s="603" t="s">
        <v>239</v>
      </c>
      <c r="E10" s="314">
        <v>6.7679999999999998</v>
      </c>
      <c r="F10" s="30"/>
      <c r="G10" s="57"/>
      <c r="H10" s="57"/>
      <c r="I10" s="41"/>
      <c r="J10" s="41"/>
    </row>
    <row r="11" spans="1:10" ht="28.15" customHeight="1" x14ac:dyDescent="0.35">
      <c r="A11" s="30" t="s">
        <v>1486</v>
      </c>
      <c r="B11" s="127"/>
      <c r="C11" s="8"/>
      <c r="D11" s="605" t="s">
        <v>241</v>
      </c>
      <c r="E11" s="313">
        <v>6.7679999999999998</v>
      </c>
      <c r="F11" s="30"/>
      <c r="G11" s="57"/>
      <c r="H11" s="57"/>
      <c r="I11" s="41"/>
      <c r="J11" s="41"/>
    </row>
    <row r="12" spans="1:10" ht="28.15" customHeight="1" x14ac:dyDescent="0.35">
      <c r="A12" s="30" t="s">
        <v>890</v>
      </c>
      <c r="B12" s="127"/>
      <c r="C12" s="8"/>
      <c r="D12" s="603" t="s">
        <v>242</v>
      </c>
      <c r="E12" s="314">
        <v>5</v>
      </c>
      <c r="F12" s="30"/>
      <c r="G12" s="57"/>
      <c r="H12" s="57"/>
      <c r="I12" s="41"/>
      <c r="J12" s="41"/>
    </row>
    <row r="13" spans="1:10" ht="28.15" customHeight="1" x14ac:dyDescent="0.35">
      <c r="A13" s="30" t="s">
        <v>891</v>
      </c>
      <c r="B13" s="127"/>
      <c r="C13" s="8"/>
      <c r="D13" s="605" t="s">
        <v>892</v>
      </c>
      <c r="E13" s="313">
        <v>5</v>
      </c>
      <c r="F13" s="30"/>
      <c r="G13" s="57"/>
      <c r="H13" s="57"/>
      <c r="I13" s="41"/>
      <c r="J13" s="41"/>
    </row>
    <row r="14" spans="1:10" ht="28.15" customHeight="1" x14ac:dyDescent="0.35">
      <c r="A14" s="30" t="s">
        <v>893</v>
      </c>
      <c r="B14" s="127"/>
      <c r="C14" s="8"/>
      <c r="D14" s="603" t="s">
        <v>14</v>
      </c>
      <c r="E14" s="314">
        <v>295.3827</v>
      </c>
      <c r="F14" s="30"/>
      <c r="G14" s="57"/>
      <c r="H14" s="57"/>
      <c r="I14" s="41"/>
      <c r="J14" s="41"/>
    </row>
    <row r="15" spans="1:10" ht="28.15" customHeight="1" x14ac:dyDescent="0.35">
      <c r="A15" s="30" t="s">
        <v>894</v>
      </c>
      <c r="B15" s="127"/>
      <c r="C15" s="8"/>
      <c r="D15" s="605" t="s">
        <v>1799</v>
      </c>
      <c r="E15" s="313">
        <v>274.23439999999999</v>
      </c>
      <c r="F15" s="30"/>
      <c r="G15" s="57"/>
      <c r="H15" s="57"/>
      <c r="I15" s="41"/>
      <c r="J15" s="41"/>
    </row>
    <row r="16" spans="1:10" ht="28.15" customHeight="1" x14ac:dyDescent="0.35">
      <c r="A16" s="30" t="s">
        <v>896</v>
      </c>
      <c r="B16" s="127"/>
      <c r="C16" s="8"/>
      <c r="D16" s="605" t="s">
        <v>1800</v>
      </c>
      <c r="E16" s="313"/>
      <c r="F16" s="30"/>
      <c r="G16" s="57"/>
      <c r="H16" s="57"/>
      <c r="I16" s="41"/>
      <c r="J16" s="41"/>
    </row>
    <row r="17" spans="1:10" ht="28.15" customHeight="1" x14ac:dyDescent="0.35">
      <c r="A17" s="378" t="s">
        <v>898</v>
      </c>
      <c r="B17" s="315">
        <v>43.806600000000003</v>
      </c>
      <c r="C17" s="8"/>
      <c r="D17" s="605" t="s">
        <v>897</v>
      </c>
      <c r="E17" s="313">
        <v>21.148299999999999</v>
      </c>
      <c r="F17" s="30"/>
      <c r="G17" s="57"/>
      <c r="H17" s="57"/>
      <c r="I17" s="41"/>
      <c r="J17" s="41"/>
    </row>
    <row r="18" spans="1:10" ht="28.15" customHeight="1" x14ac:dyDescent="0.35">
      <c r="A18" s="290" t="s">
        <v>899</v>
      </c>
      <c r="B18" s="316"/>
      <c r="C18" s="8"/>
      <c r="D18" s="603" t="s">
        <v>44</v>
      </c>
      <c r="E18" s="314">
        <v>25.2073</v>
      </c>
      <c r="F18" s="30"/>
      <c r="G18" s="57"/>
      <c r="H18" s="57"/>
      <c r="I18" s="41"/>
      <c r="J18" s="41"/>
    </row>
    <row r="19" spans="1:10" ht="28.15" customHeight="1" x14ac:dyDescent="0.35">
      <c r="A19" s="290" t="s">
        <v>900</v>
      </c>
      <c r="B19" s="317">
        <v>43.806600000000003</v>
      </c>
      <c r="C19" s="8"/>
      <c r="D19" s="605" t="s">
        <v>252</v>
      </c>
      <c r="E19" s="313">
        <v>25.2073</v>
      </c>
      <c r="F19" s="30"/>
      <c r="G19" s="57"/>
      <c r="H19" s="57"/>
      <c r="I19" s="41"/>
      <c r="J19" s="41"/>
    </row>
    <row r="20" spans="1:10" ht="28.15" customHeight="1" x14ac:dyDescent="0.35">
      <c r="A20" s="290" t="s">
        <v>901</v>
      </c>
      <c r="B20" s="318"/>
      <c r="C20" s="8"/>
      <c r="D20" s="603" t="s">
        <v>48</v>
      </c>
      <c r="E20" s="314">
        <v>11.448</v>
      </c>
      <c r="F20" s="30"/>
      <c r="G20" s="57"/>
      <c r="H20" s="57"/>
      <c r="I20" s="41"/>
      <c r="J20" s="41"/>
    </row>
    <row r="21" spans="1:10" ht="28.15" customHeight="1" x14ac:dyDescent="0.35">
      <c r="A21" s="265" t="s">
        <v>902</v>
      </c>
      <c r="B21" s="319">
        <v>43.806600000000003</v>
      </c>
      <c r="C21" s="8"/>
      <c r="D21" s="605" t="s">
        <v>49</v>
      </c>
      <c r="E21" s="313">
        <v>11.448</v>
      </c>
      <c r="F21" s="30"/>
      <c r="G21" s="57"/>
      <c r="H21" s="57"/>
      <c r="I21" s="41"/>
      <c r="J21" s="41"/>
    </row>
    <row r="22" spans="1:10" ht="28.15" customHeight="1" x14ac:dyDescent="0.35">
      <c r="A22" s="290" t="s">
        <v>903</v>
      </c>
      <c r="B22" s="316"/>
      <c r="C22" s="8"/>
      <c r="D22" s="603" t="s">
        <v>16</v>
      </c>
      <c r="E22" s="314">
        <v>54.223199999999999</v>
      </c>
      <c r="F22" s="30"/>
      <c r="G22" s="57"/>
      <c r="H22" s="57"/>
      <c r="I22" s="41"/>
      <c r="J22" s="41"/>
    </row>
    <row r="23" spans="1:10" ht="28.15" customHeight="1" x14ac:dyDescent="0.35">
      <c r="A23" s="290" t="s">
        <v>904</v>
      </c>
      <c r="B23" s="320">
        <v>26.488199999999999</v>
      </c>
      <c r="C23" s="8"/>
      <c r="D23" s="605" t="s">
        <v>18</v>
      </c>
      <c r="E23" s="313">
        <v>54.223199999999999</v>
      </c>
      <c r="F23" s="30"/>
      <c r="G23" s="57"/>
      <c r="H23" s="57"/>
      <c r="I23" s="41"/>
      <c r="J23" s="41"/>
    </row>
    <row r="24" spans="1:10" ht="28.15" customHeight="1" x14ac:dyDescent="0.35">
      <c r="A24" s="290" t="s">
        <v>905</v>
      </c>
      <c r="B24" s="321"/>
      <c r="C24" s="8"/>
      <c r="D24" s="603" t="s">
        <v>19</v>
      </c>
      <c r="E24" s="314">
        <v>7.0570000000000004</v>
      </c>
      <c r="F24" s="30"/>
      <c r="G24" s="57"/>
      <c r="H24" s="57"/>
      <c r="I24" s="41"/>
      <c r="J24" s="41"/>
    </row>
    <row r="25" spans="1:10" ht="28.15" customHeight="1" x14ac:dyDescent="0.35">
      <c r="A25" s="290" t="s">
        <v>907</v>
      </c>
      <c r="B25" s="320">
        <v>17.3184</v>
      </c>
      <c r="C25" s="8"/>
      <c r="D25" s="605" t="s">
        <v>906</v>
      </c>
      <c r="E25" s="313">
        <v>7.0570000000000004</v>
      </c>
      <c r="F25" s="30"/>
      <c r="G25" s="57"/>
      <c r="H25" s="57"/>
      <c r="I25" s="41"/>
      <c r="J25" s="41"/>
    </row>
    <row r="26" spans="1:10" ht="28.15" customHeight="1" x14ac:dyDescent="0.35">
      <c r="A26" s="290" t="s">
        <v>908</v>
      </c>
      <c r="B26" s="321"/>
      <c r="C26" s="8"/>
      <c r="D26" s="606" t="s">
        <v>23</v>
      </c>
      <c r="E26" s="314">
        <v>167.78919999999999</v>
      </c>
      <c r="F26" s="30"/>
      <c r="G26" s="57"/>
      <c r="H26" s="57"/>
      <c r="I26" s="41"/>
      <c r="J26" s="41"/>
    </row>
    <row r="27" spans="1:10" ht="28.15" customHeight="1" x14ac:dyDescent="0.35">
      <c r="A27" s="378" t="s">
        <v>909</v>
      </c>
      <c r="B27" s="315">
        <v>758.40679999999998</v>
      </c>
      <c r="C27" s="8"/>
      <c r="D27" s="605" t="s">
        <v>24</v>
      </c>
      <c r="E27" s="313">
        <v>5.1180000000000003</v>
      </c>
      <c r="F27" s="30"/>
      <c r="G27" s="57"/>
      <c r="H27" s="57"/>
      <c r="I27" s="41"/>
      <c r="J27" s="41"/>
    </row>
    <row r="28" spans="1:10" ht="28.15" customHeight="1" x14ac:dyDescent="0.35">
      <c r="A28" s="290" t="s">
        <v>910</v>
      </c>
      <c r="B28" s="316"/>
      <c r="C28" s="8"/>
      <c r="D28" s="605" t="s">
        <v>202</v>
      </c>
      <c r="E28" s="313">
        <v>137.97499999999999</v>
      </c>
      <c r="F28" s="30"/>
      <c r="G28" s="57"/>
      <c r="H28" s="57"/>
      <c r="I28" s="41"/>
      <c r="J28" s="41"/>
    </row>
    <row r="29" spans="1:10" ht="28.15" customHeight="1" x14ac:dyDescent="0.35">
      <c r="A29" s="290" t="s">
        <v>911</v>
      </c>
      <c r="B29" s="318">
        <v>758.40679999999998</v>
      </c>
      <c r="C29" s="8"/>
      <c r="D29" s="605" t="s">
        <v>25</v>
      </c>
      <c r="E29" s="313">
        <v>24.696200000000001</v>
      </c>
      <c r="F29" s="30"/>
      <c r="G29" s="57"/>
      <c r="H29" s="57"/>
      <c r="I29" s="41"/>
      <c r="J29" s="41"/>
    </row>
    <row r="30" spans="1:10" ht="28.15" customHeight="1" x14ac:dyDescent="0.35">
      <c r="A30" s="290" t="s">
        <v>912</v>
      </c>
      <c r="B30" s="322"/>
      <c r="C30" s="8"/>
      <c r="D30" s="603" t="s">
        <v>31</v>
      </c>
      <c r="E30" s="314">
        <v>5.6265000000000001</v>
      </c>
      <c r="F30" s="30"/>
      <c r="G30" s="57"/>
      <c r="H30" s="57"/>
      <c r="I30" s="41"/>
      <c r="J30" s="41"/>
    </row>
    <row r="31" spans="1:10" ht="28.15" customHeight="1" x14ac:dyDescent="0.35">
      <c r="A31" s="290" t="s">
        <v>913</v>
      </c>
      <c r="B31" s="323"/>
      <c r="C31" s="8"/>
      <c r="D31" s="605" t="s">
        <v>32</v>
      </c>
      <c r="E31" s="313">
        <v>5.6265000000000001</v>
      </c>
      <c r="F31" s="30"/>
      <c r="G31" s="57"/>
      <c r="H31" s="57"/>
      <c r="I31" s="41"/>
      <c r="J31" s="41"/>
    </row>
    <row r="32" spans="1:10" ht="28.15" customHeight="1" x14ac:dyDescent="0.35">
      <c r="A32" s="265" t="s">
        <v>914</v>
      </c>
      <c r="B32" s="324">
        <v>11.6265</v>
      </c>
      <c r="C32" s="8"/>
      <c r="D32" s="603" t="s">
        <v>37</v>
      </c>
      <c r="E32" s="314">
        <v>155.8425</v>
      </c>
      <c r="F32" s="30"/>
      <c r="G32" s="57"/>
      <c r="H32" s="57"/>
      <c r="I32" s="41"/>
      <c r="J32" s="41"/>
    </row>
    <row r="33" spans="1:10" ht="28.15" customHeight="1" x14ac:dyDescent="0.35">
      <c r="A33" s="290" t="s">
        <v>915</v>
      </c>
      <c r="B33" s="318">
        <v>11.6265</v>
      </c>
      <c r="C33" s="8"/>
      <c r="D33" s="605" t="s">
        <v>38</v>
      </c>
      <c r="E33" s="313">
        <v>154.83150000000001</v>
      </c>
      <c r="F33" s="30"/>
      <c r="G33" s="57"/>
      <c r="H33" s="57"/>
      <c r="I33" s="41"/>
      <c r="J33" s="41"/>
    </row>
    <row r="34" spans="1:10" ht="28.15" customHeight="1" x14ac:dyDescent="0.35">
      <c r="A34" s="290" t="s">
        <v>916</v>
      </c>
      <c r="B34" s="323"/>
      <c r="C34" s="8"/>
      <c r="D34" s="605" t="s">
        <v>39</v>
      </c>
      <c r="E34" s="313">
        <v>1.0109999999999999</v>
      </c>
      <c r="F34" s="31"/>
      <c r="G34" s="57"/>
      <c r="H34" s="57"/>
      <c r="I34" s="39"/>
      <c r="J34" s="39"/>
    </row>
    <row r="35" spans="1:10" ht="28.15" customHeight="1" x14ac:dyDescent="0.35">
      <c r="A35" s="265" t="s">
        <v>917</v>
      </c>
      <c r="B35" s="324">
        <v>92.495000000000005</v>
      </c>
      <c r="C35" s="8"/>
      <c r="D35" s="603" t="s">
        <v>320</v>
      </c>
      <c r="E35" s="314">
        <v>49.999000000000002</v>
      </c>
      <c r="F35" s="31"/>
      <c r="G35" s="57"/>
      <c r="H35" s="57"/>
      <c r="I35" s="41"/>
      <c r="J35" s="41"/>
    </row>
    <row r="36" spans="1:10" ht="28.15" customHeight="1" x14ac:dyDescent="0.35">
      <c r="A36" s="290" t="s">
        <v>918</v>
      </c>
      <c r="B36" s="326"/>
      <c r="C36" s="8"/>
      <c r="D36" s="605" t="s">
        <v>322</v>
      </c>
      <c r="E36" s="313">
        <v>3.9853000000000001</v>
      </c>
      <c r="F36" s="63"/>
      <c r="G36" s="64"/>
      <c r="H36" s="62"/>
      <c r="I36" s="39"/>
      <c r="J36" s="39"/>
    </row>
    <row r="37" spans="1:10" ht="28.15" customHeight="1" x14ac:dyDescent="0.35">
      <c r="A37" s="290" t="s">
        <v>919</v>
      </c>
      <c r="B37" s="325">
        <v>92.495000000000005</v>
      </c>
      <c r="C37" s="8"/>
      <c r="D37" s="605" t="s">
        <v>593</v>
      </c>
      <c r="E37" s="313">
        <v>46.0137</v>
      </c>
      <c r="F37" s="30"/>
      <c r="G37" s="68"/>
      <c r="H37" s="66"/>
      <c r="I37" s="39"/>
      <c r="J37" s="39"/>
    </row>
    <row r="38" spans="1:10" ht="28.15" customHeight="1" x14ac:dyDescent="0.35">
      <c r="A38" s="290" t="s">
        <v>920</v>
      </c>
      <c r="B38" s="323"/>
      <c r="C38" s="8"/>
      <c r="D38" s="312"/>
      <c r="E38" s="313"/>
      <c r="F38" s="32"/>
      <c r="G38" s="68"/>
      <c r="H38" s="66"/>
      <c r="I38" s="39"/>
      <c r="J38" s="39"/>
    </row>
    <row r="39" spans="1:10" ht="28.15" customHeight="1" x14ac:dyDescent="0.35">
      <c r="A39" s="265" t="s">
        <v>921</v>
      </c>
      <c r="B39" s="327">
        <v>256.91770000000002</v>
      </c>
      <c r="C39" s="8"/>
      <c r="D39" s="312"/>
      <c r="E39" s="313"/>
      <c r="F39" s="30"/>
      <c r="G39" s="68"/>
      <c r="H39" s="66"/>
      <c r="I39" s="39"/>
      <c r="J39" s="39"/>
    </row>
    <row r="40" spans="1:10" ht="27.6" customHeight="1" x14ac:dyDescent="0.35">
      <c r="A40" s="290" t="s">
        <v>922</v>
      </c>
      <c r="B40" s="330">
        <v>256.91770000000002</v>
      </c>
      <c r="C40" s="127"/>
      <c r="D40" s="328"/>
      <c r="E40" s="329"/>
      <c r="F40" s="32"/>
      <c r="G40" s="68"/>
      <c r="H40" s="66"/>
      <c r="I40" s="39"/>
      <c r="J40" s="39"/>
    </row>
    <row r="41" spans="1:10" ht="28.15" customHeight="1" x14ac:dyDescent="0.35">
      <c r="A41" s="290" t="s">
        <v>923</v>
      </c>
      <c r="B41" s="333"/>
      <c r="C41" s="127"/>
      <c r="D41" s="331"/>
      <c r="E41" s="332"/>
      <c r="F41" s="30"/>
      <c r="G41" s="68"/>
      <c r="H41" s="66"/>
      <c r="I41" s="41"/>
      <c r="J41" s="41"/>
    </row>
    <row r="42" spans="1:10" ht="28.15" customHeight="1" x14ac:dyDescent="0.35">
      <c r="A42" s="265" t="s">
        <v>924</v>
      </c>
      <c r="B42" s="327">
        <v>97.288300000000007</v>
      </c>
      <c r="C42" s="127"/>
      <c r="D42" s="331"/>
      <c r="E42" s="332"/>
      <c r="F42" s="32"/>
      <c r="G42" s="64"/>
      <c r="H42" s="62"/>
      <c r="I42" s="39"/>
      <c r="J42" s="39"/>
    </row>
    <row r="43" spans="1:10" s="15" customFormat="1" ht="28.15" customHeight="1" x14ac:dyDescent="0.35">
      <c r="A43" s="290" t="s">
        <v>925</v>
      </c>
      <c r="B43" s="330">
        <v>97.288300000000007</v>
      </c>
      <c r="C43" s="123" t="s">
        <v>0</v>
      </c>
      <c r="D43" s="331"/>
      <c r="E43" s="332"/>
      <c r="F43" s="30"/>
      <c r="G43" s="68"/>
      <c r="H43" s="66"/>
      <c r="I43" s="41"/>
      <c r="J43" s="41"/>
    </row>
    <row r="44" spans="1:10" ht="30.6" customHeight="1" x14ac:dyDescent="0.35">
      <c r="A44" s="290" t="s">
        <v>926</v>
      </c>
      <c r="B44" s="333"/>
      <c r="C44" s="116" t="s">
        <v>0</v>
      </c>
      <c r="D44" s="331"/>
      <c r="E44" s="332"/>
      <c r="F44" s="30"/>
      <c r="G44" s="68"/>
      <c r="H44" s="66"/>
      <c r="I44" s="39"/>
      <c r="J44" s="39"/>
    </row>
    <row r="45" spans="1:10" ht="30.6" customHeight="1" x14ac:dyDescent="0.35">
      <c r="A45" s="290" t="s">
        <v>927</v>
      </c>
      <c r="B45" s="333"/>
      <c r="C45" s="116"/>
      <c r="D45" s="331"/>
      <c r="E45" s="332"/>
      <c r="F45" s="30"/>
      <c r="G45" s="68"/>
      <c r="H45" s="66"/>
      <c r="I45" s="39"/>
      <c r="J45" s="39"/>
    </row>
    <row r="46" spans="1:10" ht="30.6" customHeight="1" x14ac:dyDescent="0.35">
      <c r="A46" s="265" t="s">
        <v>928</v>
      </c>
      <c r="B46" s="327">
        <v>300.07929999999999</v>
      </c>
      <c r="C46" s="116"/>
      <c r="D46" s="331"/>
      <c r="E46" s="332"/>
      <c r="F46" s="30"/>
      <c r="G46" s="68"/>
      <c r="H46" s="66"/>
      <c r="I46" s="41"/>
      <c r="J46" s="41"/>
    </row>
    <row r="47" spans="1:10" s="2" customFormat="1" ht="28.9" customHeight="1" x14ac:dyDescent="0.35">
      <c r="A47" s="290" t="s">
        <v>929</v>
      </c>
      <c r="B47" s="330">
        <v>213.45099999999999</v>
      </c>
      <c r="C47" s="116" t="s">
        <v>0</v>
      </c>
      <c r="D47" s="334"/>
      <c r="E47" s="335"/>
      <c r="F47" s="30"/>
      <c r="G47" s="68"/>
      <c r="H47" s="66"/>
      <c r="I47" s="39"/>
      <c r="J47" s="39"/>
    </row>
    <row r="48" spans="1:10" ht="28.9" customHeight="1" x14ac:dyDescent="0.35">
      <c r="A48" s="290" t="s">
        <v>930</v>
      </c>
      <c r="B48" s="333"/>
      <c r="C48" s="116" t="s">
        <v>0</v>
      </c>
      <c r="D48" s="331"/>
      <c r="E48" s="332"/>
      <c r="F48" s="32"/>
      <c r="G48" s="64"/>
      <c r="H48" s="62"/>
      <c r="I48" s="39"/>
      <c r="J48" s="39"/>
    </row>
    <row r="49" spans="1:11" ht="28.9" customHeight="1" x14ac:dyDescent="0.35">
      <c r="A49" s="290" t="s">
        <v>931</v>
      </c>
      <c r="B49" s="330">
        <v>40.454799999999999</v>
      </c>
      <c r="C49" s="116"/>
      <c r="D49" s="331"/>
      <c r="E49" s="332"/>
      <c r="F49" s="30"/>
      <c r="G49" s="68"/>
      <c r="H49" s="66"/>
      <c r="I49" s="39"/>
      <c r="J49" s="39"/>
    </row>
    <row r="50" spans="1:11" ht="28.9" customHeight="1" x14ac:dyDescent="0.35">
      <c r="A50" s="290" t="s">
        <v>932</v>
      </c>
      <c r="B50" s="330"/>
      <c r="C50" s="116"/>
      <c r="D50" s="331"/>
      <c r="E50" s="332"/>
      <c r="F50" s="30"/>
      <c r="G50" s="68"/>
      <c r="H50" s="66"/>
      <c r="I50" s="39"/>
      <c r="J50" s="39"/>
    </row>
    <row r="51" spans="1:11" s="2" customFormat="1" ht="22.9" customHeight="1" x14ac:dyDescent="0.35">
      <c r="A51" s="527" t="s">
        <v>933</v>
      </c>
      <c r="B51" s="318">
        <v>46.173499999999997</v>
      </c>
      <c r="C51" s="116" t="s">
        <v>0</v>
      </c>
      <c r="D51" s="331"/>
      <c r="E51" s="332"/>
      <c r="F51" s="30"/>
      <c r="G51" s="68"/>
      <c r="H51" s="66"/>
      <c r="I51" s="41"/>
      <c r="J51" s="41"/>
    </row>
    <row r="52" spans="1:11" ht="27.6" customHeight="1" x14ac:dyDescent="0.35">
      <c r="A52" s="523" t="s">
        <v>934</v>
      </c>
      <c r="B52" s="470"/>
      <c r="C52" s="116" t="s">
        <v>0</v>
      </c>
      <c r="D52" s="337"/>
      <c r="E52" s="338"/>
      <c r="F52" s="172"/>
      <c r="G52" s="471"/>
      <c r="H52" s="472"/>
      <c r="I52" s="473"/>
      <c r="J52" s="473"/>
    </row>
    <row r="53" spans="1:11" ht="27.6" customHeight="1" x14ac:dyDescent="0.35">
      <c r="A53" s="192"/>
      <c r="B53" s="193"/>
      <c r="C53" s="222"/>
      <c r="D53" s="465"/>
      <c r="E53" s="466"/>
      <c r="F53" s="460"/>
      <c r="G53" s="460"/>
      <c r="H53" s="460"/>
      <c r="I53" s="451"/>
      <c r="J53" s="451"/>
    </row>
    <row r="54" spans="1:11" ht="27.6" customHeight="1" x14ac:dyDescent="0.35">
      <c r="A54" s="192"/>
      <c r="B54" s="193"/>
      <c r="C54" s="190" t="s">
        <v>0</v>
      </c>
      <c r="D54" s="189"/>
      <c r="E54" s="191"/>
      <c r="F54" s="460"/>
      <c r="G54" s="460"/>
      <c r="H54" s="460"/>
      <c r="I54" s="453"/>
      <c r="J54" s="453"/>
      <c r="K54" s="16"/>
    </row>
    <row r="55" spans="1:11" ht="27.6" customHeight="1" x14ac:dyDescent="0.35">
      <c r="A55" s="192"/>
      <c r="B55" s="193"/>
      <c r="C55" s="194" t="s">
        <v>0</v>
      </c>
      <c r="D55" s="189"/>
      <c r="E55" s="191"/>
      <c r="F55" s="460"/>
      <c r="G55" s="460"/>
      <c r="H55" s="460"/>
      <c r="I55" s="453"/>
      <c r="J55" s="453"/>
      <c r="K55" s="16"/>
    </row>
    <row r="56" spans="1:11" ht="30" customHeight="1" x14ac:dyDescent="0.35">
      <c r="A56" s="192"/>
      <c r="B56" s="193"/>
      <c r="C56" s="194" t="s">
        <v>0</v>
      </c>
      <c r="D56" s="189"/>
      <c r="E56" s="191"/>
      <c r="F56" s="460"/>
      <c r="G56" s="460"/>
      <c r="H56" s="460"/>
      <c r="I56" s="453"/>
      <c r="J56" s="453"/>
      <c r="K56" s="16"/>
    </row>
    <row r="57" spans="1:11" ht="28.9" customHeight="1" x14ac:dyDescent="0.35">
      <c r="A57" s="192"/>
      <c r="B57" s="193"/>
      <c r="C57" s="194" t="s">
        <v>0</v>
      </c>
      <c r="D57" s="195"/>
      <c r="E57" s="196"/>
      <c r="F57" s="460"/>
      <c r="G57" s="460"/>
      <c r="H57" s="460"/>
      <c r="I57" s="453"/>
      <c r="J57" s="453"/>
      <c r="K57" s="16"/>
    </row>
    <row r="58" spans="1:11" ht="28.9" customHeight="1" x14ac:dyDescent="0.35">
      <c r="A58" s="192"/>
      <c r="B58" s="193"/>
      <c r="C58" s="194" t="s">
        <v>0</v>
      </c>
      <c r="D58" s="189"/>
      <c r="E58" s="191"/>
      <c r="F58" s="461"/>
      <c r="G58" s="460"/>
      <c r="H58" s="461"/>
      <c r="I58" s="453"/>
      <c r="J58" s="453"/>
      <c r="K58" s="16"/>
    </row>
    <row r="59" spans="1:11" ht="26.45" customHeight="1" x14ac:dyDescent="0.35">
      <c r="A59" s="192"/>
      <c r="B59" s="193"/>
      <c r="C59" s="194" t="s">
        <v>0</v>
      </c>
      <c r="D59" s="189"/>
      <c r="E59" s="191"/>
      <c r="F59" s="460"/>
      <c r="G59" s="460"/>
      <c r="H59" s="460"/>
      <c r="I59" s="453"/>
      <c r="J59" s="453"/>
      <c r="K59" s="16"/>
    </row>
    <row r="60" spans="1:11" ht="22.9" customHeight="1" x14ac:dyDescent="0.35">
      <c r="A60" s="201"/>
      <c r="B60" s="193"/>
      <c r="C60" s="190" t="s">
        <v>0</v>
      </c>
      <c r="D60" s="189"/>
      <c r="E60" s="191"/>
      <c r="F60" s="460"/>
      <c r="G60" s="460"/>
      <c r="H60" s="460"/>
      <c r="I60" s="453"/>
      <c r="J60" s="453"/>
      <c r="K60" s="16"/>
    </row>
    <row r="61" spans="1:11" ht="28.9" customHeight="1" x14ac:dyDescent="0.35">
      <c r="A61" s="467"/>
      <c r="B61" s="468"/>
      <c r="C61" s="194" t="s">
        <v>0</v>
      </c>
      <c r="D61" s="189"/>
      <c r="E61" s="191"/>
      <c r="F61" s="460"/>
      <c r="G61" s="460"/>
      <c r="H61" s="460"/>
      <c r="I61" s="462"/>
      <c r="J61" s="462"/>
      <c r="K61" s="16"/>
    </row>
    <row r="62" spans="1:11" ht="28.9" customHeight="1" x14ac:dyDescent="0.35">
      <c r="A62" s="192"/>
      <c r="B62" s="200"/>
      <c r="C62" s="194" t="s">
        <v>0</v>
      </c>
      <c r="D62" s="189"/>
      <c r="E62" s="191"/>
      <c r="F62" s="460"/>
      <c r="G62" s="460"/>
      <c r="H62" s="460"/>
      <c r="I62" s="462"/>
      <c r="J62" s="462"/>
      <c r="K62" s="16"/>
    </row>
    <row r="63" spans="1:11" ht="29.45" customHeight="1" x14ac:dyDescent="0.35">
      <c r="A63" s="192"/>
      <c r="B63" s="193"/>
      <c r="C63" s="194" t="s">
        <v>0</v>
      </c>
      <c r="D63" s="195"/>
      <c r="E63" s="196"/>
      <c r="F63" s="460"/>
      <c r="G63" s="460"/>
      <c r="H63" s="460"/>
      <c r="I63" s="462"/>
      <c r="J63" s="462"/>
      <c r="K63" s="16"/>
    </row>
    <row r="64" spans="1:11" ht="25.15" customHeight="1" x14ac:dyDescent="0.35">
      <c r="A64" s="192"/>
      <c r="B64" s="193"/>
      <c r="C64" s="194" t="s">
        <v>0</v>
      </c>
      <c r="D64" s="189"/>
      <c r="E64" s="191"/>
      <c r="F64" s="460"/>
      <c r="G64" s="460"/>
      <c r="H64" s="460"/>
      <c r="I64" s="462"/>
      <c r="J64" s="462"/>
      <c r="K64" s="16"/>
    </row>
    <row r="65" spans="1:11" ht="28.9" customHeight="1" x14ac:dyDescent="0.35">
      <c r="A65" s="192"/>
      <c r="B65" s="193"/>
      <c r="C65" s="194" t="s">
        <v>0</v>
      </c>
      <c r="D65" s="189"/>
      <c r="E65" s="191"/>
      <c r="F65" s="460"/>
      <c r="G65" s="460"/>
      <c r="H65" s="460"/>
      <c r="I65" s="462"/>
      <c r="J65" s="462"/>
      <c r="K65" s="16"/>
    </row>
    <row r="66" spans="1:11" ht="26.25" x14ac:dyDescent="0.35">
      <c r="A66" s="192"/>
      <c r="B66" s="193"/>
      <c r="C66" s="16"/>
      <c r="D66" s="24"/>
      <c r="E66" s="202"/>
      <c r="F66" s="460"/>
      <c r="G66" s="460"/>
      <c r="H66" s="460"/>
      <c r="I66" s="462"/>
      <c r="J66" s="462"/>
      <c r="K66" s="16"/>
    </row>
    <row r="67" spans="1:11" ht="26.25" x14ac:dyDescent="0.35">
      <c r="A67" s="192"/>
      <c r="B67" s="193"/>
      <c r="C67" s="16"/>
      <c r="D67" s="24"/>
      <c r="E67" s="202"/>
      <c r="F67" s="460"/>
      <c r="G67" s="460"/>
      <c r="H67" s="460"/>
      <c r="I67" s="462"/>
      <c r="J67" s="462"/>
      <c r="K67" s="16"/>
    </row>
    <row r="68" spans="1:11" ht="26.25" x14ac:dyDescent="0.35">
      <c r="A68" s="192"/>
      <c r="B68" s="193"/>
      <c r="C68" s="16"/>
      <c r="D68" s="25"/>
      <c r="E68" s="203"/>
      <c r="F68" s="460"/>
      <c r="G68" s="460"/>
      <c r="H68" s="460"/>
      <c r="I68" s="462"/>
      <c r="J68" s="462"/>
      <c r="K68" s="16"/>
    </row>
    <row r="69" spans="1:11" ht="29.45" customHeight="1" x14ac:dyDescent="0.35">
      <c r="A69" s="192"/>
      <c r="B69" s="193"/>
      <c r="C69" s="16"/>
      <c r="D69" s="24"/>
      <c r="E69" s="202"/>
      <c r="F69" s="460"/>
      <c r="G69" s="460"/>
      <c r="H69" s="460"/>
      <c r="I69" s="462"/>
      <c r="J69" s="462"/>
      <c r="K69" s="16"/>
    </row>
    <row r="70" spans="1:11" ht="26.25" x14ac:dyDescent="0.35">
      <c r="A70" s="192"/>
      <c r="B70" s="193"/>
      <c r="C70" s="16"/>
      <c r="D70" s="24"/>
      <c r="E70" s="202"/>
      <c r="F70" s="460"/>
      <c r="G70" s="460"/>
      <c r="H70" s="460"/>
      <c r="I70" s="462"/>
      <c r="J70" s="462"/>
      <c r="K70" s="16"/>
    </row>
    <row r="71" spans="1:11" ht="26.25" x14ac:dyDescent="0.35">
      <c r="A71" s="192"/>
      <c r="B71" s="193"/>
      <c r="C71" s="16"/>
      <c r="D71" s="24"/>
      <c r="E71" s="202"/>
      <c r="F71" s="460"/>
      <c r="G71" s="460"/>
      <c r="H71" s="460"/>
      <c r="I71" s="462"/>
      <c r="J71" s="462"/>
      <c r="K71" s="16"/>
    </row>
    <row r="72" spans="1:11" ht="25.15" customHeight="1" x14ac:dyDescent="0.35">
      <c r="A72" s="192"/>
      <c r="B72" s="193"/>
      <c r="C72" s="16"/>
      <c r="D72" s="24"/>
      <c r="E72" s="202"/>
      <c r="F72" s="460"/>
      <c r="G72" s="460"/>
      <c r="H72" s="460"/>
      <c r="I72" s="462"/>
      <c r="J72" s="462"/>
      <c r="K72" s="16"/>
    </row>
    <row r="73" spans="1:11" ht="24" customHeight="1" x14ac:dyDescent="0.35">
      <c r="A73" s="204"/>
      <c r="B73" s="205"/>
      <c r="C73" s="16"/>
      <c r="D73" s="206"/>
      <c r="E73" s="469"/>
      <c r="F73" s="460"/>
      <c r="G73" s="460"/>
      <c r="H73" s="460"/>
      <c r="I73" s="462"/>
      <c r="J73" s="462"/>
      <c r="K73" s="16"/>
    </row>
    <row r="74" spans="1:11" s="3" customFormat="1" x14ac:dyDescent="0.35">
      <c r="A74" s="204"/>
      <c r="B74" s="205"/>
      <c r="C74" s="26"/>
      <c r="D74" s="206"/>
      <c r="E74" s="469"/>
      <c r="F74" s="460"/>
      <c r="G74" s="460"/>
      <c r="H74" s="460"/>
      <c r="I74" s="462"/>
      <c r="J74" s="462"/>
      <c r="K74" s="26"/>
    </row>
    <row r="75" spans="1:11" ht="31.15" customHeight="1" x14ac:dyDescent="0.35">
      <c r="A75" s="204"/>
      <c r="B75" s="205"/>
      <c r="C75" s="16"/>
      <c r="D75" s="206"/>
      <c r="E75" s="469"/>
      <c r="F75" s="460"/>
      <c r="G75" s="460"/>
      <c r="H75" s="460"/>
      <c r="I75" s="462"/>
      <c r="J75" s="462"/>
      <c r="K75" s="16"/>
    </row>
    <row r="76" spans="1:11" x14ac:dyDescent="0.35">
      <c r="A76" s="204"/>
      <c r="B76" s="205"/>
      <c r="C76" s="16"/>
      <c r="D76" s="206"/>
      <c r="E76" s="469"/>
      <c r="F76" s="460"/>
      <c r="G76" s="460"/>
      <c r="H76" s="460"/>
      <c r="I76" s="462"/>
      <c r="J76" s="462"/>
      <c r="K76" s="16"/>
    </row>
    <row r="77" spans="1:11" x14ac:dyDescent="0.35">
      <c r="A77" s="204"/>
      <c r="B77" s="205"/>
      <c r="C77" s="16"/>
      <c r="D77" s="206"/>
      <c r="E77" s="469"/>
      <c r="F77" s="460"/>
      <c r="G77" s="460"/>
      <c r="H77" s="460"/>
      <c r="I77" s="462"/>
      <c r="J77" s="462"/>
      <c r="K77" s="16"/>
    </row>
    <row r="78" spans="1:11" x14ac:dyDescent="0.35">
      <c r="A78" s="204"/>
      <c r="B78" s="205"/>
      <c r="C78" s="16"/>
      <c r="D78" s="206"/>
      <c r="E78" s="469"/>
      <c r="F78" s="460"/>
      <c r="G78" s="460"/>
      <c r="H78" s="460"/>
      <c r="I78" s="462"/>
      <c r="J78" s="462"/>
      <c r="K78" s="16"/>
    </row>
    <row r="79" spans="1:11" x14ac:dyDescent="0.35">
      <c r="A79" s="204"/>
      <c r="B79" s="205"/>
      <c r="C79" s="16"/>
      <c r="D79" s="206"/>
      <c r="E79" s="469"/>
      <c r="F79" s="460"/>
      <c r="G79" s="460"/>
      <c r="H79" s="460"/>
      <c r="I79" s="462"/>
      <c r="J79" s="462"/>
      <c r="K79" s="16"/>
    </row>
    <row r="80" spans="1:11" x14ac:dyDescent="0.35">
      <c r="A80" s="204"/>
      <c r="B80" s="205"/>
      <c r="C80" s="16"/>
      <c r="D80" s="206"/>
      <c r="E80" s="469"/>
      <c r="F80" s="460"/>
      <c r="G80" s="460"/>
      <c r="H80" s="460"/>
      <c r="I80" s="462"/>
      <c r="J80" s="462"/>
      <c r="K80" s="16"/>
    </row>
    <row r="81" spans="1:11" x14ac:dyDescent="0.35">
      <c r="A81" s="204"/>
      <c r="B81" s="205"/>
      <c r="C81" s="16"/>
      <c r="D81" s="206"/>
      <c r="E81" s="469"/>
      <c r="F81" s="460"/>
      <c r="G81" s="460"/>
      <c r="H81" s="460"/>
      <c r="I81" s="462"/>
      <c r="J81" s="462"/>
      <c r="K81" s="16"/>
    </row>
    <row r="82" spans="1:11" x14ac:dyDescent="0.35">
      <c r="A82" s="204"/>
      <c r="B82" s="205"/>
      <c r="C82" s="16"/>
      <c r="D82" s="206"/>
      <c r="E82" s="469"/>
      <c r="F82" s="460"/>
      <c r="G82" s="460"/>
      <c r="H82" s="460"/>
      <c r="I82" s="462"/>
      <c r="J82" s="462"/>
      <c r="K82" s="16"/>
    </row>
    <row r="83" spans="1:11" x14ac:dyDescent="0.35">
      <c r="A83" s="204"/>
      <c r="B83" s="205"/>
      <c r="C83" s="16"/>
      <c r="D83" s="206"/>
      <c r="E83" s="469"/>
      <c r="F83" s="460"/>
      <c r="G83" s="460"/>
      <c r="H83" s="460"/>
      <c r="I83" s="462"/>
      <c r="J83" s="462"/>
      <c r="K83" s="16"/>
    </row>
    <row r="84" spans="1:11" x14ac:dyDescent="0.35">
      <c r="A84" s="204"/>
      <c r="B84" s="205"/>
      <c r="C84" s="16"/>
      <c r="D84" s="206"/>
      <c r="E84" s="469"/>
      <c r="F84" s="460"/>
      <c r="G84" s="460"/>
      <c r="H84" s="460"/>
      <c r="I84" s="462"/>
      <c r="J84" s="462"/>
      <c r="K84" s="16"/>
    </row>
    <row r="85" spans="1:11" x14ac:dyDescent="0.35">
      <c r="A85" s="204"/>
      <c r="B85" s="205"/>
      <c r="C85" s="16"/>
      <c r="D85" s="206"/>
      <c r="E85" s="469"/>
      <c r="F85" s="460"/>
      <c r="G85" s="460"/>
      <c r="H85" s="460"/>
      <c r="I85" s="462"/>
      <c r="J85" s="462"/>
      <c r="K85" s="16"/>
    </row>
    <row r="86" spans="1:11" x14ac:dyDescent="0.35">
      <c r="A86" s="204"/>
      <c r="B86" s="205"/>
      <c r="C86" s="16"/>
      <c r="D86" s="206"/>
      <c r="E86" s="469"/>
      <c r="F86" s="460"/>
      <c r="G86" s="460"/>
      <c r="H86" s="460"/>
      <c r="I86" s="462"/>
      <c r="J86" s="462"/>
      <c r="K86" s="16"/>
    </row>
    <row r="87" spans="1:11" x14ac:dyDescent="0.35">
      <c r="A87" s="204"/>
      <c r="B87" s="205"/>
      <c r="C87" s="16"/>
      <c r="D87" s="206"/>
      <c r="E87" s="469"/>
      <c r="F87" s="460"/>
      <c r="G87" s="460"/>
      <c r="H87" s="460"/>
      <c r="I87" s="462"/>
      <c r="J87" s="462"/>
      <c r="K87" s="16"/>
    </row>
    <row r="88" spans="1:11" x14ac:dyDescent="0.35">
      <c r="A88" s="204"/>
      <c r="B88" s="205"/>
      <c r="C88" s="16"/>
      <c r="D88" s="206"/>
      <c r="E88" s="469"/>
      <c r="F88" s="460"/>
      <c r="G88" s="460"/>
      <c r="H88" s="460"/>
      <c r="I88" s="462"/>
      <c r="J88" s="462"/>
      <c r="K88" s="16"/>
    </row>
    <row r="89" spans="1:11" x14ac:dyDescent="0.35">
      <c r="A89" s="204"/>
      <c r="B89" s="205"/>
      <c r="C89" s="16"/>
      <c r="D89" s="206"/>
      <c r="E89" s="469"/>
      <c r="F89" s="460"/>
      <c r="G89" s="460"/>
      <c r="H89" s="460"/>
      <c r="I89" s="462"/>
      <c r="J89" s="462"/>
      <c r="K89" s="16"/>
    </row>
    <row r="90" spans="1:11" x14ac:dyDescent="0.35">
      <c r="A90" s="204"/>
      <c r="B90" s="205"/>
      <c r="C90" s="16"/>
      <c r="D90" s="206"/>
      <c r="E90" s="469"/>
      <c r="F90" s="460"/>
      <c r="G90" s="460"/>
      <c r="H90" s="460"/>
      <c r="I90" s="462"/>
      <c r="J90" s="462"/>
      <c r="K90" s="16"/>
    </row>
    <row r="91" spans="1:11" x14ac:dyDescent="0.35">
      <c r="A91" s="204"/>
      <c r="B91" s="205"/>
      <c r="C91" s="16"/>
      <c r="D91" s="206"/>
      <c r="E91" s="469"/>
      <c r="F91" s="460"/>
      <c r="G91" s="460"/>
      <c r="H91" s="460"/>
      <c r="I91" s="462"/>
      <c r="J91" s="462"/>
      <c r="K91" s="16"/>
    </row>
    <row r="92" spans="1:11" x14ac:dyDescent="0.35">
      <c r="A92" s="204"/>
      <c r="B92" s="205"/>
      <c r="C92" s="16"/>
      <c r="D92" s="206"/>
      <c r="E92" s="469"/>
      <c r="F92" s="460"/>
      <c r="G92" s="460"/>
      <c r="H92" s="460"/>
      <c r="I92" s="462"/>
      <c r="J92" s="462"/>
      <c r="K92" s="16"/>
    </row>
    <row r="93" spans="1:11" x14ac:dyDescent="0.35">
      <c r="A93" s="204"/>
      <c r="B93" s="205"/>
      <c r="C93" s="16"/>
      <c r="D93" s="206"/>
      <c r="E93" s="469"/>
      <c r="F93" s="460"/>
      <c r="G93" s="460"/>
      <c r="H93" s="460"/>
      <c r="I93" s="462"/>
      <c r="J93" s="462"/>
      <c r="K93" s="16"/>
    </row>
    <row r="94" spans="1:11" x14ac:dyDescent="0.35">
      <c r="A94" s="204"/>
      <c r="B94" s="205"/>
      <c r="C94" s="16"/>
      <c r="D94" s="206"/>
      <c r="E94" s="469"/>
      <c r="F94" s="460"/>
      <c r="G94" s="460"/>
      <c r="H94" s="460"/>
      <c r="I94" s="462"/>
      <c r="J94" s="462"/>
      <c r="K94" s="16"/>
    </row>
    <row r="95" spans="1:11" x14ac:dyDescent="0.35">
      <c r="A95" s="204"/>
      <c r="B95" s="205"/>
      <c r="C95" s="16"/>
      <c r="D95" s="206"/>
      <c r="E95" s="469"/>
      <c r="F95" s="460"/>
      <c r="G95" s="460"/>
      <c r="H95" s="460"/>
      <c r="I95" s="462"/>
      <c r="J95" s="462"/>
      <c r="K95" s="16"/>
    </row>
    <row r="96" spans="1:11" x14ac:dyDescent="0.35">
      <c r="A96" s="204"/>
      <c r="B96" s="205"/>
      <c r="C96" s="16"/>
      <c r="D96" s="206"/>
      <c r="E96" s="469"/>
      <c r="F96" s="460"/>
      <c r="G96" s="460"/>
      <c r="H96" s="460"/>
      <c r="I96" s="462"/>
      <c r="J96" s="462"/>
      <c r="K96" s="16"/>
    </row>
    <row r="97" spans="1:11" x14ac:dyDescent="0.35">
      <c r="A97" s="204"/>
      <c r="B97" s="205"/>
      <c r="C97" s="16"/>
      <c r="D97" s="206"/>
      <c r="E97" s="469"/>
      <c r="F97" s="460"/>
      <c r="G97" s="460"/>
      <c r="H97" s="460"/>
      <c r="I97" s="462"/>
      <c r="J97" s="462"/>
      <c r="K97" s="16"/>
    </row>
    <row r="98" spans="1:11" x14ac:dyDescent="0.35">
      <c r="A98" s="204"/>
      <c r="B98" s="205"/>
      <c r="C98" s="16"/>
      <c r="D98" s="206"/>
      <c r="E98" s="469"/>
      <c r="F98" s="460"/>
      <c r="G98" s="460"/>
      <c r="H98" s="460"/>
      <c r="I98" s="462"/>
      <c r="J98" s="462"/>
      <c r="K98" s="16"/>
    </row>
    <row r="99" spans="1:11" x14ac:dyDescent="0.35">
      <c r="A99" s="204"/>
      <c r="B99" s="205"/>
      <c r="C99" s="16"/>
      <c r="D99" s="206"/>
      <c r="E99" s="469"/>
      <c r="F99" s="460"/>
      <c r="G99" s="460"/>
      <c r="H99" s="460"/>
      <c r="I99" s="462"/>
      <c r="J99" s="462"/>
      <c r="K99" s="16"/>
    </row>
    <row r="100" spans="1:11" x14ac:dyDescent="0.35">
      <c r="A100" s="204"/>
      <c r="B100" s="205"/>
      <c r="C100" s="16"/>
      <c r="D100" s="206"/>
      <c r="E100" s="469"/>
      <c r="F100" s="460"/>
      <c r="G100" s="460"/>
      <c r="H100" s="460"/>
      <c r="I100" s="462"/>
      <c r="J100" s="462"/>
      <c r="K100" s="16"/>
    </row>
    <row r="101" spans="1:11" x14ac:dyDescent="0.35">
      <c r="A101" s="204"/>
      <c r="B101" s="205"/>
      <c r="C101" s="16"/>
      <c r="D101" s="206"/>
      <c r="E101" s="469"/>
      <c r="F101" s="460"/>
      <c r="G101" s="460"/>
      <c r="H101" s="460"/>
      <c r="I101" s="462"/>
      <c r="J101" s="462"/>
      <c r="K101" s="16"/>
    </row>
    <row r="102" spans="1:11" x14ac:dyDescent="0.35">
      <c r="A102" s="204"/>
      <c r="B102" s="205"/>
      <c r="C102" s="16"/>
      <c r="D102" s="206"/>
      <c r="E102" s="469"/>
      <c r="F102" s="460"/>
      <c r="G102" s="460"/>
      <c r="H102" s="460"/>
      <c r="I102" s="462"/>
      <c r="J102" s="462"/>
      <c r="K102" s="16"/>
    </row>
    <row r="103" spans="1:11" x14ac:dyDescent="0.35">
      <c r="A103" s="204"/>
      <c r="B103" s="205"/>
      <c r="C103" s="16"/>
      <c r="D103" s="206"/>
      <c r="E103" s="469"/>
      <c r="F103" s="460"/>
      <c r="G103" s="460"/>
      <c r="H103" s="460"/>
      <c r="I103" s="462"/>
      <c r="J103" s="462"/>
      <c r="K103" s="16"/>
    </row>
    <row r="104" spans="1:11" x14ac:dyDescent="0.35">
      <c r="A104" s="204"/>
      <c r="B104" s="205"/>
      <c r="C104" s="16"/>
      <c r="D104" s="206"/>
      <c r="E104" s="469"/>
      <c r="F104" s="460"/>
      <c r="G104" s="460"/>
      <c r="H104" s="460"/>
      <c r="I104" s="462"/>
      <c r="J104" s="462"/>
      <c r="K104" s="16"/>
    </row>
    <row r="105" spans="1:11" x14ac:dyDescent="0.35">
      <c r="A105" s="204"/>
      <c r="B105" s="205"/>
      <c r="C105" s="16"/>
      <c r="D105" s="206"/>
      <c r="E105" s="469"/>
      <c r="F105" s="460"/>
      <c r="G105" s="460"/>
      <c r="H105" s="460"/>
      <c r="I105" s="462"/>
      <c r="J105" s="462"/>
      <c r="K105" s="16"/>
    </row>
    <row r="106" spans="1:11" x14ac:dyDescent="0.35">
      <c r="A106" s="204"/>
      <c r="B106" s="205"/>
      <c r="C106" s="16"/>
      <c r="D106" s="206"/>
      <c r="E106" s="469"/>
      <c r="F106" s="460"/>
      <c r="G106" s="460"/>
      <c r="H106" s="460"/>
      <c r="I106" s="462"/>
      <c r="J106" s="462"/>
      <c r="K106" s="16"/>
    </row>
    <row r="107" spans="1:11" x14ac:dyDescent="0.35">
      <c r="A107" s="204"/>
      <c r="B107" s="205"/>
      <c r="C107" s="16"/>
      <c r="D107" s="206"/>
      <c r="E107" s="469"/>
      <c r="F107" s="460"/>
      <c r="G107" s="460"/>
      <c r="H107" s="460"/>
      <c r="I107" s="462"/>
      <c r="J107" s="462"/>
      <c r="K107" s="16"/>
    </row>
    <row r="108" spans="1:11" x14ac:dyDescent="0.35">
      <c r="A108" s="204"/>
      <c r="B108" s="205"/>
      <c r="C108" s="16"/>
      <c r="D108" s="206"/>
      <c r="E108" s="469"/>
      <c r="F108" s="460"/>
      <c r="G108" s="460"/>
      <c r="H108" s="460"/>
      <c r="I108" s="462"/>
      <c r="J108" s="462"/>
      <c r="K108" s="16"/>
    </row>
    <row r="109" spans="1:11" x14ac:dyDescent="0.35">
      <c r="A109" s="204"/>
      <c r="B109" s="205"/>
      <c r="C109" s="16"/>
      <c r="D109" s="206"/>
      <c r="E109" s="469"/>
      <c r="F109" s="460"/>
      <c r="G109" s="460"/>
      <c r="H109" s="460"/>
      <c r="I109" s="462"/>
      <c r="J109" s="462"/>
      <c r="K109" s="16"/>
    </row>
    <row r="110" spans="1:11" x14ac:dyDescent="0.35">
      <c r="A110" s="204"/>
      <c r="B110" s="205"/>
      <c r="C110" s="16"/>
      <c r="D110" s="206"/>
      <c r="E110" s="469"/>
      <c r="F110" s="460"/>
      <c r="G110" s="460"/>
      <c r="H110" s="460"/>
      <c r="I110" s="462"/>
      <c r="J110" s="462"/>
      <c r="K110" s="16"/>
    </row>
    <row r="111" spans="1:11" x14ac:dyDescent="0.35">
      <c r="A111" s="204"/>
      <c r="B111" s="205"/>
      <c r="C111" s="16"/>
      <c r="D111" s="206"/>
      <c r="E111" s="469"/>
      <c r="F111" s="460"/>
      <c r="G111" s="460"/>
      <c r="H111" s="460"/>
      <c r="I111" s="462"/>
      <c r="J111" s="462"/>
      <c r="K111" s="16"/>
    </row>
    <row r="112" spans="1:11" x14ac:dyDescent="0.35">
      <c r="A112" s="204"/>
      <c r="B112" s="205"/>
      <c r="C112" s="16"/>
      <c r="D112" s="206"/>
      <c r="E112" s="469"/>
      <c r="F112" s="460"/>
      <c r="G112" s="460"/>
      <c r="H112" s="460"/>
      <c r="I112" s="462"/>
      <c r="J112" s="462"/>
      <c r="K112" s="16"/>
    </row>
    <row r="113" spans="1:11" x14ac:dyDescent="0.35">
      <c r="A113" s="204"/>
      <c r="B113" s="205"/>
      <c r="C113" s="16"/>
      <c r="D113" s="206"/>
      <c r="E113" s="469"/>
      <c r="F113" s="460"/>
      <c r="G113" s="460"/>
      <c r="H113" s="460"/>
      <c r="I113" s="462"/>
      <c r="J113" s="462"/>
      <c r="K113" s="16"/>
    </row>
    <row r="114" spans="1:11" x14ac:dyDescent="0.35">
      <c r="A114" s="204"/>
      <c r="B114" s="205"/>
      <c r="C114" s="16"/>
      <c r="D114" s="206"/>
      <c r="E114" s="469"/>
      <c r="F114" s="460"/>
      <c r="G114" s="460"/>
      <c r="H114" s="460"/>
      <c r="I114" s="462"/>
      <c r="J114" s="462"/>
      <c r="K114" s="16"/>
    </row>
    <row r="115" spans="1:11" x14ac:dyDescent="0.35">
      <c r="A115" s="204"/>
      <c r="B115" s="205"/>
      <c r="C115" s="16"/>
      <c r="D115" s="206"/>
      <c r="E115" s="469"/>
      <c r="F115" s="460"/>
      <c r="G115" s="460"/>
      <c r="H115" s="460"/>
      <c r="I115" s="462"/>
      <c r="J115" s="462"/>
      <c r="K115" s="16"/>
    </row>
    <row r="116" spans="1:11" x14ac:dyDescent="0.35">
      <c r="A116" s="204"/>
      <c r="B116" s="205"/>
      <c r="C116" s="16"/>
      <c r="D116" s="206"/>
      <c r="E116" s="469"/>
      <c r="F116" s="460"/>
      <c r="G116" s="460"/>
      <c r="H116" s="460"/>
      <c r="I116" s="462"/>
      <c r="J116" s="462"/>
      <c r="K116" s="16"/>
    </row>
    <row r="117" spans="1:11" x14ac:dyDescent="0.35">
      <c r="A117" s="204"/>
      <c r="B117" s="205"/>
      <c r="C117" s="16"/>
      <c r="D117" s="206"/>
      <c r="E117" s="469"/>
      <c r="F117" s="460"/>
      <c r="G117" s="460"/>
      <c r="H117" s="460"/>
      <c r="I117" s="462"/>
      <c r="J117" s="462"/>
      <c r="K117" s="16"/>
    </row>
    <row r="118" spans="1:11" x14ac:dyDescent="0.35">
      <c r="A118" s="204"/>
      <c r="B118" s="205"/>
      <c r="C118" s="16"/>
      <c r="D118" s="206"/>
      <c r="E118" s="469"/>
      <c r="F118" s="460"/>
      <c r="G118" s="460"/>
      <c r="H118" s="460"/>
      <c r="I118" s="462"/>
      <c r="J118" s="462"/>
      <c r="K118" s="16"/>
    </row>
    <row r="119" spans="1:11" x14ac:dyDescent="0.35">
      <c r="A119" s="204"/>
      <c r="B119" s="205"/>
      <c r="C119" s="16"/>
      <c r="D119" s="206"/>
      <c r="E119" s="469"/>
      <c r="F119" s="460"/>
      <c r="G119" s="460"/>
      <c r="H119" s="460"/>
      <c r="I119" s="462"/>
      <c r="J119" s="462"/>
      <c r="K119" s="16"/>
    </row>
    <row r="120" spans="1:11" x14ac:dyDescent="0.35">
      <c r="A120" s="204"/>
      <c r="B120" s="205"/>
      <c r="C120" s="16"/>
      <c r="D120" s="206"/>
      <c r="E120" s="469"/>
      <c r="F120" s="460"/>
      <c r="G120" s="460"/>
      <c r="H120" s="460"/>
      <c r="I120" s="462"/>
      <c r="J120" s="462"/>
      <c r="K120" s="16"/>
    </row>
    <row r="121" spans="1:11" x14ac:dyDescent="0.35">
      <c r="A121" s="204"/>
      <c r="B121" s="205"/>
      <c r="C121" s="16"/>
      <c r="D121" s="206"/>
      <c r="E121" s="469"/>
      <c r="F121" s="460"/>
      <c r="G121" s="460"/>
      <c r="H121" s="460"/>
      <c r="I121" s="462"/>
      <c r="J121" s="462"/>
      <c r="K121" s="16"/>
    </row>
    <row r="122" spans="1:11" x14ac:dyDescent="0.35">
      <c r="A122" s="204"/>
      <c r="B122" s="205"/>
      <c r="C122" s="16"/>
      <c r="D122" s="206"/>
      <c r="E122" s="469"/>
      <c r="F122" s="460"/>
      <c r="G122" s="460"/>
      <c r="H122" s="460"/>
      <c r="I122" s="462"/>
      <c r="J122" s="462"/>
      <c r="K122" s="16"/>
    </row>
    <row r="123" spans="1:11" x14ac:dyDescent="0.35">
      <c r="A123" s="204"/>
      <c r="B123" s="205"/>
      <c r="C123" s="16"/>
      <c r="D123" s="206"/>
      <c r="E123" s="469"/>
      <c r="F123" s="460"/>
      <c r="G123" s="460"/>
      <c r="H123" s="460"/>
      <c r="I123" s="462"/>
      <c r="J123" s="462"/>
      <c r="K123" s="16"/>
    </row>
    <row r="124" spans="1:11" x14ac:dyDescent="0.35">
      <c r="A124" s="204"/>
      <c r="B124" s="205"/>
      <c r="C124" s="16"/>
      <c r="D124" s="206"/>
      <c r="E124" s="469"/>
      <c r="F124" s="460"/>
      <c r="G124" s="460"/>
      <c r="H124" s="460"/>
      <c r="I124" s="462"/>
      <c r="J124" s="462"/>
      <c r="K124" s="16"/>
    </row>
    <row r="125" spans="1:11" x14ac:dyDescent="0.35">
      <c r="A125" s="204"/>
      <c r="B125" s="205"/>
      <c r="C125" s="16"/>
      <c r="D125" s="206"/>
      <c r="E125" s="469"/>
      <c r="F125" s="460"/>
      <c r="G125" s="460"/>
      <c r="H125" s="460"/>
      <c r="I125" s="462"/>
      <c r="J125" s="462"/>
      <c r="K125" s="16"/>
    </row>
    <row r="126" spans="1:11" x14ac:dyDescent="0.35">
      <c r="A126" s="204"/>
      <c r="B126" s="205"/>
      <c r="C126" s="16"/>
      <c r="D126" s="206"/>
      <c r="E126" s="469"/>
      <c r="F126" s="460"/>
      <c r="G126" s="460"/>
      <c r="H126" s="460"/>
      <c r="I126" s="462"/>
      <c r="J126" s="462"/>
      <c r="K126" s="16"/>
    </row>
    <row r="127" spans="1:11" x14ac:dyDescent="0.35">
      <c r="A127" s="204"/>
      <c r="B127" s="205"/>
      <c r="C127" s="16"/>
      <c r="D127" s="206"/>
      <c r="E127" s="469"/>
      <c r="F127" s="460"/>
      <c r="G127" s="460"/>
      <c r="H127" s="460"/>
      <c r="I127" s="462"/>
      <c r="J127" s="462"/>
      <c r="K127" s="16"/>
    </row>
    <row r="128" spans="1:11" x14ac:dyDescent="0.35">
      <c r="A128" s="204"/>
      <c r="B128" s="205"/>
      <c r="C128" s="16"/>
      <c r="D128" s="206"/>
      <c r="E128" s="469"/>
      <c r="F128" s="460"/>
      <c r="G128" s="460"/>
      <c r="H128" s="460"/>
      <c r="I128" s="462"/>
      <c r="J128" s="462"/>
      <c r="K128" s="16"/>
    </row>
    <row r="129" spans="1:11" x14ac:dyDescent="0.35">
      <c r="A129" s="204"/>
      <c r="B129" s="205"/>
      <c r="C129" s="16"/>
      <c r="D129" s="206"/>
      <c r="E129" s="469"/>
      <c r="F129" s="460"/>
      <c r="G129" s="460"/>
      <c r="H129" s="460"/>
      <c r="I129" s="462"/>
      <c r="J129" s="462"/>
      <c r="K129" s="16"/>
    </row>
    <row r="130" spans="1:11" x14ac:dyDescent="0.35">
      <c r="A130" s="204"/>
      <c r="B130" s="205"/>
      <c r="C130" s="16"/>
      <c r="D130" s="206"/>
      <c r="E130" s="469"/>
      <c r="F130" s="460"/>
      <c r="G130" s="460"/>
      <c r="H130" s="460"/>
      <c r="I130" s="462"/>
      <c r="J130" s="462"/>
      <c r="K130" s="16"/>
    </row>
    <row r="131" spans="1:11" x14ac:dyDescent="0.35">
      <c r="A131" s="204"/>
      <c r="B131" s="205"/>
      <c r="C131" s="16"/>
      <c r="D131" s="206"/>
      <c r="E131" s="469"/>
      <c r="F131" s="460"/>
      <c r="G131" s="460"/>
      <c r="H131" s="460"/>
      <c r="I131" s="462"/>
      <c r="J131" s="462"/>
      <c r="K131" s="16"/>
    </row>
    <row r="132" spans="1:11" x14ac:dyDescent="0.35">
      <c r="A132" s="204"/>
      <c r="B132" s="205"/>
      <c r="C132" s="16"/>
      <c r="D132" s="206"/>
      <c r="E132" s="469"/>
      <c r="F132" s="460"/>
      <c r="G132" s="460"/>
      <c r="H132" s="460"/>
      <c r="I132" s="462"/>
      <c r="J132" s="462"/>
      <c r="K132" s="16"/>
    </row>
    <row r="133" spans="1:11" x14ac:dyDescent="0.35">
      <c r="A133" s="204"/>
      <c r="B133" s="205"/>
      <c r="C133" s="16"/>
      <c r="D133" s="206"/>
      <c r="E133" s="469"/>
      <c r="F133" s="460"/>
      <c r="G133" s="460"/>
      <c r="H133" s="460"/>
      <c r="I133" s="462"/>
      <c r="J133" s="462"/>
      <c r="K133" s="16"/>
    </row>
    <row r="134" spans="1:11" x14ac:dyDescent="0.35">
      <c r="A134" s="204"/>
      <c r="B134" s="205"/>
      <c r="C134" s="16"/>
      <c r="D134" s="206"/>
      <c r="E134" s="469"/>
      <c r="F134" s="460"/>
      <c r="G134" s="460"/>
      <c r="H134" s="460"/>
      <c r="I134" s="462"/>
      <c r="J134" s="462"/>
      <c r="K134" s="16"/>
    </row>
    <row r="135" spans="1:11" x14ac:dyDescent="0.35">
      <c r="A135" s="204"/>
      <c r="B135" s="205"/>
      <c r="C135" s="16"/>
      <c r="D135" s="206"/>
      <c r="E135" s="469"/>
      <c r="F135" s="460"/>
      <c r="G135" s="460"/>
      <c r="H135" s="460"/>
      <c r="I135" s="462"/>
      <c r="J135" s="462"/>
      <c r="K135" s="16"/>
    </row>
    <row r="136" spans="1:11" x14ac:dyDescent="0.35">
      <c r="A136" s="204"/>
      <c r="B136" s="205"/>
      <c r="C136" s="16"/>
      <c r="D136" s="206"/>
      <c r="E136" s="469"/>
      <c r="F136" s="460"/>
      <c r="G136" s="460"/>
      <c r="H136" s="460"/>
      <c r="I136" s="462"/>
      <c r="J136" s="462"/>
      <c r="K136" s="16"/>
    </row>
    <row r="137" spans="1:11" x14ac:dyDescent="0.35">
      <c r="A137" s="204"/>
      <c r="B137" s="205"/>
      <c r="C137" s="16"/>
      <c r="D137" s="206"/>
      <c r="E137" s="469"/>
      <c r="F137" s="460"/>
      <c r="G137" s="460"/>
      <c r="H137" s="460"/>
      <c r="I137" s="462"/>
      <c r="J137" s="462"/>
      <c r="K137" s="16"/>
    </row>
    <row r="138" spans="1:11" x14ac:dyDescent="0.35">
      <c r="A138" s="204"/>
      <c r="B138" s="205"/>
      <c r="C138" s="16"/>
      <c r="D138" s="206"/>
      <c r="E138" s="469"/>
      <c r="F138" s="460"/>
      <c r="G138" s="460"/>
      <c r="H138" s="460"/>
      <c r="I138" s="462"/>
      <c r="J138" s="462"/>
      <c r="K138" s="16"/>
    </row>
    <row r="139" spans="1:11" x14ac:dyDescent="0.35">
      <c r="A139" s="204"/>
      <c r="B139" s="205"/>
      <c r="C139" s="16"/>
      <c r="D139" s="206"/>
      <c r="E139" s="469"/>
      <c r="F139" s="16"/>
      <c r="G139" s="16"/>
      <c r="H139" s="16"/>
      <c r="I139" s="206"/>
      <c r="J139" s="206"/>
      <c r="K139" s="16"/>
    </row>
    <row r="140" spans="1:11" x14ac:dyDescent="0.35">
      <c r="A140" s="204"/>
      <c r="B140" s="205"/>
      <c r="C140" s="16"/>
      <c r="D140" s="206"/>
      <c r="E140" s="469"/>
      <c r="F140" s="16"/>
      <c r="G140" s="16"/>
      <c r="H140" s="16"/>
      <c r="I140" s="206"/>
      <c r="J140" s="206"/>
      <c r="K140" s="16"/>
    </row>
    <row r="141" spans="1:11" x14ac:dyDescent="0.35">
      <c r="A141" s="204"/>
      <c r="B141" s="205"/>
      <c r="C141" s="16"/>
      <c r="D141" s="206"/>
      <c r="E141" s="469"/>
      <c r="F141" s="16"/>
      <c r="G141" s="16"/>
      <c r="H141" s="16"/>
      <c r="I141" s="206"/>
      <c r="J141" s="206"/>
      <c r="K141" s="16"/>
    </row>
    <row r="142" spans="1:11" x14ac:dyDescent="0.35">
      <c r="C142" s="16"/>
      <c r="K142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5" fitToHeight="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view="pageBreakPreview" zoomScale="60" zoomScaleNormal="70" workbookViewId="0">
      <selection activeCell="A3" activeCellId="1" sqref="A2:J2 A3:J3"/>
    </sheetView>
  </sheetViews>
  <sheetFormatPr defaultRowHeight="21" x14ac:dyDescent="0.35"/>
  <cols>
    <col min="1" max="1" width="55.25" style="109" customWidth="1"/>
    <col min="2" max="2" width="16.875" style="108" customWidth="1"/>
    <col min="3" max="3" width="5.375" style="1" hidden="1" customWidth="1"/>
    <col min="4" max="4" width="51.625" customWidth="1"/>
    <col min="5" max="5" width="16.625" style="107" customWidth="1"/>
    <col min="6" max="6" width="45.25" style="1" hidden="1" customWidth="1"/>
    <col min="7" max="7" width="12.75" style="1" hidden="1" customWidth="1"/>
    <col min="8" max="8" width="5.375" style="1" hidden="1" customWidth="1"/>
    <col min="9" max="9" width="29.25" hidden="1" customWidth="1"/>
    <col min="10" max="10" width="12.75" hidden="1" customWidth="1"/>
    <col min="11" max="196" width="9" style="1"/>
    <col min="197" max="197" width="83.875" style="1" customWidth="1"/>
    <col min="198" max="198" width="15.875" style="1" customWidth="1"/>
    <col min="199" max="199" width="9" style="1"/>
    <col min="200" max="216" width="0" style="1" hidden="1" customWidth="1"/>
    <col min="217" max="221" width="9" style="1"/>
    <col min="222" max="225" width="0" style="1" hidden="1" customWidth="1"/>
    <col min="226" max="452" width="9" style="1"/>
    <col min="453" max="453" width="83.875" style="1" customWidth="1"/>
    <col min="454" max="454" width="15.875" style="1" customWidth="1"/>
    <col min="455" max="455" width="9" style="1"/>
    <col min="456" max="472" width="0" style="1" hidden="1" customWidth="1"/>
    <col min="473" max="477" width="9" style="1"/>
    <col min="478" max="481" width="0" style="1" hidden="1" customWidth="1"/>
    <col min="482" max="708" width="9" style="1"/>
    <col min="709" max="709" width="83.875" style="1" customWidth="1"/>
    <col min="710" max="710" width="15.875" style="1" customWidth="1"/>
    <col min="711" max="711" width="9" style="1"/>
    <col min="712" max="728" width="0" style="1" hidden="1" customWidth="1"/>
    <col min="729" max="733" width="9" style="1"/>
    <col min="734" max="737" width="0" style="1" hidden="1" customWidth="1"/>
    <col min="738" max="964" width="9" style="1"/>
    <col min="965" max="965" width="83.875" style="1" customWidth="1"/>
    <col min="966" max="966" width="15.875" style="1" customWidth="1"/>
    <col min="967" max="967" width="9" style="1"/>
    <col min="968" max="984" width="0" style="1" hidden="1" customWidth="1"/>
    <col min="985" max="989" width="9" style="1"/>
    <col min="990" max="993" width="0" style="1" hidden="1" customWidth="1"/>
    <col min="994" max="1220" width="9" style="1"/>
    <col min="1221" max="1221" width="83.875" style="1" customWidth="1"/>
    <col min="1222" max="1222" width="15.875" style="1" customWidth="1"/>
    <col min="1223" max="1223" width="9" style="1"/>
    <col min="1224" max="1240" width="0" style="1" hidden="1" customWidth="1"/>
    <col min="1241" max="1245" width="9" style="1"/>
    <col min="1246" max="1249" width="0" style="1" hidden="1" customWidth="1"/>
    <col min="1250" max="1476" width="9" style="1"/>
    <col min="1477" max="1477" width="83.875" style="1" customWidth="1"/>
    <col min="1478" max="1478" width="15.875" style="1" customWidth="1"/>
    <col min="1479" max="1479" width="9" style="1"/>
    <col min="1480" max="1496" width="0" style="1" hidden="1" customWidth="1"/>
    <col min="1497" max="1501" width="9" style="1"/>
    <col min="1502" max="1505" width="0" style="1" hidden="1" customWidth="1"/>
    <col min="1506" max="1732" width="9" style="1"/>
    <col min="1733" max="1733" width="83.875" style="1" customWidth="1"/>
    <col min="1734" max="1734" width="15.875" style="1" customWidth="1"/>
    <col min="1735" max="1735" width="9" style="1"/>
    <col min="1736" max="1752" width="0" style="1" hidden="1" customWidth="1"/>
    <col min="1753" max="1757" width="9" style="1"/>
    <col min="1758" max="1761" width="0" style="1" hidden="1" customWidth="1"/>
    <col min="1762" max="1988" width="9" style="1"/>
    <col min="1989" max="1989" width="83.875" style="1" customWidth="1"/>
    <col min="1990" max="1990" width="15.875" style="1" customWidth="1"/>
    <col min="1991" max="1991" width="9" style="1"/>
    <col min="1992" max="2008" width="0" style="1" hidden="1" customWidth="1"/>
    <col min="2009" max="2013" width="9" style="1"/>
    <col min="2014" max="2017" width="0" style="1" hidden="1" customWidth="1"/>
    <col min="2018" max="2244" width="9" style="1"/>
    <col min="2245" max="2245" width="83.875" style="1" customWidth="1"/>
    <col min="2246" max="2246" width="15.875" style="1" customWidth="1"/>
    <col min="2247" max="2247" width="9" style="1"/>
    <col min="2248" max="2264" width="0" style="1" hidden="1" customWidth="1"/>
    <col min="2265" max="2269" width="9" style="1"/>
    <col min="2270" max="2273" width="0" style="1" hidden="1" customWidth="1"/>
    <col min="2274" max="2500" width="9" style="1"/>
    <col min="2501" max="2501" width="83.875" style="1" customWidth="1"/>
    <col min="2502" max="2502" width="15.875" style="1" customWidth="1"/>
    <col min="2503" max="2503" width="9" style="1"/>
    <col min="2504" max="2520" width="0" style="1" hidden="1" customWidth="1"/>
    <col min="2521" max="2525" width="9" style="1"/>
    <col min="2526" max="2529" width="0" style="1" hidden="1" customWidth="1"/>
    <col min="2530" max="2756" width="9" style="1"/>
    <col min="2757" max="2757" width="83.875" style="1" customWidth="1"/>
    <col min="2758" max="2758" width="15.875" style="1" customWidth="1"/>
    <col min="2759" max="2759" width="9" style="1"/>
    <col min="2760" max="2776" width="0" style="1" hidden="1" customWidth="1"/>
    <col min="2777" max="2781" width="9" style="1"/>
    <col min="2782" max="2785" width="0" style="1" hidden="1" customWidth="1"/>
    <col min="2786" max="3012" width="9" style="1"/>
    <col min="3013" max="3013" width="83.875" style="1" customWidth="1"/>
    <col min="3014" max="3014" width="15.875" style="1" customWidth="1"/>
    <col min="3015" max="3015" width="9" style="1"/>
    <col min="3016" max="3032" width="0" style="1" hidden="1" customWidth="1"/>
    <col min="3033" max="3037" width="9" style="1"/>
    <col min="3038" max="3041" width="0" style="1" hidden="1" customWidth="1"/>
    <col min="3042" max="3268" width="9" style="1"/>
    <col min="3269" max="3269" width="83.875" style="1" customWidth="1"/>
    <col min="3270" max="3270" width="15.875" style="1" customWidth="1"/>
    <col min="3271" max="3271" width="9" style="1"/>
    <col min="3272" max="3288" width="0" style="1" hidden="1" customWidth="1"/>
    <col min="3289" max="3293" width="9" style="1"/>
    <col min="3294" max="3297" width="0" style="1" hidden="1" customWidth="1"/>
    <col min="3298" max="3524" width="9" style="1"/>
    <col min="3525" max="3525" width="83.875" style="1" customWidth="1"/>
    <col min="3526" max="3526" width="15.875" style="1" customWidth="1"/>
    <col min="3527" max="3527" width="9" style="1"/>
    <col min="3528" max="3544" width="0" style="1" hidden="1" customWidth="1"/>
    <col min="3545" max="3549" width="9" style="1"/>
    <col min="3550" max="3553" width="0" style="1" hidden="1" customWidth="1"/>
    <col min="3554" max="3780" width="9" style="1"/>
    <col min="3781" max="3781" width="83.875" style="1" customWidth="1"/>
    <col min="3782" max="3782" width="15.875" style="1" customWidth="1"/>
    <col min="3783" max="3783" width="9" style="1"/>
    <col min="3784" max="3800" width="0" style="1" hidden="1" customWidth="1"/>
    <col min="3801" max="3805" width="9" style="1"/>
    <col min="3806" max="3809" width="0" style="1" hidden="1" customWidth="1"/>
    <col min="3810" max="4036" width="9" style="1"/>
    <col min="4037" max="4037" width="83.875" style="1" customWidth="1"/>
    <col min="4038" max="4038" width="15.875" style="1" customWidth="1"/>
    <col min="4039" max="4039" width="9" style="1"/>
    <col min="4040" max="4056" width="0" style="1" hidden="1" customWidth="1"/>
    <col min="4057" max="4061" width="9" style="1"/>
    <col min="4062" max="4065" width="0" style="1" hidden="1" customWidth="1"/>
    <col min="4066" max="4292" width="9" style="1"/>
    <col min="4293" max="4293" width="83.875" style="1" customWidth="1"/>
    <col min="4294" max="4294" width="15.875" style="1" customWidth="1"/>
    <col min="4295" max="4295" width="9" style="1"/>
    <col min="4296" max="4312" width="0" style="1" hidden="1" customWidth="1"/>
    <col min="4313" max="4317" width="9" style="1"/>
    <col min="4318" max="4321" width="0" style="1" hidden="1" customWidth="1"/>
    <col min="4322" max="4548" width="9" style="1"/>
    <col min="4549" max="4549" width="83.875" style="1" customWidth="1"/>
    <col min="4550" max="4550" width="15.875" style="1" customWidth="1"/>
    <col min="4551" max="4551" width="9" style="1"/>
    <col min="4552" max="4568" width="0" style="1" hidden="1" customWidth="1"/>
    <col min="4569" max="4573" width="9" style="1"/>
    <col min="4574" max="4577" width="0" style="1" hidden="1" customWidth="1"/>
    <col min="4578" max="4804" width="9" style="1"/>
    <col min="4805" max="4805" width="83.875" style="1" customWidth="1"/>
    <col min="4806" max="4806" width="15.875" style="1" customWidth="1"/>
    <col min="4807" max="4807" width="9" style="1"/>
    <col min="4808" max="4824" width="0" style="1" hidden="1" customWidth="1"/>
    <col min="4825" max="4829" width="9" style="1"/>
    <col min="4830" max="4833" width="0" style="1" hidden="1" customWidth="1"/>
    <col min="4834" max="5060" width="9" style="1"/>
    <col min="5061" max="5061" width="83.875" style="1" customWidth="1"/>
    <col min="5062" max="5062" width="15.875" style="1" customWidth="1"/>
    <col min="5063" max="5063" width="9" style="1"/>
    <col min="5064" max="5080" width="0" style="1" hidden="1" customWidth="1"/>
    <col min="5081" max="5085" width="9" style="1"/>
    <col min="5086" max="5089" width="0" style="1" hidden="1" customWidth="1"/>
    <col min="5090" max="5316" width="9" style="1"/>
    <col min="5317" max="5317" width="83.875" style="1" customWidth="1"/>
    <col min="5318" max="5318" width="15.875" style="1" customWidth="1"/>
    <col min="5319" max="5319" width="9" style="1"/>
    <col min="5320" max="5336" width="0" style="1" hidden="1" customWidth="1"/>
    <col min="5337" max="5341" width="9" style="1"/>
    <col min="5342" max="5345" width="0" style="1" hidden="1" customWidth="1"/>
    <col min="5346" max="5572" width="9" style="1"/>
    <col min="5573" max="5573" width="83.875" style="1" customWidth="1"/>
    <col min="5574" max="5574" width="15.875" style="1" customWidth="1"/>
    <col min="5575" max="5575" width="9" style="1"/>
    <col min="5576" max="5592" width="0" style="1" hidden="1" customWidth="1"/>
    <col min="5593" max="5597" width="9" style="1"/>
    <col min="5598" max="5601" width="0" style="1" hidden="1" customWidth="1"/>
    <col min="5602" max="5828" width="9" style="1"/>
    <col min="5829" max="5829" width="83.875" style="1" customWidth="1"/>
    <col min="5830" max="5830" width="15.875" style="1" customWidth="1"/>
    <col min="5831" max="5831" width="9" style="1"/>
    <col min="5832" max="5848" width="0" style="1" hidden="1" customWidth="1"/>
    <col min="5849" max="5853" width="9" style="1"/>
    <col min="5854" max="5857" width="0" style="1" hidden="1" customWidth="1"/>
    <col min="5858" max="6084" width="9" style="1"/>
    <col min="6085" max="6085" width="83.875" style="1" customWidth="1"/>
    <col min="6086" max="6086" width="15.875" style="1" customWidth="1"/>
    <col min="6087" max="6087" width="9" style="1"/>
    <col min="6088" max="6104" width="0" style="1" hidden="1" customWidth="1"/>
    <col min="6105" max="6109" width="9" style="1"/>
    <col min="6110" max="6113" width="0" style="1" hidden="1" customWidth="1"/>
    <col min="6114" max="6340" width="9" style="1"/>
    <col min="6341" max="6341" width="83.875" style="1" customWidth="1"/>
    <col min="6342" max="6342" width="15.875" style="1" customWidth="1"/>
    <col min="6343" max="6343" width="9" style="1"/>
    <col min="6344" max="6360" width="0" style="1" hidden="1" customWidth="1"/>
    <col min="6361" max="6365" width="9" style="1"/>
    <col min="6366" max="6369" width="0" style="1" hidden="1" customWidth="1"/>
    <col min="6370" max="6596" width="9" style="1"/>
    <col min="6597" max="6597" width="83.875" style="1" customWidth="1"/>
    <col min="6598" max="6598" width="15.875" style="1" customWidth="1"/>
    <col min="6599" max="6599" width="9" style="1"/>
    <col min="6600" max="6616" width="0" style="1" hidden="1" customWidth="1"/>
    <col min="6617" max="6621" width="9" style="1"/>
    <col min="6622" max="6625" width="0" style="1" hidden="1" customWidth="1"/>
    <col min="6626" max="6852" width="9" style="1"/>
    <col min="6853" max="6853" width="83.875" style="1" customWidth="1"/>
    <col min="6854" max="6854" width="15.875" style="1" customWidth="1"/>
    <col min="6855" max="6855" width="9" style="1"/>
    <col min="6856" max="6872" width="0" style="1" hidden="1" customWidth="1"/>
    <col min="6873" max="6877" width="9" style="1"/>
    <col min="6878" max="6881" width="0" style="1" hidden="1" customWidth="1"/>
    <col min="6882" max="7108" width="9" style="1"/>
    <col min="7109" max="7109" width="83.875" style="1" customWidth="1"/>
    <col min="7110" max="7110" width="15.875" style="1" customWidth="1"/>
    <col min="7111" max="7111" width="9" style="1"/>
    <col min="7112" max="7128" width="0" style="1" hidden="1" customWidth="1"/>
    <col min="7129" max="7133" width="9" style="1"/>
    <col min="7134" max="7137" width="0" style="1" hidden="1" customWidth="1"/>
    <col min="7138" max="7364" width="9" style="1"/>
    <col min="7365" max="7365" width="83.875" style="1" customWidth="1"/>
    <col min="7366" max="7366" width="15.875" style="1" customWidth="1"/>
    <col min="7367" max="7367" width="9" style="1"/>
    <col min="7368" max="7384" width="0" style="1" hidden="1" customWidth="1"/>
    <col min="7385" max="7389" width="9" style="1"/>
    <col min="7390" max="7393" width="0" style="1" hidden="1" customWidth="1"/>
    <col min="7394" max="7620" width="9" style="1"/>
    <col min="7621" max="7621" width="83.875" style="1" customWidth="1"/>
    <col min="7622" max="7622" width="15.875" style="1" customWidth="1"/>
    <col min="7623" max="7623" width="9" style="1"/>
    <col min="7624" max="7640" width="0" style="1" hidden="1" customWidth="1"/>
    <col min="7641" max="7645" width="9" style="1"/>
    <col min="7646" max="7649" width="0" style="1" hidden="1" customWidth="1"/>
    <col min="7650" max="7876" width="9" style="1"/>
    <col min="7877" max="7877" width="83.875" style="1" customWidth="1"/>
    <col min="7878" max="7878" width="15.875" style="1" customWidth="1"/>
    <col min="7879" max="7879" width="9" style="1"/>
    <col min="7880" max="7896" width="0" style="1" hidden="1" customWidth="1"/>
    <col min="7897" max="7901" width="9" style="1"/>
    <col min="7902" max="7905" width="0" style="1" hidden="1" customWidth="1"/>
    <col min="7906" max="8132" width="9" style="1"/>
    <col min="8133" max="8133" width="83.875" style="1" customWidth="1"/>
    <col min="8134" max="8134" width="15.875" style="1" customWidth="1"/>
    <col min="8135" max="8135" width="9" style="1"/>
    <col min="8136" max="8152" width="0" style="1" hidden="1" customWidth="1"/>
    <col min="8153" max="8157" width="9" style="1"/>
    <col min="8158" max="8161" width="0" style="1" hidden="1" customWidth="1"/>
    <col min="8162" max="8388" width="9" style="1"/>
    <col min="8389" max="8389" width="83.875" style="1" customWidth="1"/>
    <col min="8390" max="8390" width="15.875" style="1" customWidth="1"/>
    <col min="8391" max="8391" width="9" style="1"/>
    <col min="8392" max="8408" width="0" style="1" hidden="1" customWidth="1"/>
    <col min="8409" max="8413" width="9" style="1"/>
    <col min="8414" max="8417" width="0" style="1" hidden="1" customWidth="1"/>
    <col min="8418" max="8644" width="9" style="1"/>
    <col min="8645" max="8645" width="83.875" style="1" customWidth="1"/>
    <col min="8646" max="8646" width="15.875" style="1" customWidth="1"/>
    <col min="8647" max="8647" width="9" style="1"/>
    <col min="8648" max="8664" width="0" style="1" hidden="1" customWidth="1"/>
    <col min="8665" max="8669" width="9" style="1"/>
    <col min="8670" max="8673" width="0" style="1" hidden="1" customWidth="1"/>
    <col min="8674" max="8900" width="9" style="1"/>
    <col min="8901" max="8901" width="83.875" style="1" customWidth="1"/>
    <col min="8902" max="8902" width="15.875" style="1" customWidth="1"/>
    <col min="8903" max="8903" width="9" style="1"/>
    <col min="8904" max="8920" width="0" style="1" hidden="1" customWidth="1"/>
    <col min="8921" max="8925" width="9" style="1"/>
    <col min="8926" max="8929" width="0" style="1" hidden="1" customWidth="1"/>
    <col min="8930" max="9156" width="9" style="1"/>
    <col min="9157" max="9157" width="83.875" style="1" customWidth="1"/>
    <col min="9158" max="9158" width="15.875" style="1" customWidth="1"/>
    <col min="9159" max="9159" width="9" style="1"/>
    <col min="9160" max="9176" width="0" style="1" hidden="1" customWidth="1"/>
    <col min="9177" max="9181" width="9" style="1"/>
    <col min="9182" max="9185" width="0" style="1" hidden="1" customWidth="1"/>
    <col min="9186" max="9412" width="9" style="1"/>
    <col min="9413" max="9413" width="83.875" style="1" customWidth="1"/>
    <col min="9414" max="9414" width="15.875" style="1" customWidth="1"/>
    <col min="9415" max="9415" width="9" style="1"/>
    <col min="9416" max="9432" width="0" style="1" hidden="1" customWidth="1"/>
    <col min="9433" max="9437" width="9" style="1"/>
    <col min="9438" max="9441" width="0" style="1" hidden="1" customWidth="1"/>
    <col min="9442" max="9668" width="9" style="1"/>
    <col min="9669" max="9669" width="83.875" style="1" customWidth="1"/>
    <col min="9670" max="9670" width="15.875" style="1" customWidth="1"/>
    <col min="9671" max="9671" width="9" style="1"/>
    <col min="9672" max="9688" width="0" style="1" hidden="1" customWidth="1"/>
    <col min="9689" max="9693" width="9" style="1"/>
    <col min="9694" max="9697" width="0" style="1" hidden="1" customWidth="1"/>
    <col min="9698" max="9924" width="9" style="1"/>
    <col min="9925" max="9925" width="83.875" style="1" customWidth="1"/>
    <col min="9926" max="9926" width="15.875" style="1" customWidth="1"/>
    <col min="9927" max="9927" width="9" style="1"/>
    <col min="9928" max="9944" width="0" style="1" hidden="1" customWidth="1"/>
    <col min="9945" max="9949" width="9" style="1"/>
    <col min="9950" max="9953" width="0" style="1" hidden="1" customWidth="1"/>
    <col min="9954" max="10180" width="9" style="1"/>
    <col min="10181" max="10181" width="83.875" style="1" customWidth="1"/>
    <col min="10182" max="10182" width="15.875" style="1" customWidth="1"/>
    <col min="10183" max="10183" width="9" style="1"/>
    <col min="10184" max="10200" width="0" style="1" hidden="1" customWidth="1"/>
    <col min="10201" max="10205" width="9" style="1"/>
    <col min="10206" max="10209" width="0" style="1" hidden="1" customWidth="1"/>
    <col min="10210" max="10436" width="9" style="1"/>
    <col min="10437" max="10437" width="83.875" style="1" customWidth="1"/>
    <col min="10438" max="10438" width="15.875" style="1" customWidth="1"/>
    <col min="10439" max="10439" width="9" style="1"/>
    <col min="10440" max="10456" width="0" style="1" hidden="1" customWidth="1"/>
    <col min="10457" max="10461" width="9" style="1"/>
    <col min="10462" max="10465" width="0" style="1" hidden="1" customWidth="1"/>
    <col min="10466" max="10692" width="9" style="1"/>
    <col min="10693" max="10693" width="83.875" style="1" customWidth="1"/>
    <col min="10694" max="10694" width="15.875" style="1" customWidth="1"/>
    <col min="10695" max="10695" width="9" style="1"/>
    <col min="10696" max="10712" width="0" style="1" hidden="1" customWidth="1"/>
    <col min="10713" max="10717" width="9" style="1"/>
    <col min="10718" max="10721" width="0" style="1" hidden="1" customWidth="1"/>
    <col min="10722" max="10948" width="9" style="1"/>
    <col min="10949" max="10949" width="83.875" style="1" customWidth="1"/>
    <col min="10950" max="10950" width="15.875" style="1" customWidth="1"/>
    <col min="10951" max="10951" width="9" style="1"/>
    <col min="10952" max="10968" width="0" style="1" hidden="1" customWidth="1"/>
    <col min="10969" max="10973" width="9" style="1"/>
    <col min="10974" max="10977" width="0" style="1" hidden="1" customWidth="1"/>
    <col min="10978" max="11204" width="9" style="1"/>
    <col min="11205" max="11205" width="83.875" style="1" customWidth="1"/>
    <col min="11206" max="11206" width="15.875" style="1" customWidth="1"/>
    <col min="11207" max="11207" width="9" style="1"/>
    <col min="11208" max="11224" width="0" style="1" hidden="1" customWidth="1"/>
    <col min="11225" max="11229" width="9" style="1"/>
    <col min="11230" max="11233" width="0" style="1" hidden="1" customWidth="1"/>
    <col min="11234" max="11460" width="9" style="1"/>
    <col min="11461" max="11461" width="83.875" style="1" customWidth="1"/>
    <col min="11462" max="11462" width="15.875" style="1" customWidth="1"/>
    <col min="11463" max="11463" width="9" style="1"/>
    <col min="11464" max="11480" width="0" style="1" hidden="1" customWidth="1"/>
    <col min="11481" max="11485" width="9" style="1"/>
    <col min="11486" max="11489" width="0" style="1" hidden="1" customWidth="1"/>
    <col min="11490" max="11716" width="9" style="1"/>
    <col min="11717" max="11717" width="83.875" style="1" customWidth="1"/>
    <col min="11718" max="11718" width="15.875" style="1" customWidth="1"/>
    <col min="11719" max="11719" width="9" style="1"/>
    <col min="11720" max="11736" width="0" style="1" hidden="1" customWidth="1"/>
    <col min="11737" max="11741" width="9" style="1"/>
    <col min="11742" max="11745" width="0" style="1" hidden="1" customWidth="1"/>
    <col min="11746" max="11972" width="9" style="1"/>
    <col min="11973" max="11973" width="83.875" style="1" customWidth="1"/>
    <col min="11974" max="11974" width="15.875" style="1" customWidth="1"/>
    <col min="11975" max="11975" width="9" style="1"/>
    <col min="11976" max="11992" width="0" style="1" hidden="1" customWidth="1"/>
    <col min="11993" max="11997" width="9" style="1"/>
    <col min="11998" max="12001" width="0" style="1" hidden="1" customWidth="1"/>
    <col min="12002" max="12228" width="9" style="1"/>
    <col min="12229" max="12229" width="83.875" style="1" customWidth="1"/>
    <col min="12230" max="12230" width="15.875" style="1" customWidth="1"/>
    <col min="12231" max="12231" width="9" style="1"/>
    <col min="12232" max="12248" width="0" style="1" hidden="1" customWidth="1"/>
    <col min="12249" max="12253" width="9" style="1"/>
    <col min="12254" max="12257" width="0" style="1" hidden="1" customWidth="1"/>
    <col min="12258" max="12484" width="9" style="1"/>
    <col min="12485" max="12485" width="83.875" style="1" customWidth="1"/>
    <col min="12486" max="12486" width="15.875" style="1" customWidth="1"/>
    <col min="12487" max="12487" width="9" style="1"/>
    <col min="12488" max="12504" width="0" style="1" hidden="1" customWidth="1"/>
    <col min="12505" max="12509" width="9" style="1"/>
    <col min="12510" max="12513" width="0" style="1" hidden="1" customWidth="1"/>
    <col min="12514" max="12740" width="9" style="1"/>
    <col min="12741" max="12741" width="83.875" style="1" customWidth="1"/>
    <col min="12742" max="12742" width="15.875" style="1" customWidth="1"/>
    <col min="12743" max="12743" width="9" style="1"/>
    <col min="12744" max="12760" width="0" style="1" hidden="1" customWidth="1"/>
    <col min="12761" max="12765" width="9" style="1"/>
    <col min="12766" max="12769" width="0" style="1" hidden="1" customWidth="1"/>
    <col min="12770" max="12996" width="9" style="1"/>
    <col min="12997" max="12997" width="83.875" style="1" customWidth="1"/>
    <col min="12998" max="12998" width="15.875" style="1" customWidth="1"/>
    <col min="12999" max="12999" width="9" style="1"/>
    <col min="13000" max="13016" width="0" style="1" hidden="1" customWidth="1"/>
    <col min="13017" max="13021" width="9" style="1"/>
    <col min="13022" max="13025" width="0" style="1" hidden="1" customWidth="1"/>
    <col min="13026" max="13252" width="9" style="1"/>
    <col min="13253" max="13253" width="83.875" style="1" customWidth="1"/>
    <col min="13254" max="13254" width="15.875" style="1" customWidth="1"/>
    <col min="13255" max="13255" width="9" style="1"/>
    <col min="13256" max="13272" width="0" style="1" hidden="1" customWidth="1"/>
    <col min="13273" max="13277" width="9" style="1"/>
    <col min="13278" max="13281" width="0" style="1" hidden="1" customWidth="1"/>
    <col min="13282" max="13508" width="9" style="1"/>
    <col min="13509" max="13509" width="83.875" style="1" customWidth="1"/>
    <col min="13510" max="13510" width="15.875" style="1" customWidth="1"/>
    <col min="13511" max="13511" width="9" style="1"/>
    <col min="13512" max="13528" width="0" style="1" hidden="1" customWidth="1"/>
    <col min="13529" max="13533" width="9" style="1"/>
    <col min="13534" max="13537" width="0" style="1" hidden="1" customWidth="1"/>
    <col min="13538" max="13764" width="9" style="1"/>
    <col min="13765" max="13765" width="83.875" style="1" customWidth="1"/>
    <col min="13766" max="13766" width="15.875" style="1" customWidth="1"/>
    <col min="13767" max="13767" width="9" style="1"/>
    <col min="13768" max="13784" width="0" style="1" hidden="1" customWidth="1"/>
    <col min="13785" max="13789" width="9" style="1"/>
    <col min="13790" max="13793" width="0" style="1" hidden="1" customWidth="1"/>
    <col min="13794" max="14020" width="9" style="1"/>
    <col min="14021" max="14021" width="83.875" style="1" customWidth="1"/>
    <col min="14022" max="14022" width="15.875" style="1" customWidth="1"/>
    <col min="14023" max="14023" width="9" style="1"/>
    <col min="14024" max="14040" width="0" style="1" hidden="1" customWidth="1"/>
    <col min="14041" max="14045" width="9" style="1"/>
    <col min="14046" max="14049" width="0" style="1" hidden="1" customWidth="1"/>
    <col min="14050" max="14276" width="9" style="1"/>
    <col min="14277" max="14277" width="83.875" style="1" customWidth="1"/>
    <col min="14278" max="14278" width="15.875" style="1" customWidth="1"/>
    <col min="14279" max="14279" width="9" style="1"/>
    <col min="14280" max="14296" width="0" style="1" hidden="1" customWidth="1"/>
    <col min="14297" max="14301" width="9" style="1"/>
    <col min="14302" max="14305" width="0" style="1" hidden="1" customWidth="1"/>
    <col min="14306" max="14532" width="9" style="1"/>
    <col min="14533" max="14533" width="83.875" style="1" customWidth="1"/>
    <col min="14534" max="14534" width="15.875" style="1" customWidth="1"/>
    <col min="14535" max="14535" width="9" style="1"/>
    <col min="14536" max="14552" width="0" style="1" hidden="1" customWidth="1"/>
    <col min="14553" max="14557" width="9" style="1"/>
    <col min="14558" max="14561" width="0" style="1" hidden="1" customWidth="1"/>
    <col min="14562" max="14788" width="9" style="1"/>
    <col min="14789" max="14789" width="83.875" style="1" customWidth="1"/>
    <col min="14790" max="14790" width="15.875" style="1" customWidth="1"/>
    <col min="14791" max="14791" width="9" style="1"/>
    <col min="14792" max="14808" width="0" style="1" hidden="1" customWidth="1"/>
    <col min="14809" max="14813" width="9" style="1"/>
    <col min="14814" max="14817" width="0" style="1" hidden="1" customWidth="1"/>
    <col min="14818" max="15044" width="9" style="1"/>
    <col min="15045" max="15045" width="83.875" style="1" customWidth="1"/>
    <col min="15046" max="15046" width="15.875" style="1" customWidth="1"/>
    <col min="15047" max="15047" width="9" style="1"/>
    <col min="15048" max="15064" width="0" style="1" hidden="1" customWidth="1"/>
    <col min="15065" max="15069" width="9" style="1"/>
    <col min="15070" max="15073" width="0" style="1" hidden="1" customWidth="1"/>
    <col min="15074" max="15300" width="9" style="1"/>
    <col min="15301" max="15301" width="83.875" style="1" customWidth="1"/>
    <col min="15302" max="15302" width="15.875" style="1" customWidth="1"/>
    <col min="15303" max="15303" width="9" style="1"/>
    <col min="15304" max="15320" width="0" style="1" hidden="1" customWidth="1"/>
    <col min="15321" max="15325" width="9" style="1"/>
    <col min="15326" max="15329" width="0" style="1" hidden="1" customWidth="1"/>
    <col min="15330" max="15556" width="9" style="1"/>
    <col min="15557" max="15557" width="83.875" style="1" customWidth="1"/>
    <col min="15558" max="15558" width="15.875" style="1" customWidth="1"/>
    <col min="15559" max="15559" width="9" style="1"/>
    <col min="15560" max="15576" width="0" style="1" hidden="1" customWidth="1"/>
    <col min="15577" max="15581" width="9" style="1"/>
    <col min="15582" max="15585" width="0" style="1" hidden="1" customWidth="1"/>
    <col min="15586" max="15812" width="9" style="1"/>
    <col min="15813" max="15813" width="83.875" style="1" customWidth="1"/>
    <col min="15814" max="15814" width="15.875" style="1" customWidth="1"/>
    <col min="15815" max="15815" width="9" style="1"/>
    <col min="15816" max="15832" width="0" style="1" hidden="1" customWidth="1"/>
    <col min="15833" max="15837" width="9" style="1"/>
    <col min="15838" max="15841" width="0" style="1" hidden="1" customWidth="1"/>
    <col min="15842" max="16068" width="9" style="1"/>
    <col min="16069" max="16069" width="83.875" style="1" customWidth="1"/>
    <col min="16070" max="16070" width="15.875" style="1" customWidth="1"/>
    <col min="16071" max="16071" width="9" style="1"/>
    <col min="16072" max="16088" width="0" style="1" hidden="1" customWidth="1"/>
    <col min="16089" max="16093" width="9" style="1"/>
    <col min="16094" max="16097" width="0" style="1" hidden="1" customWidth="1"/>
    <col min="16098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339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+B14+B27+B38</f>
        <v>4899.1797999999999</v>
      </c>
      <c r="C6" s="136"/>
      <c r="D6" s="33" t="s">
        <v>41</v>
      </c>
      <c r="E6" s="139">
        <f>+E7+E9+E15+E17+E20+E26+E29+E34+E40</f>
        <v>4899.1798000000008</v>
      </c>
      <c r="F6" s="33" t="s">
        <v>41</v>
      </c>
      <c r="G6" s="34"/>
      <c r="H6" s="46"/>
      <c r="I6" s="33" t="s">
        <v>41</v>
      </c>
      <c r="J6" s="33"/>
    </row>
    <row r="7" spans="1:10" ht="30.6" customHeight="1" x14ac:dyDescent="0.35">
      <c r="A7" s="653" t="s">
        <v>1776</v>
      </c>
      <c r="B7" s="160"/>
      <c r="C7" s="132"/>
      <c r="D7" s="104" t="s">
        <v>6</v>
      </c>
      <c r="E7" s="161">
        <v>204.08619999999999</v>
      </c>
      <c r="F7" s="29"/>
      <c r="G7" s="49"/>
      <c r="H7" s="49"/>
      <c r="I7" s="50"/>
      <c r="J7" s="50"/>
    </row>
    <row r="8" spans="1:10" ht="28.15" customHeight="1" x14ac:dyDescent="0.35">
      <c r="A8" s="32" t="s">
        <v>340</v>
      </c>
      <c r="B8" s="162"/>
      <c r="C8" s="127"/>
      <c r="D8" s="106" t="s">
        <v>7</v>
      </c>
      <c r="E8" s="163">
        <v>204.08619999999999</v>
      </c>
      <c r="F8" s="38"/>
      <c r="G8" s="53"/>
      <c r="H8" s="53"/>
      <c r="I8" s="55"/>
      <c r="J8" s="55"/>
    </row>
    <row r="9" spans="1:10" ht="28.15" customHeight="1" x14ac:dyDescent="0.35">
      <c r="A9" s="30" t="s">
        <v>341</v>
      </c>
      <c r="B9" s="164"/>
      <c r="C9" s="127"/>
      <c r="D9" s="105" t="s">
        <v>8</v>
      </c>
      <c r="E9" s="165">
        <v>332.25819999999999</v>
      </c>
      <c r="F9" s="30"/>
      <c r="G9" s="57"/>
      <c r="H9" s="57"/>
      <c r="I9" s="41"/>
      <c r="J9" s="41"/>
    </row>
    <row r="10" spans="1:10" ht="28.15" customHeight="1" x14ac:dyDescent="0.35">
      <c r="A10" s="30" t="s">
        <v>342</v>
      </c>
      <c r="B10" s="162"/>
      <c r="C10" s="127"/>
      <c r="D10" s="106" t="s">
        <v>9</v>
      </c>
      <c r="E10" s="163">
        <v>2.4866000000000001</v>
      </c>
      <c r="F10" s="30"/>
      <c r="G10" s="57"/>
      <c r="H10" s="57"/>
      <c r="I10" s="41"/>
      <c r="J10" s="41"/>
    </row>
    <row r="11" spans="1:10" ht="28.15" customHeight="1" x14ac:dyDescent="0.35">
      <c r="A11" s="30" t="s">
        <v>343</v>
      </c>
      <c r="B11" s="162"/>
      <c r="C11" s="127"/>
      <c r="D11" s="106" t="s">
        <v>10</v>
      </c>
      <c r="E11" s="163">
        <v>38.794200000000004</v>
      </c>
      <c r="F11" s="30"/>
      <c r="G11" s="57"/>
      <c r="H11" s="57"/>
      <c r="I11" s="41"/>
      <c r="J11" s="41"/>
    </row>
    <row r="12" spans="1:10" ht="28.15" customHeight="1" x14ac:dyDescent="0.35">
      <c r="A12" s="30" t="s">
        <v>344</v>
      </c>
      <c r="B12" s="162"/>
      <c r="C12" s="127"/>
      <c r="D12" s="106" t="s">
        <v>11</v>
      </c>
      <c r="E12" s="163">
        <v>217.80699999999999</v>
      </c>
      <c r="F12" s="30"/>
      <c r="G12" s="57"/>
      <c r="H12" s="57"/>
      <c r="I12" s="41"/>
      <c r="J12" s="41"/>
    </row>
    <row r="13" spans="1:10" ht="28.15" customHeight="1" x14ac:dyDescent="0.35">
      <c r="A13" s="30" t="s">
        <v>1</v>
      </c>
      <c r="B13" s="164"/>
      <c r="C13" s="127"/>
      <c r="D13" s="106" t="s">
        <v>12</v>
      </c>
      <c r="E13" s="163">
        <v>48.669700000000006</v>
      </c>
      <c r="F13" s="30"/>
      <c r="G13" s="57"/>
      <c r="H13" s="57"/>
      <c r="I13" s="41"/>
      <c r="J13" s="41"/>
    </row>
    <row r="14" spans="1:10" ht="28.15" customHeight="1" x14ac:dyDescent="0.35">
      <c r="A14" s="168" t="s">
        <v>1777</v>
      </c>
      <c r="B14" s="167">
        <f>+B17</f>
        <v>1549.3652000000002</v>
      </c>
      <c r="C14" s="127"/>
      <c r="D14" s="106" t="s">
        <v>13</v>
      </c>
      <c r="E14" s="163">
        <v>24.500699999999998</v>
      </c>
      <c r="F14" s="30"/>
      <c r="G14" s="57"/>
      <c r="H14" s="57"/>
      <c r="I14" s="41"/>
      <c r="J14" s="41"/>
    </row>
    <row r="15" spans="1:10" ht="28.15" customHeight="1" x14ac:dyDescent="0.35">
      <c r="A15" s="30" t="s">
        <v>345</v>
      </c>
      <c r="B15" s="162"/>
      <c r="C15" s="127"/>
      <c r="D15" s="105" t="s">
        <v>14</v>
      </c>
      <c r="E15" s="165">
        <v>15.11</v>
      </c>
      <c r="F15" s="30"/>
      <c r="G15" s="57"/>
      <c r="H15" s="57"/>
      <c r="I15" s="41"/>
      <c r="J15" s="41"/>
    </row>
    <row r="16" spans="1:10" ht="28.15" customHeight="1" x14ac:dyDescent="0.35">
      <c r="A16" s="30" t="s">
        <v>346</v>
      </c>
      <c r="B16" s="162"/>
      <c r="C16" s="127"/>
      <c r="D16" s="106" t="s">
        <v>15</v>
      </c>
      <c r="E16" s="163">
        <v>15.11</v>
      </c>
      <c r="F16" s="30"/>
      <c r="G16" s="57"/>
      <c r="H16" s="57"/>
      <c r="I16" s="41"/>
      <c r="J16" s="41"/>
    </row>
    <row r="17" spans="1:10" ht="28.15" customHeight="1" x14ac:dyDescent="0.35">
      <c r="A17" s="30" t="s">
        <v>347</v>
      </c>
      <c r="B17" s="164">
        <f>+B19+B23</f>
        <v>1549.3652000000002</v>
      </c>
      <c r="C17" s="127"/>
      <c r="D17" s="105" t="s">
        <v>16</v>
      </c>
      <c r="E17" s="165">
        <v>154.5812</v>
      </c>
      <c r="F17" s="30"/>
      <c r="G17" s="57"/>
      <c r="H17" s="57"/>
      <c r="I17" s="41"/>
      <c r="J17" s="41"/>
    </row>
    <row r="18" spans="1:10" ht="28.15" customHeight="1" x14ac:dyDescent="0.35">
      <c r="A18" s="30" t="s">
        <v>348</v>
      </c>
      <c r="B18" s="162"/>
      <c r="C18" s="127"/>
      <c r="D18" s="106" t="s">
        <v>17</v>
      </c>
      <c r="E18" s="163">
        <v>28.634</v>
      </c>
      <c r="F18" s="30"/>
      <c r="G18" s="57"/>
      <c r="H18" s="57"/>
      <c r="I18" s="41"/>
      <c r="J18" s="41"/>
    </row>
    <row r="19" spans="1:10" ht="28.15" customHeight="1" x14ac:dyDescent="0.35">
      <c r="A19" s="30" t="s">
        <v>349</v>
      </c>
      <c r="B19" s="164">
        <f>+B21</f>
        <v>1394.7840000000001</v>
      </c>
      <c r="C19" s="127"/>
      <c r="D19" s="106" t="s">
        <v>18</v>
      </c>
      <c r="E19" s="163">
        <v>125.9472</v>
      </c>
      <c r="F19" s="30"/>
      <c r="G19" s="57"/>
      <c r="H19" s="57"/>
      <c r="I19" s="41"/>
      <c r="J19" s="41"/>
    </row>
    <row r="20" spans="1:10" ht="28.15" customHeight="1" x14ac:dyDescent="0.35">
      <c r="A20" s="30" t="s">
        <v>350</v>
      </c>
      <c r="B20" s="164"/>
      <c r="C20" s="127"/>
      <c r="D20" s="105" t="s">
        <v>19</v>
      </c>
      <c r="E20" s="165">
        <v>2158.4493000000002</v>
      </c>
      <c r="F20" s="30"/>
      <c r="G20" s="57"/>
      <c r="H20" s="57"/>
      <c r="I20" s="41"/>
      <c r="J20" s="41"/>
    </row>
    <row r="21" spans="1:10" ht="28.15" customHeight="1" x14ac:dyDescent="0.35">
      <c r="A21" s="30" t="s">
        <v>351</v>
      </c>
      <c r="B21" s="164">
        <v>1394.7840000000001</v>
      </c>
      <c r="C21" s="127"/>
      <c r="D21" s="106" t="s">
        <v>20</v>
      </c>
      <c r="E21" s="163">
        <v>458.7509</v>
      </c>
      <c r="F21" s="30"/>
      <c r="G21" s="57"/>
      <c r="H21" s="57"/>
      <c r="I21" s="41"/>
      <c r="J21" s="41"/>
    </row>
    <row r="22" spans="1:10" ht="27.6" customHeight="1" x14ac:dyDescent="0.35">
      <c r="A22" s="30" t="s">
        <v>352</v>
      </c>
      <c r="B22" s="164"/>
      <c r="C22" s="127"/>
      <c r="D22" s="106" t="s">
        <v>21</v>
      </c>
      <c r="E22" s="163">
        <v>18.167300000000001</v>
      </c>
      <c r="F22" s="30"/>
      <c r="G22" s="57"/>
      <c r="H22" s="57"/>
      <c r="I22" s="41"/>
      <c r="J22" s="41"/>
    </row>
    <row r="23" spans="1:10" ht="28.15" customHeight="1" x14ac:dyDescent="0.35">
      <c r="A23" s="32" t="s">
        <v>353</v>
      </c>
      <c r="B23" s="164">
        <f>+B25</f>
        <v>154.5812</v>
      </c>
      <c r="C23" s="127"/>
      <c r="D23" s="106" t="s">
        <v>22</v>
      </c>
      <c r="E23" s="163">
        <v>46.217100000000002</v>
      </c>
      <c r="F23" s="30"/>
      <c r="G23" s="57"/>
      <c r="H23" s="57"/>
      <c r="I23" s="41"/>
      <c r="J23" s="41"/>
    </row>
    <row r="24" spans="1:10" s="15" customFormat="1" ht="28.15" customHeight="1" x14ac:dyDescent="0.35">
      <c r="A24" s="30" t="s">
        <v>354</v>
      </c>
      <c r="B24" s="164"/>
      <c r="C24" s="123" t="s">
        <v>0</v>
      </c>
      <c r="D24" s="106" t="s">
        <v>355</v>
      </c>
      <c r="E24" s="163">
        <v>1635.3140000000003</v>
      </c>
      <c r="F24" s="30"/>
      <c r="G24" s="57"/>
      <c r="H24" s="57"/>
      <c r="I24" s="41"/>
      <c r="J24" s="41"/>
    </row>
    <row r="25" spans="1:10" ht="30.6" customHeight="1" x14ac:dyDescent="0.35">
      <c r="A25" s="30" t="s">
        <v>356</v>
      </c>
      <c r="B25" s="164">
        <v>154.5812</v>
      </c>
      <c r="C25" s="116" t="s">
        <v>0</v>
      </c>
      <c r="D25" s="106" t="s">
        <v>357</v>
      </c>
      <c r="E25" s="163"/>
      <c r="F25" s="30"/>
      <c r="G25" s="57"/>
      <c r="H25" s="57"/>
      <c r="I25" s="41"/>
      <c r="J25" s="41"/>
    </row>
    <row r="26" spans="1:10" s="2" customFormat="1" ht="28.9" customHeight="1" x14ac:dyDescent="0.35">
      <c r="A26" s="30" t="s">
        <v>358</v>
      </c>
      <c r="B26" s="164"/>
      <c r="C26" s="116" t="s">
        <v>0</v>
      </c>
      <c r="D26" s="105" t="s">
        <v>23</v>
      </c>
      <c r="E26" s="165">
        <v>33.964199999999998</v>
      </c>
      <c r="F26" s="30"/>
      <c r="G26" s="57"/>
      <c r="H26" s="57"/>
      <c r="I26" s="41"/>
      <c r="J26" s="41"/>
    </row>
    <row r="27" spans="1:10" ht="28.9" customHeight="1" x14ac:dyDescent="0.35">
      <c r="A27" s="168" t="s">
        <v>1778</v>
      </c>
      <c r="B27" s="167">
        <f>+B29</f>
        <v>1523.8799000000001</v>
      </c>
      <c r="C27" s="116" t="s">
        <v>0</v>
      </c>
      <c r="D27" s="106" t="s">
        <v>24</v>
      </c>
      <c r="E27" s="163">
        <v>21.339500000000001</v>
      </c>
      <c r="F27" s="30"/>
      <c r="G27" s="57"/>
      <c r="H27" s="57"/>
      <c r="I27" s="41"/>
      <c r="J27" s="41"/>
    </row>
    <row r="28" spans="1:10" s="2" customFormat="1" ht="26.45" customHeight="1" x14ac:dyDescent="0.35">
      <c r="A28" s="30" t="s">
        <v>359</v>
      </c>
      <c r="B28" s="169"/>
      <c r="C28" s="116" t="s">
        <v>0</v>
      </c>
      <c r="D28" s="106" t="s">
        <v>25</v>
      </c>
      <c r="E28" s="163">
        <v>12.624699999999999</v>
      </c>
      <c r="F28" s="30"/>
      <c r="G28" s="57"/>
      <c r="H28" s="57"/>
      <c r="I28" s="41"/>
      <c r="J28" s="41"/>
    </row>
    <row r="29" spans="1:10" ht="27.6" customHeight="1" x14ac:dyDescent="0.35">
      <c r="A29" s="30" t="s">
        <v>360</v>
      </c>
      <c r="B29" s="164">
        <f>+B31+B34</f>
        <v>1523.8799000000001</v>
      </c>
      <c r="C29" s="116" t="s">
        <v>0</v>
      </c>
      <c r="D29" s="105" t="s">
        <v>26</v>
      </c>
      <c r="E29" s="165">
        <v>204.90610000000001</v>
      </c>
      <c r="F29" s="30"/>
      <c r="G29" s="57"/>
      <c r="H29" s="57"/>
      <c r="I29" s="41"/>
      <c r="J29" s="41"/>
    </row>
    <row r="30" spans="1:10" ht="27.6" customHeight="1" x14ac:dyDescent="0.35">
      <c r="A30" s="30" t="s">
        <v>361</v>
      </c>
      <c r="B30" s="164"/>
      <c r="C30" s="123" t="s">
        <v>0</v>
      </c>
      <c r="D30" s="106" t="s">
        <v>27</v>
      </c>
      <c r="E30" s="163">
        <v>13.162800000000001</v>
      </c>
      <c r="F30" s="30"/>
      <c r="G30" s="57"/>
      <c r="H30" s="57"/>
      <c r="I30" s="41"/>
      <c r="J30" s="41"/>
    </row>
    <row r="31" spans="1:10" ht="27.6" customHeight="1" x14ac:dyDescent="0.35">
      <c r="A31" s="30" t="s">
        <v>2</v>
      </c>
      <c r="B31" s="164">
        <f>+B32</f>
        <v>1398.2969000000001</v>
      </c>
      <c r="C31" s="116" t="s">
        <v>0</v>
      </c>
      <c r="D31" s="106" t="s">
        <v>28</v>
      </c>
      <c r="E31" s="163">
        <v>147.46</v>
      </c>
      <c r="F31" s="30"/>
      <c r="G31" s="57"/>
      <c r="H31" s="57"/>
      <c r="I31" s="41"/>
      <c r="J31" s="41"/>
    </row>
    <row r="32" spans="1:10" ht="30" customHeight="1" x14ac:dyDescent="0.35">
      <c r="A32" s="30" t="s">
        <v>362</v>
      </c>
      <c r="B32" s="164">
        <v>1398.2969000000001</v>
      </c>
      <c r="C32" s="116" t="s">
        <v>0</v>
      </c>
      <c r="D32" s="106" t="s">
        <v>29</v>
      </c>
      <c r="E32" s="163">
        <v>24.283300000000001</v>
      </c>
      <c r="F32" s="30"/>
      <c r="G32" s="57"/>
      <c r="H32" s="57"/>
      <c r="I32" s="41"/>
      <c r="J32" s="41"/>
    </row>
    <row r="33" spans="1:10" ht="28.9" customHeight="1" x14ac:dyDescent="0.35">
      <c r="A33" s="30" t="s">
        <v>363</v>
      </c>
      <c r="B33" s="164"/>
      <c r="C33" s="116" t="s">
        <v>0</v>
      </c>
      <c r="D33" s="106" t="s">
        <v>30</v>
      </c>
      <c r="E33" s="163">
        <v>20</v>
      </c>
      <c r="F33" s="31"/>
      <c r="G33" s="57"/>
      <c r="H33" s="57"/>
      <c r="I33" s="39"/>
      <c r="J33" s="39"/>
    </row>
    <row r="34" spans="1:10" ht="28.9" customHeight="1" x14ac:dyDescent="0.35">
      <c r="A34" s="30" t="s">
        <v>3</v>
      </c>
      <c r="B34" s="164">
        <f>+B35</f>
        <v>125.583</v>
      </c>
      <c r="C34" s="116" t="s">
        <v>0</v>
      </c>
      <c r="D34" s="105" t="s">
        <v>31</v>
      </c>
      <c r="E34" s="165">
        <v>1056.6310999999998</v>
      </c>
      <c r="F34" s="31"/>
      <c r="G34" s="57"/>
      <c r="H34" s="57"/>
      <c r="I34" s="41"/>
      <c r="J34" s="41"/>
    </row>
    <row r="35" spans="1:10" ht="26.45" customHeight="1" x14ac:dyDescent="0.35">
      <c r="A35" s="30" t="s">
        <v>364</v>
      </c>
      <c r="B35" s="164">
        <v>125.583</v>
      </c>
      <c r="C35" s="116" t="s">
        <v>0</v>
      </c>
      <c r="D35" s="106" t="s">
        <v>32</v>
      </c>
      <c r="E35" s="163">
        <v>346.74299999999999</v>
      </c>
      <c r="F35" s="63"/>
      <c r="G35" s="64"/>
      <c r="H35" s="62"/>
      <c r="I35" s="39"/>
      <c r="J35" s="39"/>
    </row>
    <row r="36" spans="1:10" ht="22.9" customHeight="1" x14ac:dyDescent="0.35">
      <c r="A36" s="30" t="s">
        <v>365</v>
      </c>
      <c r="B36" s="164"/>
      <c r="C36" s="123" t="s">
        <v>0</v>
      </c>
      <c r="D36" s="106" t="s">
        <v>33</v>
      </c>
      <c r="E36" s="163">
        <v>457.16650000000004</v>
      </c>
      <c r="F36" s="30"/>
      <c r="G36" s="68"/>
      <c r="H36" s="66"/>
      <c r="I36" s="39"/>
      <c r="J36" s="39"/>
    </row>
    <row r="37" spans="1:10" ht="28.9" customHeight="1" x14ac:dyDescent="0.35">
      <c r="A37" s="122" t="s">
        <v>366</v>
      </c>
      <c r="B37" s="164"/>
      <c r="C37" s="116" t="s">
        <v>0</v>
      </c>
      <c r="D37" s="106" t="s">
        <v>34</v>
      </c>
      <c r="E37" s="163">
        <v>86.819099999999992</v>
      </c>
      <c r="F37" s="32"/>
      <c r="G37" s="68"/>
      <c r="H37" s="66"/>
      <c r="I37" s="39"/>
      <c r="J37" s="39"/>
    </row>
    <row r="38" spans="1:10" ht="28.9" customHeight="1" x14ac:dyDescent="0.35">
      <c r="A38" s="168" t="s">
        <v>367</v>
      </c>
      <c r="B38" s="167">
        <f>+B40</f>
        <v>1825.9347</v>
      </c>
      <c r="C38" s="116" t="s">
        <v>0</v>
      </c>
      <c r="D38" s="106" t="s">
        <v>35</v>
      </c>
      <c r="E38" s="163">
        <v>140.55700000000002</v>
      </c>
      <c r="F38" s="30"/>
      <c r="G38" s="68"/>
      <c r="H38" s="66"/>
      <c r="I38" s="39"/>
      <c r="J38" s="39"/>
    </row>
    <row r="39" spans="1:10" ht="29.45" customHeight="1" x14ac:dyDescent="0.35">
      <c r="A39" s="30" t="s">
        <v>368</v>
      </c>
      <c r="B39" s="169"/>
      <c r="C39" s="116" t="s">
        <v>0</v>
      </c>
      <c r="D39" s="106" t="s">
        <v>36</v>
      </c>
      <c r="E39" s="163">
        <v>25.345500000000001</v>
      </c>
      <c r="F39" s="32"/>
      <c r="G39" s="68"/>
      <c r="H39" s="66"/>
      <c r="I39" s="39"/>
      <c r="J39" s="39"/>
    </row>
    <row r="40" spans="1:10" ht="25.15" customHeight="1" x14ac:dyDescent="0.35">
      <c r="A40" s="30" t="s">
        <v>369</v>
      </c>
      <c r="B40" s="164">
        <f>+B42+B46</f>
        <v>1825.9347</v>
      </c>
      <c r="C40" s="116" t="s">
        <v>0</v>
      </c>
      <c r="D40" s="105" t="s">
        <v>370</v>
      </c>
      <c r="E40" s="165">
        <v>739.19349999999997</v>
      </c>
      <c r="F40" s="30"/>
      <c r="G40" s="68"/>
      <c r="H40" s="66"/>
      <c r="I40" s="41"/>
      <c r="J40" s="41"/>
    </row>
    <row r="41" spans="1:10" ht="28.9" customHeight="1" x14ac:dyDescent="0.35">
      <c r="A41" s="30" t="s">
        <v>371</v>
      </c>
      <c r="B41" s="164"/>
      <c r="C41" s="116" t="s">
        <v>0</v>
      </c>
      <c r="D41" s="105" t="s">
        <v>372</v>
      </c>
      <c r="E41" s="165"/>
      <c r="F41" s="32"/>
      <c r="G41" s="64"/>
      <c r="H41" s="62"/>
      <c r="I41" s="39"/>
      <c r="J41" s="39"/>
    </row>
    <row r="42" spans="1:10" ht="27" customHeight="1" x14ac:dyDescent="0.35">
      <c r="A42" s="30" t="s">
        <v>4</v>
      </c>
      <c r="B42" s="164">
        <f>+B43</f>
        <v>1777.1347000000001</v>
      </c>
      <c r="C42" s="4"/>
      <c r="D42" s="106" t="s">
        <v>38</v>
      </c>
      <c r="E42" s="163">
        <v>728.02779999999996</v>
      </c>
      <c r="F42" s="30"/>
      <c r="G42" s="68"/>
      <c r="H42" s="66"/>
      <c r="I42" s="41"/>
      <c r="J42" s="41"/>
    </row>
    <row r="43" spans="1:10" ht="27" customHeight="1" x14ac:dyDescent="0.35">
      <c r="A43" s="30" t="s">
        <v>373</v>
      </c>
      <c r="B43" s="164">
        <v>1777.1347000000001</v>
      </c>
      <c r="C43" s="4"/>
      <c r="D43" s="106" t="s">
        <v>39</v>
      </c>
      <c r="E43" s="163">
        <v>11.165699999999999</v>
      </c>
      <c r="F43" s="30"/>
      <c r="G43" s="68"/>
      <c r="H43" s="66"/>
      <c r="I43" s="39"/>
      <c r="J43" s="39"/>
    </row>
    <row r="44" spans="1:10" ht="26.25" x14ac:dyDescent="0.35">
      <c r="A44" s="30" t="s">
        <v>374</v>
      </c>
      <c r="B44" s="164"/>
      <c r="C44" s="4"/>
      <c r="D44" s="70"/>
      <c r="E44" s="170"/>
      <c r="F44" s="30"/>
      <c r="G44" s="68"/>
      <c r="H44" s="66"/>
      <c r="I44" s="39"/>
      <c r="J44" s="39"/>
    </row>
    <row r="45" spans="1:10" ht="27" customHeight="1" x14ac:dyDescent="0.35">
      <c r="A45" s="30" t="s">
        <v>375</v>
      </c>
      <c r="B45" s="164"/>
      <c r="C45" s="4"/>
      <c r="D45" s="70"/>
      <c r="E45" s="170"/>
      <c r="F45" s="30"/>
      <c r="G45" s="68"/>
      <c r="H45" s="66"/>
      <c r="I45" s="41"/>
      <c r="J45" s="41"/>
    </row>
    <row r="46" spans="1:10" ht="26.25" x14ac:dyDescent="0.35">
      <c r="A46" s="30" t="s">
        <v>376</v>
      </c>
      <c r="B46" s="164">
        <f>+B48</f>
        <v>48.8</v>
      </c>
      <c r="C46" s="4"/>
      <c r="D46" s="70"/>
      <c r="E46" s="170"/>
      <c r="F46" s="30"/>
      <c r="G46" s="68"/>
      <c r="H46" s="66"/>
      <c r="I46" s="39"/>
      <c r="J46" s="39"/>
    </row>
    <row r="47" spans="1:10" ht="26.25" x14ac:dyDescent="0.35">
      <c r="A47" s="30" t="s">
        <v>377</v>
      </c>
      <c r="B47" s="164"/>
      <c r="C47" s="4"/>
      <c r="D47" s="171"/>
      <c r="E47" s="170"/>
      <c r="F47" s="32"/>
      <c r="G47" s="64"/>
      <c r="H47" s="62"/>
      <c r="I47" s="39"/>
      <c r="J47" s="39"/>
    </row>
    <row r="48" spans="1:10" ht="25.15" customHeight="1" x14ac:dyDescent="0.35">
      <c r="A48" s="30" t="s">
        <v>378</v>
      </c>
      <c r="B48" s="164">
        <v>48.8</v>
      </c>
      <c r="C48" s="4"/>
      <c r="D48" s="171"/>
      <c r="E48" s="170"/>
      <c r="F48" s="30"/>
      <c r="G48" s="68"/>
      <c r="H48" s="66"/>
      <c r="I48" s="39"/>
      <c r="J48" s="39"/>
    </row>
    <row r="49" spans="1:11" ht="24" customHeight="1" x14ac:dyDescent="0.35">
      <c r="A49" s="172" t="s">
        <v>379</v>
      </c>
      <c r="B49" s="173"/>
      <c r="C49" s="4"/>
      <c r="D49" s="174"/>
      <c r="E49" s="175"/>
      <c r="F49" s="172"/>
      <c r="G49" s="471"/>
      <c r="H49" s="472"/>
      <c r="I49" s="473"/>
      <c r="J49" s="473"/>
    </row>
    <row r="50" spans="1:11" s="3" customFormat="1" ht="23.25" x14ac:dyDescent="0.35">
      <c r="A50" s="109"/>
      <c r="B50" s="108"/>
      <c r="C50" s="154"/>
      <c r="D50"/>
      <c r="E50" s="207"/>
      <c r="F50" s="192"/>
      <c r="G50" s="457"/>
      <c r="H50" s="458"/>
      <c r="I50" s="451"/>
      <c r="J50" s="451"/>
      <c r="K50" s="26"/>
    </row>
    <row r="51" spans="1:11" ht="31.15" customHeight="1" x14ac:dyDescent="0.35">
      <c r="C51" s="4"/>
      <c r="E51" s="207"/>
      <c r="F51" s="192"/>
      <c r="G51" s="457"/>
      <c r="H51" s="458"/>
      <c r="I51" s="453"/>
      <c r="J51" s="453"/>
      <c r="K51" s="16"/>
    </row>
    <row r="52" spans="1:11" ht="23.25" x14ac:dyDescent="0.35">
      <c r="C52" s="22"/>
      <c r="E52" s="207"/>
      <c r="F52" s="192"/>
      <c r="G52" s="457"/>
      <c r="H52" s="458"/>
      <c r="I52" s="453"/>
      <c r="J52" s="453"/>
      <c r="K52" s="16"/>
    </row>
    <row r="53" spans="1:11" ht="23.25" x14ac:dyDescent="0.35">
      <c r="E53" s="207"/>
      <c r="F53" s="460"/>
      <c r="G53" s="460"/>
      <c r="H53" s="460"/>
      <c r="I53" s="451"/>
      <c r="J53" s="451"/>
      <c r="K53" s="16"/>
    </row>
    <row r="54" spans="1:11" ht="23.25" x14ac:dyDescent="0.35">
      <c r="E54" s="207"/>
      <c r="F54" s="460"/>
      <c r="G54" s="460"/>
      <c r="H54" s="460"/>
      <c r="I54" s="453"/>
      <c r="J54" s="453"/>
      <c r="K54" s="16"/>
    </row>
    <row r="55" spans="1:11" ht="23.25" x14ac:dyDescent="0.35">
      <c r="E55" s="207"/>
      <c r="F55" s="460"/>
      <c r="G55" s="460"/>
      <c r="H55" s="460"/>
      <c r="I55" s="453"/>
      <c r="J55" s="453"/>
      <c r="K55" s="16"/>
    </row>
    <row r="56" spans="1:11" ht="23.25" x14ac:dyDescent="0.35">
      <c r="E56" s="207"/>
      <c r="F56" s="460"/>
      <c r="G56" s="460"/>
      <c r="H56" s="460"/>
      <c r="I56" s="453"/>
      <c r="J56" s="453"/>
      <c r="K56" s="16"/>
    </row>
    <row r="57" spans="1:11" ht="23.25" x14ac:dyDescent="0.35">
      <c r="E57" s="207"/>
      <c r="F57" s="460"/>
      <c r="G57" s="460"/>
      <c r="H57" s="460"/>
      <c r="I57" s="453"/>
      <c r="J57" s="453"/>
      <c r="K57" s="16"/>
    </row>
    <row r="58" spans="1:11" ht="23.25" x14ac:dyDescent="0.35">
      <c r="E58" s="207"/>
      <c r="F58" s="461"/>
      <c r="G58" s="460"/>
      <c r="H58" s="461"/>
      <c r="I58" s="453"/>
      <c r="J58" s="453"/>
      <c r="K58" s="16"/>
    </row>
    <row r="59" spans="1:11" ht="23.25" x14ac:dyDescent="0.35">
      <c r="E59" s="207"/>
      <c r="F59" s="460"/>
      <c r="G59" s="460"/>
      <c r="H59" s="460"/>
      <c r="I59" s="453"/>
      <c r="J59" s="453"/>
      <c r="K59" s="16"/>
    </row>
    <row r="60" spans="1:11" ht="23.25" x14ac:dyDescent="0.35">
      <c r="E60" s="207"/>
      <c r="F60" s="460"/>
      <c r="G60" s="460"/>
      <c r="H60" s="460"/>
      <c r="I60" s="453"/>
      <c r="J60" s="453"/>
      <c r="K60" s="16"/>
    </row>
    <row r="61" spans="1:11" x14ac:dyDescent="0.35">
      <c r="E61" s="207"/>
      <c r="F61" s="460"/>
      <c r="G61" s="460"/>
      <c r="H61" s="460"/>
      <c r="I61" s="462"/>
      <c r="J61" s="462"/>
      <c r="K61" s="16"/>
    </row>
    <row r="62" spans="1:11" x14ac:dyDescent="0.35">
      <c r="E62" s="207"/>
      <c r="F62" s="460"/>
      <c r="G62" s="460"/>
      <c r="H62" s="460"/>
      <c r="I62" s="462"/>
      <c r="J62" s="462"/>
      <c r="K62" s="16"/>
    </row>
    <row r="63" spans="1:11" x14ac:dyDescent="0.35">
      <c r="E63" s="207"/>
      <c r="F63" s="460"/>
      <c r="G63" s="460"/>
      <c r="H63" s="460"/>
      <c r="I63" s="462"/>
      <c r="J63" s="462"/>
      <c r="K63" s="16"/>
    </row>
    <row r="64" spans="1:11" x14ac:dyDescent="0.35">
      <c r="E64" s="207"/>
      <c r="F64" s="460"/>
      <c r="G64" s="460"/>
      <c r="H64" s="460"/>
      <c r="I64" s="462"/>
      <c r="J64" s="462"/>
      <c r="K64" s="16"/>
    </row>
    <row r="65" spans="5:11" x14ac:dyDescent="0.35">
      <c r="E65" s="207"/>
      <c r="F65" s="460"/>
      <c r="G65" s="460"/>
      <c r="H65" s="460"/>
      <c r="I65" s="462"/>
      <c r="J65" s="462"/>
      <c r="K65" s="16"/>
    </row>
    <row r="66" spans="5:11" x14ac:dyDescent="0.35">
      <c r="E66" s="207"/>
      <c r="F66" s="460"/>
      <c r="G66" s="460"/>
      <c r="H66" s="460"/>
      <c r="I66" s="462"/>
      <c r="J66" s="462"/>
      <c r="K66" s="16"/>
    </row>
    <row r="67" spans="5:11" x14ac:dyDescent="0.35">
      <c r="E67" s="207"/>
      <c r="F67" s="460"/>
      <c r="G67" s="460"/>
      <c r="H67" s="460"/>
      <c r="I67" s="462"/>
      <c r="J67" s="462"/>
      <c r="K67" s="16"/>
    </row>
    <row r="68" spans="5:11" x14ac:dyDescent="0.35">
      <c r="E68" s="207"/>
      <c r="F68" s="460"/>
      <c r="G68" s="460"/>
      <c r="H68" s="460"/>
      <c r="I68" s="462"/>
      <c r="J68" s="462"/>
      <c r="K68" s="16"/>
    </row>
    <row r="69" spans="5:11" x14ac:dyDescent="0.35">
      <c r="E69" s="207"/>
      <c r="F69" s="460"/>
      <c r="G69" s="460"/>
      <c r="H69" s="460"/>
      <c r="I69" s="462"/>
      <c r="J69" s="462"/>
      <c r="K69" s="16"/>
    </row>
    <row r="70" spans="5:11" x14ac:dyDescent="0.35">
      <c r="E70" s="207"/>
      <c r="F70" s="460"/>
      <c r="G70" s="460"/>
      <c r="H70" s="460"/>
      <c r="I70" s="462"/>
      <c r="J70" s="462"/>
      <c r="K70" s="16"/>
    </row>
    <row r="71" spans="5:11" x14ac:dyDescent="0.35">
      <c r="E71" s="207"/>
      <c r="F71" s="460"/>
      <c r="G71" s="460"/>
      <c r="H71" s="460"/>
      <c r="I71" s="462"/>
      <c r="J71" s="462"/>
      <c r="K71" s="16"/>
    </row>
    <row r="72" spans="5:11" x14ac:dyDescent="0.35">
      <c r="E72" s="207"/>
      <c r="F72" s="460"/>
      <c r="G72" s="460"/>
      <c r="H72" s="460"/>
      <c r="I72" s="462"/>
      <c r="J72" s="462"/>
      <c r="K72" s="16"/>
    </row>
    <row r="73" spans="5:11" x14ac:dyDescent="0.35">
      <c r="E73" s="207"/>
      <c r="F73" s="460"/>
      <c r="G73" s="460"/>
      <c r="H73" s="460"/>
      <c r="I73" s="462"/>
      <c r="J73" s="462"/>
      <c r="K73" s="16"/>
    </row>
    <row r="74" spans="5:11" x14ac:dyDescent="0.35">
      <c r="E74" s="207"/>
      <c r="F74" s="460"/>
      <c r="G74" s="460"/>
      <c r="H74" s="460"/>
      <c r="I74" s="462"/>
      <c r="J74" s="462"/>
      <c r="K74" s="16"/>
    </row>
    <row r="75" spans="5:11" x14ac:dyDescent="0.35">
      <c r="E75" s="207"/>
      <c r="F75" s="460"/>
      <c r="G75" s="460"/>
      <c r="H75" s="460"/>
      <c r="I75" s="462"/>
      <c r="J75" s="462"/>
      <c r="K75" s="16"/>
    </row>
    <row r="76" spans="5:11" x14ac:dyDescent="0.35">
      <c r="E76" s="207"/>
      <c r="F76" s="460"/>
      <c r="G76" s="460"/>
      <c r="H76" s="460"/>
      <c r="I76" s="462"/>
      <c r="J76" s="462"/>
      <c r="K76" s="16"/>
    </row>
    <row r="77" spans="5:11" x14ac:dyDescent="0.35">
      <c r="E77" s="207"/>
      <c r="F77" s="460"/>
      <c r="G77" s="460"/>
      <c r="H77" s="460"/>
      <c r="I77" s="462"/>
      <c r="J77" s="462"/>
      <c r="K77" s="16"/>
    </row>
    <row r="78" spans="5:11" x14ac:dyDescent="0.35">
      <c r="E78" s="207"/>
      <c r="F78" s="460"/>
      <c r="G78" s="460"/>
      <c r="H78" s="460"/>
      <c r="I78" s="462"/>
      <c r="J78" s="462"/>
      <c r="K78" s="16"/>
    </row>
    <row r="79" spans="5:11" x14ac:dyDescent="0.35">
      <c r="E79" s="207"/>
      <c r="F79" s="460"/>
      <c r="G79" s="460"/>
      <c r="H79" s="460"/>
      <c r="I79" s="462"/>
      <c r="J79" s="462"/>
      <c r="K79" s="16"/>
    </row>
    <row r="80" spans="5:11" x14ac:dyDescent="0.35">
      <c r="E80" s="207"/>
      <c r="F80" s="460"/>
      <c r="G80" s="460"/>
      <c r="H80" s="460"/>
      <c r="I80" s="462"/>
      <c r="J80" s="462"/>
      <c r="K80" s="16"/>
    </row>
    <row r="81" spans="5:11" x14ac:dyDescent="0.35">
      <c r="E81" s="207"/>
      <c r="F81" s="460"/>
      <c r="G81" s="460"/>
      <c r="H81" s="460"/>
      <c r="I81" s="462"/>
      <c r="J81" s="462"/>
      <c r="K81" s="16"/>
    </row>
    <row r="82" spans="5:11" x14ac:dyDescent="0.35">
      <c r="E82" s="207"/>
      <c r="F82" s="460"/>
      <c r="G82" s="460"/>
      <c r="H82" s="460"/>
      <c r="I82" s="462"/>
      <c r="J82" s="462"/>
      <c r="K82" s="16"/>
    </row>
    <row r="83" spans="5:11" x14ac:dyDescent="0.35">
      <c r="E83" s="207"/>
      <c r="F83" s="460"/>
      <c r="G83" s="460"/>
      <c r="H83" s="460"/>
      <c r="I83" s="462"/>
      <c r="J83" s="462"/>
      <c r="K83" s="16"/>
    </row>
    <row r="84" spans="5:11" x14ac:dyDescent="0.35">
      <c r="E84" s="207"/>
      <c r="F84" s="460"/>
      <c r="G84" s="460"/>
      <c r="H84" s="460"/>
      <c r="I84" s="462"/>
      <c r="J84" s="462"/>
      <c r="K84" s="16"/>
    </row>
    <row r="85" spans="5:11" x14ac:dyDescent="0.35">
      <c r="E85" s="207"/>
      <c r="F85" s="460"/>
      <c r="G85" s="460"/>
      <c r="H85" s="460"/>
      <c r="I85" s="462"/>
      <c r="J85" s="462"/>
      <c r="K85" s="16"/>
    </row>
    <row r="86" spans="5:11" x14ac:dyDescent="0.35">
      <c r="E86" s="207"/>
      <c r="F86" s="460"/>
      <c r="G86" s="460"/>
      <c r="H86" s="460"/>
      <c r="I86" s="462"/>
      <c r="J86" s="462"/>
      <c r="K86" s="16"/>
    </row>
    <row r="87" spans="5:11" x14ac:dyDescent="0.35">
      <c r="E87" s="207"/>
      <c r="F87" s="460"/>
      <c r="G87" s="460"/>
      <c r="H87" s="460"/>
      <c r="I87" s="462"/>
      <c r="J87" s="462"/>
      <c r="K87" s="16"/>
    </row>
    <row r="88" spans="5:11" x14ac:dyDescent="0.35">
      <c r="E88" s="207"/>
      <c r="F88" s="460"/>
      <c r="G88" s="460"/>
      <c r="H88" s="460"/>
      <c r="I88" s="462"/>
      <c r="J88" s="462"/>
      <c r="K88" s="16"/>
    </row>
    <row r="89" spans="5:11" x14ac:dyDescent="0.35">
      <c r="E89" s="207"/>
      <c r="F89" s="460"/>
      <c r="G89" s="460"/>
      <c r="H89" s="460"/>
      <c r="I89" s="462"/>
      <c r="J89" s="462"/>
      <c r="K89" s="16"/>
    </row>
    <row r="90" spans="5:11" x14ac:dyDescent="0.35">
      <c r="E90" s="207"/>
      <c r="F90" s="460"/>
      <c r="G90" s="460"/>
      <c r="H90" s="460"/>
      <c r="I90" s="462"/>
      <c r="J90" s="462"/>
      <c r="K90" s="16"/>
    </row>
    <row r="91" spans="5:11" x14ac:dyDescent="0.35">
      <c r="E91" s="207"/>
      <c r="F91" s="460"/>
      <c r="G91" s="460"/>
      <c r="H91" s="460"/>
      <c r="I91" s="462"/>
      <c r="J91" s="462"/>
      <c r="K91" s="16"/>
    </row>
    <row r="92" spans="5:11" x14ac:dyDescent="0.35">
      <c r="E92" s="207"/>
      <c r="F92" s="460"/>
      <c r="G92" s="460"/>
      <c r="H92" s="460"/>
      <c r="I92" s="462"/>
      <c r="J92" s="462"/>
      <c r="K92" s="16"/>
    </row>
    <row r="93" spans="5:11" x14ac:dyDescent="0.35">
      <c r="E93" s="207"/>
      <c r="F93" s="460"/>
      <c r="G93" s="460"/>
      <c r="H93" s="460"/>
      <c r="I93" s="462"/>
      <c r="J93" s="462"/>
      <c r="K93" s="16"/>
    </row>
    <row r="94" spans="5:11" x14ac:dyDescent="0.35">
      <c r="E94" s="207"/>
      <c r="F94" s="460"/>
      <c r="G94" s="460"/>
      <c r="H94" s="460"/>
      <c r="I94" s="462"/>
      <c r="J94" s="462"/>
      <c r="K94" s="16"/>
    </row>
    <row r="95" spans="5:11" x14ac:dyDescent="0.35">
      <c r="E95" s="207"/>
      <c r="F95" s="460"/>
      <c r="G95" s="460"/>
      <c r="H95" s="460"/>
      <c r="I95" s="462"/>
      <c r="J95" s="462"/>
      <c r="K95" s="16"/>
    </row>
    <row r="96" spans="5:11" x14ac:dyDescent="0.35">
      <c r="E96" s="207"/>
      <c r="F96" s="460"/>
      <c r="G96" s="460"/>
      <c r="H96" s="460"/>
      <c r="I96" s="462"/>
      <c r="J96" s="462"/>
      <c r="K96" s="16"/>
    </row>
    <row r="97" spans="5:11" x14ac:dyDescent="0.35">
      <c r="E97" s="207"/>
      <c r="F97" s="460"/>
      <c r="G97" s="460"/>
      <c r="H97" s="460"/>
      <c r="I97" s="462"/>
      <c r="J97" s="462"/>
      <c r="K97" s="16"/>
    </row>
    <row r="98" spans="5:11" x14ac:dyDescent="0.35">
      <c r="E98" s="207"/>
      <c r="F98" s="460"/>
      <c r="G98" s="460"/>
      <c r="H98" s="460"/>
      <c r="I98" s="462"/>
      <c r="J98" s="462"/>
      <c r="K98" s="16"/>
    </row>
    <row r="99" spans="5:11" x14ac:dyDescent="0.35">
      <c r="E99" s="207"/>
      <c r="F99" s="460"/>
      <c r="G99" s="460"/>
      <c r="H99" s="460"/>
      <c r="I99" s="462"/>
      <c r="J99" s="462"/>
      <c r="K99" s="16"/>
    </row>
    <row r="100" spans="5:11" x14ac:dyDescent="0.35">
      <c r="E100" s="207"/>
      <c r="F100" s="460"/>
      <c r="G100" s="460"/>
      <c r="H100" s="460"/>
      <c r="I100" s="462"/>
      <c r="J100" s="462"/>
      <c r="K100" s="16"/>
    </row>
    <row r="101" spans="5:11" x14ac:dyDescent="0.35">
      <c r="E101" s="207"/>
      <c r="F101" s="460"/>
      <c r="G101" s="460"/>
      <c r="H101" s="460"/>
      <c r="I101" s="462"/>
      <c r="J101" s="462"/>
      <c r="K101" s="16"/>
    </row>
    <row r="102" spans="5:11" x14ac:dyDescent="0.35">
      <c r="E102" s="207"/>
      <c r="F102" s="460"/>
      <c r="G102" s="460"/>
      <c r="H102" s="460"/>
      <c r="I102" s="462"/>
      <c r="J102" s="462"/>
      <c r="K102" s="16"/>
    </row>
    <row r="103" spans="5:11" x14ac:dyDescent="0.35">
      <c r="E103" s="207"/>
      <c r="F103" s="460"/>
      <c r="G103" s="460"/>
      <c r="H103" s="460"/>
      <c r="I103" s="462"/>
      <c r="J103" s="462"/>
      <c r="K103" s="16"/>
    </row>
    <row r="104" spans="5:11" x14ac:dyDescent="0.35">
      <c r="E104" s="207"/>
      <c r="F104" s="460"/>
      <c r="G104" s="460"/>
      <c r="H104" s="460"/>
      <c r="I104" s="462"/>
      <c r="J104" s="462"/>
      <c r="K104" s="16"/>
    </row>
    <row r="105" spans="5:11" x14ac:dyDescent="0.35">
      <c r="E105" s="207"/>
      <c r="F105" s="460"/>
      <c r="G105" s="460"/>
      <c r="H105" s="460"/>
      <c r="I105" s="462"/>
      <c r="J105" s="462"/>
      <c r="K105" s="16"/>
    </row>
    <row r="106" spans="5:11" x14ac:dyDescent="0.35">
      <c r="E106" s="207"/>
      <c r="F106" s="460"/>
      <c r="G106" s="460"/>
      <c r="H106" s="460"/>
      <c r="I106" s="462"/>
      <c r="J106" s="462"/>
      <c r="K106" s="16"/>
    </row>
    <row r="107" spans="5:11" x14ac:dyDescent="0.35">
      <c r="E107" s="207"/>
      <c r="F107" s="460"/>
      <c r="G107" s="460"/>
      <c r="H107" s="460"/>
      <c r="I107" s="462"/>
      <c r="J107" s="462"/>
      <c r="K107" s="16"/>
    </row>
    <row r="108" spans="5:11" x14ac:dyDescent="0.35">
      <c r="E108" s="207"/>
      <c r="F108" s="460"/>
      <c r="G108" s="460"/>
      <c r="H108" s="460"/>
      <c r="I108" s="462"/>
      <c r="J108" s="462"/>
      <c r="K108" s="16"/>
    </row>
    <row r="109" spans="5:11" x14ac:dyDescent="0.35">
      <c r="E109" s="207"/>
      <c r="F109" s="460"/>
      <c r="G109" s="460"/>
      <c r="H109" s="460"/>
      <c r="I109" s="462"/>
      <c r="J109" s="462"/>
      <c r="K109" s="16"/>
    </row>
    <row r="110" spans="5:11" x14ac:dyDescent="0.35">
      <c r="E110" s="207"/>
      <c r="F110" s="460"/>
      <c r="G110" s="460"/>
      <c r="H110" s="460"/>
      <c r="I110" s="462"/>
      <c r="J110" s="462"/>
      <c r="K110" s="16"/>
    </row>
    <row r="111" spans="5:11" x14ac:dyDescent="0.35">
      <c r="E111" s="207"/>
      <c r="F111" s="460"/>
      <c r="G111" s="460"/>
      <c r="H111" s="460"/>
      <c r="I111" s="462"/>
      <c r="J111" s="462"/>
      <c r="K111" s="16"/>
    </row>
    <row r="112" spans="5:11" x14ac:dyDescent="0.35">
      <c r="E112" s="207"/>
      <c r="F112" s="460"/>
      <c r="G112" s="460"/>
      <c r="H112" s="460"/>
      <c r="I112" s="462"/>
      <c r="J112" s="462"/>
      <c r="K112" s="16"/>
    </row>
    <row r="113" spans="5:11" x14ac:dyDescent="0.35">
      <c r="E113" s="207"/>
      <c r="F113" s="460"/>
      <c r="G113" s="460"/>
      <c r="H113" s="460"/>
      <c r="I113" s="462"/>
      <c r="J113" s="462"/>
      <c r="K113" s="16"/>
    </row>
    <row r="114" spans="5:11" x14ac:dyDescent="0.35">
      <c r="E114" s="207"/>
      <c r="F114" s="460"/>
      <c r="G114" s="460"/>
      <c r="H114" s="460"/>
      <c r="I114" s="462"/>
      <c r="J114" s="462"/>
      <c r="K114" s="16"/>
    </row>
    <row r="115" spans="5:11" x14ac:dyDescent="0.35">
      <c r="E115" s="207"/>
      <c r="F115" s="460"/>
      <c r="G115" s="460"/>
      <c r="H115" s="460"/>
      <c r="I115" s="462"/>
      <c r="J115" s="462"/>
      <c r="K115" s="16"/>
    </row>
    <row r="116" spans="5:11" x14ac:dyDescent="0.35">
      <c r="E116" s="207"/>
      <c r="F116" s="460"/>
      <c r="G116" s="460"/>
      <c r="H116" s="460"/>
      <c r="I116" s="462"/>
      <c r="J116" s="462"/>
      <c r="K116" s="16"/>
    </row>
    <row r="117" spans="5:11" x14ac:dyDescent="0.35">
      <c r="E117" s="207"/>
      <c r="F117" s="460"/>
      <c r="G117" s="460"/>
      <c r="H117" s="460"/>
      <c r="I117" s="462"/>
      <c r="J117" s="462"/>
      <c r="K117" s="16"/>
    </row>
    <row r="118" spans="5:11" x14ac:dyDescent="0.35">
      <c r="E118" s="207"/>
      <c r="F118" s="460"/>
      <c r="G118" s="460"/>
      <c r="H118" s="460"/>
      <c r="I118" s="462"/>
      <c r="J118" s="462"/>
      <c r="K118" s="16"/>
    </row>
    <row r="119" spans="5:11" x14ac:dyDescent="0.35">
      <c r="E119" s="207"/>
      <c r="F119" s="460"/>
      <c r="G119" s="460"/>
      <c r="H119" s="460"/>
      <c r="I119" s="462"/>
      <c r="J119" s="462"/>
      <c r="K119" s="16"/>
    </row>
    <row r="120" spans="5:11" x14ac:dyDescent="0.35">
      <c r="E120" s="207"/>
      <c r="F120" s="460"/>
      <c r="G120" s="460"/>
      <c r="H120" s="460"/>
      <c r="I120" s="462"/>
      <c r="J120" s="462"/>
      <c r="K120" s="16"/>
    </row>
    <row r="121" spans="5:11" x14ac:dyDescent="0.35">
      <c r="E121" s="207"/>
      <c r="F121" s="460"/>
      <c r="G121" s="460"/>
      <c r="H121" s="460"/>
      <c r="I121" s="462"/>
      <c r="J121" s="462"/>
      <c r="K121" s="16"/>
    </row>
    <row r="122" spans="5:11" x14ac:dyDescent="0.35">
      <c r="E122" s="207"/>
      <c r="F122" s="460"/>
      <c r="G122" s="460"/>
      <c r="H122" s="460"/>
      <c r="I122" s="462"/>
      <c r="J122" s="462"/>
      <c r="K122" s="16"/>
    </row>
    <row r="123" spans="5:11" x14ac:dyDescent="0.35">
      <c r="E123" s="207"/>
      <c r="F123" s="460"/>
      <c r="G123" s="460"/>
      <c r="H123" s="460"/>
      <c r="I123" s="462"/>
      <c r="J123" s="462"/>
      <c r="K123" s="16"/>
    </row>
    <row r="124" spans="5:11" x14ac:dyDescent="0.35">
      <c r="E124" s="207"/>
      <c r="F124" s="460"/>
      <c r="G124" s="460"/>
      <c r="H124" s="460"/>
      <c r="I124" s="462"/>
      <c r="J124" s="462"/>
      <c r="K124" s="16"/>
    </row>
    <row r="125" spans="5:11" x14ac:dyDescent="0.35">
      <c r="E125" s="207"/>
      <c r="F125" s="460"/>
      <c r="G125" s="460"/>
      <c r="H125" s="460"/>
      <c r="I125" s="462"/>
      <c r="J125" s="462"/>
      <c r="K125" s="16"/>
    </row>
    <row r="126" spans="5:11" x14ac:dyDescent="0.35">
      <c r="E126" s="207"/>
      <c r="F126" s="460"/>
      <c r="G126" s="460"/>
      <c r="H126" s="460"/>
      <c r="I126" s="462"/>
      <c r="J126" s="462"/>
      <c r="K126" s="16"/>
    </row>
    <row r="127" spans="5:11" x14ac:dyDescent="0.35">
      <c r="E127" s="207"/>
      <c r="F127" s="460"/>
      <c r="G127" s="460"/>
      <c r="H127" s="460"/>
      <c r="I127" s="462"/>
      <c r="J127" s="462"/>
      <c r="K127" s="16"/>
    </row>
    <row r="128" spans="5:11" x14ac:dyDescent="0.35">
      <c r="E128" s="207"/>
      <c r="F128" s="460"/>
      <c r="G128" s="460"/>
      <c r="H128" s="460"/>
      <c r="I128" s="462"/>
      <c r="J128" s="462"/>
      <c r="K128" s="16"/>
    </row>
    <row r="129" spans="5:11" x14ac:dyDescent="0.35">
      <c r="E129" s="207"/>
      <c r="F129" s="460"/>
      <c r="G129" s="460"/>
      <c r="H129" s="460"/>
      <c r="I129" s="462"/>
      <c r="J129" s="462"/>
      <c r="K129" s="16"/>
    </row>
    <row r="130" spans="5:11" x14ac:dyDescent="0.35">
      <c r="E130" s="207"/>
      <c r="F130" s="460"/>
      <c r="G130" s="460"/>
      <c r="H130" s="460"/>
      <c r="I130" s="462"/>
      <c r="J130" s="462"/>
      <c r="K130" s="16"/>
    </row>
    <row r="131" spans="5:11" x14ac:dyDescent="0.35">
      <c r="E131" s="207"/>
      <c r="F131" s="460"/>
      <c r="G131" s="460"/>
      <c r="H131" s="460"/>
      <c r="I131" s="462"/>
      <c r="J131" s="462"/>
      <c r="K131" s="16"/>
    </row>
    <row r="132" spans="5:11" x14ac:dyDescent="0.35">
      <c r="E132" s="207"/>
      <c r="F132" s="460"/>
      <c r="G132" s="460"/>
      <c r="H132" s="460"/>
      <c r="I132" s="462"/>
      <c r="J132" s="462"/>
      <c r="K132" s="16"/>
    </row>
    <row r="133" spans="5:11" x14ac:dyDescent="0.35">
      <c r="E133" s="207"/>
      <c r="F133" s="460"/>
      <c r="G133" s="460"/>
      <c r="H133" s="460"/>
      <c r="I133" s="462"/>
      <c r="J133" s="462"/>
      <c r="K133" s="16"/>
    </row>
    <row r="134" spans="5:11" x14ac:dyDescent="0.35">
      <c r="E134" s="207"/>
      <c r="F134" s="460"/>
      <c r="G134" s="460"/>
      <c r="H134" s="460"/>
      <c r="I134" s="462"/>
      <c r="J134" s="462"/>
      <c r="K134" s="16"/>
    </row>
    <row r="135" spans="5:11" x14ac:dyDescent="0.35">
      <c r="E135" s="207"/>
      <c r="F135" s="460"/>
      <c r="G135" s="460"/>
      <c r="H135" s="460"/>
      <c r="I135" s="462"/>
      <c r="J135" s="462"/>
      <c r="K135" s="16"/>
    </row>
    <row r="136" spans="5:11" x14ac:dyDescent="0.35">
      <c r="E136" s="207"/>
      <c r="F136" s="460"/>
      <c r="G136" s="460"/>
      <c r="H136" s="460"/>
      <c r="I136" s="462"/>
      <c r="J136" s="462"/>
      <c r="K136" s="16"/>
    </row>
    <row r="137" spans="5:11" x14ac:dyDescent="0.35">
      <c r="E137" s="207"/>
      <c r="F137" s="460"/>
      <c r="G137" s="460"/>
      <c r="H137" s="460"/>
      <c r="I137" s="462"/>
      <c r="J137" s="462"/>
      <c r="K137" s="16"/>
    </row>
    <row r="138" spans="5:11" x14ac:dyDescent="0.35">
      <c r="E138" s="207"/>
      <c r="F138" s="460"/>
      <c r="G138" s="460"/>
      <c r="H138" s="460"/>
      <c r="I138" s="462"/>
      <c r="J138" s="462"/>
      <c r="K138" s="16"/>
    </row>
    <row r="139" spans="5:11" x14ac:dyDescent="0.35">
      <c r="E139" s="207"/>
      <c r="F139" s="16"/>
      <c r="G139" s="16"/>
      <c r="H139" s="16"/>
      <c r="I139" s="206"/>
      <c r="J139" s="206"/>
      <c r="K139" s="16"/>
    </row>
    <row r="140" spans="5:11" x14ac:dyDescent="0.35">
      <c r="E140" s="207"/>
      <c r="F140" s="16"/>
      <c r="G140" s="16"/>
      <c r="H140" s="16"/>
      <c r="I140" s="206"/>
      <c r="J140" s="206"/>
      <c r="K140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5" fitToHeight="0" orientation="portrait" horizontalDpi="4294967295" verticalDpi="4294967295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9"/>
  <sheetViews>
    <sheetView view="pageBreakPreview" zoomScale="60" zoomScaleNormal="55" workbookViewId="0">
      <selection activeCell="F1" sqref="F1:J1048576"/>
    </sheetView>
  </sheetViews>
  <sheetFormatPr defaultRowHeight="21" x14ac:dyDescent="0.35"/>
  <cols>
    <col min="1" max="1" width="55.75" style="109" customWidth="1"/>
    <col min="2" max="2" width="17" style="108" customWidth="1"/>
    <col min="3" max="3" width="5.375" style="1" hidden="1" customWidth="1"/>
    <col min="4" max="4" width="51.375" customWidth="1"/>
    <col min="5" max="5" width="15.875" style="107" customWidth="1"/>
    <col min="6" max="6" width="45.375" style="1" hidden="1" customWidth="1"/>
    <col min="7" max="7" width="12.75" style="1" hidden="1" customWidth="1"/>
    <col min="8" max="8" width="0.125" style="1" hidden="1" customWidth="1"/>
    <col min="9" max="9" width="31.5" hidden="1" customWidth="1"/>
    <col min="10" max="10" width="12.75" hidden="1" customWidth="1"/>
    <col min="11" max="221" width="8.75" style="1"/>
    <col min="222" max="222" width="83.875" style="1" customWidth="1"/>
    <col min="223" max="223" width="15.875" style="1" customWidth="1"/>
    <col min="224" max="224" width="8.75" style="1"/>
    <col min="225" max="241" width="0" style="1" hidden="1" customWidth="1"/>
    <col min="242" max="246" width="8.75" style="1"/>
    <col min="247" max="250" width="0" style="1" hidden="1" customWidth="1"/>
    <col min="251" max="477" width="8.75" style="1"/>
    <col min="478" max="478" width="83.875" style="1" customWidth="1"/>
    <col min="479" max="479" width="15.875" style="1" customWidth="1"/>
    <col min="480" max="480" width="8.75" style="1"/>
    <col min="481" max="497" width="0" style="1" hidden="1" customWidth="1"/>
    <col min="498" max="502" width="8.75" style="1"/>
    <col min="503" max="506" width="0" style="1" hidden="1" customWidth="1"/>
    <col min="507" max="733" width="8.75" style="1"/>
    <col min="734" max="734" width="83.875" style="1" customWidth="1"/>
    <col min="735" max="735" width="15.875" style="1" customWidth="1"/>
    <col min="736" max="736" width="8.75" style="1"/>
    <col min="737" max="753" width="0" style="1" hidden="1" customWidth="1"/>
    <col min="754" max="758" width="8.75" style="1"/>
    <col min="759" max="762" width="0" style="1" hidden="1" customWidth="1"/>
    <col min="763" max="989" width="8.75" style="1"/>
    <col min="990" max="990" width="83.875" style="1" customWidth="1"/>
    <col min="991" max="991" width="15.875" style="1" customWidth="1"/>
    <col min="992" max="992" width="8.75" style="1"/>
    <col min="993" max="1009" width="0" style="1" hidden="1" customWidth="1"/>
    <col min="1010" max="1014" width="8.75" style="1"/>
    <col min="1015" max="1018" width="0" style="1" hidden="1" customWidth="1"/>
    <col min="1019" max="1245" width="8.75" style="1"/>
    <col min="1246" max="1246" width="83.875" style="1" customWidth="1"/>
    <col min="1247" max="1247" width="15.875" style="1" customWidth="1"/>
    <col min="1248" max="1248" width="8.75" style="1"/>
    <col min="1249" max="1265" width="0" style="1" hidden="1" customWidth="1"/>
    <col min="1266" max="1270" width="8.75" style="1"/>
    <col min="1271" max="1274" width="0" style="1" hidden="1" customWidth="1"/>
    <col min="1275" max="1501" width="8.75" style="1"/>
    <col min="1502" max="1502" width="83.875" style="1" customWidth="1"/>
    <col min="1503" max="1503" width="15.875" style="1" customWidth="1"/>
    <col min="1504" max="1504" width="8.75" style="1"/>
    <col min="1505" max="1521" width="0" style="1" hidden="1" customWidth="1"/>
    <col min="1522" max="1526" width="8.75" style="1"/>
    <col min="1527" max="1530" width="0" style="1" hidden="1" customWidth="1"/>
    <col min="1531" max="1757" width="8.75" style="1"/>
    <col min="1758" max="1758" width="83.875" style="1" customWidth="1"/>
    <col min="1759" max="1759" width="15.875" style="1" customWidth="1"/>
    <col min="1760" max="1760" width="8.75" style="1"/>
    <col min="1761" max="1777" width="0" style="1" hidden="1" customWidth="1"/>
    <col min="1778" max="1782" width="8.75" style="1"/>
    <col min="1783" max="1786" width="0" style="1" hidden="1" customWidth="1"/>
    <col min="1787" max="2013" width="8.75" style="1"/>
    <col min="2014" max="2014" width="83.875" style="1" customWidth="1"/>
    <col min="2015" max="2015" width="15.875" style="1" customWidth="1"/>
    <col min="2016" max="2016" width="8.75" style="1"/>
    <col min="2017" max="2033" width="0" style="1" hidden="1" customWidth="1"/>
    <col min="2034" max="2038" width="8.75" style="1"/>
    <col min="2039" max="2042" width="0" style="1" hidden="1" customWidth="1"/>
    <col min="2043" max="2269" width="8.75" style="1"/>
    <col min="2270" max="2270" width="83.875" style="1" customWidth="1"/>
    <col min="2271" max="2271" width="15.875" style="1" customWidth="1"/>
    <col min="2272" max="2272" width="8.75" style="1"/>
    <col min="2273" max="2289" width="0" style="1" hidden="1" customWidth="1"/>
    <col min="2290" max="2294" width="8.75" style="1"/>
    <col min="2295" max="2298" width="0" style="1" hidden="1" customWidth="1"/>
    <col min="2299" max="2525" width="8.75" style="1"/>
    <col min="2526" max="2526" width="83.875" style="1" customWidth="1"/>
    <col min="2527" max="2527" width="15.875" style="1" customWidth="1"/>
    <col min="2528" max="2528" width="8.75" style="1"/>
    <col min="2529" max="2545" width="0" style="1" hidden="1" customWidth="1"/>
    <col min="2546" max="2550" width="8.75" style="1"/>
    <col min="2551" max="2554" width="0" style="1" hidden="1" customWidth="1"/>
    <col min="2555" max="2781" width="8.75" style="1"/>
    <col min="2782" max="2782" width="83.875" style="1" customWidth="1"/>
    <col min="2783" max="2783" width="15.875" style="1" customWidth="1"/>
    <col min="2784" max="2784" width="8.75" style="1"/>
    <col min="2785" max="2801" width="0" style="1" hidden="1" customWidth="1"/>
    <col min="2802" max="2806" width="8.75" style="1"/>
    <col min="2807" max="2810" width="0" style="1" hidden="1" customWidth="1"/>
    <col min="2811" max="3037" width="8.75" style="1"/>
    <col min="3038" max="3038" width="83.875" style="1" customWidth="1"/>
    <col min="3039" max="3039" width="15.875" style="1" customWidth="1"/>
    <col min="3040" max="3040" width="8.75" style="1"/>
    <col min="3041" max="3057" width="0" style="1" hidden="1" customWidth="1"/>
    <col min="3058" max="3062" width="8.75" style="1"/>
    <col min="3063" max="3066" width="0" style="1" hidden="1" customWidth="1"/>
    <col min="3067" max="3293" width="8.75" style="1"/>
    <col min="3294" max="3294" width="83.875" style="1" customWidth="1"/>
    <col min="3295" max="3295" width="15.875" style="1" customWidth="1"/>
    <col min="3296" max="3296" width="8.75" style="1"/>
    <col min="3297" max="3313" width="0" style="1" hidden="1" customWidth="1"/>
    <col min="3314" max="3318" width="8.75" style="1"/>
    <col min="3319" max="3322" width="0" style="1" hidden="1" customWidth="1"/>
    <col min="3323" max="3549" width="8.75" style="1"/>
    <col min="3550" max="3550" width="83.875" style="1" customWidth="1"/>
    <col min="3551" max="3551" width="15.875" style="1" customWidth="1"/>
    <col min="3552" max="3552" width="8.75" style="1"/>
    <col min="3553" max="3569" width="0" style="1" hidden="1" customWidth="1"/>
    <col min="3570" max="3574" width="8.75" style="1"/>
    <col min="3575" max="3578" width="0" style="1" hidden="1" customWidth="1"/>
    <col min="3579" max="3805" width="8.75" style="1"/>
    <col min="3806" max="3806" width="83.875" style="1" customWidth="1"/>
    <col min="3807" max="3807" width="15.875" style="1" customWidth="1"/>
    <col min="3808" max="3808" width="8.75" style="1"/>
    <col min="3809" max="3825" width="0" style="1" hidden="1" customWidth="1"/>
    <col min="3826" max="3830" width="8.75" style="1"/>
    <col min="3831" max="3834" width="0" style="1" hidden="1" customWidth="1"/>
    <col min="3835" max="4061" width="8.75" style="1"/>
    <col min="4062" max="4062" width="83.875" style="1" customWidth="1"/>
    <col min="4063" max="4063" width="15.875" style="1" customWidth="1"/>
    <col min="4064" max="4064" width="8.75" style="1"/>
    <col min="4065" max="4081" width="0" style="1" hidden="1" customWidth="1"/>
    <col min="4082" max="4086" width="8.75" style="1"/>
    <col min="4087" max="4090" width="0" style="1" hidden="1" customWidth="1"/>
    <col min="4091" max="4317" width="8.75" style="1"/>
    <col min="4318" max="4318" width="83.875" style="1" customWidth="1"/>
    <col min="4319" max="4319" width="15.875" style="1" customWidth="1"/>
    <col min="4320" max="4320" width="8.75" style="1"/>
    <col min="4321" max="4337" width="0" style="1" hidden="1" customWidth="1"/>
    <col min="4338" max="4342" width="8.75" style="1"/>
    <col min="4343" max="4346" width="0" style="1" hidden="1" customWidth="1"/>
    <col min="4347" max="4573" width="8.75" style="1"/>
    <col min="4574" max="4574" width="83.875" style="1" customWidth="1"/>
    <col min="4575" max="4575" width="15.875" style="1" customWidth="1"/>
    <col min="4576" max="4576" width="8.75" style="1"/>
    <col min="4577" max="4593" width="0" style="1" hidden="1" customWidth="1"/>
    <col min="4594" max="4598" width="8.75" style="1"/>
    <col min="4599" max="4602" width="0" style="1" hidden="1" customWidth="1"/>
    <col min="4603" max="4829" width="8.75" style="1"/>
    <col min="4830" max="4830" width="83.875" style="1" customWidth="1"/>
    <col min="4831" max="4831" width="15.875" style="1" customWidth="1"/>
    <col min="4832" max="4832" width="8.75" style="1"/>
    <col min="4833" max="4849" width="0" style="1" hidden="1" customWidth="1"/>
    <col min="4850" max="4854" width="8.75" style="1"/>
    <col min="4855" max="4858" width="0" style="1" hidden="1" customWidth="1"/>
    <col min="4859" max="5085" width="8.75" style="1"/>
    <col min="5086" max="5086" width="83.875" style="1" customWidth="1"/>
    <col min="5087" max="5087" width="15.875" style="1" customWidth="1"/>
    <col min="5088" max="5088" width="8.75" style="1"/>
    <col min="5089" max="5105" width="0" style="1" hidden="1" customWidth="1"/>
    <col min="5106" max="5110" width="8.75" style="1"/>
    <col min="5111" max="5114" width="0" style="1" hidden="1" customWidth="1"/>
    <col min="5115" max="5341" width="8.75" style="1"/>
    <col min="5342" max="5342" width="83.875" style="1" customWidth="1"/>
    <col min="5343" max="5343" width="15.875" style="1" customWidth="1"/>
    <col min="5344" max="5344" width="8.75" style="1"/>
    <col min="5345" max="5361" width="0" style="1" hidden="1" customWidth="1"/>
    <col min="5362" max="5366" width="8.75" style="1"/>
    <col min="5367" max="5370" width="0" style="1" hidden="1" customWidth="1"/>
    <col min="5371" max="5597" width="8.75" style="1"/>
    <col min="5598" max="5598" width="83.875" style="1" customWidth="1"/>
    <col min="5599" max="5599" width="15.875" style="1" customWidth="1"/>
    <col min="5600" max="5600" width="8.75" style="1"/>
    <col min="5601" max="5617" width="0" style="1" hidden="1" customWidth="1"/>
    <col min="5618" max="5622" width="8.75" style="1"/>
    <col min="5623" max="5626" width="0" style="1" hidden="1" customWidth="1"/>
    <col min="5627" max="5853" width="8.75" style="1"/>
    <col min="5854" max="5854" width="83.875" style="1" customWidth="1"/>
    <col min="5855" max="5855" width="15.875" style="1" customWidth="1"/>
    <col min="5856" max="5856" width="8.75" style="1"/>
    <col min="5857" max="5873" width="0" style="1" hidden="1" customWidth="1"/>
    <col min="5874" max="5878" width="8.75" style="1"/>
    <col min="5879" max="5882" width="0" style="1" hidden="1" customWidth="1"/>
    <col min="5883" max="6109" width="8.75" style="1"/>
    <col min="6110" max="6110" width="83.875" style="1" customWidth="1"/>
    <col min="6111" max="6111" width="15.875" style="1" customWidth="1"/>
    <col min="6112" max="6112" width="8.75" style="1"/>
    <col min="6113" max="6129" width="0" style="1" hidden="1" customWidth="1"/>
    <col min="6130" max="6134" width="8.75" style="1"/>
    <col min="6135" max="6138" width="0" style="1" hidden="1" customWidth="1"/>
    <col min="6139" max="6365" width="8.75" style="1"/>
    <col min="6366" max="6366" width="83.875" style="1" customWidth="1"/>
    <col min="6367" max="6367" width="15.875" style="1" customWidth="1"/>
    <col min="6368" max="6368" width="8.75" style="1"/>
    <col min="6369" max="6385" width="0" style="1" hidden="1" customWidth="1"/>
    <col min="6386" max="6390" width="8.75" style="1"/>
    <col min="6391" max="6394" width="0" style="1" hidden="1" customWidth="1"/>
    <col min="6395" max="6621" width="8.75" style="1"/>
    <col min="6622" max="6622" width="83.875" style="1" customWidth="1"/>
    <col min="6623" max="6623" width="15.875" style="1" customWidth="1"/>
    <col min="6624" max="6624" width="8.75" style="1"/>
    <col min="6625" max="6641" width="0" style="1" hidden="1" customWidth="1"/>
    <col min="6642" max="6646" width="8.75" style="1"/>
    <col min="6647" max="6650" width="0" style="1" hidden="1" customWidth="1"/>
    <col min="6651" max="6877" width="8.75" style="1"/>
    <col min="6878" max="6878" width="83.875" style="1" customWidth="1"/>
    <col min="6879" max="6879" width="15.875" style="1" customWidth="1"/>
    <col min="6880" max="6880" width="8.75" style="1"/>
    <col min="6881" max="6897" width="0" style="1" hidden="1" customWidth="1"/>
    <col min="6898" max="6902" width="8.75" style="1"/>
    <col min="6903" max="6906" width="0" style="1" hidden="1" customWidth="1"/>
    <col min="6907" max="7133" width="8.75" style="1"/>
    <col min="7134" max="7134" width="83.875" style="1" customWidth="1"/>
    <col min="7135" max="7135" width="15.875" style="1" customWidth="1"/>
    <col min="7136" max="7136" width="8.75" style="1"/>
    <col min="7137" max="7153" width="0" style="1" hidden="1" customWidth="1"/>
    <col min="7154" max="7158" width="8.75" style="1"/>
    <col min="7159" max="7162" width="0" style="1" hidden="1" customWidth="1"/>
    <col min="7163" max="7389" width="8.75" style="1"/>
    <col min="7390" max="7390" width="83.875" style="1" customWidth="1"/>
    <col min="7391" max="7391" width="15.875" style="1" customWidth="1"/>
    <col min="7392" max="7392" width="8.75" style="1"/>
    <col min="7393" max="7409" width="0" style="1" hidden="1" customWidth="1"/>
    <col min="7410" max="7414" width="8.75" style="1"/>
    <col min="7415" max="7418" width="0" style="1" hidden="1" customWidth="1"/>
    <col min="7419" max="7645" width="8.75" style="1"/>
    <col min="7646" max="7646" width="83.875" style="1" customWidth="1"/>
    <col min="7647" max="7647" width="15.875" style="1" customWidth="1"/>
    <col min="7648" max="7648" width="8.75" style="1"/>
    <col min="7649" max="7665" width="0" style="1" hidden="1" customWidth="1"/>
    <col min="7666" max="7670" width="8.75" style="1"/>
    <col min="7671" max="7674" width="0" style="1" hidden="1" customWidth="1"/>
    <col min="7675" max="7901" width="8.75" style="1"/>
    <col min="7902" max="7902" width="83.875" style="1" customWidth="1"/>
    <col min="7903" max="7903" width="15.875" style="1" customWidth="1"/>
    <col min="7904" max="7904" width="8.75" style="1"/>
    <col min="7905" max="7921" width="0" style="1" hidden="1" customWidth="1"/>
    <col min="7922" max="7926" width="8.75" style="1"/>
    <col min="7927" max="7930" width="0" style="1" hidden="1" customWidth="1"/>
    <col min="7931" max="8157" width="8.75" style="1"/>
    <col min="8158" max="8158" width="83.875" style="1" customWidth="1"/>
    <col min="8159" max="8159" width="15.875" style="1" customWidth="1"/>
    <col min="8160" max="8160" width="8.75" style="1"/>
    <col min="8161" max="8177" width="0" style="1" hidden="1" customWidth="1"/>
    <col min="8178" max="8182" width="8.75" style="1"/>
    <col min="8183" max="8186" width="0" style="1" hidden="1" customWidth="1"/>
    <col min="8187" max="8413" width="8.75" style="1"/>
    <col min="8414" max="8414" width="83.875" style="1" customWidth="1"/>
    <col min="8415" max="8415" width="15.875" style="1" customWidth="1"/>
    <col min="8416" max="8416" width="8.75" style="1"/>
    <col min="8417" max="8433" width="0" style="1" hidden="1" customWidth="1"/>
    <col min="8434" max="8438" width="8.75" style="1"/>
    <col min="8439" max="8442" width="0" style="1" hidden="1" customWidth="1"/>
    <col min="8443" max="8669" width="8.75" style="1"/>
    <col min="8670" max="8670" width="83.875" style="1" customWidth="1"/>
    <col min="8671" max="8671" width="15.875" style="1" customWidth="1"/>
    <col min="8672" max="8672" width="8.75" style="1"/>
    <col min="8673" max="8689" width="0" style="1" hidden="1" customWidth="1"/>
    <col min="8690" max="8694" width="8.75" style="1"/>
    <col min="8695" max="8698" width="0" style="1" hidden="1" customWidth="1"/>
    <col min="8699" max="8925" width="8.75" style="1"/>
    <col min="8926" max="8926" width="83.875" style="1" customWidth="1"/>
    <col min="8927" max="8927" width="15.875" style="1" customWidth="1"/>
    <col min="8928" max="8928" width="8.75" style="1"/>
    <col min="8929" max="8945" width="0" style="1" hidden="1" customWidth="1"/>
    <col min="8946" max="8950" width="8.75" style="1"/>
    <col min="8951" max="8954" width="0" style="1" hidden="1" customWidth="1"/>
    <col min="8955" max="9181" width="8.75" style="1"/>
    <col min="9182" max="9182" width="83.875" style="1" customWidth="1"/>
    <col min="9183" max="9183" width="15.875" style="1" customWidth="1"/>
    <col min="9184" max="9184" width="8.75" style="1"/>
    <col min="9185" max="9201" width="0" style="1" hidden="1" customWidth="1"/>
    <col min="9202" max="9206" width="8.75" style="1"/>
    <col min="9207" max="9210" width="0" style="1" hidden="1" customWidth="1"/>
    <col min="9211" max="9437" width="8.75" style="1"/>
    <col min="9438" max="9438" width="83.875" style="1" customWidth="1"/>
    <col min="9439" max="9439" width="15.875" style="1" customWidth="1"/>
    <col min="9440" max="9440" width="8.75" style="1"/>
    <col min="9441" max="9457" width="0" style="1" hidden="1" customWidth="1"/>
    <col min="9458" max="9462" width="8.75" style="1"/>
    <col min="9463" max="9466" width="0" style="1" hidden="1" customWidth="1"/>
    <col min="9467" max="9693" width="8.75" style="1"/>
    <col min="9694" max="9694" width="83.875" style="1" customWidth="1"/>
    <col min="9695" max="9695" width="15.875" style="1" customWidth="1"/>
    <col min="9696" max="9696" width="8.75" style="1"/>
    <col min="9697" max="9713" width="0" style="1" hidden="1" customWidth="1"/>
    <col min="9714" max="9718" width="8.75" style="1"/>
    <col min="9719" max="9722" width="0" style="1" hidden="1" customWidth="1"/>
    <col min="9723" max="9949" width="8.75" style="1"/>
    <col min="9950" max="9950" width="83.875" style="1" customWidth="1"/>
    <col min="9951" max="9951" width="15.875" style="1" customWidth="1"/>
    <col min="9952" max="9952" width="8.75" style="1"/>
    <col min="9953" max="9969" width="0" style="1" hidden="1" customWidth="1"/>
    <col min="9970" max="9974" width="8.75" style="1"/>
    <col min="9975" max="9978" width="0" style="1" hidden="1" customWidth="1"/>
    <col min="9979" max="10205" width="8.75" style="1"/>
    <col min="10206" max="10206" width="83.875" style="1" customWidth="1"/>
    <col min="10207" max="10207" width="15.875" style="1" customWidth="1"/>
    <col min="10208" max="10208" width="8.75" style="1"/>
    <col min="10209" max="10225" width="0" style="1" hidden="1" customWidth="1"/>
    <col min="10226" max="10230" width="8.75" style="1"/>
    <col min="10231" max="10234" width="0" style="1" hidden="1" customWidth="1"/>
    <col min="10235" max="10461" width="8.75" style="1"/>
    <col min="10462" max="10462" width="83.875" style="1" customWidth="1"/>
    <col min="10463" max="10463" width="15.875" style="1" customWidth="1"/>
    <col min="10464" max="10464" width="8.75" style="1"/>
    <col min="10465" max="10481" width="0" style="1" hidden="1" customWidth="1"/>
    <col min="10482" max="10486" width="8.75" style="1"/>
    <col min="10487" max="10490" width="0" style="1" hidden="1" customWidth="1"/>
    <col min="10491" max="10717" width="8.75" style="1"/>
    <col min="10718" max="10718" width="83.875" style="1" customWidth="1"/>
    <col min="10719" max="10719" width="15.875" style="1" customWidth="1"/>
    <col min="10720" max="10720" width="8.75" style="1"/>
    <col min="10721" max="10737" width="0" style="1" hidden="1" customWidth="1"/>
    <col min="10738" max="10742" width="8.75" style="1"/>
    <col min="10743" max="10746" width="0" style="1" hidden="1" customWidth="1"/>
    <col min="10747" max="10973" width="8.75" style="1"/>
    <col min="10974" max="10974" width="83.875" style="1" customWidth="1"/>
    <col min="10975" max="10975" width="15.875" style="1" customWidth="1"/>
    <col min="10976" max="10976" width="8.75" style="1"/>
    <col min="10977" max="10993" width="0" style="1" hidden="1" customWidth="1"/>
    <col min="10994" max="10998" width="8.75" style="1"/>
    <col min="10999" max="11002" width="0" style="1" hidden="1" customWidth="1"/>
    <col min="11003" max="11229" width="8.75" style="1"/>
    <col min="11230" max="11230" width="83.875" style="1" customWidth="1"/>
    <col min="11231" max="11231" width="15.875" style="1" customWidth="1"/>
    <col min="11232" max="11232" width="8.75" style="1"/>
    <col min="11233" max="11249" width="0" style="1" hidden="1" customWidth="1"/>
    <col min="11250" max="11254" width="8.75" style="1"/>
    <col min="11255" max="11258" width="0" style="1" hidden="1" customWidth="1"/>
    <col min="11259" max="11485" width="8.75" style="1"/>
    <col min="11486" max="11486" width="83.875" style="1" customWidth="1"/>
    <col min="11487" max="11487" width="15.875" style="1" customWidth="1"/>
    <col min="11488" max="11488" width="8.75" style="1"/>
    <col min="11489" max="11505" width="0" style="1" hidden="1" customWidth="1"/>
    <col min="11506" max="11510" width="8.75" style="1"/>
    <col min="11511" max="11514" width="0" style="1" hidden="1" customWidth="1"/>
    <col min="11515" max="11741" width="8.75" style="1"/>
    <col min="11742" max="11742" width="83.875" style="1" customWidth="1"/>
    <col min="11743" max="11743" width="15.875" style="1" customWidth="1"/>
    <col min="11744" max="11744" width="8.75" style="1"/>
    <col min="11745" max="11761" width="0" style="1" hidden="1" customWidth="1"/>
    <col min="11762" max="11766" width="8.75" style="1"/>
    <col min="11767" max="11770" width="0" style="1" hidden="1" customWidth="1"/>
    <col min="11771" max="11997" width="8.75" style="1"/>
    <col min="11998" max="11998" width="83.875" style="1" customWidth="1"/>
    <col min="11999" max="11999" width="15.875" style="1" customWidth="1"/>
    <col min="12000" max="12000" width="8.75" style="1"/>
    <col min="12001" max="12017" width="0" style="1" hidden="1" customWidth="1"/>
    <col min="12018" max="12022" width="8.75" style="1"/>
    <col min="12023" max="12026" width="0" style="1" hidden="1" customWidth="1"/>
    <col min="12027" max="12253" width="8.75" style="1"/>
    <col min="12254" max="12254" width="83.875" style="1" customWidth="1"/>
    <col min="12255" max="12255" width="15.875" style="1" customWidth="1"/>
    <col min="12256" max="12256" width="8.75" style="1"/>
    <col min="12257" max="12273" width="0" style="1" hidden="1" customWidth="1"/>
    <col min="12274" max="12278" width="8.75" style="1"/>
    <col min="12279" max="12282" width="0" style="1" hidden="1" customWidth="1"/>
    <col min="12283" max="12509" width="8.75" style="1"/>
    <col min="12510" max="12510" width="83.875" style="1" customWidth="1"/>
    <col min="12511" max="12511" width="15.875" style="1" customWidth="1"/>
    <col min="12512" max="12512" width="8.75" style="1"/>
    <col min="12513" max="12529" width="0" style="1" hidden="1" customWidth="1"/>
    <col min="12530" max="12534" width="8.75" style="1"/>
    <col min="12535" max="12538" width="0" style="1" hidden="1" customWidth="1"/>
    <col min="12539" max="12765" width="8.75" style="1"/>
    <col min="12766" max="12766" width="83.875" style="1" customWidth="1"/>
    <col min="12767" max="12767" width="15.875" style="1" customWidth="1"/>
    <col min="12768" max="12768" width="8.75" style="1"/>
    <col min="12769" max="12785" width="0" style="1" hidden="1" customWidth="1"/>
    <col min="12786" max="12790" width="8.75" style="1"/>
    <col min="12791" max="12794" width="0" style="1" hidden="1" customWidth="1"/>
    <col min="12795" max="13021" width="8.75" style="1"/>
    <col min="13022" max="13022" width="83.875" style="1" customWidth="1"/>
    <col min="13023" max="13023" width="15.875" style="1" customWidth="1"/>
    <col min="13024" max="13024" width="8.75" style="1"/>
    <col min="13025" max="13041" width="0" style="1" hidden="1" customWidth="1"/>
    <col min="13042" max="13046" width="8.75" style="1"/>
    <col min="13047" max="13050" width="0" style="1" hidden="1" customWidth="1"/>
    <col min="13051" max="13277" width="8.75" style="1"/>
    <col min="13278" max="13278" width="83.875" style="1" customWidth="1"/>
    <col min="13279" max="13279" width="15.875" style="1" customWidth="1"/>
    <col min="13280" max="13280" width="8.75" style="1"/>
    <col min="13281" max="13297" width="0" style="1" hidden="1" customWidth="1"/>
    <col min="13298" max="13302" width="8.75" style="1"/>
    <col min="13303" max="13306" width="0" style="1" hidden="1" customWidth="1"/>
    <col min="13307" max="13533" width="8.75" style="1"/>
    <col min="13534" max="13534" width="83.875" style="1" customWidth="1"/>
    <col min="13535" max="13535" width="15.875" style="1" customWidth="1"/>
    <col min="13536" max="13536" width="8.75" style="1"/>
    <col min="13537" max="13553" width="0" style="1" hidden="1" customWidth="1"/>
    <col min="13554" max="13558" width="8.75" style="1"/>
    <col min="13559" max="13562" width="0" style="1" hidden="1" customWidth="1"/>
    <col min="13563" max="13789" width="8.75" style="1"/>
    <col min="13790" max="13790" width="83.875" style="1" customWidth="1"/>
    <col min="13791" max="13791" width="15.875" style="1" customWidth="1"/>
    <col min="13792" max="13792" width="8.75" style="1"/>
    <col min="13793" max="13809" width="0" style="1" hidden="1" customWidth="1"/>
    <col min="13810" max="13814" width="8.75" style="1"/>
    <col min="13815" max="13818" width="0" style="1" hidden="1" customWidth="1"/>
    <col min="13819" max="14045" width="8.75" style="1"/>
    <col min="14046" max="14046" width="83.875" style="1" customWidth="1"/>
    <col min="14047" max="14047" width="15.875" style="1" customWidth="1"/>
    <col min="14048" max="14048" width="8.75" style="1"/>
    <col min="14049" max="14065" width="0" style="1" hidden="1" customWidth="1"/>
    <col min="14066" max="14070" width="8.75" style="1"/>
    <col min="14071" max="14074" width="0" style="1" hidden="1" customWidth="1"/>
    <col min="14075" max="14301" width="8.75" style="1"/>
    <col min="14302" max="14302" width="83.875" style="1" customWidth="1"/>
    <col min="14303" max="14303" width="15.875" style="1" customWidth="1"/>
    <col min="14304" max="14304" width="8.75" style="1"/>
    <col min="14305" max="14321" width="0" style="1" hidden="1" customWidth="1"/>
    <col min="14322" max="14326" width="8.75" style="1"/>
    <col min="14327" max="14330" width="0" style="1" hidden="1" customWidth="1"/>
    <col min="14331" max="14557" width="8.75" style="1"/>
    <col min="14558" max="14558" width="83.875" style="1" customWidth="1"/>
    <col min="14559" max="14559" width="15.875" style="1" customWidth="1"/>
    <col min="14560" max="14560" width="8.75" style="1"/>
    <col min="14561" max="14577" width="0" style="1" hidden="1" customWidth="1"/>
    <col min="14578" max="14582" width="8.75" style="1"/>
    <col min="14583" max="14586" width="0" style="1" hidden="1" customWidth="1"/>
    <col min="14587" max="14813" width="8.75" style="1"/>
    <col min="14814" max="14814" width="83.875" style="1" customWidth="1"/>
    <col min="14815" max="14815" width="15.875" style="1" customWidth="1"/>
    <col min="14816" max="14816" width="8.75" style="1"/>
    <col min="14817" max="14833" width="0" style="1" hidden="1" customWidth="1"/>
    <col min="14834" max="14838" width="8.75" style="1"/>
    <col min="14839" max="14842" width="0" style="1" hidden="1" customWidth="1"/>
    <col min="14843" max="15069" width="8.75" style="1"/>
    <col min="15070" max="15070" width="83.875" style="1" customWidth="1"/>
    <col min="15071" max="15071" width="15.875" style="1" customWidth="1"/>
    <col min="15072" max="15072" width="8.75" style="1"/>
    <col min="15073" max="15089" width="0" style="1" hidden="1" customWidth="1"/>
    <col min="15090" max="15094" width="8.75" style="1"/>
    <col min="15095" max="15098" width="0" style="1" hidden="1" customWidth="1"/>
    <col min="15099" max="15325" width="8.75" style="1"/>
    <col min="15326" max="15326" width="83.875" style="1" customWidth="1"/>
    <col min="15327" max="15327" width="15.875" style="1" customWidth="1"/>
    <col min="15328" max="15328" width="8.75" style="1"/>
    <col min="15329" max="15345" width="0" style="1" hidden="1" customWidth="1"/>
    <col min="15346" max="15350" width="8.75" style="1"/>
    <col min="15351" max="15354" width="0" style="1" hidden="1" customWidth="1"/>
    <col min="15355" max="15581" width="8.75" style="1"/>
    <col min="15582" max="15582" width="83.875" style="1" customWidth="1"/>
    <col min="15583" max="15583" width="15.875" style="1" customWidth="1"/>
    <col min="15584" max="15584" width="8.75" style="1"/>
    <col min="15585" max="15601" width="0" style="1" hidden="1" customWidth="1"/>
    <col min="15602" max="15606" width="8.75" style="1"/>
    <col min="15607" max="15610" width="0" style="1" hidden="1" customWidth="1"/>
    <col min="15611" max="15837" width="8.75" style="1"/>
    <col min="15838" max="15838" width="83.875" style="1" customWidth="1"/>
    <col min="15839" max="15839" width="15.875" style="1" customWidth="1"/>
    <col min="15840" max="15840" width="8.75" style="1"/>
    <col min="15841" max="15857" width="0" style="1" hidden="1" customWidth="1"/>
    <col min="15858" max="15862" width="8.75" style="1"/>
    <col min="15863" max="15866" width="0" style="1" hidden="1" customWidth="1"/>
    <col min="15867" max="16093" width="8.75" style="1"/>
    <col min="16094" max="16094" width="83.875" style="1" customWidth="1"/>
    <col min="16095" max="16095" width="15.875" style="1" customWidth="1"/>
    <col min="16096" max="16096" width="8.75" style="1"/>
    <col min="16097" max="16113" width="0" style="1" hidden="1" customWidth="1"/>
    <col min="16114" max="16118" width="8.75" style="1"/>
    <col min="16119" max="16122" width="0" style="1" hidden="1" customWidth="1"/>
    <col min="16123" max="16383" width="8.75" style="1"/>
    <col min="16384" max="16384" width="8.75" style="1" customWidth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1424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78.75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f>B13+B37</f>
        <v>1192.1307999999999</v>
      </c>
      <c r="C6" s="136"/>
      <c r="D6" s="33" t="s">
        <v>41</v>
      </c>
      <c r="E6" s="137">
        <f>E7+E9+E15+E18+E23</f>
        <v>1192.1307999999999</v>
      </c>
      <c r="F6" s="33" t="s">
        <v>41</v>
      </c>
      <c r="G6" s="34"/>
      <c r="H6" s="46"/>
      <c r="I6" s="33" t="s">
        <v>41</v>
      </c>
      <c r="J6" s="33"/>
    </row>
    <row r="7" spans="1:10" s="416" customFormat="1" ht="23.25" x14ac:dyDescent="0.35">
      <c r="A7" s="159" t="s">
        <v>1451</v>
      </c>
      <c r="B7" s="132"/>
      <c r="C7" s="132"/>
      <c r="D7" s="538" t="s">
        <v>268</v>
      </c>
      <c r="E7" s="597">
        <v>1.2642</v>
      </c>
      <c r="F7" s="134"/>
      <c r="G7" s="49"/>
      <c r="H7" s="49"/>
      <c r="I7" s="142"/>
      <c r="J7" s="142"/>
    </row>
    <row r="8" spans="1:10" s="416" customFormat="1" ht="29.45" customHeight="1" x14ac:dyDescent="0.35">
      <c r="A8" s="223" t="s">
        <v>1452</v>
      </c>
      <c r="B8" s="237"/>
      <c r="C8" s="127"/>
      <c r="D8" s="331" t="s">
        <v>869</v>
      </c>
      <c r="E8" s="598">
        <v>1.2642</v>
      </c>
      <c r="F8" s="310"/>
      <c r="G8" s="53"/>
      <c r="H8" s="53"/>
      <c r="I8" s="580"/>
      <c r="J8" s="580"/>
    </row>
    <row r="9" spans="1:10" s="416" customFormat="1" ht="29.45" customHeight="1" x14ac:dyDescent="0.35">
      <c r="A9" s="223" t="s">
        <v>1450</v>
      </c>
      <c r="B9" s="237"/>
      <c r="C9" s="127"/>
      <c r="D9" s="334" t="s">
        <v>389</v>
      </c>
      <c r="E9" s="599">
        <v>237.44009999999994</v>
      </c>
      <c r="F9" s="122"/>
      <c r="G9" s="57"/>
      <c r="H9" s="57"/>
      <c r="I9" s="149"/>
      <c r="J9" s="149"/>
    </row>
    <row r="10" spans="1:10" ht="25.5" customHeight="1" x14ac:dyDescent="0.35">
      <c r="A10" s="30" t="s">
        <v>1425</v>
      </c>
      <c r="B10" s="127"/>
      <c r="C10" s="127"/>
      <c r="D10" s="106" t="s">
        <v>952</v>
      </c>
      <c r="E10" s="112">
        <v>83.350000000000009</v>
      </c>
      <c r="F10" s="30"/>
      <c r="G10" s="57"/>
      <c r="H10" s="57"/>
      <c r="I10" s="41"/>
      <c r="J10" s="41"/>
    </row>
    <row r="11" spans="1:10" ht="26.25" customHeight="1" x14ac:dyDescent="0.35">
      <c r="A11" s="30" t="s">
        <v>1735</v>
      </c>
      <c r="B11" s="127"/>
      <c r="C11" s="127"/>
      <c r="D11" s="106" t="s">
        <v>954</v>
      </c>
      <c r="E11" s="112">
        <v>13.35</v>
      </c>
      <c r="F11" s="30"/>
      <c r="G11" s="57"/>
      <c r="H11" s="57"/>
      <c r="I11" s="41"/>
      <c r="J11" s="41"/>
    </row>
    <row r="12" spans="1:10" ht="26.25" customHeight="1" x14ac:dyDescent="0.35">
      <c r="A12" s="30" t="s">
        <v>1734</v>
      </c>
      <c r="B12" s="127"/>
      <c r="C12" s="127"/>
      <c r="D12" s="106" t="s">
        <v>629</v>
      </c>
      <c r="E12" s="112">
        <v>88.6</v>
      </c>
      <c r="F12" s="30"/>
      <c r="G12" s="57"/>
      <c r="H12" s="57"/>
      <c r="I12" s="41"/>
      <c r="J12" s="41"/>
    </row>
    <row r="13" spans="1:10" ht="25.5" customHeight="1" x14ac:dyDescent="0.35">
      <c r="A13" s="378" t="s">
        <v>1426</v>
      </c>
      <c r="B13" s="522">
        <v>221.7987</v>
      </c>
      <c r="C13" s="127"/>
      <c r="D13" s="106" t="s">
        <v>391</v>
      </c>
      <c r="E13" s="112">
        <v>45.140099999999997</v>
      </c>
      <c r="F13" s="30"/>
      <c r="G13" s="57"/>
      <c r="H13" s="57"/>
      <c r="I13" s="41"/>
      <c r="J13" s="41"/>
    </row>
    <row r="14" spans="1:10" ht="27.75" customHeight="1" x14ac:dyDescent="0.35">
      <c r="A14" s="378" t="s">
        <v>1427</v>
      </c>
      <c r="B14" s="522"/>
      <c r="C14" s="127"/>
      <c r="D14" s="106" t="s">
        <v>1434</v>
      </c>
      <c r="E14" s="112">
        <v>7</v>
      </c>
      <c r="F14" s="30"/>
      <c r="G14" s="57"/>
      <c r="H14" s="57"/>
      <c r="I14" s="41"/>
      <c r="J14" s="41"/>
    </row>
    <row r="15" spans="1:10" ht="25.5" customHeight="1" x14ac:dyDescent="0.35">
      <c r="A15" s="378" t="s">
        <v>1428</v>
      </c>
      <c r="B15" s="522"/>
      <c r="C15" s="127"/>
      <c r="D15" s="105" t="s">
        <v>26</v>
      </c>
      <c r="E15" s="477">
        <v>47.338999999999999</v>
      </c>
      <c r="F15" s="30"/>
      <c r="G15" s="57"/>
      <c r="H15" s="57"/>
      <c r="I15" s="41"/>
      <c r="J15" s="41"/>
    </row>
    <row r="16" spans="1:10" ht="29.25" customHeight="1" x14ac:dyDescent="0.35">
      <c r="A16" s="290" t="s">
        <v>1429</v>
      </c>
      <c r="B16" s="503">
        <v>221.7987</v>
      </c>
      <c r="C16" s="127"/>
      <c r="D16" s="106" t="s">
        <v>1203</v>
      </c>
      <c r="E16" s="112">
        <v>35.569000000000003</v>
      </c>
      <c r="F16" s="30"/>
      <c r="G16" s="57"/>
      <c r="H16" s="57"/>
      <c r="I16" s="41"/>
      <c r="J16" s="41"/>
    </row>
    <row r="17" spans="1:10" ht="29.25" customHeight="1" x14ac:dyDescent="0.35">
      <c r="A17" s="290" t="s">
        <v>1430</v>
      </c>
      <c r="B17" s="503"/>
      <c r="C17" s="127"/>
      <c r="D17" s="106" t="s">
        <v>1052</v>
      </c>
      <c r="E17" s="112">
        <v>11.77</v>
      </c>
      <c r="F17" s="30"/>
      <c r="G17" s="57"/>
      <c r="H17" s="57"/>
      <c r="I17" s="41"/>
      <c r="J17" s="41"/>
    </row>
    <row r="18" spans="1:10" ht="26.25" customHeight="1" x14ac:dyDescent="0.35">
      <c r="A18" s="290" t="s">
        <v>1431</v>
      </c>
      <c r="B18" s="503"/>
      <c r="C18" s="127"/>
      <c r="D18" s="105" t="s">
        <v>975</v>
      </c>
      <c r="E18" s="477">
        <v>840.6875</v>
      </c>
      <c r="F18" s="30"/>
      <c r="G18" s="57"/>
      <c r="H18" s="57"/>
      <c r="I18" s="41"/>
      <c r="J18" s="41"/>
    </row>
    <row r="19" spans="1:10" ht="30.6" customHeight="1" x14ac:dyDescent="0.35">
      <c r="A19" s="290" t="s">
        <v>1432</v>
      </c>
      <c r="B19" s="503"/>
      <c r="C19" s="127"/>
      <c r="D19" s="106" t="s">
        <v>1413</v>
      </c>
      <c r="E19" s="112">
        <v>237.11</v>
      </c>
      <c r="F19" s="30"/>
      <c r="G19" s="57"/>
      <c r="H19" s="57"/>
      <c r="I19" s="41"/>
      <c r="J19" s="41"/>
    </row>
    <row r="20" spans="1:10" ht="30.6" customHeight="1" x14ac:dyDescent="0.35">
      <c r="A20" s="290" t="s">
        <v>1433</v>
      </c>
      <c r="B20" s="503"/>
      <c r="C20" s="127"/>
      <c r="D20" s="106" t="s">
        <v>977</v>
      </c>
      <c r="E20" s="112">
        <v>195.2287</v>
      </c>
      <c r="F20" s="30"/>
      <c r="G20" s="57"/>
      <c r="H20" s="57"/>
      <c r="I20" s="41"/>
      <c r="J20" s="41"/>
    </row>
    <row r="21" spans="1:10" ht="25.9" customHeight="1" x14ac:dyDescent="0.35">
      <c r="A21" s="265" t="s">
        <v>1453</v>
      </c>
      <c r="B21" s="502">
        <v>129.79750000000001</v>
      </c>
      <c r="C21" s="127"/>
      <c r="D21" s="106" t="s">
        <v>1439</v>
      </c>
      <c r="E21" s="112">
        <v>263.44880000000001</v>
      </c>
      <c r="F21" s="30"/>
      <c r="G21" s="57"/>
      <c r="H21" s="57"/>
      <c r="I21" s="41"/>
      <c r="J21" s="41"/>
    </row>
    <row r="22" spans="1:10" ht="23.25" x14ac:dyDescent="0.35">
      <c r="A22" s="290" t="s">
        <v>1454</v>
      </c>
      <c r="B22" s="502"/>
      <c r="C22" s="127"/>
      <c r="D22" s="106" t="s">
        <v>1440</v>
      </c>
      <c r="E22" s="112">
        <v>144.9</v>
      </c>
      <c r="F22" s="30"/>
      <c r="G22" s="57"/>
      <c r="H22" s="57"/>
      <c r="I22" s="41"/>
      <c r="J22" s="41"/>
    </row>
    <row r="23" spans="1:10" ht="28.9" customHeight="1" x14ac:dyDescent="0.35">
      <c r="A23" s="290" t="s">
        <v>1455</v>
      </c>
      <c r="B23" s="502">
        <v>129.79750000000001</v>
      </c>
      <c r="C23" s="127"/>
      <c r="D23" s="105" t="s">
        <v>62</v>
      </c>
      <c r="E23" s="477">
        <v>65.400000000000006</v>
      </c>
      <c r="F23" s="30"/>
      <c r="G23" s="57"/>
      <c r="H23" s="57"/>
      <c r="I23" s="41"/>
      <c r="J23" s="41"/>
    </row>
    <row r="24" spans="1:10" ht="28.9" customHeight="1" x14ac:dyDescent="0.35">
      <c r="A24" s="290" t="s">
        <v>1456</v>
      </c>
      <c r="B24" s="502"/>
      <c r="C24" s="127"/>
      <c r="D24" s="106" t="s">
        <v>1441</v>
      </c>
      <c r="E24" s="112">
        <v>65.400000000000006</v>
      </c>
      <c r="F24" s="30"/>
      <c r="G24" s="57"/>
      <c r="H24" s="57"/>
      <c r="I24" s="41"/>
      <c r="J24" s="41"/>
    </row>
    <row r="25" spans="1:10" ht="22.9" customHeight="1" x14ac:dyDescent="0.35">
      <c r="A25" s="265" t="s">
        <v>1457</v>
      </c>
      <c r="B25" s="502">
        <v>47.438400000000001</v>
      </c>
      <c r="C25" s="127"/>
      <c r="D25" s="105"/>
      <c r="E25" s="496"/>
      <c r="F25" s="30"/>
      <c r="G25" s="57"/>
      <c r="H25" s="57"/>
      <c r="I25" s="41"/>
      <c r="J25" s="41"/>
    </row>
    <row r="26" spans="1:10" ht="22.9" customHeight="1" x14ac:dyDescent="0.35">
      <c r="A26" s="290" t="s">
        <v>1458</v>
      </c>
      <c r="B26" s="502"/>
      <c r="C26" s="524"/>
      <c r="D26" s="106"/>
      <c r="E26" s="495"/>
      <c r="F26" s="30"/>
      <c r="G26" s="57"/>
      <c r="H26" s="57"/>
      <c r="I26" s="41"/>
      <c r="J26" s="41"/>
    </row>
    <row r="27" spans="1:10" ht="24.75" customHeight="1" x14ac:dyDescent="0.35">
      <c r="A27" s="290" t="s">
        <v>1459</v>
      </c>
      <c r="B27" s="503">
        <v>5.4</v>
      </c>
      <c r="C27" s="132"/>
      <c r="D27" s="105"/>
      <c r="E27" s="496"/>
      <c r="F27" s="30"/>
      <c r="G27" s="57"/>
      <c r="H27" s="57"/>
      <c r="I27" s="41"/>
      <c r="J27" s="41"/>
    </row>
    <row r="28" spans="1:10" ht="24.75" customHeight="1" x14ac:dyDescent="0.35">
      <c r="A28" s="290" t="s">
        <v>1460</v>
      </c>
      <c r="B28" s="503"/>
      <c r="C28" s="237"/>
      <c r="D28" s="105"/>
      <c r="E28" s="496"/>
      <c r="F28" s="30"/>
      <c r="G28" s="57"/>
      <c r="H28" s="57"/>
      <c r="I28" s="41"/>
      <c r="J28" s="41"/>
    </row>
    <row r="29" spans="1:10" ht="28.5" customHeight="1" x14ac:dyDescent="0.35">
      <c r="A29" s="290" t="s">
        <v>1461</v>
      </c>
      <c r="B29" s="503">
        <v>42.038400000000003</v>
      </c>
      <c r="C29" s="237"/>
      <c r="D29" s="105"/>
      <c r="E29" s="496"/>
      <c r="F29" s="30"/>
      <c r="G29" s="57"/>
      <c r="H29" s="57"/>
      <c r="I29" s="41"/>
      <c r="J29" s="41"/>
    </row>
    <row r="30" spans="1:10" ht="25.5" customHeight="1" x14ac:dyDescent="0.35">
      <c r="A30" s="290" t="s">
        <v>1462</v>
      </c>
      <c r="B30" s="503"/>
      <c r="C30" s="127"/>
      <c r="D30" s="105"/>
      <c r="E30" s="496"/>
      <c r="F30" s="30"/>
      <c r="G30" s="57"/>
      <c r="H30" s="57"/>
      <c r="I30" s="41"/>
      <c r="J30" s="41"/>
    </row>
    <row r="31" spans="1:10" ht="26.25" customHeight="1" x14ac:dyDescent="0.35">
      <c r="A31" s="265" t="s">
        <v>1463</v>
      </c>
      <c r="B31" s="502">
        <v>44.562800000000003</v>
      </c>
      <c r="C31" s="127"/>
      <c r="D31" s="105"/>
      <c r="E31" s="496"/>
      <c r="F31" s="30"/>
      <c r="G31" s="57"/>
      <c r="H31" s="57"/>
      <c r="I31" s="41"/>
      <c r="J31" s="41"/>
    </row>
    <row r="32" spans="1:10" ht="24" customHeight="1" x14ac:dyDescent="0.35">
      <c r="A32" s="290" t="s">
        <v>1464</v>
      </c>
      <c r="B32" s="502"/>
      <c r="C32" s="127"/>
      <c r="D32" s="105"/>
      <c r="E32" s="496"/>
      <c r="F32" s="30"/>
      <c r="G32" s="57"/>
      <c r="H32" s="57"/>
      <c r="I32" s="41"/>
      <c r="J32" s="41"/>
    </row>
    <row r="33" spans="1:10" ht="26.45" customHeight="1" x14ac:dyDescent="0.35">
      <c r="A33" s="290" t="s">
        <v>1465</v>
      </c>
      <c r="B33" s="503">
        <v>32.262799999999999</v>
      </c>
      <c r="C33" s="127"/>
      <c r="D33" s="105"/>
      <c r="E33" s="496"/>
      <c r="F33" s="30"/>
      <c r="G33" s="57"/>
      <c r="H33" s="57"/>
      <c r="I33" s="41"/>
      <c r="J33" s="41"/>
    </row>
    <row r="34" spans="1:10" ht="26.45" customHeight="1" x14ac:dyDescent="0.35">
      <c r="A34" s="527" t="s">
        <v>1466</v>
      </c>
      <c r="B34" s="600"/>
      <c r="C34" s="127"/>
      <c r="D34" s="105"/>
      <c r="E34" s="496"/>
      <c r="F34" s="31"/>
      <c r="G34" s="57"/>
      <c r="H34" s="57"/>
      <c r="I34" s="39"/>
      <c r="J34" s="39"/>
    </row>
    <row r="35" spans="1:10" ht="24" customHeight="1" x14ac:dyDescent="0.35">
      <c r="A35" s="527" t="s">
        <v>1467</v>
      </c>
      <c r="B35" s="600">
        <v>12.3</v>
      </c>
      <c r="C35" s="127"/>
      <c r="D35" s="602"/>
      <c r="E35" s="496"/>
      <c r="F35" s="31"/>
      <c r="G35" s="57"/>
      <c r="H35" s="57"/>
      <c r="I35" s="41"/>
      <c r="J35" s="41"/>
    </row>
    <row r="36" spans="1:10" s="15" customFormat="1" ht="24" customHeight="1" x14ac:dyDescent="0.35">
      <c r="A36" s="527" t="s">
        <v>1468</v>
      </c>
      <c r="B36" s="600"/>
      <c r="C36" s="529"/>
      <c r="D36" s="105"/>
      <c r="E36" s="496"/>
      <c r="F36" s="63"/>
      <c r="G36" s="64"/>
      <c r="H36" s="62"/>
      <c r="I36" s="39"/>
      <c r="J36" s="39"/>
    </row>
    <row r="37" spans="1:10" ht="28.15" customHeight="1" x14ac:dyDescent="0.35">
      <c r="A37" s="378" t="s">
        <v>1435</v>
      </c>
      <c r="B37" s="522">
        <v>970.33209999999997</v>
      </c>
      <c r="C37" s="116"/>
      <c r="D37" s="105"/>
      <c r="E37" s="496"/>
      <c r="F37" s="30"/>
      <c r="G37" s="68"/>
      <c r="H37" s="66"/>
      <c r="I37" s="39"/>
      <c r="J37" s="39"/>
    </row>
    <row r="38" spans="1:10" s="2" customFormat="1" ht="28.15" customHeight="1" x14ac:dyDescent="0.35">
      <c r="A38" s="601" t="s">
        <v>1436</v>
      </c>
      <c r="B38" s="526"/>
      <c r="C38" s="116"/>
      <c r="D38" s="105"/>
      <c r="E38" s="496"/>
      <c r="F38" s="32"/>
      <c r="G38" s="68"/>
      <c r="H38" s="66"/>
      <c r="I38" s="39"/>
      <c r="J38" s="39"/>
    </row>
    <row r="39" spans="1:10" ht="28.15" customHeight="1" x14ac:dyDescent="0.35">
      <c r="A39" s="601" t="s">
        <v>1437</v>
      </c>
      <c r="B39" s="526"/>
      <c r="C39" s="116"/>
      <c r="D39" s="105"/>
      <c r="E39" s="496"/>
      <c r="F39" s="30"/>
      <c r="G39" s="68"/>
      <c r="H39" s="66"/>
      <c r="I39" s="39"/>
      <c r="J39" s="39"/>
    </row>
    <row r="40" spans="1:10" s="2" customFormat="1" ht="30.6" customHeight="1" x14ac:dyDescent="0.35">
      <c r="A40" s="290" t="s">
        <v>1438</v>
      </c>
      <c r="B40" s="503">
        <v>970.33209999999997</v>
      </c>
      <c r="C40" s="116"/>
      <c r="D40" s="105"/>
      <c r="E40" s="496"/>
      <c r="F40" s="30"/>
      <c r="G40" s="68"/>
      <c r="H40" s="66"/>
      <c r="I40" s="39"/>
      <c r="J40" s="39"/>
    </row>
    <row r="41" spans="1:10" ht="25.9" customHeight="1" x14ac:dyDescent="0.35">
      <c r="A41" s="290" t="s">
        <v>1469</v>
      </c>
      <c r="B41" s="503"/>
      <c r="C41" s="116"/>
      <c r="D41" s="105"/>
      <c r="E41" s="496"/>
      <c r="F41" s="30"/>
      <c r="G41" s="68"/>
      <c r="H41" s="66"/>
      <c r="I41" s="39"/>
      <c r="J41" s="39"/>
    </row>
    <row r="42" spans="1:10" ht="25.9" customHeight="1" x14ac:dyDescent="0.35">
      <c r="A42" s="290" t="s">
        <v>1470</v>
      </c>
      <c r="B42" s="503"/>
      <c r="C42" s="123"/>
      <c r="D42" s="105"/>
      <c r="E42" s="496"/>
      <c r="F42" s="30"/>
      <c r="G42" s="68"/>
      <c r="H42" s="66"/>
      <c r="I42" s="39"/>
      <c r="J42" s="39"/>
    </row>
    <row r="43" spans="1:10" ht="27" customHeight="1" x14ac:dyDescent="0.35">
      <c r="A43" s="290" t="s">
        <v>1485</v>
      </c>
      <c r="B43" s="503"/>
      <c r="C43" s="529"/>
      <c r="D43" s="105"/>
      <c r="E43" s="496"/>
      <c r="F43" s="30"/>
      <c r="G43" s="68"/>
      <c r="H43" s="66"/>
      <c r="I43" s="39"/>
      <c r="J43" s="39"/>
    </row>
    <row r="44" spans="1:10" ht="24" customHeight="1" x14ac:dyDescent="0.35">
      <c r="A44" s="290" t="s">
        <v>1471</v>
      </c>
      <c r="B44" s="503"/>
      <c r="C44" s="529"/>
      <c r="D44" s="105"/>
      <c r="E44" s="496"/>
      <c r="F44" s="30"/>
      <c r="G44" s="68"/>
      <c r="H44" s="66"/>
      <c r="I44" s="39"/>
      <c r="J44" s="39"/>
    </row>
    <row r="45" spans="1:10" ht="24" customHeight="1" x14ac:dyDescent="0.35">
      <c r="A45" s="265" t="s">
        <v>1736</v>
      </c>
      <c r="B45" s="502">
        <v>584.27840000000003</v>
      </c>
      <c r="C45" s="529"/>
      <c r="D45" s="105"/>
      <c r="E45" s="496"/>
      <c r="F45" s="30"/>
      <c r="G45" s="68"/>
      <c r="H45" s="66"/>
      <c r="I45" s="39"/>
      <c r="J45" s="39"/>
    </row>
    <row r="46" spans="1:10" ht="24" customHeight="1" x14ac:dyDescent="0.35">
      <c r="A46" s="290" t="s">
        <v>1737</v>
      </c>
      <c r="B46" s="502"/>
      <c r="C46" s="529"/>
      <c r="D46" s="105"/>
      <c r="E46" s="496"/>
      <c r="F46" s="30"/>
      <c r="G46" s="68"/>
      <c r="H46" s="66"/>
      <c r="I46" s="39"/>
      <c r="J46" s="39"/>
    </row>
    <row r="47" spans="1:10" ht="27" customHeight="1" x14ac:dyDescent="0.35">
      <c r="A47" s="290" t="s">
        <v>1472</v>
      </c>
      <c r="B47" s="503">
        <v>227.50210000000001</v>
      </c>
      <c r="C47" s="222"/>
      <c r="D47" s="106"/>
      <c r="E47" s="495"/>
      <c r="F47" s="30"/>
      <c r="G47" s="68"/>
      <c r="H47" s="66"/>
      <c r="I47" s="39"/>
      <c r="J47" s="39"/>
    </row>
    <row r="48" spans="1:10" s="3" customFormat="1" ht="23.25" x14ac:dyDescent="0.35">
      <c r="A48" s="290" t="s">
        <v>1473</v>
      </c>
      <c r="B48" s="503"/>
      <c r="C48" s="399"/>
      <c r="D48" s="106"/>
      <c r="E48" s="495"/>
      <c r="F48" s="30"/>
      <c r="G48" s="68"/>
      <c r="H48" s="66"/>
      <c r="I48" s="39"/>
      <c r="J48" s="39"/>
    </row>
    <row r="49" spans="1:10" ht="31.15" customHeight="1" x14ac:dyDescent="0.35">
      <c r="A49" s="290" t="s">
        <v>1475</v>
      </c>
      <c r="B49" s="503">
        <v>356.77629999999999</v>
      </c>
      <c r="C49" s="4"/>
      <c r="D49" s="106"/>
      <c r="E49" s="495"/>
      <c r="F49" s="30"/>
      <c r="G49" s="68"/>
      <c r="H49" s="66"/>
      <c r="I49" s="39"/>
      <c r="J49" s="39"/>
    </row>
    <row r="50" spans="1:10" ht="23.25" x14ac:dyDescent="0.35">
      <c r="A50" s="290" t="s">
        <v>1474</v>
      </c>
      <c r="B50" s="503"/>
      <c r="C50" s="22"/>
      <c r="D50" s="106"/>
      <c r="E50" s="495"/>
      <c r="F50" s="30"/>
      <c r="G50" s="68"/>
      <c r="H50" s="66"/>
      <c r="I50" s="39"/>
      <c r="J50" s="39"/>
    </row>
    <row r="51" spans="1:10" ht="23.25" x14ac:dyDescent="0.35">
      <c r="A51" s="290" t="s">
        <v>1476</v>
      </c>
      <c r="B51" s="503"/>
      <c r="D51" s="106"/>
      <c r="E51" s="495"/>
      <c r="F51" s="30"/>
      <c r="G51" s="68"/>
      <c r="H51" s="66"/>
      <c r="I51" s="39"/>
      <c r="J51" s="39"/>
    </row>
    <row r="52" spans="1:10" ht="23.25" x14ac:dyDescent="0.35">
      <c r="A52" s="265" t="s">
        <v>1738</v>
      </c>
      <c r="B52" s="502">
        <v>168.6405</v>
      </c>
      <c r="D52" s="106"/>
      <c r="E52" s="495"/>
      <c r="F52" s="30"/>
      <c r="G52" s="68"/>
      <c r="H52" s="66"/>
      <c r="I52" s="39"/>
      <c r="J52" s="39"/>
    </row>
    <row r="53" spans="1:10" ht="23.25" x14ac:dyDescent="0.35">
      <c r="A53" s="290" t="s">
        <v>1739</v>
      </c>
      <c r="B53" s="502"/>
      <c r="D53" s="106"/>
      <c r="E53" s="495"/>
      <c r="F53" s="30"/>
      <c r="G53" s="68"/>
      <c r="H53" s="66"/>
      <c r="I53" s="39"/>
      <c r="J53" s="39"/>
    </row>
    <row r="54" spans="1:10" ht="23.25" x14ac:dyDescent="0.35">
      <c r="A54" s="290" t="s">
        <v>1477</v>
      </c>
      <c r="B54" s="503">
        <v>87.823999999999998</v>
      </c>
      <c r="D54" s="106"/>
      <c r="E54" s="495"/>
      <c r="F54" s="30"/>
      <c r="G54" s="68"/>
      <c r="H54" s="66"/>
      <c r="I54" s="39"/>
      <c r="J54" s="39"/>
    </row>
    <row r="55" spans="1:10" ht="23.25" x14ac:dyDescent="0.35">
      <c r="A55" s="290" t="s">
        <v>1478</v>
      </c>
      <c r="B55" s="503"/>
      <c r="D55" s="106"/>
      <c r="E55" s="495"/>
      <c r="F55" s="30"/>
      <c r="G55" s="68"/>
      <c r="H55" s="66"/>
      <c r="I55" s="39"/>
      <c r="J55" s="39"/>
    </row>
    <row r="56" spans="1:10" ht="26.45" customHeight="1" x14ac:dyDescent="0.35">
      <c r="A56" s="290" t="s">
        <v>1479</v>
      </c>
      <c r="B56" s="503">
        <v>48.316499999999998</v>
      </c>
      <c r="D56" s="106"/>
      <c r="E56" s="495"/>
      <c r="F56" s="30"/>
      <c r="G56" s="68"/>
      <c r="H56" s="66"/>
      <c r="I56" s="39"/>
      <c r="J56" s="39"/>
    </row>
    <row r="57" spans="1:10" ht="23.25" x14ac:dyDescent="0.35">
      <c r="A57" s="290" t="s">
        <v>1480</v>
      </c>
      <c r="B57" s="503"/>
      <c r="D57" s="106"/>
      <c r="E57" s="495"/>
      <c r="F57" s="30"/>
      <c r="G57" s="68"/>
      <c r="H57" s="66"/>
      <c r="I57" s="39"/>
      <c r="J57" s="39"/>
    </row>
    <row r="58" spans="1:10" ht="23.25" x14ac:dyDescent="0.35">
      <c r="A58" s="290" t="s">
        <v>1481</v>
      </c>
      <c r="B58" s="503">
        <v>32.5</v>
      </c>
      <c r="D58" s="106"/>
      <c r="E58" s="495"/>
      <c r="F58" s="30"/>
      <c r="G58" s="68"/>
      <c r="H58" s="66"/>
      <c r="I58" s="39"/>
      <c r="J58" s="39"/>
    </row>
    <row r="59" spans="1:10" ht="23.25" x14ac:dyDescent="0.35">
      <c r="A59" s="290" t="s">
        <v>1482</v>
      </c>
      <c r="B59" s="503"/>
      <c r="D59" s="106"/>
      <c r="E59" s="495"/>
      <c r="F59" s="32"/>
      <c r="G59" s="68"/>
      <c r="H59" s="66"/>
      <c r="I59" s="39"/>
      <c r="J59" s="39"/>
    </row>
    <row r="60" spans="1:10" ht="25.15" customHeight="1" x14ac:dyDescent="0.35">
      <c r="A60" s="265" t="s">
        <v>1483</v>
      </c>
      <c r="B60" s="502">
        <v>217.41319999999999</v>
      </c>
      <c r="D60" s="106"/>
      <c r="E60" s="495"/>
      <c r="F60" s="30"/>
      <c r="G60" s="68"/>
      <c r="H60" s="66"/>
      <c r="I60" s="41"/>
      <c r="J60" s="41"/>
    </row>
    <row r="61" spans="1:10" ht="23.25" x14ac:dyDescent="0.35">
      <c r="A61" s="265" t="s">
        <v>1484</v>
      </c>
      <c r="B61" s="502"/>
      <c r="D61" s="106"/>
      <c r="E61" s="495"/>
      <c r="F61" s="30"/>
      <c r="G61" s="68"/>
      <c r="H61" s="66"/>
      <c r="I61" s="41"/>
      <c r="J61" s="41"/>
    </row>
    <row r="62" spans="1:10" ht="26.45" customHeight="1" x14ac:dyDescent="0.35">
      <c r="A62" s="290" t="s">
        <v>1442</v>
      </c>
      <c r="B62" s="510" t="s">
        <v>1443</v>
      </c>
      <c r="D62" s="106"/>
      <c r="E62" s="495"/>
      <c r="F62" s="32"/>
      <c r="G62" s="64"/>
      <c r="H62" s="62"/>
      <c r="I62" s="39"/>
      <c r="J62" s="39"/>
    </row>
    <row r="63" spans="1:10" ht="21.6" customHeight="1" x14ac:dyDescent="0.35">
      <c r="A63" s="527" t="s">
        <v>1444</v>
      </c>
      <c r="B63" s="528"/>
      <c r="D63" s="106"/>
      <c r="E63" s="495"/>
      <c r="F63" s="30"/>
      <c r="G63" s="68"/>
      <c r="H63" s="66"/>
      <c r="I63" s="41"/>
      <c r="J63" s="41"/>
    </row>
    <row r="64" spans="1:10" ht="23.25" x14ac:dyDescent="0.35">
      <c r="A64" s="336" t="s">
        <v>1445</v>
      </c>
      <c r="B64" s="528"/>
      <c r="D64" s="106"/>
      <c r="E64" s="495"/>
      <c r="F64" s="30"/>
      <c r="G64" s="68"/>
      <c r="H64" s="66"/>
      <c r="I64" s="39"/>
      <c r="J64" s="39"/>
    </row>
    <row r="65" spans="1:10" ht="26.45" customHeight="1" x14ac:dyDescent="0.35">
      <c r="A65" s="527" t="s">
        <v>1740</v>
      </c>
      <c r="B65" s="510" t="s">
        <v>1447</v>
      </c>
      <c r="D65" s="106"/>
      <c r="E65" s="495"/>
      <c r="F65" s="30"/>
      <c r="G65" s="68"/>
      <c r="H65" s="66"/>
      <c r="I65" s="39"/>
      <c r="J65" s="39"/>
    </row>
    <row r="66" spans="1:10" ht="23.25" x14ac:dyDescent="0.35">
      <c r="A66" s="523" t="s">
        <v>1446</v>
      </c>
      <c r="B66" s="530"/>
      <c r="D66" s="525"/>
      <c r="E66" s="531"/>
      <c r="F66" s="172"/>
      <c r="G66" s="471"/>
      <c r="H66" s="472"/>
      <c r="I66" s="464"/>
      <c r="J66" s="464"/>
    </row>
    <row r="67" spans="1:10" ht="23.25" x14ac:dyDescent="0.35">
      <c r="E67" s="207"/>
      <c r="F67" s="192"/>
      <c r="G67" s="457"/>
      <c r="H67" s="458"/>
      <c r="I67" s="453"/>
      <c r="J67" s="453"/>
    </row>
    <row r="68" spans="1:10" ht="23.25" x14ac:dyDescent="0.35">
      <c r="E68" s="207"/>
      <c r="F68" s="459"/>
      <c r="G68" s="455"/>
      <c r="H68" s="456"/>
      <c r="I68" s="453"/>
      <c r="J68" s="453"/>
    </row>
    <row r="69" spans="1:10" ht="23.25" x14ac:dyDescent="0.35">
      <c r="E69" s="207"/>
      <c r="F69" s="192"/>
      <c r="G69" s="457"/>
      <c r="H69" s="458"/>
      <c r="I69" s="453"/>
      <c r="J69" s="453"/>
    </row>
    <row r="70" spans="1:10" ht="23.25" x14ac:dyDescent="0.35">
      <c r="E70" s="207"/>
      <c r="F70" s="192"/>
      <c r="G70" s="457"/>
      <c r="H70" s="458"/>
      <c r="I70" s="453"/>
      <c r="J70" s="453"/>
    </row>
    <row r="71" spans="1:10" ht="23.25" x14ac:dyDescent="0.35">
      <c r="E71" s="207"/>
      <c r="F71" s="192"/>
      <c r="G71" s="457"/>
      <c r="H71" s="458"/>
      <c r="I71" s="451"/>
      <c r="J71" s="451"/>
    </row>
    <row r="72" spans="1:10" ht="23.25" x14ac:dyDescent="0.35">
      <c r="E72" s="207"/>
      <c r="F72" s="192"/>
      <c r="G72" s="457"/>
      <c r="H72" s="458"/>
      <c r="I72" s="453"/>
      <c r="J72" s="453"/>
    </row>
    <row r="73" spans="1:10" ht="23.25" x14ac:dyDescent="0.35">
      <c r="E73" s="207"/>
      <c r="F73" s="192"/>
      <c r="G73" s="457"/>
      <c r="H73" s="458"/>
      <c r="I73" s="453"/>
      <c r="J73" s="453"/>
    </row>
    <row r="74" spans="1:10" ht="23.25" x14ac:dyDescent="0.35">
      <c r="E74" s="207"/>
      <c r="F74" s="460"/>
      <c r="G74" s="460"/>
      <c r="H74" s="460"/>
      <c r="I74" s="451"/>
      <c r="J74" s="451"/>
    </row>
    <row r="75" spans="1:10" ht="23.25" x14ac:dyDescent="0.35">
      <c r="E75" s="207"/>
      <c r="F75" s="460"/>
      <c r="G75" s="460"/>
      <c r="H75" s="460"/>
      <c r="I75" s="453"/>
      <c r="J75" s="453"/>
    </row>
    <row r="76" spans="1:10" ht="23.25" x14ac:dyDescent="0.35">
      <c r="E76" s="207"/>
      <c r="F76" s="460"/>
      <c r="G76" s="460"/>
      <c r="H76" s="460"/>
      <c r="I76" s="453"/>
      <c r="J76" s="453"/>
    </row>
    <row r="77" spans="1:10" ht="23.25" x14ac:dyDescent="0.35">
      <c r="E77" s="207"/>
      <c r="F77" s="460"/>
      <c r="G77" s="460"/>
      <c r="H77" s="460"/>
      <c r="I77" s="453"/>
      <c r="J77" s="453"/>
    </row>
    <row r="78" spans="1:10" ht="23.25" x14ac:dyDescent="0.35">
      <c r="E78" s="207"/>
      <c r="F78" s="460"/>
      <c r="G78" s="460"/>
      <c r="H78" s="460"/>
      <c r="I78" s="453"/>
      <c r="J78" s="453"/>
    </row>
    <row r="79" spans="1:10" ht="23.25" x14ac:dyDescent="0.35">
      <c r="E79" s="207"/>
      <c r="F79" s="461"/>
      <c r="G79" s="460"/>
      <c r="H79" s="461"/>
      <c r="I79" s="453"/>
      <c r="J79" s="453"/>
    </row>
    <row r="80" spans="1:10" ht="23.25" x14ac:dyDescent="0.35">
      <c r="E80" s="207"/>
      <c r="F80" s="460"/>
      <c r="G80" s="460"/>
      <c r="H80" s="460"/>
      <c r="I80" s="453"/>
      <c r="J80" s="453"/>
    </row>
    <row r="81" spans="5:10" ht="23.25" x14ac:dyDescent="0.35">
      <c r="E81" s="207"/>
      <c r="F81" s="460"/>
      <c r="G81" s="460"/>
      <c r="H81" s="460"/>
      <c r="I81" s="453"/>
      <c r="J81" s="453"/>
    </row>
    <row r="82" spans="5:10" x14ac:dyDescent="0.35">
      <c r="E82" s="207"/>
      <c r="F82" s="460"/>
      <c r="G82" s="460"/>
      <c r="H82" s="460"/>
      <c r="I82" s="462"/>
      <c r="J82" s="462"/>
    </row>
    <row r="83" spans="5:10" x14ac:dyDescent="0.35">
      <c r="E83" s="207"/>
      <c r="F83" s="460"/>
      <c r="G83" s="460"/>
      <c r="H83" s="460"/>
      <c r="I83" s="462"/>
      <c r="J83" s="462"/>
    </row>
    <row r="84" spans="5:10" x14ac:dyDescent="0.35">
      <c r="E84" s="207"/>
      <c r="F84" s="460"/>
      <c r="G84" s="460"/>
      <c r="H84" s="460"/>
      <c r="I84" s="462"/>
      <c r="J84" s="462"/>
    </row>
    <row r="85" spans="5:10" x14ac:dyDescent="0.35">
      <c r="E85" s="207"/>
      <c r="F85" s="460"/>
      <c r="G85" s="460"/>
      <c r="H85" s="460"/>
      <c r="I85" s="462"/>
      <c r="J85" s="462"/>
    </row>
    <row r="86" spans="5:10" x14ac:dyDescent="0.35">
      <c r="E86" s="207"/>
      <c r="F86" s="460"/>
      <c r="G86" s="460"/>
      <c r="H86" s="460"/>
      <c r="I86" s="462"/>
      <c r="J86" s="462"/>
    </row>
    <row r="87" spans="5:10" x14ac:dyDescent="0.35">
      <c r="E87" s="207"/>
      <c r="F87" s="460"/>
      <c r="G87" s="460"/>
      <c r="H87" s="460"/>
      <c r="I87" s="462"/>
      <c r="J87" s="462"/>
    </row>
    <row r="88" spans="5:10" x14ac:dyDescent="0.35">
      <c r="E88" s="207"/>
      <c r="F88" s="460"/>
      <c r="G88" s="460"/>
      <c r="H88" s="460"/>
      <c r="I88" s="462"/>
      <c r="J88" s="462"/>
    </row>
    <row r="89" spans="5:10" x14ac:dyDescent="0.35">
      <c r="E89" s="207"/>
      <c r="F89" s="460"/>
      <c r="G89" s="460"/>
      <c r="H89" s="460"/>
      <c r="I89" s="462"/>
      <c r="J89" s="462"/>
    </row>
    <row r="90" spans="5:10" x14ac:dyDescent="0.35">
      <c r="E90" s="207"/>
      <c r="F90" s="460"/>
      <c r="G90" s="460"/>
      <c r="H90" s="460"/>
      <c r="I90" s="462"/>
      <c r="J90" s="462"/>
    </row>
    <row r="91" spans="5:10" x14ac:dyDescent="0.35">
      <c r="E91" s="207"/>
      <c r="F91" s="460"/>
      <c r="G91" s="460"/>
      <c r="H91" s="460"/>
      <c r="I91" s="462"/>
      <c r="J91" s="462"/>
    </row>
    <row r="92" spans="5:10" x14ac:dyDescent="0.35">
      <c r="E92" s="207"/>
      <c r="F92" s="460"/>
      <c r="G92" s="460"/>
      <c r="H92" s="460"/>
      <c r="I92" s="462"/>
      <c r="J92" s="462"/>
    </row>
    <row r="93" spans="5:10" x14ac:dyDescent="0.35">
      <c r="E93" s="207"/>
      <c r="F93" s="460"/>
      <c r="G93" s="460"/>
      <c r="H93" s="460"/>
      <c r="I93" s="462"/>
      <c r="J93" s="462"/>
    </row>
    <row r="94" spans="5:10" x14ac:dyDescent="0.35">
      <c r="E94" s="207"/>
      <c r="F94" s="460"/>
      <c r="G94" s="460"/>
      <c r="H94" s="460"/>
      <c r="I94" s="462"/>
      <c r="J94" s="462"/>
    </row>
    <row r="95" spans="5:10" x14ac:dyDescent="0.35">
      <c r="E95" s="207"/>
      <c r="F95" s="460"/>
      <c r="G95" s="460"/>
      <c r="H95" s="460"/>
      <c r="I95" s="462"/>
      <c r="J95" s="462"/>
    </row>
    <row r="96" spans="5:10" x14ac:dyDescent="0.35">
      <c r="E96" s="207"/>
      <c r="F96" s="460"/>
      <c r="G96" s="460"/>
      <c r="H96" s="460"/>
      <c r="I96" s="462"/>
      <c r="J96" s="462"/>
    </row>
    <row r="97" spans="5:10" x14ac:dyDescent="0.35">
      <c r="E97" s="207"/>
      <c r="F97" s="460"/>
      <c r="G97" s="460"/>
      <c r="H97" s="460"/>
      <c r="I97" s="462"/>
      <c r="J97" s="462"/>
    </row>
    <row r="98" spans="5:10" x14ac:dyDescent="0.35">
      <c r="E98" s="207"/>
      <c r="F98" s="460"/>
      <c r="G98" s="460"/>
      <c r="H98" s="460"/>
      <c r="I98" s="462"/>
      <c r="J98" s="462"/>
    </row>
    <row r="99" spans="5:10" x14ac:dyDescent="0.35">
      <c r="E99" s="207"/>
      <c r="F99" s="460"/>
      <c r="G99" s="460"/>
      <c r="H99" s="460"/>
      <c r="I99" s="462"/>
      <c r="J99" s="462"/>
    </row>
    <row r="100" spans="5:10" x14ac:dyDescent="0.35">
      <c r="E100" s="207"/>
      <c r="F100" s="460"/>
      <c r="G100" s="460"/>
      <c r="H100" s="460"/>
      <c r="I100" s="462"/>
      <c r="J100" s="462"/>
    </row>
    <row r="101" spans="5:10" x14ac:dyDescent="0.35">
      <c r="E101" s="207"/>
      <c r="F101" s="460"/>
      <c r="G101" s="460"/>
      <c r="H101" s="460"/>
      <c r="I101" s="462"/>
      <c r="J101" s="462"/>
    </row>
    <row r="102" spans="5:10" x14ac:dyDescent="0.35">
      <c r="E102" s="207"/>
      <c r="F102" s="460"/>
      <c r="G102" s="460"/>
      <c r="H102" s="460"/>
      <c r="I102" s="462"/>
      <c r="J102" s="462"/>
    </row>
    <row r="103" spans="5:10" x14ac:dyDescent="0.35">
      <c r="E103" s="207"/>
      <c r="F103" s="460"/>
      <c r="G103" s="460"/>
      <c r="H103" s="460"/>
      <c r="I103" s="462"/>
      <c r="J103" s="462"/>
    </row>
    <row r="104" spans="5:10" x14ac:dyDescent="0.35">
      <c r="E104" s="207"/>
      <c r="F104" s="460"/>
      <c r="G104" s="460"/>
      <c r="H104" s="460"/>
      <c r="I104" s="462"/>
      <c r="J104" s="462"/>
    </row>
    <row r="105" spans="5:10" x14ac:dyDescent="0.35">
      <c r="E105" s="207"/>
      <c r="F105" s="460"/>
      <c r="G105" s="460"/>
      <c r="H105" s="460"/>
      <c r="I105" s="462"/>
      <c r="J105" s="462"/>
    </row>
    <row r="106" spans="5:10" x14ac:dyDescent="0.35">
      <c r="E106" s="207"/>
      <c r="F106" s="460"/>
      <c r="G106" s="460"/>
      <c r="H106" s="460"/>
      <c r="I106" s="462"/>
      <c r="J106" s="462"/>
    </row>
    <row r="107" spans="5:10" x14ac:dyDescent="0.35">
      <c r="E107" s="207"/>
      <c r="F107" s="460"/>
      <c r="G107" s="460"/>
      <c r="H107" s="460"/>
      <c r="I107" s="462"/>
      <c r="J107" s="462"/>
    </row>
    <row r="108" spans="5:10" x14ac:dyDescent="0.35">
      <c r="E108" s="207"/>
      <c r="F108" s="460"/>
      <c r="G108" s="460"/>
      <c r="H108" s="460"/>
      <c r="I108" s="462"/>
      <c r="J108" s="462"/>
    </row>
    <row r="109" spans="5:10" x14ac:dyDescent="0.35">
      <c r="E109" s="207"/>
      <c r="F109" s="460"/>
      <c r="G109" s="460"/>
      <c r="H109" s="460"/>
      <c r="I109" s="462"/>
      <c r="J109" s="462"/>
    </row>
    <row r="110" spans="5:10" x14ac:dyDescent="0.35">
      <c r="E110" s="207"/>
      <c r="F110" s="460"/>
      <c r="G110" s="460"/>
      <c r="H110" s="460"/>
      <c r="I110" s="462"/>
      <c r="J110" s="462"/>
    </row>
    <row r="111" spans="5:10" x14ac:dyDescent="0.35">
      <c r="E111" s="207"/>
      <c r="F111" s="460"/>
      <c r="G111" s="460"/>
      <c r="H111" s="460"/>
      <c r="I111" s="462"/>
      <c r="J111" s="462"/>
    </row>
    <row r="112" spans="5:10" x14ac:dyDescent="0.35">
      <c r="E112" s="207"/>
      <c r="F112" s="460"/>
      <c r="G112" s="460"/>
      <c r="H112" s="460"/>
      <c r="I112" s="462"/>
      <c r="J112" s="462"/>
    </row>
    <row r="113" spans="5:10" x14ac:dyDescent="0.35">
      <c r="E113" s="207"/>
      <c r="F113" s="460"/>
      <c r="G113" s="460"/>
      <c r="H113" s="460"/>
      <c r="I113" s="462"/>
      <c r="J113" s="462"/>
    </row>
    <row r="114" spans="5:10" x14ac:dyDescent="0.35">
      <c r="E114" s="207"/>
      <c r="F114" s="460"/>
      <c r="G114" s="460"/>
      <c r="H114" s="460"/>
      <c r="I114" s="462"/>
      <c r="J114" s="462"/>
    </row>
    <row r="115" spans="5:10" x14ac:dyDescent="0.35">
      <c r="E115" s="207"/>
      <c r="F115" s="460"/>
      <c r="G115" s="460"/>
      <c r="H115" s="460"/>
      <c r="I115" s="462"/>
      <c r="J115" s="462"/>
    </row>
    <row r="116" spans="5:10" x14ac:dyDescent="0.35">
      <c r="E116" s="207"/>
      <c r="F116" s="460"/>
      <c r="G116" s="460"/>
      <c r="H116" s="460"/>
      <c r="I116" s="462"/>
      <c r="J116" s="462"/>
    </row>
    <row r="117" spans="5:10" x14ac:dyDescent="0.35">
      <c r="E117" s="207"/>
      <c r="F117" s="460"/>
      <c r="G117" s="460"/>
      <c r="H117" s="460"/>
      <c r="I117" s="462"/>
      <c r="J117" s="462"/>
    </row>
    <row r="118" spans="5:10" x14ac:dyDescent="0.35">
      <c r="E118" s="207"/>
      <c r="F118" s="460"/>
      <c r="G118" s="460"/>
      <c r="H118" s="460"/>
      <c r="I118" s="462"/>
      <c r="J118" s="462"/>
    </row>
    <row r="119" spans="5:10" x14ac:dyDescent="0.35">
      <c r="E119" s="207"/>
      <c r="F119" s="460"/>
      <c r="G119" s="460"/>
      <c r="H119" s="460"/>
      <c r="I119" s="462"/>
      <c r="J119" s="462"/>
    </row>
    <row r="120" spans="5:10" x14ac:dyDescent="0.35">
      <c r="E120" s="207"/>
      <c r="F120" s="460"/>
      <c r="G120" s="460"/>
      <c r="H120" s="460"/>
      <c r="I120" s="462"/>
      <c r="J120" s="462"/>
    </row>
    <row r="121" spans="5:10" x14ac:dyDescent="0.35">
      <c r="E121" s="207"/>
      <c r="F121" s="460"/>
      <c r="G121" s="460"/>
      <c r="H121" s="460"/>
      <c r="I121" s="462"/>
      <c r="J121" s="462"/>
    </row>
    <row r="122" spans="5:10" x14ac:dyDescent="0.35">
      <c r="E122" s="207"/>
      <c r="F122" s="460"/>
      <c r="G122" s="460"/>
      <c r="H122" s="460"/>
      <c r="I122" s="462"/>
      <c r="J122" s="462"/>
    </row>
    <row r="123" spans="5:10" x14ac:dyDescent="0.35">
      <c r="E123" s="207"/>
      <c r="F123" s="460"/>
      <c r="G123" s="460"/>
      <c r="H123" s="460"/>
      <c r="I123" s="462"/>
      <c r="J123" s="462"/>
    </row>
    <row r="124" spans="5:10" x14ac:dyDescent="0.35">
      <c r="E124" s="207"/>
      <c r="F124" s="460"/>
      <c r="G124" s="460"/>
      <c r="H124" s="460"/>
      <c r="I124" s="462"/>
      <c r="J124" s="462"/>
    </row>
    <row r="125" spans="5:10" x14ac:dyDescent="0.35">
      <c r="E125" s="207"/>
      <c r="F125" s="460"/>
      <c r="G125" s="460"/>
      <c r="H125" s="460"/>
      <c r="I125" s="462"/>
      <c r="J125" s="462"/>
    </row>
    <row r="126" spans="5:10" x14ac:dyDescent="0.35">
      <c r="E126" s="207"/>
      <c r="F126" s="460"/>
      <c r="G126" s="460"/>
      <c r="H126" s="460"/>
      <c r="I126" s="462"/>
      <c r="J126" s="462"/>
    </row>
    <row r="127" spans="5:10" x14ac:dyDescent="0.35">
      <c r="E127" s="207"/>
      <c r="F127" s="460"/>
      <c r="G127" s="460"/>
      <c r="H127" s="460"/>
      <c r="I127" s="462"/>
      <c r="J127" s="462"/>
    </row>
    <row r="128" spans="5:10" x14ac:dyDescent="0.35">
      <c r="E128" s="207"/>
      <c r="F128" s="460"/>
      <c r="G128" s="460"/>
      <c r="H128" s="460"/>
      <c r="I128" s="462"/>
      <c r="J128" s="462"/>
    </row>
    <row r="129" spans="5:10" x14ac:dyDescent="0.35">
      <c r="E129" s="207"/>
      <c r="F129" s="460"/>
      <c r="G129" s="460"/>
      <c r="H129" s="460"/>
      <c r="I129" s="462"/>
      <c r="J129" s="462"/>
    </row>
    <row r="130" spans="5:10" x14ac:dyDescent="0.35">
      <c r="E130" s="207"/>
      <c r="F130" s="460"/>
      <c r="G130" s="460"/>
      <c r="H130" s="460"/>
      <c r="I130" s="462"/>
      <c r="J130" s="462"/>
    </row>
    <row r="131" spans="5:10" x14ac:dyDescent="0.35">
      <c r="E131" s="207"/>
      <c r="F131" s="460"/>
      <c r="G131" s="460"/>
      <c r="H131" s="460"/>
      <c r="I131" s="462"/>
      <c r="J131" s="462"/>
    </row>
    <row r="132" spans="5:10" x14ac:dyDescent="0.35">
      <c r="E132" s="207"/>
      <c r="F132" s="460"/>
      <c r="G132" s="460"/>
      <c r="H132" s="460"/>
      <c r="I132" s="462"/>
      <c r="J132" s="462"/>
    </row>
    <row r="133" spans="5:10" x14ac:dyDescent="0.35">
      <c r="E133" s="207"/>
      <c r="F133" s="460"/>
      <c r="G133" s="460"/>
      <c r="H133" s="460"/>
      <c r="I133" s="462"/>
      <c r="J133" s="462"/>
    </row>
    <row r="134" spans="5:10" x14ac:dyDescent="0.35">
      <c r="E134" s="207"/>
      <c r="F134" s="460"/>
      <c r="G134" s="460"/>
      <c r="H134" s="460"/>
      <c r="I134" s="462"/>
      <c r="J134" s="462"/>
    </row>
    <row r="135" spans="5:10" x14ac:dyDescent="0.35">
      <c r="E135" s="207"/>
      <c r="F135" s="460"/>
      <c r="G135" s="460"/>
      <c r="H135" s="460"/>
      <c r="I135" s="462"/>
      <c r="J135" s="462"/>
    </row>
    <row r="136" spans="5:10" x14ac:dyDescent="0.35">
      <c r="E136" s="207"/>
      <c r="F136" s="460"/>
      <c r="G136" s="460"/>
      <c r="H136" s="460"/>
      <c r="I136" s="462"/>
      <c r="J136" s="462"/>
    </row>
    <row r="137" spans="5:10" x14ac:dyDescent="0.35">
      <c r="E137" s="207"/>
      <c r="F137" s="460"/>
      <c r="G137" s="460"/>
      <c r="H137" s="460"/>
      <c r="I137" s="462"/>
      <c r="J137" s="462"/>
    </row>
    <row r="138" spans="5:10" x14ac:dyDescent="0.35">
      <c r="E138" s="207"/>
      <c r="F138" s="460"/>
      <c r="G138" s="460"/>
      <c r="H138" s="460"/>
      <c r="I138" s="462"/>
      <c r="J138" s="462"/>
    </row>
    <row r="139" spans="5:10" x14ac:dyDescent="0.35">
      <c r="E139" s="207"/>
      <c r="F139" s="460"/>
      <c r="G139" s="460"/>
      <c r="H139" s="460"/>
      <c r="I139" s="462"/>
      <c r="J139" s="462"/>
    </row>
    <row r="140" spans="5:10" x14ac:dyDescent="0.35">
      <c r="E140" s="207"/>
      <c r="F140" s="460"/>
      <c r="G140" s="460"/>
      <c r="H140" s="460"/>
      <c r="I140" s="462"/>
      <c r="J140" s="462"/>
    </row>
    <row r="141" spans="5:10" x14ac:dyDescent="0.35">
      <c r="E141" s="207"/>
      <c r="F141" s="460"/>
      <c r="G141" s="460"/>
      <c r="H141" s="460"/>
      <c r="I141" s="462"/>
      <c r="J141" s="462"/>
    </row>
    <row r="142" spans="5:10" x14ac:dyDescent="0.35">
      <c r="E142" s="207"/>
      <c r="F142" s="460"/>
      <c r="G142" s="460"/>
      <c r="H142" s="460"/>
      <c r="I142" s="462"/>
      <c r="J142" s="462"/>
    </row>
    <row r="143" spans="5:10" x14ac:dyDescent="0.35">
      <c r="E143" s="207"/>
      <c r="F143" s="460"/>
      <c r="G143" s="460"/>
      <c r="H143" s="460"/>
      <c r="I143" s="462"/>
      <c r="J143" s="462"/>
    </row>
    <row r="144" spans="5:10" x14ac:dyDescent="0.35">
      <c r="E144" s="207"/>
      <c r="F144" s="460"/>
      <c r="G144" s="460"/>
      <c r="H144" s="460"/>
      <c r="I144" s="462"/>
      <c r="J144" s="462"/>
    </row>
    <row r="145" spans="5:10" x14ac:dyDescent="0.35">
      <c r="E145" s="207"/>
      <c r="F145" s="460"/>
      <c r="G145" s="460"/>
      <c r="H145" s="460"/>
      <c r="I145" s="462"/>
      <c r="J145" s="462"/>
    </row>
    <row r="146" spans="5:10" x14ac:dyDescent="0.35">
      <c r="E146" s="207"/>
      <c r="F146" s="460"/>
      <c r="G146" s="460"/>
      <c r="H146" s="460"/>
      <c r="I146" s="462"/>
      <c r="J146" s="462"/>
    </row>
    <row r="147" spans="5:10" x14ac:dyDescent="0.35">
      <c r="E147" s="207"/>
      <c r="F147" s="460"/>
      <c r="G147" s="460"/>
      <c r="H147" s="460"/>
      <c r="I147" s="462"/>
      <c r="J147" s="462"/>
    </row>
    <row r="148" spans="5:10" x14ac:dyDescent="0.35">
      <c r="E148" s="207"/>
      <c r="F148" s="460"/>
      <c r="G148" s="460"/>
      <c r="H148" s="460"/>
      <c r="I148" s="462"/>
      <c r="J148" s="462"/>
    </row>
    <row r="149" spans="5:10" x14ac:dyDescent="0.35">
      <c r="E149" s="207"/>
      <c r="F149" s="460"/>
      <c r="G149" s="460"/>
      <c r="H149" s="460"/>
      <c r="I149" s="462"/>
      <c r="J149" s="462"/>
    </row>
    <row r="150" spans="5:10" x14ac:dyDescent="0.35">
      <c r="E150" s="207"/>
      <c r="F150" s="460"/>
      <c r="G150" s="460"/>
      <c r="H150" s="460"/>
      <c r="I150" s="462"/>
      <c r="J150" s="462"/>
    </row>
    <row r="151" spans="5:10" x14ac:dyDescent="0.35">
      <c r="E151" s="207"/>
      <c r="F151" s="460"/>
      <c r="G151" s="460"/>
      <c r="H151" s="460"/>
      <c r="I151" s="462"/>
      <c r="J151" s="462"/>
    </row>
    <row r="152" spans="5:10" x14ac:dyDescent="0.35">
      <c r="E152" s="207"/>
      <c r="F152" s="460"/>
      <c r="G152" s="460"/>
      <c r="H152" s="460"/>
      <c r="I152" s="462"/>
      <c r="J152" s="462"/>
    </row>
    <row r="153" spans="5:10" x14ac:dyDescent="0.35">
      <c r="E153" s="207"/>
      <c r="F153" s="460"/>
      <c r="G153" s="460"/>
      <c r="H153" s="460"/>
      <c r="I153" s="462"/>
      <c r="J153" s="462"/>
    </row>
    <row r="154" spans="5:10" x14ac:dyDescent="0.35">
      <c r="E154" s="207"/>
      <c r="F154" s="460"/>
      <c r="G154" s="460"/>
      <c r="H154" s="460"/>
      <c r="I154" s="462"/>
      <c r="J154" s="462"/>
    </row>
    <row r="155" spans="5:10" x14ac:dyDescent="0.35">
      <c r="E155" s="207"/>
      <c r="F155" s="460"/>
      <c r="G155" s="460"/>
      <c r="H155" s="460"/>
      <c r="I155" s="462"/>
      <c r="J155" s="462"/>
    </row>
    <row r="156" spans="5:10" x14ac:dyDescent="0.35">
      <c r="E156" s="207"/>
      <c r="F156" s="460"/>
      <c r="G156" s="460"/>
      <c r="H156" s="460"/>
      <c r="I156" s="462"/>
      <c r="J156" s="462"/>
    </row>
    <row r="157" spans="5:10" x14ac:dyDescent="0.35">
      <c r="E157" s="207"/>
      <c r="F157" s="460"/>
      <c r="G157" s="460"/>
      <c r="H157" s="460"/>
      <c r="I157" s="462"/>
      <c r="J157" s="462"/>
    </row>
    <row r="158" spans="5:10" x14ac:dyDescent="0.35">
      <c r="E158" s="207"/>
      <c r="F158" s="460"/>
      <c r="G158" s="460"/>
      <c r="H158" s="460"/>
      <c r="I158" s="462"/>
      <c r="J158" s="462"/>
    </row>
    <row r="159" spans="5:10" x14ac:dyDescent="0.35">
      <c r="E159" s="207"/>
      <c r="F159" s="460"/>
      <c r="G159" s="460"/>
      <c r="H159" s="460"/>
      <c r="I159" s="462"/>
      <c r="J159" s="462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5" fitToHeight="0" orientation="portrait" horizontalDpi="300" verticalDpi="300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5"/>
  <sheetViews>
    <sheetView view="pageBreakPreview" zoomScale="60" zoomScaleNormal="70" workbookViewId="0">
      <selection activeCell="A3" activeCellId="1" sqref="A2:J2 A3:J3"/>
    </sheetView>
  </sheetViews>
  <sheetFormatPr defaultRowHeight="21" x14ac:dyDescent="0.35"/>
  <cols>
    <col min="1" max="1" width="56.125" style="109" customWidth="1"/>
    <col min="2" max="2" width="16.875" style="108" customWidth="1"/>
    <col min="3" max="3" width="5.375" style="1" hidden="1" customWidth="1"/>
    <col min="4" max="4" width="51.625" customWidth="1"/>
    <col min="5" max="5" width="16.625" style="107" customWidth="1"/>
    <col min="6" max="6" width="46.75" style="1" hidden="1" customWidth="1"/>
    <col min="7" max="7" width="12.75" style="1" hidden="1" customWidth="1"/>
    <col min="8" max="8" width="5.375" style="1" hidden="1" customWidth="1"/>
    <col min="9" max="9" width="47.37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1406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493">
        <v>3487.3407999999999</v>
      </c>
      <c r="C6" s="136"/>
      <c r="D6" s="33" t="s">
        <v>41</v>
      </c>
      <c r="E6" s="494">
        <f>E7+E9+E12+E14+E23+E26+E28+E32+E34</f>
        <v>3487.3408000000004</v>
      </c>
      <c r="F6" s="33" t="s">
        <v>41</v>
      </c>
      <c r="G6" s="34"/>
      <c r="H6" s="46"/>
      <c r="I6" s="33" t="s">
        <v>41</v>
      </c>
      <c r="J6" s="33"/>
    </row>
    <row r="7" spans="1:10" ht="23.25" x14ac:dyDescent="0.35">
      <c r="A7" s="715" t="s">
        <v>1779</v>
      </c>
      <c r="B7" s="160"/>
      <c r="C7" s="132"/>
      <c r="D7" s="104" t="s">
        <v>6</v>
      </c>
      <c r="E7" s="511">
        <v>23.868200000000002</v>
      </c>
      <c r="F7" s="29"/>
      <c r="G7" s="49"/>
      <c r="H7" s="49"/>
      <c r="I7" s="50"/>
      <c r="J7" s="50"/>
    </row>
    <row r="8" spans="1:10" ht="23.25" x14ac:dyDescent="0.35">
      <c r="A8" s="716" t="s">
        <v>1728</v>
      </c>
      <c r="B8" s="219"/>
      <c r="C8" s="237"/>
      <c r="D8" s="106" t="s">
        <v>866</v>
      </c>
      <c r="E8" s="512">
        <v>23.868200000000002</v>
      </c>
      <c r="F8" s="38"/>
      <c r="G8" s="53"/>
      <c r="H8" s="53"/>
      <c r="I8" s="55"/>
      <c r="J8" s="55"/>
    </row>
    <row r="9" spans="1:10" ht="28.15" customHeight="1" x14ac:dyDescent="0.35">
      <c r="A9" s="388" t="s">
        <v>1727</v>
      </c>
      <c r="B9" s="164"/>
      <c r="C9" s="127"/>
      <c r="D9" s="105" t="s">
        <v>268</v>
      </c>
      <c r="E9" s="513">
        <v>107.17519999999999</v>
      </c>
      <c r="F9" s="38"/>
      <c r="G9" s="53"/>
      <c r="H9" s="53"/>
      <c r="I9" s="55"/>
      <c r="J9" s="55"/>
    </row>
    <row r="10" spans="1:10" ht="23.25" x14ac:dyDescent="0.35">
      <c r="A10" s="183" t="s">
        <v>1729</v>
      </c>
      <c r="B10" s="162"/>
      <c r="C10" s="127"/>
      <c r="D10" s="106" t="s">
        <v>869</v>
      </c>
      <c r="E10" s="512">
        <v>9.3310999999999993</v>
      </c>
      <c r="F10" s="30"/>
      <c r="G10" s="57"/>
      <c r="H10" s="57"/>
      <c r="I10" s="41"/>
      <c r="J10" s="41"/>
    </row>
    <row r="11" spans="1:10" ht="23.25" x14ac:dyDescent="0.35">
      <c r="A11" s="183" t="s">
        <v>1730</v>
      </c>
      <c r="B11" s="162"/>
      <c r="C11" s="127"/>
      <c r="D11" s="106" t="s">
        <v>871</v>
      </c>
      <c r="E11" s="512">
        <v>97.844099999999997</v>
      </c>
      <c r="F11" s="30"/>
      <c r="G11" s="57"/>
      <c r="H11" s="57"/>
      <c r="I11" s="41"/>
      <c r="J11" s="41"/>
    </row>
    <row r="12" spans="1:10" ht="23.25" x14ac:dyDescent="0.35">
      <c r="A12" s="183" t="s">
        <v>1731</v>
      </c>
      <c r="B12" s="162"/>
      <c r="C12" s="127"/>
      <c r="D12" s="105" t="s">
        <v>19</v>
      </c>
      <c r="E12" s="513">
        <v>1.2008000000000001</v>
      </c>
      <c r="F12" s="30"/>
      <c r="G12" s="57"/>
      <c r="H12" s="57"/>
      <c r="I12" s="41"/>
      <c r="J12" s="41"/>
    </row>
    <row r="13" spans="1:10" ht="27.75" customHeight="1" x14ac:dyDescent="0.35">
      <c r="A13" s="497" t="s">
        <v>1780</v>
      </c>
      <c r="B13" s="498">
        <v>3487.3407999999999</v>
      </c>
      <c r="C13" s="127"/>
      <c r="D13" s="106" t="s">
        <v>574</v>
      </c>
      <c r="E13" s="512">
        <v>1.2008000000000001</v>
      </c>
      <c r="F13" s="30"/>
      <c r="G13" s="57"/>
      <c r="H13" s="57"/>
      <c r="I13" s="41"/>
      <c r="J13" s="41"/>
    </row>
    <row r="14" spans="1:10" ht="24" customHeight="1" x14ac:dyDescent="0.35">
      <c r="A14" s="497" t="s">
        <v>1407</v>
      </c>
      <c r="B14" s="498"/>
      <c r="C14" s="127"/>
      <c r="D14" s="105" t="s">
        <v>389</v>
      </c>
      <c r="E14" s="513">
        <v>1606.5898</v>
      </c>
      <c r="F14" s="30"/>
      <c r="G14" s="57"/>
      <c r="H14" s="57"/>
      <c r="I14" s="41"/>
      <c r="J14" s="41"/>
    </row>
    <row r="15" spans="1:10" ht="23.25" x14ac:dyDescent="0.35">
      <c r="A15" s="499" t="s">
        <v>1487</v>
      </c>
      <c r="B15" s="613">
        <v>3487.3407999999999</v>
      </c>
      <c r="C15" s="127"/>
      <c r="D15" s="504" t="s">
        <v>952</v>
      </c>
      <c r="E15" s="514">
        <v>1089.9078999999999</v>
      </c>
      <c r="F15" s="30"/>
      <c r="G15" s="57"/>
      <c r="H15" s="57"/>
      <c r="I15" s="41"/>
      <c r="J15" s="41"/>
    </row>
    <row r="16" spans="1:10" ht="23.25" x14ac:dyDescent="0.35">
      <c r="A16" s="499" t="s">
        <v>1488</v>
      </c>
      <c r="B16" s="500"/>
      <c r="C16" s="127"/>
      <c r="D16" s="106" t="s">
        <v>954</v>
      </c>
      <c r="E16" s="512">
        <v>58.331899999999997</v>
      </c>
      <c r="F16" s="30"/>
      <c r="G16" s="57"/>
      <c r="H16" s="57"/>
      <c r="I16" s="41"/>
      <c r="J16" s="41"/>
    </row>
    <row r="17" spans="1:10" ht="23.25" x14ac:dyDescent="0.35">
      <c r="A17" s="501" t="s">
        <v>1732</v>
      </c>
      <c r="B17" s="502">
        <v>1673.4296999999999</v>
      </c>
      <c r="C17" s="127"/>
      <c r="D17" s="106" t="s">
        <v>629</v>
      </c>
      <c r="E17" s="512">
        <v>372.5</v>
      </c>
      <c r="F17" s="30"/>
      <c r="G17" s="57"/>
      <c r="H17" s="57"/>
      <c r="I17" s="41"/>
      <c r="J17" s="41"/>
    </row>
    <row r="18" spans="1:10" ht="23.25" x14ac:dyDescent="0.35">
      <c r="A18" s="499" t="s">
        <v>1733</v>
      </c>
      <c r="B18" s="502"/>
      <c r="C18" s="127"/>
      <c r="D18" s="106" t="s">
        <v>1498</v>
      </c>
      <c r="E18" s="512">
        <v>14</v>
      </c>
      <c r="F18" s="30"/>
      <c r="G18" s="57"/>
      <c r="H18" s="57"/>
      <c r="I18" s="41"/>
      <c r="J18" s="41"/>
    </row>
    <row r="19" spans="1:10" ht="25.5" customHeight="1" x14ac:dyDescent="0.35">
      <c r="A19" s="499" t="s">
        <v>1489</v>
      </c>
      <c r="B19" s="503">
        <v>428.18579999999997</v>
      </c>
      <c r="C19" s="127"/>
      <c r="D19" s="106" t="s">
        <v>1499</v>
      </c>
      <c r="E19" s="512"/>
      <c r="F19" s="30"/>
      <c r="G19" s="57"/>
      <c r="H19" s="57"/>
      <c r="I19" s="41"/>
      <c r="J19" s="41"/>
    </row>
    <row r="20" spans="1:10" ht="28.5" customHeight="1" x14ac:dyDescent="0.35">
      <c r="A20" s="499" t="s">
        <v>1490</v>
      </c>
      <c r="B20" s="503"/>
      <c r="C20" s="127"/>
      <c r="D20" s="106" t="s">
        <v>1409</v>
      </c>
      <c r="E20" s="512">
        <v>1.35</v>
      </c>
      <c r="F20" s="30"/>
      <c r="G20" s="57"/>
      <c r="H20" s="57"/>
      <c r="I20" s="41"/>
      <c r="J20" s="41"/>
    </row>
    <row r="21" spans="1:10" ht="25.5" customHeight="1" x14ac:dyDescent="0.35">
      <c r="A21" s="750" t="s">
        <v>1813</v>
      </c>
      <c r="B21" s="503">
        <v>325</v>
      </c>
      <c r="C21" s="127"/>
      <c r="D21" s="106" t="s">
        <v>1410</v>
      </c>
      <c r="E21" s="512">
        <v>30</v>
      </c>
      <c r="F21" s="30"/>
      <c r="G21" s="57"/>
      <c r="H21" s="57"/>
      <c r="I21" s="41"/>
      <c r="J21" s="41"/>
    </row>
    <row r="22" spans="1:10" ht="25.5" customHeight="1" x14ac:dyDescent="0.35">
      <c r="A22" s="751" t="s">
        <v>1408</v>
      </c>
      <c r="B22" s="503"/>
      <c r="C22" s="127"/>
      <c r="D22" s="106" t="s">
        <v>631</v>
      </c>
      <c r="E22" s="512">
        <v>40.5</v>
      </c>
      <c r="F22" s="30"/>
      <c r="G22" s="57"/>
      <c r="H22" s="57"/>
      <c r="I22" s="41"/>
      <c r="J22" s="41"/>
    </row>
    <row r="23" spans="1:10" ht="23.25" x14ac:dyDescent="0.35">
      <c r="A23" s="750" t="s">
        <v>1814</v>
      </c>
      <c r="B23" s="503">
        <v>346.61599999999999</v>
      </c>
      <c r="C23" s="127"/>
      <c r="D23" s="748" t="s">
        <v>26</v>
      </c>
      <c r="E23" s="749">
        <v>158.33600000000001</v>
      </c>
      <c r="F23" s="30"/>
      <c r="G23" s="57"/>
      <c r="H23" s="57"/>
      <c r="I23" s="41"/>
      <c r="J23" s="41"/>
    </row>
    <row r="24" spans="1:10" ht="23.25" x14ac:dyDescent="0.35">
      <c r="A24" s="750" t="s">
        <v>1491</v>
      </c>
      <c r="B24" s="503"/>
      <c r="C24" s="127"/>
      <c r="D24" s="746" t="s">
        <v>29</v>
      </c>
      <c r="E24" s="747">
        <v>58.335999999999999</v>
      </c>
      <c r="F24" s="30"/>
      <c r="G24" s="57"/>
      <c r="H24" s="57"/>
      <c r="I24" s="41"/>
      <c r="J24" s="41"/>
    </row>
    <row r="25" spans="1:10" ht="23.25" x14ac:dyDescent="0.35">
      <c r="A25" s="183" t="s">
        <v>1492</v>
      </c>
      <c r="B25" s="503">
        <v>573.62789999999995</v>
      </c>
      <c r="C25" s="127"/>
      <c r="D25" s="746" t="s">
        <v>30</v>
      </c>
      <c r="E25" s="747">
        <v>100</v>
      </c>
      <c r="F25" s="30"/>
      <c r="G25" s="57"/>
      <c r="H25" s="57"/>
      <c r="I25" s="41"/>
      <c r="J25" s="41"/>
    </row>
    <row r="26" spans="1:10" ht="23.25" x14ac:dyDescent="0.35">
      <c r="A26" s="183" t="s">
        <v>1493</v>
      </c>
      <c r="B26" s="503"/>
      <c r="C26" s="127"/>
      <c r="D26" s="105" t="s">
        <v>31</v>
      </c>
      <c r="E26" s="513">
        <v>13.4756</v>
      </c>
      <c r="F26" s="30"/>
      <c r="G26" s="57"/>
      <c r="H26" s="57"/>
      <c r="I26" s="41"/>
      <c r="J26" s="41"/>
    </row>
    <row r="27" spans="1:10" ht="23.25" x14ac:dyDescent="0.35">
      <c r="A27" s="501" t="s">
        <v>1494</v>
      </c>
      <c r="B27" s="502">
        <v>1130.3076000000001</v>
      </c>
      <c r="C27" s="127"/>
      <c r="D27" s="106" t="s">
        <v>36</v>
      </c>
      <c r="E27" s="512">
        <v>13.4756</v>
      </c>
      <c r="F27" s="30"/>
      <c r="G27" s="57"/>
      <c r="H27" s="57"/>
      <c r="I27" s="41"/>
      <c r="J27" s="41"/>
    </row>
    <row r="28" spans="1:10" ht="23.25" x14ac:dyDescent="0.35">
      <c r="A28" s="505" t="s">
        <v>1495</v>
      </c>
      <c r="B28" s="502"/>
      <c r="C28" s="127"/>
      <c r="D28" s="105" t="s">
        <v>975</v>
      </c>
      <c r="E28" s="513">
        <v>485.88049999999998</v>
      </c>
      <c r="F28" s="30"/>
      <c r="G28" s="57"/>
      <c r="H28" s="57"/>
      <c r="I28" s="41"/>
      <c r="J28" s="41"/>
    </row>
    <row r="29" spans="1:10" ht="23.25" x14ac:dyDescent="0.35">
      <c r="A29" s="505" t="s">
        <v>1496</v>
      </c>
      <c r="B29" s="610">
        <v>449.6207</v>
      </c>
      <c r="C29" s="127"/>
      <c r="D29" s="106" t="s">
        <v>1413</v>
      </c>
      <c r="E29" s="512">
        <v>4</v>
      </c>
      <c r="F29" s="30"/>
      <c r="G29" s="57"/>
      <c r="H29" s="57"/>
      <c r="I29" s="41"/>
      <c r="J29" s="41"/>
    </row>
    <row r="30" spans="1:10" ht="23.25" x14ac:dyDescent="0.35">
      <c r="A30" s="505" t="s">
        <v>1497</v>
      </c>
      <c r="B30" s="502"/>
      <c r="C30" s="127"/>
      <c r="D30" s="106" t="s">
        <v>1335</v>
      </c>
      <c r="E30" s="512">
        <v>13.114800000000001</v>
      </c>
      <c r="F30" s="30"/>
      <c r="G30" s="57"/>
      <c r="H30" s="57"/>
      <c r="I30" s="41"/>
      <c r="J30" s="41"/>
    </row>
    <row r="31" spans="1:10" ht="23.25" x14ac:dyDescent="0.35">
      <c r="A31" s="505" t="s">
        <v>1500</v>
      </c>
      <c r="B31" s="610">
        <v>1.2008000000000001</v>
      </c>
      <c r="C31" s="127"/>
      <c r="D31" s="106" t="s">
        <v>977</v>
      </c>
      <c r="E31" s="512">
        <v>468.76569999999998</v>
      </c>
      <c r="F31" s="30"/>
      <c r="G31" s="57"/>
      <c r="H31" s="57"/>
      <c r="I31" s="41"/>
      <c r="J31" s="41"/>
    </row>
    <row r="32" spans="1:10" ht="23.25" x14ac:dyDescent="0.35">
      <c r="A32" s="505" t="s">
        <v>1501</v>
      </c>
      <c r="B32" s="502"/>
      <c r="C32" s="127"/>
      <c r="D32" s="105" t="s">
        <v>62</v>
      </c>
      <c r="E32" s="513">
        <v>101.4122</v>
      </c>
      <c r="F32" s="30"/>
      <c r="G32" s="57"/>
      <c r="H32" s="57"/>
      <c r="I32" s="41"/>
      <c r="J32" s="41"/>
    </row>
    <row r="33" spans="1:10" ht="23.25" x14ac:dyDescent="0.35">
      <c r="A33" s="505" t="s">
        <v>1502</v>
      </c>
      <c r="B33" s="610">
        <v>523.1386</v>
      </c>
      <c r="C33" s="127"/>
      <c r="D33" s="106" t="s">
        <v>984</v>
      </c>
      <c r="E33" s="512">
        <v>101.4122</v>
      </c>
      <c r="F33" s="30"/>
      <c r="G33" s="57"/>
      <c r="H33" s="57"/>
      <c r="I33" s="41"/>
      <c r="J33" s="41"/>
    </row>
    <row r="34" spans="1:10" ht="23.25" x14ac:dyDescent="0.35">
      <c r="A34" s="505" t="s">
        <v>1503</v>
      </c>
      <c r="B34" s="506"/>
      <c r="C34" s="127"/>
      <c r="D34" s="105" t="s">
        <v>65</v>
      </c>
      <c r="E34" s="513">
        <v>989.40250000000003</v>
      </c>
      <c r="F34" s="30"/>
      <c r="G34" s="57"/>
      <c r="H34" s="57"/>
      <c r="I34" s="41"/>
      <c r="J34" s="41"/>
    </row>
    <row r="35" spans="1:10" ht="23.25" x14ac:dyDescent="0.35">
      <c r="A35" s="505" t="s">
        <v>1504</v>
      </c>
      <c r="B35" s="612">
        <v>36.307499999999997</v>
      </c>
      <c r="C35" s="127"/>
      <c r="D35" s="106" t="s">
        <v>65</v>
      </c>
      <c r="E35" s="495">
        <v>989.40250000000003</v>
      </c>
      <c r="F35" s="30"/>
      <c r="G35" s="57"/>
      <c r="H35" s="57"/>
      <c r="I35" s="41"/>
      <c r="J35" s="41"/>
    </row>
    <row r="36" spans="1:10" ht="23.25" x14ac:dyDescent="0.35">
      <c r="A36" s="505" t="s">
        <v>1505</v>
      </c>
      <c r="B36" s="506"/>
      <c r="C36" s="127"/>
      <c r="D36" s="106"/>
      <c r="E36" s="495"/>
      <c r="F36" s="30"/>
      <c r="G36" s="57"/>
      <c r="H36" s="57"/>
      <c r="I36" s="41"/>
      <c r="J36" s="41"/>
    </row>
    <row r="37" spans="1:10" ht="23.25" x14ac:dyDescent="0.35">
      <c r="A37" s="499" t="s">
        <v>1506</v>
      </c>
      <c r="B37" s="610">
        <v>120.04</v>
      </c>
      <c r="C37" s="127"/>
      <c r="D37" s="105"/>
      <c r="E37" s="496"/>
      <c r="F37" s="30"/>
      <c r="G37" s="57"/>
      <c r="H37" s="57"/>
      <c r="I37" s="41"/>
      <c r="J37" s="41"/>
    </row>
    <row r="38" spans="1:10" ht="23.25" x14ac:dyDescent="0.35">
      <c r="A38" s="607" t="s">
        <v>1507</v>
      </c>
      <c r="B38" s="608"/>
      <c r="C38" s="127"/>
      <c r="D38" s="106"/>
      <c r="E38" s="495"/>
      <c r="F38" s="30"/>
      <c r="G38" s="57"/>
      <c r="H38" s="57"/>
      <c r="I38" s="41"/>
      <c r="J38" s="41"/>
    </row>
    <row r="39" spans="1:10" s="15" customFormat="1" ht="23.25" x14ac:dyDescent="0.35">
      <c r="A39" s="507" t="s">
        <v>1508</v>
      </c>
      <c r="B39" s="508">
        <v>355097000</v>
      </c>
      <c r="C39" s="123" t="s">
        <v>0</v>
      </c>
      <c r="D39" s="111"/>
      <c r="E39" s="187"/>
      <c r="F39" s="30"/>
      <c r="G39" s="57"/>
      <c r="H39" s="57"/>
      <c r="I39" s="41"/>
      <c r="J39" s="41"/>
    </row>
    <row r="40" spans="1:10" s="15" customFormat="1" ht="23.25" x14ac:dyDescent="0.35">
      <c r="A40" s="507" t="s">
        <v>1509</v>
      </c>
      <c r="B40" s="508"/>
      <c r="C40" s="123"/>
      <c r="D40" s="111"/>
      <c r="E40" s="187"/>
      <c r="F40" s="30"/>
      <c r="G40" s="57"/>
      <c r="H40" s="57"/>
      <c r="I40" s="41"/>
      <c r="J40" s="41"/>
    </row>
    <row r="41" spans="1:10" ht="27.75" customHeight="1" x14ac:dyDescent="0.35">
      <c r="A41" s="499" t="s">
        <v>1411</v>
      </c>
      <c r="B41" s="610">
        <v>298.46480000000003</v>
      </c>
      <c r="C41" s="116"/>
      <c r="D41" s="111"/>
      <c r="E41" s="187"/>
      <c r="F41" s="30"/>
      <c r="G41" s="57"/>
      <c r="H41" s="57"/>
      <c r="I41" s="41"/>
      <c r="J41" s="41"/>
    </row>
    <row r="42" spans="1:10" ht="23.25" x14ac:dyDescent="0.35">
      <c r="A42" s="499" t="s">
        <v>1412</v>
      </c>
      <c r="B42" s="502"/>
      <c r="C42" s="116"/>
      <c r="D42" s="111"/>
      <c r="E42" s="187"/>
      <c r="F42" s="30"/>
      <c r="G42" s="57"/>
      <c r="H42" s="57"/>
      <c r="I42" s="41"/>
      <c r="J42" s="41"/>
    </row>
    <row r="43" spans="1:10" s="2" customFormat="1" ht="23.25" x14ac:dyDescent="0.35">
      <c r="A43" s="499" t="s">
        <v>1510</v>
      </c>
      <c r="B43" s="610">
        <v>56.632199999999997</v>
      </c>
      <c r="C43" s="116"/>
      <c r="D43" s="111"/>
      <c r="E43" s="187"/>
      <c r="F43" s="30"/>
      <c r="G43" s="57"/>
      <c r="H43" s="57"/>
      <c r="I43" s="41"/>
      <c r="J43" s="41"/>
    </row>
    <row r="44" spans="1:10" s="2" customFormat="1" ht="23.25" x14ac:dyDescent="0.35">
      <c r="A44" s="607" t="s">
        <v>1511</v>
      </c>
      <c r="B44" s="502"/>
      <c r="C44" s="116"/>
      <c r="D44" s="111"/>
      <c r="E44" s="187"/>
      <c r="F44" s="30"/>
      <c r="G44" s="57"/>
      <c r="H44" s="57"/>
      <c r="I44" s="41"/>
      <c r="J44" s="41"/>
    </row>
    <row r="45" spans="1:10" ht="23.25" x14ac:dyDescent="0.35">
      <c r="A45" s="507" t="s">
        <v>1512</v>
      </c>
      <c r="B45" s="232">
        <v>328.50650000000002</v>
      </c>
      <c r="C45" s="116"/>
      <c r="D45" s="111"/>
      <c r="E45" s="187"/>
      <c r="F45" s="30"/>
      <c r="G45" s="57"/>
      <c r="H45" s="57"/>
      <c r="I45" s="41"/>
      <c r="J45" s="41"/>
    </row>
    <row r="46" spans="1:10" ht="23.25" x14ac:dyDescent="0.35">
      <c r="A46" s="607" t="s">
        <v>1513</v>
      </c>
      <c r="B46" s="232"/>
      <c r="C46" s="116"/>
      <c r="D46" s="111"/>
      <c r="E46" s="187"/>
      <c r="F46" s="30"/>
      <c r="G46" s="57"/>
      <c r="H46" s="57"/>
      <c r="I46" s="41"/>
      <c r="J46" s="41"/>
    </row>
    <row r="47" spans="1:10" s="2" customFormat="1" ht="22.9" customHeight="1" x14ac:dyDescent="0.35">
      <c r="A47" s="499" t="s">
        <v>1514</v>
      </c>
      <c r="B47" s="230">
        <v>50.173000000000002</v>
      </c>
      <c r="C47" s="116"/>
      <c r="D47" s="111"/>
      <c r="E47" s="187"/>
      <c r="F47" s="30"/>
      <c r="G47" s="57"/>
      <c r="H47" s="57"/>
      <c r="I47" s="41"/>
      <c r="J47" s="41"/>
    </row>
    <row r="48" spans="1:10" s="2" customFormat="1" ht="22.9" customHeight="1" x14ac:dyDescent="0.35">
      <c r="A48" s="505" t="s">
        <v>1515</v>
      </c>
      <c r="B48" s="509"/>
      <c r="C48" s="116"/>
      <c r="D48" s="111"/>
      <c r="E48" s="187"/>
      <c r="F48" s="30"/>
      <c r="G48" s="57"/>
      <c r="H48" s="57"/>
      <c r="I48" s="41"/>
      <c r="J48" s="41"/>
    </row>
    <row r="49" spans="1:10" ht="23.25" x14ac:dyDescent="0.35">
      <c r="A49" s="505" t="s">
        <v>1516</v>
      </c>
      <c r="B49" s="611">
        <v>278.33350000000002</v>
      </c>
      <c r="C49" s="116"/>
      <c r="D49" s="111"/>
      <c r="E49" s="187"/>
      <c r="F49" s="30"/>
      <c r="G49" s="57"/>
      <c r="H49" s="57"/>
      <c r="I49" s="41"/>
      <c r="J49" s="41"/>
    </row>
    <row r="50" spans="1:10" ht="27.6" customHeight="1" x14ac:dyDescent="0.35">
      <c r="A50" s="619" t="s">
        <v>1213</v>
      </c>
      <c r="B50" s="620"/>
      <c r="C50" s="621"/>
      <c r="D50" s="110"/>
      <c r="E50" s="113"/>
      <c r="F50" s="622"/>
      <c r="G50" s="463"/>
      <c r="H50" s="463"/>
      <c r="I50" s="473"/>
      <c r="J50" s="473"/>
    </row>
    <row r="51" spans="1:10" ht="37.5" customHeight="1" x14ac:dyDescent="0.35">
      <c r="A51" s="192"/>
      <c r="B51" s="618"/>
      <c r="C51" s="194"/>
      <c r="D51" s="206"/>
      <c r="E51" s="207"/>
      <c r="F51" s="452"/>
      <c r="G51" s="450"/>
      <c r="H51" s="450"/>
      <c r="I51" s="451"/>
      <c r="J51" s="451"/>
    </row>
    <row r="52" spans="1:10" ht="35.25" customHeight="1" x14ac:dyDescent="0.35">
      <c r="A52" s="192"/>
      <c r="B52" s="618"/>
      <c r="C52" s="194"/>
      <c r="D52" s="206"/>
      <c r="E52" s="207"/>
      <c r="F52" s="454"/>
      <c r="G52" s="455"/>
      <c r="H52" s="456"/>
      <c r="I52" s="453"/>
      <c r="J52" s="453"/>
    </row>
    <row r="53" spans="1:10" ht="28.9" customHeight="1" x14ac:dyDescent="0.35">
      <c r="A53" s="192"/>
      <c r="B53" s="193"/>
      <c r="C53" s="194"/>
      <c r="D53" s="206"/>
      <c r="E53" s="207"/>
      <c r="F53" s="192"/>
      <c r="G53" s="457"/>
      <c r="H53" s="458"/>
      <c r="I53" s="453"/>
      <c r="J53" s="453"/>
    </row>
    <row r="54" spans="1:10" ht="28.9" customHeight="1" x14ac:dyDescent="0.35">
      <c r="A54" s="192"/>
      <c r="B54" s="193"/>
      <c r="C54" s="194"/>
      <c r="D54" s="206"/>
      <c r="E54" s="207"/>
      <c r="F54" s="459"/>
      <c r="G54" s="457"/>
      <c r="H54" s="458"/>
      <c r="I54" s="453"/>
      <c r="J54" s="453"/>
    </row>
    <row r="55" spans="1:10" ht="26.45" customHeight="1" x14ac:dyDescent="0.35">
      <c r="A55" s="192"/>
      <c r="B55" s="193"/>
      <c r="C55" s="194"/>
      <c r="D55" s="206"/>
      <c r="E55" s="207"/>
      <c r="F55" s="192"/>
      <c r="G55" s="457"/>
      <c r="H55" s="458"/>
      <c r="I55" s="453"/>
      <c r="J55" s="453"/>
    </row>
    <row r="56" spans="1:10" ht="28.9" customHeight="1" x14ac:dyDescent="0.35">
      <c r="A56" s="201"/>
      <c r="B56" s="193"/>
      <c r="C56" s="194"/>
      <c r="E56" s="207"/>
      <c r="F56" s="459"/>
      <c r="G56" s="457"/>
      <c r="H56" s="458"/>
      <c r="I56" s="453"/>
      <c r="J56" s="453"/>
    </row>
    <row r="57" spans="1:10" ht="28.9" customHeight="1" x14ac:dyDescent="0.35">
      <c r="A57" s="515"/>
      <c r="B57" s="516"/>
      <c r="C57" s="194"/>
      <c r="E57" s="207"/>
      <c r="F57" s="192"/>
      <c r="G57" s="457"/>
      <c r="H57" s="458"/>
      <c r="I57" s="451"/>
      <c r="J57" s="451"/>
    </row>
    <row r="58" spans="1:10" ht="29.45" customHeight="1" x14ac:dyDescent="0.35">
      <c r="A58" s="192"/>
      <c r="B58" s="200"/>
      <c r="C58" s="194"/>
      <c r="E58" s="207"/>
      <c r="F58" s="459"/>
      <c r="G58" s="455"/>
      <c r="H58" s="456"/>
      <c r="I58" s="453"/>
      <c r="J58" s="453"/>
    </row>
    <row r="59" spans="1:10" s="3" customFormat="1" ht="23.25" x14ac:dyDescent="0.35">
      <c r="A59" s="109"/>
      <c r="B59" s="108"/>
      <c r="C59" s="399"/>
      <c r="D59"/>
      <c r="E59" s="207"/>
      <c r="F59" s="192"/>
      <c r="G59" s="457"/>
      <c r="H59" s="458"/>
      <c r="I59" s="451"/>
      <c r="J59" s="451"/>
    </row>
    <row r="60" spans="1:10" ht="31.15" customHeight="1" x14ac:dyDescent="0.35">
      <c r="C60" s="4"/>
      <c r="E60" s="207"/>
      <c r="F60" s="192"/>
      <c r="G60" s="457"/>
      <c r="H60" s="458"/>
      <c r="I60" s="453"/>
      <c r="J60" s="453"/>
    </row>
    <row r="61" spans="1:10" ht="23.25" x14ac:dyDescent="0.35">
      <c r="C61" s="22"/>
      <c r="E61" s="207"/>
      <c r="F61" s="192"/>
      <c r="G61" s="457"/>
      <c r="H61" s="458"/>
      <c r="I61" s="453"/>
      <c r="J61" s="453"/>
    </row>
    <row r="62" spans="1:10" ht="23.25" x14ac:dyDescent="0.35">
      <c r="E62" s="207"/>
      <c r="F62" s="192"/>
      <c r="G62" s="457"/>
      <c r="H62" s="458"/>
      <c r="I62" s="451"/>
      <c r="J62" s="451"/>
    </row>
    <row r="63" spans="1:10" ht="23.25" x14ac:dyDescent="0.35">
      <c r="E63" s="207"/>
      <c r="F63" s="192"/>
      <c r="G63" s="457"/>
      <c r="H63" s="458"/>
      <c r="I63" s="453"/>
      <c r="J63" s="453"/>
    </row>
    <row r="64" spans="1:10" ht="23.25" x14ac:dyDescent="0.35">
      <c r="E64" s="207"/>
      <c r="F64" s="459"/>
      <c r="G64" s="455"/>
      <c r="H64" s="456"/>
      <c r="I64" s="453"/>
      <c r="J64" s="453"/>
    </row>
    <row r="65" spans="5:10" ht="23.25" x14ac:dyDescent="0.35">
      <c r="E65" s="207"/>
      <c r="F65" s="192"/>
      <c r="G65" s="457"/>
      <c r="H65" s="458"/>
      <c r="I65" s="453"/>
      <c r="J65" s="453"/>
    </row>
    <row r="66" spans="5:10" ht="23.25" x14ac:dyDescent="0.35">
      <c r="E66" s="207"/>
      <c r="F66" s="192"/>
      <c r="G66" s="457"/>
      <c r="H66" s="458"/>
      <c r="I66" s="453"/>
      <c r="J66" s="453"/>
    </row>
    <row r="67" spans="5:10" ht="23.25" x14ac:dyDescent="0.35">
      <c r="E67" s="207"/>
      <c r="F67" s="192"/>
      <c r="G67" s="457"/>
      <c r="H67" s="458"/>
      <c r="I67" s="451"/>
      <c r="J67" s="451"/>
    </row>
    <row r="68" spans="5:10" ht="23.25" x14ac:dyDescent="0.35">
      <c r="E68" s="207"/>
      <c r="F68" s="192"/>
      <c r="G68" s="457"/>
      <c r="H68" s="458"/>
      <c r="I68" s="453"/>
      <c r="J68" s="453"/>
    </row>
    <row r="69" spans="5:10" ht="23.25" x14ac:dyDescent="0.35">
      <c r="E69" s="207"/>
      <c r="F69" s="192"/>
      <c r="G69" s="457"/>
      <c r="H69" s="458"/>
      <c r="I69" s="453"/>
      <c r="J69" s="453"/>
    </row>
    <row r="70" spans="5:10" ht="23.25" x14ac:dyDescent="0.35">
      <c r="E70" s="207"/>
      <c r="F70" s="460"/>
      <c r="G70" s="460"/>
      <c r="H70" s="460"/>
      <c r="I70" s="451"/>
      <c r="J70" s="451"/>
    </row>
    <row r="71" spans="5:10" ht="23.25" x14ac:dyDescent="0.35">
      <c r="E71" s="207"/>
      <c r="F71" s="460"/>
      <c r="G71" s="460"/>
      <c r="H71" s="460"/>
      <c r="I71" s="453"/>
      <c r="J71" s="453"/>
    </row>
    <row r="72" spans="5:10" ht="23.25" x14ac:dyDescent="0.35">
      <c r="E72" s="207"/>
      <c r="F72" s="460"/>
      <c r="G72" s="460"/>
      <c r="H72" s="460"/>
      <c r="I72" s="453"/>
      <c r="J72" s="453"/>
    </row>
    <row r="73" spans="5:10" ht="23.25" x14ac:dyDescent="0.35">
      <c r="E73" s="207"/>
      <c r="F73" s="460"/>
      <c r="G73" s="460"/>
      <c r="H73" s="460"/>
      <c r="I73" s="453"/>
      <c r="J73" s="453"/>
    </row>
    <row r="74" spans="5:10" ht="23.25" x14ac:dyDescent="0.35">
      <c r="E74" s="207"/>
      <c r="F74" s="460"/>
      <c r="G74" s="460"/>
      <c r="H74" s="460"/>
      <c r="I74" s="453"/>
      <c r="J74" s="453"/>
    </row>
    <row r="75" spans="5:10" ht="23.25" x14ac:dyDescent="0.35">
      <c r="E75" s="207"/>
      <c r="F75" s="461"/>
      <c r="G75" s="460"/>
      <c r="H75" s="461"/>
      <c r="I75" s="453"/>
      <c r="J75" s="453"/>
    </row>
    <row r="76" spans="5:10" ht="23.25" x14ac:dyDescent="0.35">
      <c r="E76" s="207"/>
      <c r="F76" s="460"/>
      <c r="G76" s="460"/>
      <c r="H76" s="460"/>
      <c r="I76" s="453"/>
      <c r="J76" s="453"/>
    </row>
    <row r="77" spans="5:10" ht="23.25" x14ac:dyDescent="0.35">
      <c r="E77" s="207"/>
      <c r="F77" s="460"/>
      <c r="G77" s="460"/>
      <c r="H77" s="460"/>
      <c r="I77" s="453"/>
      <c r="J77" s="453"/>
    </row>
    <row r="78" spans="5:10" x14ac:dyDescent="0.35">
      <c r="E78" s="207"/>
      <c r="F78" s="460"/>
      <c r="G78" s="460"/>
      <c r="H78" s="460"/>
      <c r="I78" s="462"/>
      <c r="J78" s="462"/>
    </row>
    <row r="79" spans="5:10" x14ac:dyDescent="0.35">
      <c r="E79" s="207"/>
      <c r="F79" s="460"/>
      <c r="G79" s="460"/>
      <c r="H79" s="460"/>
      <c r="I79" s="462"/>
      <c r="J79" s="462"/>
    </row>
    <row r="80" spans="5:10" x14ac:dyDescent="0.35">
      <c r="E80" s="207"/>
      <c r="F80" s="460"/>
      <c r="G80" s="460"/>
      <c r="H80" s="460"/>
      <c r="I80" s="462"/>
      <c r="J80" s="462"/>
    </row>
    <row r="81" spans="5:10" x14ac:dyDescent="0.35">
      <c r="E81" s="207"/>
      <c r="F81" s="460"/>
      <c r="G81" s="460"/>
      <c r="H81" s="460"/>
      <c r="I81" s="462"/>
      <c r="J81" s="462"/>
    </row>
    <row r="82" spans="5:10" x14ac:dyDescent="0.35">
      <c r="E82" s="207"/>
      <c r="F82" s="460"/>
      <c r="G82" s="460"/>
      <c r="H82" s="460"/>
      <c r="I82" s="462"/>
      <c r="J82" s="462"/>
    </row>
    <row r="83" spans="5:10" x14ac:dyDescent="0.35">
      <c r="E83" s="207"/>
      <c r="F83" s="460"/>
      <c r="G83" s="460"/>
      <c r="H83" s="460"/>
      <c r="I83" s="462"/>
      <c r="J83" s="462"/>
    </row>
    <row r="84" spans="5:10" x14ac:dyDescent="0.35">
      <c r="E84" s="207"/>
      <c r="F84" s="460"/>
      <c r="G84" s="460"/>
      <c r="H84" s="460"/>
      <c r="I84" s="462"/>
      <c r="J84" s="462"/>
    </row>
    <row r="85" spans="5:10" x14ac:dyDescent="0.35">
      <c r="E85" s="207"/>
      <c r="F85" s="460"/>
      <c r="G85" s="460"/>
      <c r="H85" s="460"/>
      <c r="I85" s="462"/>
      <c r="J85" s="462"/>
    </row>
    <row r="86" spans="5:10" x14ac:dyDescent="0.35">
      <c r="E86" s="207"/>
      <c r="F86" s="460"/>
      <c r="G86" s="460"/>
      <c r="H86" s="460"/>
      <c r="I86" s="462"/>
      <c r="J86" s="462"/>
    </row>
    <row r="87" spans="5:10" x14ac:dyDescent="0.35">
      <c r="E87" s="207"/>
      <c r="F87" s="460"/>
      <c r="G87" s="460"/>
      <c r="H87" s="460"/>
      <c r="I87" s="462"/>
      <c r="J87" s="462"/>
    </row>
    <row r="88" spans="5:10" x14ac:dyDescent="0.35">
      <c r="E88" s="207"/>
      <c r="F88" s="460"/>
      <c r="G88" s="460"/>
      <c r="H88" s="460"/>
      <c r="I88" s="462"/>
      <c r="J88" s="462"/>
    </row>
    <row r="89" spans="5:10" x14ac:dyDescent="0.35">
      <c r="E89" s="207"/>
      <c r="F89" s="460"/>
      <c r="G89" s="460"/>
      <c r="H89" s="460"/>
      <c r="I89" s="462"/>
      <c r="J89" s="462"/>
    </row>
    <row r="90" spans="5:10" x14ac:dyDescent="0.35">
      <c r="E90" s="207"/>
      <c r="F90" s="460"/>
      <c r="G90" s="460"/>
      <c r="H90" s="460"/>
      <c r="I90" s="462"/>
      <c r="J90" s="462"/>
    </row>
    <row r="91" spans="5:10" x14ac:dyDescent="0.35">
      <c r="E91" s="207"/>
      <c r="F91" s="460"/>
      <c r="G91" s="460"/>
      <c r="H91" s="460"/>
      <c r="I91" s="462"/>
      <c r="J91" s="462"/>
    </row>
    <row r="92" spans="5:10" x14ac:dyDescent="0.35">
      <c r="E92" s="207"/>
      <c r="F92" s="460"/>
      <c r="G92" s="460"/>
      <c r="H92" s="460"/>
      <c r="I92" s="462"/>
      <c r="J92" s="462"/>
    </row>
    <row r="93" spans="5:10" x14ac:dyDescent="0.35">
      <c r="E93" s="207"/>
      <c r="F93" s="460"/>
      <c r="G93" s="460"/>
      <c r="H93" s="460"/>
      <c r="I93" s="462"/>
      <c r="J93" s="462"/>
    </row>
    <row r="94" spans="5:10" x14ac:dyDescent="0.35">
      <c r="E94" s="207"/>
      <c r="F94" s="460"/>
      <c r="G94" s="460"/>
      <c r="H94" s="460"/>
      <c r="I94" s="462"/>
      <c r="J94" s="462"/>
    </row>
    <row r="95" spans="5:10" x14ac:dyDescent="0.35">
      <c r="E95" s="207"/>
      <c r="F95" s="460"/>
      <c r="G95" s="460"/>
      <c r="H95" s="460"/>
      <c r="I95" s="462"/>
      <c r="J95" s="462"/>
    </row>
    <row r="96" spans="5:10" x14ac:dyDescent="0.35">
      <c r="E96" s="207"/>
      <c r="F96" s="460"/>
      <c r="G96" s="460"/>
      <c r="H96" s="460"/>
      <c r="I96" s="462"/>
      <c r="J96" s="462"/>
    </row>
    <row r="97" spans="5:10" x14ac:dyDescent="0.35">
      <c r="E97" s="207"/>
      <c r="F97" s="460"/>
      <c r="G97" s="460"/>
      <c r="H97" s="460"/>
      <c r="I97" s="462"/>
      <c r="J97" s="462"/>
    </row>
    <row r="98" spans="5:10" x14ac:dyDescent="0.35">
      <c r="E98" s="207"/>
      <c r="F98" s="460"/>
      <c r="G98" s="460"/>
      <c r="H98" s="460"/>
      <c r="I98" s="462"/>
      <c r="J98" s="462"/>
    </row>
    <row r="99" spans="5:10" x14ac:dyDescent="0.35">
      <c r="E99" s="207"/>
      <c r="F99" s="460"/>
      <c r="G99" s="460"/>
      <c r="H99" s="460"/>
      <c r="I99" s="462"/>
      <c r="J99" s="462"/>
    </row>
    <row r="100" spans="5:10" x14ac:dyDescent="0.35">
      <c r="E100" s="207"/>
      <c r="F100" s="460"/>
      <c r="G100" s="460"/>
      <c r="H100" s="460"/>
      <c r="I100" s="462"/>
      <c r="J100" s="462"/>
    </row>
    <row r="101" spans="5:10" x14ac:dyDescent="0.35">
      <c r="E101" s="207"/>
      <c r="F101" s="460"/>
      <c r="G101" s="460"/>
      <c r="H101" s="460"/>
      <c r="I101" s="462"/>
      <c r="J101" s="462"/>
    </row>
    <row r="102" spans="5:10" x14ac:dyDescent="0.35">
      <c r="E102" s="207"/>
      <c r="F102" s="460"/>
      <c r="G102" s="460"/>
      <c r="H102" s="460"/>
      <c r="I102" s="462"/>
      <c r="J102" s="462"/>
    </row>
    <row r="103" spans="5:10" x14ac:dyDescent="0.35">
      <c r="E103" s="207"/>
      <c r="F103" s="460"/>
      <c r="G103" s="460"/>
      <c r="H103" s="460"/>
      <c r="I103" s="462"/>
      <c r="J103" s="462"/>
    </row>
    <row r="104" spans="5:10" x14ac:dyDescent="0.35">
      <c r="E104" s="207"/>
      <c r="F104" s="460"/>
      <c r="G104" s="460"/>
      <c r="H104" s="460"/>
      <c r="I104" s="462"/>
      <c r="J104" s="462"/>
    </row>
    <row r="105" spans="5:10" x14ac:dyDescent="0.35">
      <c r="E105" s="207"/>
      <c r="F105" s="460"/>
      <c r="G105" s="460"/>
      <c r="H105" s="460"/>
      <c r="I105" s="462"/>
      <c r="J105" s="462"/>
    </row>
    <row r="106" spans="5:10" x14ac:dyDescent="0.35">
      <c r="E106" s="207"/>
      <c r="F106" s="460"/>
      <c r="G106" s="460"/>
      <c r="H106" s="460"/>
      <c r="I106" s="462"/>
      <c r="J106" s="462"/>
    </row>
    <row r="107" spans="5:10" x14ac:dyDescent="0.35">
      <c r="E107" s="207"/>
      <c r="F107" s="460"/>
      <c r="G107" s="460"/>
      <c r="H107" s="460"/>
      <c r="I107" s="462"/>
      <c r="J107" s="462"/>
    </row>
    <row r="108" spans="5:10" x14ac:dyDescent="0.35">
      <c r="E108" s="207"/>
      <c r="F108" s="460"/>
      <c r="G108" s="460"/>
      <c r="H108" s="460"/>
      <c r="I108" s="462"/>
      <c r="J108" s="462"/>
    </row>
    <row r="109" spans="5:10" x14ac:dyDescent="0.35">
      <c r="E109" s="207"/>
      <c r="F109" s="460"/>
      <c r="G109" s="460"/>
      <c r="H109" s="460"/>
      <c r="I109" s="462"/>
      <c r="J109" s="462"/>
    </row>
    <row r="110" spans="5:10" x14ac:dyDescent="0.35">
      <c r="E110" s="207"/>
      <c r="F110" s="460"/>
      <c r="G110" s="460"/>
      <c r="H110" s="460"/>
      <c r="I110" s="462"/>
      <c r="J110" s="462"/>
    </row>
    <row r="111" spans="5:10" x14ac:dyDescent="0.35">
      <c r="E111" s="207"/>
      <c r="F111" s="460"/>
      <c r="G111" s="460"/>
      <c r="H111" s="460"/>
      <c r="I111" s="462"/>
      <c r="J111" s="462"/>
    </row>
    <row r="112" spans="5:10" x14ac:dyDescent="0.35">
      <c r="E112" s="207"/>
      <c r="F112" s="460"/>
      <c r="G112" s="460"/>
      <c r="H112" s="460"/>
      <c r="I112" s="462"/>
      <c r="J112" s="462"/>
    </row>
    <row r="113" spans="5:10" x14ac:dyDescent="0.35">
      <c r="E113" s="207"/>
      <c r="F113" s="460"/>
      <c r="G113" s="460"/>
      <c r="H113" s="460"/>
      <c r="I113" s="462"/>
      <c r="J113" s="462"/>
    </row>
    <row r="114" spans="5:10" x14ac:dyDescent="0.35">
      <c r="E114" s="207"/>
      <c r="F114" s="460"/>
      <c r="G114" s="460"/>
      <c r="H114" s="460"/>
      <c r="I114" s="462"/>
      <c r="J114" s="462"/>
    </row>
    <row r="115" spans="5:10" x14ac:dyDescent="0.35">
      <c r="E115" s="207"/>
      <c r="F115" s="460"/>
      <c r="G115" s="460"/>
      <c r="H115" s="460"/>
      <c r="I115" s="462"/>
      <c r="J115" s="462"/>
    </row>
    <row r="116" spans="5:10" x14ac:dyDescent="0.35">
      <c r="E116" s="207"/>
      <c r="F116" s="460"/>
      <c r="G116" s="460"/>
      <c r="H116" s="460"/>
      <c r="I116" s="462"/>
      <c r="J116" s="462"/>
    </row>
    <row r="117" spans="5:10" x14ac:dyDescent="0.35">
      <c r="E117" s="207"/>
      <c r="F117" s="460"/>
      <c r="G117" s="460"/>
      <c r="H117" s="460"/>
      <c r="I117" s="462"/>
      <c r="J117" s="462"/>
    </row>
    <row r="118" spans="5:10" x14ac:dyDescent="0.35">
      <c r="E118" s="207"/>
      <c r="F118" s="460"/>
      <c r="G118" s="460"/>
      <c r="H118" s="460"/>
      <c r="I118" s="462"/>
      <c r="J118" s="462"/>
    </row>
    <row r="119" spans="5:10" x14ac:dyDescent="0.35">
      <c r="E119" s="207"/>
      <c r="F119" s="460"/>
      <c r="G119" s="460"/>
      <c r="H119" s="460"/>
      <c r="I119" s="462"/>
      <c r="J119" s="462"/>
    </row>
    <row r="120" spans="5:10" x14ac:dyDescent="0.35">
      <c r="E120" s="207"/>
      <c r="F120" s="460"/>
      <c r="G120" s="460"/>
      <c r="H120" s="460"/>
      <c r="I120" s="462"/>
      <c r="J120" s="462"/>
    </row>
    <row r="121" spans="5:10" x14ac:dyDescent="0.35">
      <c r="E121" s="207"/>
      <c r="F121" s="460"/>
      <c r="G121" s="460"/>
      <c r="H121" s="460"/>
      <c r="I121" s="462"/>
      <c r="J121" s="462"/>
    </row>
    <row r="122" spans="5:10" x14ac:dyDescent="0.35">
      <c r="E122" s="207"/>
      <c r="F122" s="460"/>
      <c r="G122" s="460"/>
      <c r="H122" s="460"/>
      <c r="I122" s="462"/>
      <c r="J122" s="462"/>
    </row>
    <row r="123" spans="5:10" x14ac:dyDescent="0.35">
      <c r="E123" s="207"/>
      <c r="F123" s="460"/>
      <c r="G123" s="460"/>
      <c r="H123" s="460"/>
      <c r="I123" s="462"/>
      <c r="J123" s="462"/>
    </row>
    <row r="124" spans="5:10" x14ac:dyDescent="0.35">
      <c r="E124" s="207"/>
      <c r="F124" s="460"/>
      <c r="G124" s="460"/>
      <c r="H124" s="460"/>
      <c r="I124" s="462"/>
      <c r="J124" s="462"/>
    </row>
    <row r="125" spans="5:10" x14ac:dyDescent="0.35">
      <c r="E125" s="207"/>
      <c r="F125" s="460"/>
      <c r="G125" s="460"/>
      <c r="H125" s="460"/>
      <c r="I125" s="462"/>
      <c r="J125" s="462"/>
    </row>
    <row r="126" spans="5:10" x14ac:dyDescent="0.35">
      <c r="E126" s="207"/>
      <c r="F126" s="460"/>
      <c r="G126" s="460"/>
      <c r="H126" s="460"/>
      <c r="I126" s="462"/>
      <c r="J126" s="462"/>
    </row>
    <row r="127" spans="5:10" x14ac:dyDescent="0.35">
      <c r="E127" s="207"/>
      <c r="F127" s="460"/>
      <c r="G127" s="460"/>
      <c r="H127" s="460"/>
      <c r="I127" s="462"/>
      <c r="J127" s="462"/>
    </row>
    <row r="128" spans="5:10" x14ac:dyDescent="0.35">
      <c r="E128" s="207"/>
      <c r="F128" s="460"/>
      <c r="G128" s="460"/>
      <c r="H128" s="460"/>
      <c r="I128" s="462"/>
      <c r="J128" s="462"/>
    </row>
    <row r="129" spans="5:10" x14ac:dyDescent="0.35">
      <c r="E129" s="207"/>
      <c r="F129" s="460"/>
      <c r="G129" s="460"/>
      <c r="H129" s="460"/>
      <c r="I129" s="462"/>
      <c r="J129" s="462"/>
    </row>
    <row r="130" spans="5:10" x14ac:dyDescent="0.35">
      <c r="E130" s="207"/>
      <c r="F130" s="460"/>
      <c r="G130" s="460"/>
      <c r="H130" s="460"/>
      <c r="I130" s="462"/>
      <c r="J130" s="462"/>
    </row>
    <row r="131" spans="5:10" x14ac:dyDescent="0.35">
      <c r="E131" s="207"/>
      <c r="F131" s="460"/>
      <c r="G131" s="460"/>
      <c r="H131" s="460"/>
      <c r="I131" s="462"/>
      <c r="J131" s="462"/>
    </row>
    <row r="132" spans="5:10" x14ac:dyDescent="0.35">
      <c r="E132" s="207"/>
      <c r="F132" s="460"/>
      <c r="G132" s="460"/>
      <c r="H132" s="460"/>
      <c r="I132" s="462"/>
      <c r="J132" s="462"/>
    </row>
    <row r="133" spans="5:10" x14ac:dyDescent="0.35">
      <c r="E133" s="207"/>
      <c r="F133" s="460"/>
      <c r="G133" s="460"/>
      <c r="H133" s="460"/>
      <c r="I133" s="462"/>
      <c r="J133" s="462"/>
    </row>
    <row r="134" spans="5:10" x14ac:dyDescent="0.35">
      <c r="E134" s="207"/>
      <c r="F134" s="460"/>
      <c r="G134" s="460"/>
      <c r="H134" s="460"/>
      <c r="I134" s="462"/>
      <c r="J134" s="462"/>
    </row>
    <row r="135" spans="5:10" x14ac:dyDescent="0.35">
      <c r="E135" s="207"/>
      <c r="F135" s="460"/>
      <c r="G135" s="460"/>
      <c r="H135" s="460"/>
      <c r="I135" s="462"/>
      <c r="J135" s="462"/>
    </row>
    <row r="136" spans="5:10" x14ac:dyDescent="0.35">
      <c r="E136" s="207"/>
      <c r="F136" s="460"/>
      <c r="G136" s="460"/>
      <c r="H136" s="460"/>
      <c r="I136" s="462"/>
      <c r="J136" s="462"/>
    </row>
    <row r="137" spans="5:10" x14ac:dyDescent="0.35">
      <c r="E137" s="207"/>
      <c r="F137" s="460"/>
      <c r="G137" s="460"/>
      <c r="H137" s="460"/>
      <c r="I137" s="462"/>
      <c r="J137" s="462"/>
    </row>
    <row r="138" spans="5:10" x14ac:dyDescent="0.35">
      <c r="E138" s="207"/>
      <c r="F138" s="460"/>
      <c r="G138" s="460"/>
      <c r="H138" s="460"/>
      <c r="I138" s="462"/>
      <c r="J138" s="462"/>
    </row>
    <row r="139" spans="5:10" x14ac:dyDescent="0.35">
      <c r="E139" s="207"/>
      <c r="F139" s="460"/>
      <c r="G139" s="460"/>
      <c r="H139" s="460"/>
      <c r="I139" s="462"/>
      <c r="J139" s="462"/>
    </row>
    <row r="140" spans="5:10" x14ac:dyDescent="0.35">
      <c r="F140" s="460"/>
      <c r="G140" s="460"/>
      <c r="H140" s="460"/>
      <c r="I140" s="462"/>
      <c r="J140" s="462"/>
    </row>
    <row r="141" spans="5:10" x14ac:dyDescent="0.35">
      <c r="F141" s="460"/>
      <c r="G141" s="460"/>
      <c r="H141" s="460"/>
      <c r="I141" s="462"/>
      <c r="J141" s="462"/>
    </row>
    <row r="142" spans="5:10" x14ac:dyDescent="0.35">
      <c r="F142" s="460"/>
      <c r="G142" s="460"/>
      <c r="H142" s="460"/>
      <c r="I142" s="462"/>
      <c r="J142" s="462"/>
    </row>
    <row r="143" spans="5:10" x14ac:dyDescent="0.35">
      <c r="F143" s="460"/>
      <c r="G143" s="460"/>
      <c r="H143" s="460"/>
      <c r="I143" s="462"/>
      <c r="J143" s="462"/>
    </row>
    <row r="144" spans="5:10" x14ac:dyDescent="0.35">
      <c r="F144" s="460"/>
      <c r="G144" s="460"/>
      <c r="H144" s="460"/>
      <c r="I144" s="462"/>
      <c r="J144" s="462"/>
    </row>
    <row r="145" spans="6:10" x14ac:dyDescent="0.35">
      <c r="F145" s="460"/>
      <c r="G145" s="460"/>
      <c r="H145" s="460"/>
      <c r="I145" s="462"/>
      <c r="J145" s="462"/>
    </row>
    <row r="146" spans="6:10" x14ac:dyDescent="0.35">
      <c r="F146" s="460"/>
      <c r="G146" s="460"/>
      <c r="H146" s="460"/>
      <c r="I146" s="462"/>
      <c r="J146" s="462"/>
    </row>
    <row r="147" spans="6:10" x14ac:dyDescent="0.35">
      <c r="F147" s="460"/>
      <c r="G147" s="460"/>
      <c r="H147" s="460"/>
      <c r="I147" s="462"/>
      <c r="J147" s="462"/>
    </row>
    <row r="148" spans="6:10" x14ac:dyDescent="0.35">
      <c r="F148" s="460"/>
      <c r="G148" s="460"/>
      <c r="H148" s="460"/>
      <c r="I148" s="462"/>
      <c r="J148" s="462"/>
    </row>
    <row r="149" spans="6:10" x14ac:dyDescent="0.35">
      <c r="F149" s="460"/>
      <c r="G149" s="460"/>
      <c r="H149" s="460"/>
      <c r="I149" s="462"/>
      <c r="J149" s="462"/>
    </row>
    <row r="150" spans="6:10" x14ac:dyDescent="0.35">
      <c r="F150" s="460"/>
      <c r="G150" s="460"/>
      <c r="H150" s="460"/>
      <c r="I150" s="462"/>
      <c r="J150" s="462"/>
    </row>
    <row r="151" spans="6:10" x14ac:dyDescent="0.35">
      <c r="F151" s="460"/>
      <c r="G151" s="460"/>
      <c r="H151" s="460"/>
      <c r="I151" s="462"/>
      <c r="J151" s="462"/>
    </row>
    <row r="152" spans="6:10" x14ac:dyDescent="0.35">
      <c r="F152" s="460"/>
      <c r="G152" s="460"/>
      <c r="H152" s="460"/>
      <c r="I152" s="462"/>
      <c r="J152" s="462"/>
    </row>
    <row r="153" spans="6:10" x14ac:dyDescent="0.35">
      <c r="F153" s="460"/>
      <c r="G153" s="460"/>
      <c r="H153" s="460"/>
      <c r="I153" s="462"/>
      <c r="J153" s="462"/>
    </row>
    <row r="154" spans="6:10" x14ac:dyDescent="0.35">
      <c r="F154" s="460"/>
      <c r="G154" s="460"/>
      <c r="H154" s="460"/>
      <c r="I154" s="462"/>
      <c r="J154" s="462"/>
    </row>
    <row r="155" spans="6:10" x14ac:dyDescent="0.35">
      <c r="F155" s="460"/>
      <c r="G155" s="460"/>
      <c r="H155" s="460"/>
      <c r="I155" s="462"/>
      <c r="J155" s="462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74803149606299213" header="0.31496062992125984" footer="0.31496062992125984"/>
  <pageSetup paperSize="9" scale="65" fitToHeight="0" orientation="portrait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47"/>
  <sheetViews>
    <sheetView view="pageBreakPreview" zoomScale="60" zoomScaleNormal="70" workbookViewId="0">
      <selection activeCell="A3" activeCellId="1" sqref="A2:J2 A3:J3"/>
    </sheetView>
  </sheetViews>
  <sheetFormatPr defaultRowHeight="21" x14ac:dyDescent="0.35"/>
  <cols>
    <col min="1" max="1" width="56.125" style="109" customWidth="1"/>
    <col min="2" max="2" width="15.875" style="108" customWidth="1"/>
    <col min="3" max="3" width="5.375" style="1" hidden="1" customWidth="1"/>
    <col min="4" max="4" width="53.25" customWidth="1"/>
    <col min="5" max="5" width="15" style="107" customWidth="1"/>
    <col min="6" max="6" width="54.25" style="1" hidden="1" customWidth="1"/>
    <col min="7" max="7" width="12.75" style="1" hidden="1" customWidth="1"/>
    <col min="8" max="8" width="5.375" style="1" hidden="1" customWidth="1"/>
    <col min="9" max="9" width="31.25" hidden="1" customWidth="1"/>
    <col min="10" max="10" width="12.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1414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40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35">
        <v>3305.9245000000001</v>
      </c>
      <c r="C6" s="136"/>
      <c r="D6" s="138" t="s">
        <v>41</v>
      </c>
      <c r="E6" s="517">
        <f>+E7+E9+E17+E21+E25+E29+E32+E34+E11+E19</f>
        <v>3305.9245000000001</v>
      </c>
      <c r="F6" s="33" t="s">
        <v>41</v>
      </c>
      <c r="G6" s="34"/>
      <c r="H6" s="46"/>
      <c r="I6" s="33" t="s">
        <v>41</v>
      </c>
      <c r="J6" s="33"/>
    </row>
    <row r="7" spans="1:10" ht="31.5" customHeight="1" x14ac:dyDescent="0.35">
      <c r="A7" s="654" t="s">
        <v>1609</v>
      </c>
      <c r="B7" s="160"/>
      <c r="C7" s="132"/>
      <c r="D7" s="626" t="s">
        <v>8</v>
      </c>
      <c r="E7" s="518">
        <v>25.805399999999999</v>
      </c>
      <c r="F7" s="29"/>
      <c r="G7" s="49"/>
      <c r="H7" s="49"/>
      <c r="I7" s="50"/>
      <c r="J7" s="50"/>
    </row>
    <row r="8" spans="1:10" ht="29.25" customHeight="1" x14ac:dyDescent="0.35">
      <c r="A8" s="183" t="s">
        <v>1415</v>
      </c>
      <c r="B8" s="164"/>
      <c r="C8" s="127"/>
      <c r="D8" s="625" t="s">
        <v>11</v>
      </c>
      <c r="E8" s="519">
        <v>25.805399999999999</v>
      </c>
      <c r="F8" s="38"/>
      <c r="G8" s="53"/>
      <c r="H8" s="53"/>
      <c r="I8" s="55"/>
      <c r="J8" s="55"/>
    </row>
    <row r="9" spans="1:10" ht="25.5" customHeight="1" x14ac:dyDescent="0.35">
      <c r="A9" s="30" t="s">
        <v>1416</v>
      </c>
      <c r="B9" s="162"/>
      <c r="C9" s="127"/>
      <c r="D9" s="627" t="s">
        <v>520</v>
      </c>
      <c r="E9" s="520">
        <v>1055.4232999999999</v>
      </c>
      <c r="F9" s="30"/>
      <c r="G9" s="57"/>
      <c r="H9" s="57"/>
      <c r="I9" s="41"/>
      <c r="J9" s="41"/>
    </row>
    <row r="10" spans="1:10" ht="28.15" customHeight="1" x14ac:dyDescent="0.35">
      <c r="A10" s="30" t="s">
        <v>1417</v>
      </c>
      <c r="B10" s="162"/>
      <c r="C10" s="127"/>
      <c r="D10" s="625" t="s">
        <v>1532</v>
      </c>
      <c r="E10" s="519">
        <v>1055.4232999999999</v>
      </c>
      <c r="F10" s="30"/>
      <c r="G10" s="57"/>
      <c r="H10" s="57"/>
      <c r="I10" s="41"/>
      <c r="J10" s="41"/>
    </row>
    <row r="11" spans="1:10" ht="28.15" customHeight="1" x14ac:dyDescent="0.35">
      <c r="A11" s="30" t="s">
        <v>1423</v>
      </c>
      <c r="B11" s="162"/>
      <c r="C11" s="127"/>
      <c r="D11" s="627" t="s">
        <v>44</v>
      </c>
      <c r="E11" s="520">
        <v>195.40600000000001</v>
      </c>
      <c r="F11" s="30"/>
      <c r="G11" s="57"/>
      <c r="H11" s="57"/>
      <c r="I11" s="41"/>
      <c r="J11" s="41"/>
    </row>
    <row r="12" spans="1:10" ht="28.15" customHeight="1" x14ac:dyDescent="0.35">
      <c r="A12" s="497" t="s">
        <v>1418</v>
      </c>
      <c r="B12" s="498">
        <v>3305.9245000000001</v>
      </c>
      <c r="C12" s="127"/>
      <c r="D12" s="625" t="s">
        <v>252</v>
      </c>
      <c r="E12" s="519">
        <v>27.767900000000001</v>
      </c>
      <c r="F12" s="30"/>
      <c r="G12" s="57"/>
      <c r="H12" s="57"/>
      <c r="I12" s="41"/>
      <c r="J12" s="41"/>
    </row>
    <row r="13" spans="1:10" ht="28.5" customHeight="1" x14ac:dyDescent="0.35">
      <c r="A13" s="609" t="s">
        <v>1419</v>
      </c>
      <c r="B13" s="498"/>
      <c r="C13" s="127"/>
      <c r="D13" s="625" t="s">
        <v>254</v>
      </c>
      <c r="E13" s="519">
        <v>111.1885</v>
      </c>
      <c r="F13" s="30"/>
      <c r="G13" s="57"/>
      <c r="H13" s="57"/>
      <c r="I13" s="41"/>
      <c r="J13" s="41"/>
    </row>
    <row r="14" spans="1:10" ht="25.5" customHeight="1" x14ac:dyDescent="0.35">
      <c r="A14" s="609" t="s">
        <v>1420</v>
      </c>
      <c r="B14" s="498"/>
      <c r="C14" s="127"/>
      <c r="D14" s="625" t="s">
        <v>257</v>
      </c>
      <c r="E14" s="519">
        <v>21.359500000000001</v>
      </c>
      <c r="F14" s="30"/>
      <c r="G14" s="57"/>
      <c r="H14" s="57"/>
      <c r="I14" s="41"/>
      <c r="J14" s="41"/>
    </row>
    <row r="15" spans="1:10" ht="24.75" customHeight="1" x14ac:dyDescent="0.35">
      <c r="A15" s="499" t="s">
        <v>1517</v>
      </c>
      <c r="B15" s="613">
        <v>3305.9245000000001</v>
      </c>
      <c r="C15" s="127"/>
      <c r="D15" s="625" t="s">
        <v>261</v>
      </c>
      <c r="E15" s="519">
        <v>23.507100000000001</v>
      </c>
      <c r="F15" s="30"/>
      <c r="G15" s="57"/>
      <c r="H15" s="57"/>
      <c r="I15" s="41"/>
      <c r="J15" s="41"/>
    </row>
    <row r="16" spans="1:10" ht="24.75" customHeight="1" x14ac:dyDescent="0.35">
      <c r="A16" s="499" t="s">
        <v>1518</v>
      </c>
      <c r="B16" s="500"/>
      <c r="C16" s="127"/>
      <c r="D16" s="625" t="s">
        <v>1533</v>
      </c>
      <c r="E16" s="519">
        <v>11.583</v>
      </c>
      <c r="F16" s="30"/>
      <c r="G16" s="57"/>
      <c r="H16" s="57"/>
      <c r="I16" s="41"/>
      <c r="J16" s="41"/>
    </row>
    <row r="17" spans="1:10" ht="23.25" x14ac:dyDescent="0.35">
      <c r="A17" s="501" t="s">
        <v>1519</v>
      </c>
      <c r="B17" s="502">
        <v>22.577500000000001</v>
      </c>
      <c r="C17" s="127"/>
      <c r="D17" s="627" t="s">
        <v>50</v>
      </c>
      <c r="E17" s="520">
        <v>10.167</v>
      </c>
      <c r="F17" s="30"/>
      <c r="G17" s="57"/>
      <c r="H17" s="57"/>
      <c r="I17" s="41"/>
      <c r="J17" s="41"/>
    </row>
    <row r="18" spans="1:10" ht="23.25" x14ac:dyDescent="0.35">
      <c r="A18" s="499" t="s">
        <v>1520</v>
      </c>
      <c r="B18" s="502"/>
      <c r="C18" s="127"/>
      <c r="D18" s="625" t="s">
        <v>56</v>
      </c>
      <c r="E18" s="519">
        <v>10.167</v>
      </c>
      <c r="F18" s="30"/>
      <c r="G18" s="57"/>
      <c r="H18" s="57"/>
      <c r="I18" s="41"/>
      <c r="J18" s="41"/>
    </row>
    <row r="19" spans="1:10" ht="23.25" x14ac:dyDescent="0.35">
      <c r="A19" s="499" t="s">
        <v>1521</v>
      </c>
      <c r="B19" s="503">
        <v>16.827500000000001</v>
      </c>
      <c r="C19" s="127"/>
      <c r="D19" s="627" t="s">
        <v>268</v>
      </c>
      <c r="E19" s="520">
        <v>16.827500000000001</v>
      </c>
      <c r="F19" s="30"/>
      <c r="G19" s="57"/>
      <c r="H19" s="57"/>
      <c r="I19" s="41"/>
      <c r="J19" s="41"/>
    </row>
    <row r="20" spans="1:10" ht="23.25" x14ac:dyDescent="0.35">
      <c r="A20" s="499" t="s">
        <v>1522</v>
      </c>
      <c r="B20" s="503"/>
      <c r="C20" s="127"/>
      <c r="D20" s="625" t="s">
        <v>1534</v>
      </c>
      <c r="E20" s="519">
        <v>16.827500000000001</v>
      </c>
      <c r="F20" s="30"/>
      <c r="G20" s="57"/>
      <c r="H20" s="57"/>
      <c r="I20" s="41"/>
      <c r="J20" s="41"/>
    </row>
    <row r="21" spans="1:10" ht="23.25" x14ac:dyDescent="0.35">
      <c r="A21" s="183" t="s">
        <v>1523</v>
      </c>
      <c r="B21" s="503">
        <v>5.75</v>
      </c>
      <c r="C21" s="127"/>
      <c r="D21" s="627" t="s">
        <v>16</v>
      </c>
      <c r="E21" s="520">
        <v>236.5735</v>
      </c>
      <c r="F21" s="30"/>
      <c r="G21" s="57"/>
      <c r="H21" s="57"/>
      <c r="I21" s="41"/>
      <c r="J21" s="41"/>
    </row>
    <row r="22" spans="1:10" ht="23.25" x14ac:dyDescent="0.35">
      <c r="A22" s="183" t="s">
        <v>1524</v>
      </c>
      <c r="B22" s="503"/>
      <c r="C22" s="127"/>
      <c r="D22" s="625" t="s">
        <v>17</v>
      </c>
      <c r="E22" s="519">
        <v>5.75</v>
      </c>
      <c r="F22" s="30"/>
      <c r="G22" s="57"/>
      <c r="H22" s="57"/>
      <c r="I22" s="41"/>
      <c r="J22" s="41"/>
    </row>
    <row r="23" spans="1:10" ht="23.25" x14ac:dyDescent="0.35">
      <c r="A23" s="501" t="s">
        <v>1525</v>
      </c>
      <c r="B23" s="502">
        <v>3084.9288000000001</v>
      </c>
      <c r="C23" s="127"/>
      <c r="D23" s="625" t="s">
        <v>18</v>
      </c>
      <c r="E23" s="519">
        <v>21</v>
      </c>
      <c r="F23" s="30"/>
      <c r="G23" s="57"/>
      <c r="H23" s="57"/>
      <c r="I23" s="41"/>
      <c r="J23" s="41"/>
    </row>
    <row r="24" spans="1:10" ht="23.25" x14ac:dyDescent="0.35">
      <c r="A24" s="505" t="s">
        <v>1526</v>
      </c>
      <c r="B24" s="502"/>
      <c r="C24" s="127"/>
      <c r="D24" s="625" t="s">
        <v>61</v>
      </c>
      <c r="E24" s="519">
        <v>209.8235</v>
      </c>
      <c r="F24" s="30"/>
      <c r="G24" s="57"/>
      <c r="H24" s="57"/>
      <c r="I24" s="41"/>
      <c r="J24" s="41"/>
    </row>
    <row r="25" spans="1:10" ht="23.25" x14ac:dyDescent="0.35">
      <c r="A25" s="505" t="s">
        <v>1527</v>
      </c>
      <c r="B25" s="610">
        <v>3084.9288000000001</v>
      </c>
      <c r="C25" s="127"/>
      <c r="D25" s="627" t="s">
        <v>23</v>
      </c>
      <c r="E25" s="520">
        <v>92.668099999999995</v>
      </c>
      <c r="F25" s="30"/>
      <c r="G25" s="57"/>
      <c r="H25" s="57"/>
      <c r="I25" s="41"/>
      <c r="J25" s="41"/>
    </row>
    <row r="26" spans="1:10" ht="23.25" x14ac:dyDescent="0.35">
      <c r="A26" s="505" t="s">
        <v>1528</v>
      </c>
      <c r="B26" s="502"/>
      <c r="C26" s="127"/>
      <c r="D26" s="625" t="s">
        <v>202</v>
      </c>
      <c r="E26" s="519">
        <v>21.724299999999999</v>
      </c>
      <c r="F26" s="30"/>
      <c r="G26" s="57"/>
      <c r="H26" s="57"/>
      <c r="I26" s="41"/>
      <c r="J26" s="41"/>
    </row>
    <row r="27" spans="1:10" ht="23.25" x14ac:dyDescent="0.35">
      <c r="A27" s="501" t="s">
        <v>1421</v>
      </c>
      <c r="B27" s="502">
        <v>198.41820000000001</v>
      </c>
      <c r="C27" s="127"/>
      <c r="D27" s="625" t="s">
        <v>283</v>
      </c>
      <c r="E27" s="519">
        <v>65.525000000000006</v>
      </c>
      <c r="F27" s="30"/>
      <c r="G27" s="57"/>
      <c r="H27" s="57"/>
      <c r="I27" s="41"/>
      <c r="J27" s="41"/>
    </row>
    <row r="28" spans="1:10" ht="28.15" customHeight="1" x14ac:dyDescent="0.35">
      <c r="A28" s="499" t="s">
        <v>1726</v>
      </c>
      <c r="B28" s="610">
        <v>27.1431</v>
      </c>
      <c r="C28" s="127"/>
      <c r="D28" s="625" t="s">
        <v>25</v>
      </c>
      <c r="E28" s="519">
        <v>5.4188000000000001</v>
      </c>
      <c r="F28" s="30"/>
      <c r="G28" s="57"/>
      <c r="H28" s="57"/>
      <c r="I28" s="41"/>
      <c r="J28" s="41"/>
    </row>
    <row r="29" spans="1:10" ht="28.15" customHeight="1" x14ac:dyDescent="0.35">
      <c r="A29" s="499" t="s">
        <v>1529</v>
      </c>
      <c r="B29" s="502"/>
      <c r="C29" s="127"/>
      <c r="D29" s="627" t="s">
        <v>31</v>
      </c>
      <c r="E29" s="520">
        <v>674.05060000000003</v>
      </c>
      <c r="F29" s="30"/>
      <c r="G29" s="57"/>
      <c r="H29" s="57"/>
      <c r="I29" s="41"/>
      <c r="J29" s="41"/>
    </row>
    <row r="30" spans="1:10" ht="23.25" x14ac:dyDescent="0.35">
      <c r="A30" s="499" t="s">
        <v>1530</v>
      </c>
      <c r="B30" s="610">
        <v>65.525000000000006</v>
      </c>
      <c r="C30" s="127"/>
      <c r="D30" s="625" t="s">
        <v>32</v>
      </c>
      <c r="E30" s="519">
        <v>620.35730000000001</v>
      </c>
      <c r="F30" s="30"/>
      <c r="G30" s="57"/>
      <c r="H30" s="57"/>
      <c r="I30" s="41"/>
      <c r="J30" s="41"/>
    </row>
    <row r="31" spans="1:10" ht="23.25" x14ac:dyDescent="0.35">
      <c r="A31" s="505" t="s">
        <v>1531</v>
      </c>
      <c r="B31" s="506"/>
      <c r="C31" s="127"/>
      <c r="D31" s="625" t="s">
        <v>1331</v>
      </c>
      <c r="E31" s="519">
        <v>53.693300000000001</v>
      </c>
      <c r="F31" s="30"/>
      <c r="G31" s="57"/>
      <c r="H31" s="57"/>
      <c r="I31" s="41"/>
      <c r="J31" s="41"/>
    </row>
    <row r="32" spans="1:10" ht="33.75" customHeight="1" x14ac:dyDescent="0.35">
      <c r="A32" s="505" t="s">
        <v>1422</v>
      </c>
      <c r="B32" s="623">
        <v>105.7501</v>
      </c>
      <c r="C32" s="127"/>
      <c r="D32" s="627" t="s">
        <v>37</v>
      </c>
      <c r="E32" s="520">
        <v>84.750100000000003</v>
      </c>
      <c r="F32" s="30"/>
      <c r="G32" s="57"/>
      <c r="H32" s="57"/>
      <c r="I32" s="41"/>
      <c r="J32" s="41"/>
    </row>
    <row r="33" spans="1:12" s="15" customFormat="1" ht="33" customHeight="1" x14ac:dyDescent="0.35">
      <c r="A33" s="30"/>
      <c r="B33" s="521"/>
      <c r="C33" s="123" t="s">
        <v>0</v>
      </c>
      <c r="D33" s="625" t="s">
        <v>38</v>
      </c>
      <c r="E33" s="519">
        <v>84.750100000000003</v>
      </c>
      <c r="F33" s="30"/>
      <c r="G33" s="57"/>
      <c r="H33" s="57"/>
      <c r="I33" s="41"/>
      <c r="J33" s="41"/>
    </row>
    <row r="34" spans="1:12" ht="30.75" customHeight="1" x14ac:dyDescent="0.35">
      <c r="A34" s="30"/>
      <c r="B34" s="164"/>
      <c r="C34" s="116"/>
      <c r="D34" s="627" t="s">
        <v>62</v>
      </c>
      <c r="E34" s="520">
        <v>914.25300000000004</v>
      </c>
      <c r="F34" s="30"/>
      <c r="G34" s="57"/>
      <c r="H34" s="57"/>
      <c r="I34" s="41"/>
      <c r="J34" s="41"/>
    </row>
    <row r="35" spans="1:12" s="2" customFormat="1" ht="28.9" customHeight="1" x14ac:dyDescent="0.35">
      <c r="A35" s="383"/>
      <c r="B35" s="212"/>
      <c r="C35" s="116"/>
      <c r="D35" s="625" t="s">
        <v>64</v>
      </c>
      <c r="E35" s="519">
        <v>774.25300000000004</v>
      </c>
      <c r="F35" s="30"/>
      <c r="G35" s="57"/>
      <c r="H35" s="57"/>
      <c r="I35" s="41"/>
      <c r="J35" s="41"/>
    </row>
    <row r="36" spans="1:12" ht="28.9" customHeight="1" x14ac:dyDescent="0.35">
      <c r="A36" s="172"/>
      <c r="B36" s="726"/>
      <c r="C36" s="222"/>
      <c r="D36" s="727" t="s">
        <v>1535</v>
      </c>
      <c r="E36" s="728">
        <v>140</v>
      </c>
      <c r="F36" s="172"/>
      <c r="G36" s="463"/>
      <c r="H36" s="463"/>
      <c r="I36" s="464"/>
      <c r="J36" s="464"/>
      <c r="K36" s="16"/>
      <c r="L36" s="16"/>
    </row>
    <row r="37" spans="1:12" s="2" customFormat="1" ht="22.9" customHeight="1" x14ac:dyDescent="0.35">
      <c r="A37" s="192"/>
      <c r="B37" s="193"/>
      <c r="C37" s="194"/>
      <c r="D37" s="189"/>
      <c r="E37" s="191"/>
      <c r="F37" s="192"/>
      <c r="G37" s="450"/>
      <c r="H37" s="450"/>
      <c r="I37" s="451"/>
      <c r="J37" s="451"/>
      <c r="K37" s="197"/>
      <c r="L37" s="197"/>
    </row>
    <row r="38" spans="1:12" ht="27.6" customHeight="1" x14ac:dyDescent="0.35">
      <c r="A38" s="192"/>
      <c r="B38" s="193"/>
      <c r="C38" s="194"/>
      <c r="D38" s="206"/>
      <c r="E38" s="207"/>
      <c r="F38" s="192"/>
      <c r="G38" s="450"/>
      <c r="H38" s="450"/>
      <c r="I38" s="451"/>
      <c r="J38" s="451"/>
      <c r="K38" s="16"/>
      <c r="L38" s="16"/>
    </row>
    <row r="39" spans="1:12" ht="27.6" customHeight="1" x14ac:dyDescent="0.35">
      <c r="A39" s="192"/>
      <c r="B39" s="193"/>
      <c r="C39" s="190"/>
      <c r="D39" s="206"/>
      <c r="E39" s="207"/>
      <c r="F39" s="192"/>
      <c r="G39" s="450"/>
      <c r="H39" s="450"/>
      <c r="I39" s="451"/>
      <c r="J39" s="451"/>
      <c r="K39" s="16"/>
      <c r="L39" s="16"/>
    </row>
    <row r="40" spans="1:12" ht="27.6" customHeight="1" x14ac:dyDescent="0.35">
      <c r="A40" s="192"/>
      <c r="B40" s="193"/>
      <c r="C40" s="194"/>
      <c r="D40" s="206"/>
      <c r="E40" s="207"/>
      <c r="F40" s="192"/>
      <c r="G40" s="450"/>
      <c r="H40" s="450"/>
      <c r="I40" s="451"/>
      <c r="J40" s="451"/>
    </row>
    <row r="41" spans="1:12" ht="30" customHeight="1" x14ac:dyDescent="0.35">
      <c r="A41" s="192"/>
      <c r="B41" s="193"/>
      <c r="C41" s="194"/>
      <c r="D41" s="206"/>
      <c r="E41" s="207"/>
      <c r="F41" s="452"/>
      <c r="G41" s="450"/>
      <c r="H41" s="450"/>
      <c r="I41" s="453"/>
      <c r="J41" s="453"/>
    </row>
    <row r="42" spans="1:12" ht="28.9" customHeight="1" x14ac:dyDescent="0.35">
      <c r="A42" s="192"/>
      <c r="B42" s="193"/>
      <c r="C42" s="194"/>
      <c r="D42" s="206"/>
      <c r="E42" s="207"/>
      <c r="F42" s="452"/>
      <c r="G42" s="450"/>
      <c r="H42" s="450"/>
      <c r="I42" s="451"/>
      <c r="J42" s="451"/>
    </row>
    <row r="43" spans="1:12" ht="28.9" customHeight="1" x14ac:dyDescent="0.35">
      <c r="A43" s="201"/>
      <c r="B43" s="193"/>
      <c r="C43" s="194"/>
      <c r="D43" s="206"/>
      <c r="E43" s="207"/>
      <c r="F43" s="454"/>
      <c r="G43" s="455"/>
      <c r="H43" s="456"/>
      <c r="I43" s="453"/>
      <c r="J43" s="453"/>
    </row>
    <row r="44" spans="1:12" ht="28.9" customHeight="1" x14ac:dyDescent="0.35">
      <c r="A44" s="515"/>
      <c r="B44" s="516"/>
      <c r="C44" s="194"/>
      <c r="D44" s="206"/>
      <c r="E44" s="207"/>
      <c r="F44" s="192"/>
      <c r="G44" s="457"/>
      <c r="H44" s="458"/>
      <c r="I44" s="453"/>
      <c r="J44" s="453"/>
    </row>
    <row r="45" spans="1:12" ht="28.9" customHeight="1" x14ac:dyDescent="0.35">
      <c r="A45" s="192"/>
      <c r="B45" s="200"/>
      <c r="C45" s="194"/>
      <c r="D45" s="206"/>
      <c r="E45" s="207"/>
      <c r="F45" s="459"/>
      <c r="G45" s="457"/>
      <c r="H45" s="458"/>
      <c r="I45" s="453"/>
      <c r="J45" s="453"/>
    </row>
    <row r="46" spans="1:12" ht="29.45" customHeight="1" x14ac:dyDescent="0.35">
      <c r="A46" s="192"/>
      <c r="B46" s="193"/>
      <c r="C46" s="194"/>
      <c r="D46" s="206"/>
      <c r="E46" s="207"/>
      <c r="F46" s="192"/>
      <c r="G46" s="457"/>
      <c r="H46" s="458"/>
      <c r="I46" s="453"/>
      <c r="J46" s="453"/>
    </row>
    <row r="47" spans="1:12" ht="28.9" customHeight="1" x14ac:dyDescent="0.35">
      <c r="B47" s="205"/>
      <c r="C47" s="194"/>
      <c r="D47" s="206"/>
      <c r="E47" s="207"/>
      <c r="F47" s="459"/>
      <c r="G47" s="457"/>
      <c r="H47" s="458"/>
      <c r="I47" s="453"/>
      <c r="J47" s="453"/>
      <c r="K47" s="16"/>
    </row>
    <row r="48" spans="1:12" s="3" customFormat="1" ht="23.25" x14ac:dyDescent="0.35">
      <c r="A48" s="109"/>
      <c r="B48" s="205"/>
      <c r="C48" s="26"/>
      <c r="D48" s="206"/>
      <c r="E48" s="207"/>
      <c r="F48" s="192"/>
      <c r="G48" s="457"/>
      <c r="H48" s="458"/>
      <c r="I48" s="451"/>
      <c r="J48" s="451"/>
      <c r="K48" s="26"/>
    </row>
    <row r="49" spans="2:11" ht="31.15" customHeight="1" x14ac:dyDescent="0.35">
      <c r="B49" s="205"/>
      <c r="C49" s="16"/>
      <c r="D49" s="206"/>
      <c r="E49" s="207"/>
      <c r="F49" s="459"/>
      <c r="G49" s="455"/>
      <c r="H49" s="456"/>
      <c r="I49" s="453"/>
      <c r="J49" s="453"/>
      <c r="K49" s="16"/>
    </row>
    <row r="50" spans="2:11" ht="23.25" x14ac:dyDescent="0.35">
      <c r="B50" s="205"/>
      <c r="C50" s="16"/>
      <c r="D50" s="206"/>
      <c r="E50" s="207"/>
      <c r="F50" s="192"/>
      <c r="G50" s="457"/>
      <c r="H50" s="458"/>
      <c r="I50" s="451"/>
      <c r="J50" s="451"/>
      <c r="K50" s="16"/>
    </row>
    <row r="51" spans="2:11" ht="23.25" x14ac:dyDescent="0.35">
      <c r="B51" s="205"/>
      <c r="C51" s="16"/>
      <c r="D51" s="206"/>
      <c r="E51" s="207"/>
      <c r="F51" s="192"/>
      <c r="G51" s="457"/>
      <c r="H51" s="458"/>
      <c r="I51" s="453"/>
      <c r="J51" s="453"/>
      <c r="K51" s="16"/>
    </row>
    <row r="52" spans="2:11" ht="23.25" x14ac:dyDescent="0.35">
      <c r="B52" s="205"/>
      <c r="C52" s="16"/>
      <c r="D52" s="206"/>
      <c r="E52" s="207"/>
      <c r="F52" s="192"/>
      <c r="G52" s="457"/>
      <c r="H52" s="458"/>
      <c r="I52" s="453"/>
      <c r="J52" s="453"/>
      <c r="K52" s="16"/>
    </row>
    <row r="53" spans="2:11" ht="23.25" x14ac:dyDescent="0.35">
      <c r="B53" s="205"/>
      <c r="C53" s="16"/>
      <c r="D53" s="206"/>
      <c r="E53" s="207"/>
      <c r="F53" s="192"/>
      <c r="G53" s="457"/>
      <c r="H53" s="458"/>
      <c r="I53" s="451"/>
      <c r="J53" s="451"/>
      <c r="K53" s="16"/>
    </row>
    <row r="54" spans="2:11" ht="23.25" x14ac:dyDescent="0.35">
      <c r="B54" s="205"/>
      <c r="C54" s="16"/>
      <c r="D54" s="206"/>
      <c r="E54" s="207"/>
      <c r="F54" s="192"/>
      <c r="G54" s="457"/>
      <c r="H54" s="458"/>
      <c r="I54" s="453"/>
      <c r="J54" s="453"/>
      <c r="K54" s="16"/>
    </row>
    <row r="55" spans="2:11" ht="23.25" x14ac:dyDescent="0.35">
      <c r="B55" s="205"/>
      <c r="C55" s="16"/>
      <c r="D55" s="206"/>
      <c r="E55" s="207"/>
      <c r="F55" s="459"/>
      <c r="G55" s="455"/>
      <c r="H55" s="456"/>
      <c r="I55" s="453"/>
      <c r="J55" s="453"/>
      <c r="K55" s="16"/>
    </row>
    <row r="56" spans="2:11" ht="23.25" x14ac:dyDescent="0.35">
      <c r="B56" s="205"/>
      <c r="C56" s="16"/>
      <c r="D56" s="206"/>
      <c r="E56" s="207"/>
      <c r="F56" s="192"/>
      <c r="G56" s="457"/>
      <c r="H56" s="458"/>
      <c r="I56" s="453"/>
      <c r="J56" s="453"/>
      <c r="K56" s="16"/>
    </row>
    <row r="57" spans="2:11" ht="23.25" x14ac:dyDescent="0.35">
      <c r="B57" s="205"/>
      <c r="C57" s="16"/>
      <c r="D57" s="206"/>
      <c r="E57" s="207"/>
      <c r="F57" s="192"/>
      <c r="G57" s="457"/>
      <c r="H57" s="458"/>
      <c r="I57" s="453"/>
      <c r="J57" s="453"/>
      <c r="K57" s="16"/>
    </row>
    <row r="58" spans="2:11" ht="23.25" x14ac:dyDescent="0.35">
      <c r="B58" s="205"/>
      <c r="C58" s="16"/>
      <c r="D58" s="206"/>
      <c r="E58" s="207"/>
      <c r="F58" s="192"/>
      <c r="G58" s="457"/>
      <c r="H58" s="458"/>
      <c r="I58" s="451"/>
      <c r="J58" s="451"/>
      <c r="K58" s="16"/>
    </row>
    <row r="59" spans="2:11" ht="23.25" x14ac:dyDescent="0.35">
      <c r="B59" s="205"/>
      <c r="C59" s="16"/>
      <c r="D59" s="206"/>
      <c r="E59" s="207"/>
      <c r="F59" s="192"/>
      <c r="G59" s="457"/>
      <c r="H59" s="458"/>
      <c r="I59" s="453"/>
      <c r="J59" s="453"/>
      <c r="K59" s="16"/>
    </row>
    <row r="60" spans="2:11" ht="23.25" x14ac:dyDescent="0.35">
      <c r="B60" s="205"/>
      <c r="C60" s="16"/>
      <c r="D60" s="206"/>
      <c r="E60" s="207"/>
      <c r="F60" s="192"/>
      <c r="G60" s="457"/>
      <c r="H60" s="458"/>
      <c r="I60" s="453"/>
      <c r="J60" s="453"/>
      <c r="K60" s="16"/>
    </row>
    <row r="61" spans="2:11" ht="23.25" x14ac:dyDescent="0.35">
      <c r="B61" s="205"/>
      <c r="C61" s="16"/>
      <c r="D61" s="206"/>
      <c r="E61" s="207"/>
      <c r="F61" s="460"/>
      <c r="G61" s="460"/>
      <c r="H61" s="460"/>
      <c r="I61" s="451"/>
      <c r="J61" s="451"/>
      <c r="K61" s="16"/>
    </row>
    <row r="62" spans="2:11" ht="23.25" x14ac:dyDescent="0.35">
      <c r="B62" s="205"/>
      <c r="C62" s="16"/>
      <c r="D62" s="206"/>
      <c r="E62" s="207"/>
      <c r="F62" s="460"/>
      <c r="G62" s="460"/>
      <c r="H62" s="460"/>
      <c r="I62" s="453"/>
      <c r="J62" s="453"/>
      <c r="K62" s="16"/>
    </row>
    <row r="63" spans="2:11" ht="23.25" x14ac:dyDescent="0.35">
      <c r="B63" s="205"/>
      <c r="C63" s="16"/>
      <c r="D63" s="206"/>
      <c r="E63" s="207"/>
      <c r="F63" s="460"/>
      <c r="G63" s="460"/>
      <c r="H63" s="460"/>
      <c r="I63" s="453"/>
      <c r="J63" s="453"/>
      <c r="K63" s="16"/>
    </row>
    <row r="64" spans="2:11" ht="23.25" x14ac:dyDescent="0.35">
      <c r="B64" s="205"/>
      <c r="C64" s="16"/>
      <c r="D64" s="206"/>
      <c r="E64" s="207"/>
      <c r="F64" s="460"/>
      <c r="G64" s="460"/>
      <c r="H64" s="460"/>
      <c r="I64" s="453"/>
      <c r="J64" s="453"/>
      <c r="K64" s="16"/>
    </row>
    <row r="65" spans="2:11" ht="23.25" x14ac:dyDescent="0.35">
      <c r="B65" s="205"/>
      <c r="C65" s="16"/>
      <c r="D65" s="206"/>
      <c r="E65" s="207"/>
      <c r="F65" s="460"/>
      <c r="G65" s="460"/>
      <c r="H65" s="460"/>
      <c r="I65" s="453"/>
      <c r="J65" s="453"/>
      <c r="K65" s="16"/>
    </row>
    <row r="66" spans="2:11" ht="23.25" x14ac:dyDescent="0.35">
      <c r="B66" s="205"/>
      <c r="C66" s="16"/>
      <c r="D66" s="206"/>
      <c r="E66" s="207"/>
      <c r="F66" s="461"/>
      <c r="G66" s="460"/>
      <c r="H66" s="461"/>
      <c r="I66" s="453"/>
      <c r="J66" s="453"/>
      <c r="K66" s="16"/>
    </row>
    <row r="67" spans="2:11" ht="23.25" x14ac:dyDescent="0.35">
      <c r="B67" s="205"/>
      <c r="C67" s="16"/>
      <c r="D67" s="206"/>
      <c r="E67" s="207"/>
      <c r="F67" s="460"/>
      <c r="G67" s="460"/>
      <c r="H67" s="460"/>
      <c r="I67" s="453"/>
      <c r="J67" s="453"/>
      <c r="K67" s="16"/>
    </row>
    <row r="68" spans="2:11" ht="23.25" x14ac:dyDescent="0.35">
      <c r="B68" s="205"/>
      <c r="C68" s="16"/>
      <c r="D68" s="206"/>
      <c r="E68" s="207"/>
      <c r="F68" s="460"/>
      <c r="G68" s="460"/>
      <c r="H68" s="460"/>
      <c r="I68" s="453"/>
      <c r="J68" s="453"/>
      <c r="K68" s="16"/>
    </row>
    <row r="69" spans="2:11" x14ac:dyDescent="0.35">
      <c r="B69" s="205"/>
      <c r="C69" s="16"/>
      <c r="D69" s="206"/>
      <c r="E69" s="207"/>
      <c r="F69" s="460"/>
      <c r="G69" s="460"/>
      <c r="H69" s="460"/>
      <c r="I69" s="462"/>
      <c r="J69" s="462"/>
      <c r="K69" s="16"/>
    </row>
    <row r="70" spans="2:11" x14ac:dyDescent="0.35">
      <c r="B70" s="205"/>
      <c r="C70" s="16"/>
      <c r="D70" s="206"/>
      <c r="E70" s="207"/>
      <c r="F70" s="460"/>
      <c r="G70" s="460"/>
      <c r="H70" s="460"/>
      <c r="I70" s="462"/>
      <c r="J70" s="462"/>
      <c r="K70" s="16"/>
    </row>
    <row r="71" spans="2:11" x14ac:dyDescent="0.35">
      <c r="B71" s="205"/>
      <c r="C71" s="16"/>
      <c r="D71" s="206"/>
      <c r="E71" s="207"/>
      <c r="F71" s="460"/>
      <c r="G71" s="460"/>
      <c r="H71" s="460"/>
      <c r="I71" s="462"/>
      <c r="J71" s="462"/>
      <c r="K71" s="16"/>
    </row>
    <row r="72" spans="2:11" x14ac:dyDescent="0.35">
      <c r="B72" s="205"/>
      <c r="C72" s="16"/>
      <c r="D72" s="206"/>
      <c r="E72" s="207"/>
      <c r="F72" s="460"/>
      <c r="G72" s="460"/>
      <c r="H72" s="460"/>
      <c r="I72" s="462"/>
      <c r="J72" s="462"/>
      <c r="K72" s="16"/>
    </row>
    <row r="73" spans="2:11" x14ac:dyDescent="0.35">
      <c r="B73" s="205"/>
      <c r="C73" s="16"/>
      <c r="D73" s="206"/>
      <c r="E73" s="207"/>
      <c r="F73" s="460"/>
      <c r="G73" s="460"/>
      <c r="H73" s="460"/>
      <c r="I73" s="462"/>
      <c r="J73" s="462"/>
      <c r="K73" s="16"/>
    </row>
    <row r="74" spans="2:11" x14ac:dyDescent="0.35">
      <c r="B74" s="205"/>
      <c r="C74" s="16"/>
      <c r="D74" s="206"/>
      <c r="E74" s="207"/>
      <c r="F74" s="460"/>
      <c r="G74" s="460"/>
      <c r="H74" s="460"/>
      <c r="I74" s="462"/>
      <c r="J74" s="462"/>
      <c r="K74" s="16"/>
    </row>
    <row r="75" spans="2:11" x14ac:dyDescent="0.35">
      <c r="B75" s="205"/>
      <c r="C75" s="16"/>
      <c r="D75" s="206"/>
      <c r="E75" s="207"/>
      <c r="F75" s="460"/>
      <c r="G75" s="460"/>
      <c r="H75" s="460"/>
      <c r="I75" s="462"/>
      <c r="J75" s="462"/>
      <c r="K75" s="16"/>
    </row>
    <row r="76" spans="2:11" x14ac:dyDescent="0.35">
      <c r="B76" s="205"/>
      <c r="C76" s="16"/>
      <c r="D76" s="206"/>
      <c r="E76" s="207"/>
      <c r="F76" s="460"/>
      <c r="G76" s="460"/>
      <c r="H76" s="460"/>
      <c r="I76" s="462"/>
      <c r="J76" s="462"/>
      <c r="K76" s="16"/>
    </row>
    <row r="77" spans="2:11" x14ac:dyDescent="0.35">
      <c r="B77" s="205"/>
      <c r="C77" s="16"/>
      <c r="D77" s="206"/>
      <c r="E77" s="207"/>
      <c r="F77" s="460"/>
      <c r="G77" s="460"/>
      <c r="H77" s="460"/>
      <c r="I77" s="462"/>
      <c r="J77" s="462"/>
      <c r="K77" s="16"/>
    </row>
    <row r="78" spans="2:11" x14ac:dyDescent="0.35">
      <c r="B78" s="205"/>
      <c r="C78" s="16"/>
      <c r="D78" s="206"/>
      <c r="E78" s="207"/>
      <c r="F78" s="460"/>
      <c r="G78" s="460"/>
      <c r="H78" s="460"/>
      <c r="I78" s="462"/>
      <c r="J78" s="462"/>
      <c r="K78" s="16"/>
    </row>
    <row r="79" spans="2:11" x14ac:dyDescent="0.35">
      <c r="B79" s="205"/>
      <c r="C79" s="16"/>
      <c r="D79" s="206"/>
      <c r="E79" s="207"/>
      <c r="F79" s="460"/>
      <c r="G79" s="460"/>
      <c r="H79" s="460"/>
      <c r="I79" s="462"/>
      <c r="J79" s="462"/>
      <c r="K79" s="16"/>
    </row>
    <row r="80" spans="2:11" x14ac:dyDescent="0.35">
      <c r="B80" s="205"/>
      <c r="C80" s="16"/>
      <c r="D80" s="206"/>
      <c r="E80" s="207"/>
      <c r="F80" s="460"/>
      <c r="G80" s="460"/>
      <c r="H80" s="460"/>
      <c r="I80" s="462"/>
      <c r="J80" s="462"/>
      <c r="K80" s="16"/>
    </row>
    <row r="81" spans="2:11" x14ac:dyDescent="0.35">
      <c r="B81" s="205"/>
      <c r="C81" s="16"/>
      <c r="D81" s="206"/>
      <c r="E81" s="207"/>
      <c r="F81" s="460"/>
      <c r="G81" s="460"/>
      <c r="H81" s="460"/>
      <c r="I81" s="462"/>
      <c r="J81" s="462"/>
      <c r="K81" s="16"/>
    </row>
    <row r="82" spans="2:11" x14ac:dyDescent="0.35">
      <c r="B82" s="205"/>
      <c r="C82" s="16"/>
      <c r="D82" s="206"/>
      <c r="E82" s="207"/>
      <c r="F82" s="460"/>
      <c r="G82" s="460"/>
      <c r="H82" s="460"/>
      <c r="I82" s="462"/>
      <c r="J82" s="462"/>
      <c r="K82" s="16"/>
    </row>
    <row r="83" spans="2:11" x14ac:dyDescent="0.35">
      <c r="B83" s="205"/>
      <c r="C83" s="16"/>
      <c r="D83" s="206"/>
      <c r="E83" s="207"/>
      <c r="F83" s="460"/>
      <c r="G83" s="460"/>
      <c r="H83" s="460"/>
      <c r="I83" s="462"/>
      <c r="J83" s="462"/>
      <c r="K83" s="16"/>
    </row>
    <row r="84" spans="2:11" x14ac:dyDescent="0.35">
      <c r="B84" s="205"/>
      <c r="C84" s="16"/>
      <c r="D84" s="206"/>
      <c r="E84" s="207"/>
      <c r="F84" s="460"/>
      <c r="G84" s="460"/>
      <c r="H84" s="460"/>
      <c r="I84" s="462"/>
      <c r="J84" s="462"/>
      <c r="K84" s="16"/>
    </row>
    <row r="85" spans="2:11" x14ac:dyDescent="0.35">
      <c r="B85" s="205"/>
      <c r="C85" s="16"/>
      <c r="D85" s="206"/>
      <c r="E85" s="207"/>
      <c r="F85" s="460"/>
      <c r="G85" s="460"/>
      <c r="H85" s="460"/>
      <c r="I85" s="462"/>
      <c r="J85" s="462"/>
      <c r="K85" s="16"/>
    </row>
    <row r="86" spans="2:11" x14ac:dyDescent="0.35">
      <c r="B86" s="205"/>
      <c r="C86" s="16"/>
      <c r="D86" s="206"/>
      <c r="E86" s="207"/>
      <c r="F86" s="460"/>
      <c r="G86" s="460"/>
      <c r="H86" s="460"/>
      <c r="I86" s="462"/>
      <c r="J86" s="462"/>
      <c r="K86" s="16"/>
    </row>
    <row r="87" spans="2:11" x14ac:dyDescent="0.35">
      <c r="B87" s="205"/>
      <c r="C87" s="16"/>
      <c r="D87" s="206"/>
      <c r="E87" s="207"/>
      <c r="F87" s="460"/>
      <c r="G87" s="460"/>
      <c r="H87" s="460"/>
      <c r="I87" s="462"/>
      <c r="J87" s="462"/>
      <c r="K87" s="16"/>
    </row>
    <row r="88" spans="2:11" x14ac:dyDescent="0.35">
      <c r="B88" s="205"/>
      <c r="C88" s="16"/>
      <c r="D88" s="206"/>
      <c r="E88" s="207"/>
      <c r="F88" s="460"/>
      <c r="G88" s="460"/>
      <c r="H88" s="460"/>
      <c r="I88" s="462"/>
      <c r="J88" s="462"/>
      <c r="K88" s="16"/>
    </row>
    <row r="89" spans="2:11" x14ac:dyDescent="0.35">
      <c r="B89" s="205"/>
      <c r="C89" s="16"/>
      <c r="D89" s="206"/>
      <c r="E89" s="207"/>
      <c r="F89" s="460"/>
      <c r="G89" s="460"/>
      <c r="H89" s="460"/>
      <c r="I89" s="462"/>
      <c r="J89" s="462"/>
      <c r="K89" s="16"/>
    </row>
    <row r="90" spans="2:11" x14ac:dyDescent="0.35">
      <c r="B90" s="205"/>
      <c r="C90" s="16"/>
      <c r="D90" s="206"/>
      <c r="E90" s="207"/>
      <c r="F90" s="460"/>
      <c r="G90" s="460"/>
      <c r="H90" s="460"/>
      <c r="I90" s="462"/>
      <c r="J90" s="462"/>
      <c r="K90" s="16"/>
    </row>
    <row r="91" spans="2:11" x14ac:dyDescent="0.35">
      <c r="B91" s="205"/>
      <c r="C91" s="16"/>
      <c r="D91" s="206"/>
      <c r="E91" s="207"/>
      <c r="F91" s="460"/>
      <c r="G91" s="460"/>
      <c r="H91" s="460"/>
      <c r="I91" s="462"/>
      <c r="J91" s="462"/>
      <c r="K91" s="16"/>
    </row>
    <row r="92" spans="2:11" x14ac:dyDescent="0.35">
      <c r="B92" s="205"/>
      <c r="C92" s="16"/>
      <c r="D92" s="206"/>
      <c r="E92" s="207"/>
      <c r="F92" s="460"/>
      <c r="G92" s="460"/>
      <c r="H92" s="460"/>
      <c r="I92" s="462"/>
      <c r="J92" s="462"/>
      <c r="K92" s="16"/>
    </row>
    <row r="93" spans="2:11" x14ac:dyDescent="0.35">
      <c r="B93" s="205"/>
      <c r="C93" s="16"/>
      <c r="D93" s="206"/>
      <c r="E93" s="207"/>
      <c r="F93" s="460"/>
      <c r="G93" s="460"/>
      <c r="H93" s="460"/>
      <c r="I93" s="462"/>
      <c r="J93" s="462"/>
      <c r="K93" s="16"/>
    </row>
    <row r="94" spans="2:11" x14ac:dyDescent="0.35">
      <c r="B94" s="205"/>
      <c r="C94" s="16"/>
      <c r="D94" s="206"/>
      <c r="E94" s="207"/>
      <c r="F94" s="460"/>
      <c r="G94" s="460"/>
      <c r="H94" s="460"/>
      <c r="I94" s="462"/>
      <c r="J94" s="462"/>
      <c r="K94" s="16"/>
    </row>
    <row r="95" spans="2:11" x14ac:dyDescent="0.35">
      <c r="B95" s="205"/>
      <c r="C95" s="16"/>
      <c r="D95" s="206"/>
      <c r="E95" s="207"/>
      <c r="F95" s="460"/>
      <c r="G95" s="460"/>
      <c r="H95" s="460"/>
      <c r="I95" s="462"/>
      <c r="J95" s="462"/>
      <c r="K95" s="16"/>
    </row>
    <row r="96" spans="2:11" x14ac:dyDescent="0.35">
      <c r="B96" s="205"/>
      <c r="C96" s="16"/>
      <c r="D96" s="206"/>
      <c r="E96" s="207"/>
      <c r="F96" s="460"/>
      <c r="G96" s="460"/>
      <c r="H96" s="460"/>
      <c r="I96" s="462"/>
      <c r="J96" s="462"/>
      <c r="K96" s="16"/>
    </row>
    <row r="97" spans="2:11" x14ac:dyDescent="0.35">
      <c r="B97" s="205"/>
      <c r="C97" s="16"/>
      <c r="D97" s="206"/>
      <c r="E97" s="207"/>
      <c r="F97" s="460"/>
      <c r="G97" s="460"/>
      <c r="H97" s="460"/>
      <c r="I97" s="462"/>
      <c r="J97" s="462"/>
      <c r="K97" s="16"/>
    </row>
    <row r="98" spans="2:11" x14ac:dyDescent="0.35">
      <c r="B98" s="205"/>
      <c r="C98" s="16"/>
      <c r="D98" s="206"/>
      <c r="E98" s="207"/>
      <c r="F98" s="460"/>
      <c r="G98" s="460"/>
      <c r="H98" s="460"/>
      <c r="I98" s="462"/>
      <c r="J98" s="462"/>
      <c r="K98" s="16"/>
    </row>
    <row r="99" spans="2:11" x14ac:dyDescent="0.35">
      <c r="B99" s="205"/>
      <c r="C99" s="16"/>
      <c r="D99" s="206"/>
      <c r="E99" s="207"/>
      <c r="F99" s="460"/>
      <c r="G99" s="460"/>
      <c r="H99" s="460"/>
      <c r="I99" s="462"/>
      <c r="J99" s="462"/>
      <c r="K99" s="16"/>
    </row>
    <row r="100" spans="2:11" x14ac:dyDescent="0.35">
      <c r="B100" s="205"/>
      <c r="C100" s="16"/>
      <c r="D100" s="206"/>
      <c r="E100" s="207"/>
      <c r="F100" s="460"/>
      <c r="G100" s="460"/>
      <c r="H100" s="460"/>
      <c r="I100" s="462"/>
      <c r="J100" s="462"/>
      <c r="K100" s="16"/>
    </row>
    <row r="101" spans="2:11" x14ac:dyDescent="0.35">
      <c r="B101" s="205"/>
      <c r="C101" s="16"/>
      <c r="D101" s="206"/>
      <c r="E101" s="207"/>
      <c r="F101" s="460"/>
      <c r="G101" s="460"/>
      <c r="H101" s="460"/>
      <c r="I101" s="462"/>
      <c r="J101" s="462"/>
      <c r="K101" s="16"/>
    </row>
    <row r="102" spans="2:11" x14ac:dyDescent="0.35">
      <c r="B102" s="205"/>
      <c r="C102" s="16"/>
      <c r="D102" s="206"/>
      <c r="E102" s="207"/>
      <c r="F102" s="460"/>
      <c r="G102" s="460"/>
      <c r="H102" s="460"/>
      <c r="I102" s="462"/>
      <c r="J102" s="462"/>
      <c r="K102" s="16"/>
    </row>
    <row r="103" spans="2:11" x14ac:dyDescent="0.35">
      <c r="B103" s="205"/>
      <c r="C103" s="16"/>
      <c r="D103" s="206"/>
      <c r="E103" s="207"/>
      <c r="F103" s="460"/>
      <c r="G103" s="460"/>
      <c r="H103" s="460"/>
      <c r="I103" s="462"/>
      <c r="J103" s="462"/>
      <c r="K103" s="16"/>
    </row>
    <row r="104" spans="2:11" x14ac:dyDescent="0.35">
      <c r="B104" s="205"/>
      <c r="C104" s="16"/>
      <c r="D104" s="206"/>
      <c r="E104" s="207"/>
      <c r="F104" s="460"/>
      <c r="G104" s="460"/>
      <c r="H104" s="460"/>
      <c r="I104" s="462"/>
      <c r="J104" s="462"/>
      <c r="K104" s="16"/>
    </row>
    <row r="105" spans="2:11" x14ac:dyDescent="0.35">
      <c r="B105" s="205"/>
      <c r="C105" s="16"/>
      <c r="D105" s="206"/>
      <c r="E105" s="207"/>
      <c r="F105" s="460"/>
      <c r="G105" s="460"/>
      <c r="H105" s="460"/>
      <c r="I105" s="462"/>
      <c r="J105" s="462"/>
      <c r="K105" s="16"/>
    </row>
    <row r="106" spans="2:11" x14ac:dyDescent="0.35">
      <c r="B106" s="205"/>
      <c r="C106" s="16"/>
      <c r="D106" s="206"/>
      <c r="E106" s="207"/>
      <c r="F106" s="460"/>
      <c r="G106" s="460"/>
      <c r="H106" s="460"/>
      <c r="I106" s="462"/>
      <c r="J106" s="462"/>
      <c r="K106" s="16"/>
    </row>
    <row r="107" spans="2:11" x14ac:dyDescent="0.35">
      <c r="B107" s="205"/>
      <c r="C107" s="16"/>
      <c r="D107" s="206"/>
      <c r="E107" s="207"/>
      <c r="F107" s="460"/>
      <c r="G107" s="460"/>
      <c r="H107" s="460"/>
      <c r="I107" s="462"/>
      <c r="J107" s="462"/>
      <c r="K107" s="16"/>
    </row>
    <row r="108" spans="2:11" x14ac:dyDescent="0.35">
      <c r="B108" s="205"/>
      <c r="C108" s="16"/>
      <c r="D108" s="206"/>
      <c r="E108" s="207"/>
      <c r="F108" s="460"/>
      <c r="G108" s="460"/>
      <c r="H108" s="460"/>
      <c r="I108" s="462"/>
      <c r="J108" s="462"/>
      <c r="K108" s="16"/>
    </row>
    <row r="109" spans="2:11" x14ac:dyDescent="0.35">
      <c r="B109" s="205"/>
      <c r="C109" s="16"/>
      <c r="D109" s="206"/>
      <c r="E109" s="207"/>
      <c r="F109" s="460"/>
      <c r="G109" s="460"/>
      <c r="H109" s="460"/>
      <c r="I109" s="462"/>
      <c r="J109" s="462"/>
      <c r="K109" s="16"/>
    </row>
    <row r="110" spans="2:11" x14ac:dyDescent="0.35">
      <c r="B110" s="205"/>
      <c r="C110" s="16"/>
      <c r="D110" s="206"/>
      <c r="E110" s="207"/>
      <c r="F110" s="460"/>
      <c r="G110" s="460"/>
      <c r="H110" s="460"/>
      <c r="I110" s="462"/>
      <c r="J110" s="462"/>
      <c r="K110" s="16"/>
    </row>
    <row r="111" spans="2:11" x14ac:dyDescent="0.35">
      <c r="B111" s="205"/>
      <c r="C111" s="16"/>
      <c r="D111" s="206"/>
      <c r="E111" s="207"/>
      <c r="F111" s="460"/>
      <c r="G111" s="460"/>
      <c r="H111" s="460"/>
      <c r="I111" s="462"/>
      <c r="J111" s="462"/>
      <c r="K111" s="16"/>
    </row>
    <row r="112" spans="2:11" x14ac:dyDescent="0.35">
      <c r="B112" s="205"/>
      <c r="C112" s="16"/>
      <c r="D112" s="206"/>
      <c r="E112" s="207"/>
      <c r="F112" s="460"/>
      <c r="G112" s="460"/>
      <c r="H112" s="460"/>
      <c r="I112" s="462"/>
      <c r="J112" s="462"/>
      <c r="K112" s="16"/>
    </row>
    <row r="113" spans="2:11" x14ac:dyDescent="0.35">
      <c r="B113" s="205"/>
      <c r="C113" s="16"/>
      <c r="D113" s="206"/>
      <c r="E113" s="207"/>
      <c r="F113" s="460"/>
      <c r="G113" s="460"/>
      <c r="H113" s="460"/>
      <c r="I113" s="462"/>
      <c r="J113" s="462"/>
      <c r="K113" s="16"/>
    </row>
    <row r="114" spans="2:11" x14ac:dyDescent="0.35">
      <c r="B114" s="205"/>
      <c r="C114" s="16"/>
      <c r="D114" s="206"/>
      <c r="E114" s="207"/>
      <c r="F114" s="460"/>
      <c r="G114" s="460"/>
      <c r="H114" s="460"/>
      <c r="I114" s="462"/>
      <c r="J114" s="462"/>
      <c r="K114" s="16"/>
    </row>
    <row r="115" spans="2:11" x14ac:dyDescent="0.35">
      <c r="B115" s="205"/>
      <c r="C115" s="16"/>
      <c r="D115" s="206"/>
      <c r="E115" s="207"/>
      <c r="F115" s="460"/>
      <c r="G115" s="460"/>
      <c r="H115" s="460"/>
      <c r="I115" s="462"/>
      <c r="J115" s="462"/>
      <c r="K115" s="16"/>
    </row>
    <row r="116" spans="2:11" x14ac:dyDescent="0.35">
      <c r="B116" s="205"/>
      <c r="C116" s="16"/>
      <c r="D116" s="206"/>
      <c r="E116" s="207"/>
      <c r="F116" s="460"/>
      <c r="G116" s="460"/>
      <c r="H116" s="460"/>
      <c r="I116" s="462"/>
      <c r="J116" s="462"/>
      <c r="K116" s="16"/>
    </row>
    <row r="117" spans="2:11" x14ac:dyDescent="0.35">
      <c r="B117" s="205"/>
      <c r="C117" s="16"/>
      <c r="D117" s="206"/>
      <c r="E117" s="207"/>
      <c r="F117" s="460"/>
      <c r="G117" s="460"/>
      <c r="H117" s="460"/>
      <c r="I117" s="462"/>
      <c r="J117" s="462"/>
      <c r="K117" s="16"/>
    </row>
    <row r="118" spans="2:11" x14ac:dyDescent="0.35">
      <c r="B118" s="205"/>
      <c r="C118" s="16"/>
      <c r="D118" s="206"/>
      <c r="E118" s="207"/>
      <c r="F118" s="460"/>
      <c r="G118" s="460"/>
      <c r="H118" s="460"/>
      <c r="I118" s="462"/>
      <c r="J118" s="462"/>
      <c r="K118" s="16"/>
    </row>
    <row r="119" spans="2:11" x14ac:dyDescent="0.35">
      <c r="B119" s="205"/>
      <c r="C119" s="16"/>
      <c r="D119" s="206"/>
      <c r="E119" s="207"/>
      <c r="F119" s="460"/>
      <c r="G119" s="460"/>
      <c r="H119" s="460"/>
      <c r="I119" s="462"/>
      <c r="J119" s="462"/>
      <c r="K119" s="16"/>
    </row>
    <row r="120" spans="2:11" x14ac:dyDescent="0.35">
      <c r="B120" s="205"/>
      <c r="C120" s="16"/>
      <c r="D120" s="206"/>
      <c r="E120" s="207"/>
      <c r="F120" s="460"/>
      <c r="G120" s="460"/>
      <c r="H120" s="460"/>
      <c r="I120" s="462"/>
      <c r="J120" s="462"/>
      <c r="K120" s="16"/>
    </row>
    <row r="121" spans="2:11" x14ac:dyDescent="0.35">
      <c r="B121" s="205"/>
      <c r="C121" s="16"/>
      <c r="D121" s="206"/>
      <c r="E121" s="207"/>
      <c r="F121" s="460"/>
      <c r="G121" s="460"/>
      <c r="H121" s="460"/>
      <c r="I121" s="462"/>
      <c r="J121" s="462"/>
      <c r="K121" s="16"/>
    </row>
    <row r="122" spans="2:11" x14ac:dyDescent="0.35">
      <c r="B122" s="205"/>
      <c r="C122" s="16"/>
      <c r="D122" s="206"/>
      <c r="E122" s="207"/>
      <c r="F122" s="460"/>
      <c r="G122" s="460"/>
      <c r="H122" s="460"/>
      <c r="I122" s="462"/>
      <c r="J122" s="462"/>
      <c r="K122" s="16"/>
    </row>
    <row r="123" spans="2:11" x14ac:dyDescent="0.35">
      <c r="B123" s="205"/>
      <c r="C123" s="16"/>
      <c r="D123" s="206"/>
      <c r="E123" s="207"/>
      <c r="F123" s="460"/>
      <c r="G123" s="460"/>
      <c r="H123" s="460"/>
      <c r="I123" s="462"/>
      <c r="J123" s="462"/>
      <c r="K123" s="16"/>
    </row>
    <row r="124" spans="2:11" x14ac:dyDescent="0.35">
      <c r="B124" s="205"/>
      <c r="C124" s="16"/>
      <c r="D124" s="206"/>
      <c r="E124" s="207"/>
      <c r="F124" s="460"/>
      <c r="G124" s="460"/>
      <c r="H124" s="460"/>
      <c r="I124" s="462"/>
      <c r="J124" s="462"/>
      <c r="K124" s="16"/>
    </row>
    <row r="125" spans="2:11" x14ac:dyDescent="0.35">
      <c r="B125" s="205"/>
      <c r="C125" s="16"/>
      <c r="D125" s="206"/>
      <c r="E125" s="207"/>
      <c r="F125" s="460"/>
      <c r="G125" s="460"/>
      <c r="H125" s="460"/>
      <c r="I125" s="462"/>
      <c r="J125" s="462"/>
      <c r="K125" s="16"/>
    </row>
    <row r="126" spans="2:11" x14ac:dyDescent="0.35">
      <c r="B126" s="205"/>
      <c r="C126" s="16"/>
      <c r="D126" s="206"/>
      <c r="E126" s="207"/>
      <c r="F126" s="460"/>
      <c r="G126" s="460"/>
      <c r="H126" s="460"/>
      <c r="I126" s="462"/>
      <c r="J126" s="462"/>
      <c r="K126" s="16"/>
    </row>
    <row r="127" spans="2:11" x14ac:dyDescent="0.35">
      <c r="B127" s="205"/>
      <c r="C127" s="16"/>
      <c r="D127" s="206"/>
      <c r="E127" s="207"/>
      <c r="F127" s="460"/>
      <c r="G127" s="460"/>
      <c r="H127" s="460"/>
      <c r="I127" s="462"/>
      <c r="J127" s="462"/>
      <c r="K127" s="16"/>
    </row>
    <row r="128" spans="2:11" x14ac:dyDescent="0.35">
      <c r="B128" s="205"/>
      <c r="C128" s="16"/>
      <c r="D128" s="206"/>
      <c r="E128" s="207"/>
      <c r="F128" s="460"/>
      <c r="G128" s="460"/>
      <c r="H128" s="460"/>
      <c r="I128" s="462"/>
      <c r="J128" s="462"/>
      <c r="K128" s="16"/>
    </row>
    <row r="129" spans="2:11" x14ac:dyDescent="0.35">
      <c r="B129" s="205"/>
      <c r="C129" s="16"/>
      <c r="D129" s="206"/>
      <c r="E129" s="207"/>
      <c r="F129" s="460"/>
      <c r="G129" s="460"/>
      <c r="H129" s="460"/>
      <c r="I129" s="462"/>
      <c r="J129" s="462"/>
      <c r="K129" s="16"/>
    </row>
    <row r="130" spans="2:11" x14ac:dyDescent="0.35">
      <c r="B130" s="205"/>
      <c r="C130" s="16"/>
      <c r="D130" s="206"/>
      <c r="E130" s="207"/>
      <c r="F130" s="460"/>
      <c r="G130" s="460"/>
      <c r="H130" s="460"/>
      <c r="I130" s="462"/>
      <c r="J130" s="462"/>
      <c r="K130" s="16"/>
    </row>
    <row r="131" spans="2:11" x14ac:dyDescent="0.35">
      <c r="B131" s="205"/>
      <c r="C131" s="16"/>
      <c r="D131" s="206"/>
      <c r="E131" s="207"/>
      <c r="F131" s="460"/>
      <c r="G131" s="460"/>
      <c r="H131" s="460"/>
      <c r="I131" s="462"/>
      <c r="J131" s="462"/>
      <c r="K131" s="16"/>
    </row>
    <row r="132" spans="2:11" x14ac:dyDescent="0.35">
      <c r="B132" s="205"/>
      <c r="C132" s="16"/>
      <c r="D132" s="206"/>
      <c r="E132" s="207"/>
      <c r="F132" s="460"/>
      <c r="G132" s="460"/>
      <c r="H132" s="460"/>
      <c r="I132" s="462"/>
      <c r="J132" s="462"/>
      <c r="K132" s="16"/>
    </row>
    <row r="133" spans="2:11" x14ac:dyDescent="0.35">
      <c r="B133" s="205"/>
      <c r="C133" s="16"/>
      <c r="D133" s="206"/>
      <c r="E133" s="207"/>
      <c r="F133" s="460"/>
      <c r="G133" s="460"/>
      <c r="H133" s="460"/>
      <c r="I133" s="462"/>
      <c r="J133" s="462"/>
      <c r="K133" s="16"/>
    </row>
    <row r="134" spans="2:11" x14ac:dyDescent="0.35">
      <c r="B134" s="205"/>
      <c r="C134" s="16"/>
      <c r="D134" s="206"/>
      <c r="E134" s="207"/>
      <c r="F134" s="460"/>
      <c r="G134" s="460"/>
      <c r="H134" s="460"/>
      <c r="I134" s="462"/>
      <c r="J134" s="462"/>
      <c r="K134" s="16"/>
    </row>
    <row r="135" spans="2:11" x14ac:dyDescent="0.35">
      <c r="B135" s="205"/>
      <c r="C135" s="16"/>
      <c r="D135" s="206"/>
      <c r="E135" s="207"/>
      <c r="F135" s="460"/>
      <c r="G135" s="460"/>
      <c r="H135" s="460"/>
      <c r="I135" s="462"/>
      <c r="J135" s="462"/>
      <c r="K135" s="16"/>
    </row>
    <row r="136" spans="2:11" x14ac:dyDescent="0.35">
      <c r="B136" s="205"/>
      <c r="C136" s="16"/>
      <c r="D136" s="206"/>
      <c r="E136" s="207"/>
      <c r="F136" s="460"/>
      <c r="G136" s="460"/>
      <c r="H136" s="460"/>
      <c r="I136" s="462"/>
      <c r="J136" s="462"/>
      <c r="K136" s="16"/>
    </row>
    <row r="137" spans="2:11" x14ac:dyDescent="0.35">
      <c r="B137" s="205"/>
      <c r="C137" s="16"/>
      <c r="D137" s="206"/>
      <c r="E137" s="207"/>
      <c r="F137" s="460"/>
      <c r="G137" s="460"/>
      <c r="H137" s="460"/>
      <c r="I137" s="462"/>
      <c r="J137" s="462"/>
      <c r="K137" s="16"/>
    </row>
    <row r="138" spans="2:11" x14ac:dyDescent="0.35">
      <c r="B138" s="205"/>
      <c r="C138" s="16"/>
      <c r="F138" s="460"/>
      <c r="G138" s="460"/>
      <c r="H138" s="460"/>
      <c r="I138" s="462"/>
      <c r="J138" s="462"/>
      <c r="K138" s="16"/>
    </row>
    <row r="139" spans="2:11" x14ac:dyDescent="0.35">
      <c r="B139" s="205"/>
      <c r="C139" s="16"/>
      <c r="F139" s="460"/>
      <c r="G139" s="460"/>
      <c r="H139" s="460"/>
      <c r="I139" s="462"/>
      <c r="J139" s="462"/>
      <c r="K139" s="16"/>
    </row>
    <row r="140" spans="2:11" x14ac:dyDescent="0.35">
      <c r="B140" s="205"/>
      <c r="C140" s="16"/>
      <c r="F140" s="460"/>
      <c r="G140" s="460"/>
      <c r="H140" s="460"/>
      <c r="I140" s="462"/>
      <c r="J140" s="462"/>
      <c r="K140" s="16"/>
    </row>
    <row r="141" spans="2:11" x14ac:dyDescent="0.35">
      <c r="B141" s="205"/>
      <c r="C141" s="16"/>
      <c r="F141" s="460"/>
      <c r="G141" s="460"/>
      <c r="H141" s="460"/>
      <c r="I141" s="462"/>
      <c r="J141" s="462"/>
      <c r="K141" s="16"/>
    </row>
    <row r="142" spans="2:11" x14ac:dyDescent="0.35">
      <c r="B142" s="205"/>
      <c r="C142" s="16"/>
      <c r="F142" s="460"/>
      <c r="G142" s="460"/>
      <c r="H142" s="460"/>
      <c r="I142" s="462"/>
      <c r="J142" s="462"/>
      <c r="K142" s="16"/>
    </row>
    <row r="143" spans="2:11" x14ac:dyDescent="0.35">
      <c r="B143" s="205"/>
      <c r="C143" s="16"/>
      <c r="F143" s="460"/>
      <c r="G143" s="460"/>
      <c r="H143" s="460"/>
      <c r="I143" s="462"/>
      <c r="J143" s="462"/>
      <c r="K143" s="16"/>
    </row>
    <row r="144" spans="2:11" x14ac:dyDescent="0.35">
      <c r="B144" s="205"/>
      <c r="C144" s="16"/>
      <c r="F144" s="460"/>
      <c r="G144" s="460"/>
      <c r="H144" s="460"/>
      <c r="I144" s="462"/>
      <c r="J144" s="462"/>
      <c r="K144" s="16"/>
    </row>
    <row r="145" spans="2:11" x14ac:dyDescent="0.35">
      <c r="B145" s="205"/>
      <c r="C145" s="16"/>
      <c r="F145" s="460"/>
      <c r="G145" s="460"/>
      <c r="H145" s="460"/>
      <c r="I145" s="462"/>
      <c r="J145" s="462"/>
      <c r="K145" s="16"/>
    </row>
    <row r="146" spans="2:11" x14ac:dyDescent="0.35">
      <c r="B146" s="205"/>
      <c r="C146" s="16"/>
      <c r="F146" s="460"/>
      <c r="G146" s="460"/>
      <c r="H146" s="460"/>
      <c r="I146" s="462"/>
      <c r="J146" s="462"/>
      <c r="K146" s="16"/>
    </row>
    <row r="147" spans="2:11" x14ac:dyDescent="0.35">
      <c r="B147" s="205"/>
      <c r="C147" s="16"/>
      <c r="F147" s="16"/>
      <c r="G147" s="16"/>
      <c r="H147" s="16"/>
      <c r="I147" s="206"/>
      <c r="J147" s="206"/>
      <c r="K147" s="16"/>
    </row>
  </sheetData>
  <mergeCells count="5">
    <mergeCell ref="A4:E4"/>
    <mergeCell ref="F4:J4"/>
    <mergeCell ref="A2:J2"/>
    <mergeCell ref="A3:J3"/>
    <mergeCell ref="I1:J1"/>
  </mergeCells>
  <pageMargins left="0.43307086614173229" right="0" top="0.74803149606299213" bottom="0.39370078740157483" header="0.31496062992125984" footer="0.31496062992125984"/>
  <pageSetup paperSize="9"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view="pageBreakPreview" topLeftCell="A103" zoomScale="60" zoomScaleNormal="55" workbookViewId="0">
      <selection activeCell="A3" activeCellId="1" sqref="A2:J2 A3:J3"/>
    </sheetView>
  </sheetViews>
  <sheetFormatPr defaultRowHeight="21" x14ac:dyDescent="0.35"/>
  <cols>
    <col min="1" max="1" width="62.25" style="109" customWidth="1"/>
    <col min="2" max="2" width="16.875" style="108" customWidth="1"/>
    <col min="3" max="3" width="5.375" style="1" hidden="1" customWidth="1"/>
    <col min="4" max="4" width="48.25" customWidth="1"/>
    <col min="5" max="5" width="16.625" style="107" customWidth="1"/>
    <col min="6" max="6" width="41.625" style="1" hidden="1" customWidth="1"/>
    <col min="7" max="7" width="16.875" style="1" hidden="1" customWidth="1"/>
    <col min="8" max="8" width="5.375" style="1" hidden="1" customWidth="1"/>
    <col min="9" max="9" width="26.75" hidden="1" customWidth="1"/>
    <col min="10" max="10" width="14.875" hidden="1" customWidth="1"/>
    <col min="11" max="221" width="9" style="1"/>
    <col min="222" max="222" width="83.875" style="1" customWidth="1"/>
    <col min="223" max="223" width="15.875" style="1" customWidth="1"/>
    <col min="224" max="224" width="9" style="1"/>
    <col min="225" max="241" width="0" style="1" hidden="1" customWidth="1"/>
    <col min="242" max="246" width="9" style="1"/>
    <col min="247" max="250" width="0" style="1" hidden="1" customWidth="1"/>
    <col min="251" max="477" width="9" style="1"/>
    <col min="478" max="478" width="83.875" style="1" customWidth="1"/>
    <col min="479" max="479" width="15.875" style="1" customWidth="1"/>
    <col min="480" max="480" width="9" style="1"/>
    <col min="481" max="497" width="0" style="1" hidden="1" customWidth="1"/>
    <col min="498" max="502" width="9" style="1"/>
    <col min="503" max="506" width="0" style="1" hidden="1" customWidth="1"/>
    <col min="507" max="733" width="9" style="1"/>
    <col min="734" max="734" width="83.875" style="1" customWidth="1"/>
    <col min="735" max="735" width="15.875" style="1" customWidth="1"/>
    <col min="736" max="736" width="9" style="1"/>
    <col min="737" max="753" width="0" style="1" hidden="1" customWidth="1"/>
    <col min="754" max="758" width="9" style="1"/>
    <col min="759" max="762" width="0" style="1" hidden="1" customWidth="1"/>
    <col min="763" max="989" width="9" style="1"/>
    <col min="990" max="990" width="83.875" style="1" customWidth="1"/>
    <col min="991" max="991" width="15.875" style="1" customWidth="1"/>
    <col min="992" max="992" width="9" style="1"/>
    <col min="993" max="1009" width="0" style="1" hidden="1" customWidth="1"/>
    <col min="1010" max="1014" width="9" style="1"/>
    <col min="1015" max="1018" width="0" style="1" hidden="1" customWidth="1"/>
    <col min="1019" max="1245" width="9" style="1"/>
    <col min="1246" max="1246" width="83.875" style="1" customWidth="1"/>
    <col min="1247" max="1247" width="15.875" style="1" customWidth="1"/>
    <col min="1248" max="1248" width="9" style="1"/>
    <col min="1249" max="1265" width="0" style="1" hidden="1" customWidth="1"/>
    <col min="1266" max="1270" width="9" style="1"/>
    <col min="1271" max="1274" width="0" style="1" hidden="1" customWidth="1"/>
    <col min="1275" max="1501" width="9" style="1"/>
    <col min="1502" max="1502" width="83.875" style="1" customWidth="1"/>
    <col min="1503" max="1503" width="15.875" style="1" customWidth="1"/>
    <col min="1504" max="1504" width="9" style="1"/>
    <col min="1505" max="1521" width="0" style="1" hidden="1" customWidth="1"/>
    <col min="1522" max="1526" width="9" style="1"/>
    <col min="1527" max="1530" width="0" style="1" hidden="1" customWidth="1"/>
    <col min="1531" max="1757" width="9" style="1"/>
    <col min="1758" max="1758" width="83.875" style="1" customWidth="1"/>
    <col min="1759" max="1759" width="15.875" style="1" customWidth="1"/>
    <col min="1760" max="1760" width="9" style="1"/>
    <col min="1761" max="1777" width="0" style="1" hidden="1" customWidth="1"/>
    <col min="1778" max="1782" width="9" style="1"/>
    <col min="1783" max="1786" width="0" style="1" hidden="1" customWidth="1"/>
    <col min="1787" max="2013" width="9" style="1"/>
    <col min="2014" max="2014" width="83.875" style="1" customWidth="1"/>
    <col min="2015" max="2015" width="15.875" style="1" customWidth="1"/>
    <col min="2016" max="2016" width="9" style="1"/>
    <col min="2017" max="2033" width="0" style="1" hidden="1" customWidth="1"/>
    <col min="2034" max="2038" width="9" style="1"/>
    <col min="2039" max="2042" width="0" style="1" hidden="1" customWidth="1"/>
    <col min="2043" max="2269" width="9" style="1"/>
    <col min="2270" max="2270" width="83.875" style="1" customWidth="1"/>
    <col min="2271" max="2271" width="15.875" style="1" customWidth="1"/>
    <col min="2272" max="2272" width="9" style="1"/>
    <col min="2273" max="2289" width="0" style="1" hidden="1" customWidth="1"/>
    <col min="2290" max="2294" width="9" style="1"/>
    <col min="2295" max="2298" width="0" style="1" hidden="1" customWidth="1"/>
    <col min="2299" max="2525" width="9" style="1"/>
    <col min="2526" max="2526" width="83.875" style="1" customWidth="1"/>
    <col min="2527" max="2527" width="15.875" style="1" customWidth="1"/>
    <col min="2528" max="2528" width="9" style="1"/>
    <col min="2529" max="2545" width="0" style="1" hidden="1" customWidth="1"/>
    <col min="2546" max="2550" width="9" style="1"/>
    <col min="2551" max="2554" width="0" style="1" hidden="1" customWidth="1"/>
    <col min="2555" max="2781" width="9" style="1"/>
    <col min="2782" max="2782" width="83.875" style="1" customWidth="1"/>
    <col min="2783" max="2783" width="15.875" style="1" customWidth="1"/>
    <col min="2784" max="2784" width="9" style="1"/>
    <col min="2785" max="2801" width="0" style="1" hidden="1" customWidth="1"/>
    <col min="2802" max="2806" width="9" style="1"/>
    <col min="2807" max="2810" width="0" style="1" hidden="1" customWidth="1"/>
    <col min="2811" max="3037" width="9" style="1"/>
    <col min="3038" max="3038" width="83.875" style="1" customWidth="1"/>
    <col min="3039" max="3039" width="15.875" style="1" customWidth="1"/>
    <col min="3040" max="3040" width="9" style="1"/>
    <col min="3041" max="3057" width="0" style="1" hidden="1" customWidth="1"/>
    <col min="3058" max="3062" width="9" style="1"/>
    <col min="3063" max="3066" width="0" style="1" hidden="1" customWidth="1"/>
    <col min="3067" max="3293" width="9" style="1"/>
    <col min="3294" max="3294" width="83.875" style="1" customWidth="1"/>
    <col min="3295" max="3295" width="15.875" style="1" customWidth="1"/>
    <col min="3296" max="3296" width="9" style="1"/>
    <col min="3297" max="3313" width="0" style="1" hidden="1" customWidth="1"/>
    <col min="3314" max="3318" width="9" style="1"/>
    <col min="3319" max="3322" width="0" style="1" hidden="1" customWidth="1"/>
    <col min="3323" max="3549" width="9" style="1"/>
    <col min="3550" max="3550" width="83.875" style="1" customWidth="1"/>
    <col min="3551" max="3551" width="15.875" style="1" customWidth="1"/>
    <col min="3552" max="3552" width="9" style="1"/>
    <col min="3553" max="3569" width="0" style="1" hidden="1" customWidth="1"/>
    <col min="3570" max="3574" width="9" style="1"/>
    <col min="3575" max="3578" width="0" style="1" hidden="1" customWidth="1"/>
    <col min="3579" max="3805" width="9" style="1"/>
    <col min="3806" max="3806" width="83.875" style="1" customWidth="1"/>
    <col min="3807" max="3807" width="15.875" style="1" customWidth="1"/>
    <col min="3808" max="3808" width="9" style="1"/>
    <col min="3809" max="3825" width="0" style="1" hidden="1" customWidth="1"/>
    <col min="3826" max="3830" width="9" style="1"/>
    <col min="3831" max="3834" width="0" style="1" hidden="1" customWidth="1"/>
    <col min="3835" max="4061" width="9" style="1"/>
    <col min="4062" max="4062" width="83.875" style="1" customWidth="1"/>
    <col min="4063" max="4063" width="15.875" style="1" customWidth="1"/>
    <col min="4064" max="4064" width="9" style="1"/>
    <col min="4065" max="4081" width="0" style="1" hidden="1" customWidth="1"/>
    <col min="4082" max="4086" width="9" style="1"/>
    <col min="4087" max="4090" width="0" style="1" hidden="1" customWidth="1"/>
    <col min="4091" max="4317" width="9" style="1"/>
    <col min="4318" max="4318" width="83.875" style="1" customWidth="1"/>
    <col min="4319" max="4319" width="15.875" style="1" customWidth="1"/>
    <col min="4320" max="4320" width="9" style="1"/>
    <col min="4321" max="4337" width="0" style="1" hidden="1" customWidth="1"/>
    <col min="4338" max="4342" width="9" style="1"/>
    <col min="4343" max="4346" width="0" style="1" hidden="1" customWidth="1"/>
    <col min="4347" max="4573" width="9" style="1"/>
    <col min="4574" max="4574" width="83.875" style="1" customWidth="1"/>
    <col min="4575" max="4575" width="15.875" style="1" customWidth="1"/>
    <col min="4576" max="4576" width="9" style="1"/>
    <col min="4577" max="4593" width="0" style="1" hidden="1" customWidth="1"/>
    <col min="4594" max="4598" width="9" style="1"/>
    <col min="4599" max="4602" width="0" style="1" hidden="1" customWidth="1"/>
    <col min="4603" max="4829" width="9" style="1"/>
    <col min="4830" max="4830" width="83.875" style="1" customWidth="1"/>
    <col min="4831" max="4831" width="15.875" style="1" customWidth="1"/>
    <col min="4832" max="4832" width="9" style="1"/>
    <col min="4833" max="4849" width="0" style="1" hidden="1" customWidth="1"/>
    <col min="4850" max="4854" width="9" style="1"/>
    <col min="4855" max="4858" width="0" style="1" hidden="1" customWidth="1"/>
    <col min="4859" max="5085" width="9" style="1"/>
    <col min="5086" max="5086" width="83.875" style="1" customWidth="1"/>
    <col min="5087" max="5087" width="15.875" style="1" customWidth="1"/>
    <col min="5088" max="5088" width="9" style="1"/>
    <col min="5089" max="5105" width="0" style="1" hidden="1" customWidth="1"/>
    <col min="5106" max="5110" width="9" style="1"/>
    <col min="5111" max="5114" width="0" style="1" hidden="1" customWidth="1"/>
    <col min="5115" max="5341" width="9" style="1"/>
    <col min="5342" max="5342" width="83.875" style="1" customWidth="1"/>
    <col min="5343" max="5343" width="15.875" style="1" customWidth="1"/>
    <col min="5344" max="5344" width="9" style="1"/>
    <col min="5345" max="5361" width="0" style="1" hidden="1" customWidth="1"/>
    <col min="5362" max="5366" width="9" style="1"/>
    <col min="5367" max="5370" width="0" style="1" hidden="1" customWidth="1"/>
    <col min="5371" max="5597" width="9" style="1"/>
    <col min="5598" max="5598" width="83.875" style="1" customWidth="1"/>
    <col min="5599" max="5599" width="15.875" style="1" customWidth="1"/>
    <col min="5600" max="5600" width="9" style="1"/>
    <col min="5601" max="5617" width="0" style="1" hidden="1" customWidth="1"/>
    <col min="5618" max="5622" width="9" style="1"/>
    <col min="5623" max="5626" width="0" style="1" hidden="1" customWidth="1"/>
    <col min="5627" max="5853" width="9" style="1"/>
    <col min="5854" max="5854" width="83.875" style="1" customWidth="1"/>
    <col min="5855" max="5855" width="15.875" style="1" customWidth="1"/>
    <col min="5856" max="5856" width="9" style="1"/>
    <col min="5857" max="5873" width="0" style="1" hidden="1" customWidth="1"/>
    <col min="5874" max="5878" width="9" style="1"/>
    <col min="5879" max="5882" width="0" style="1" hidden="1" customWidth="1"/>
    <col min="5883" max="6109" width="9" style="1"/>
    <col min="6110" max="6110" width="83.875" style="1" customWidth="1"/>
    <col min="6111" max="6111" width="15.875" style="1" customWidth="1"/>
    <col min="6112" max="6112" width="9" style="1"/>
    <col min="6113" max="6129" width="0" style="1" hidden="1" customWidth="1"/>
    <col min="6130" max="6134" width="9" style="1"/>
    <col min="6135" max="6138" width="0" style="1" hidden="1" customWidth="1"/>
    <col min="6139" max="6365" width="9" style="1"/>
    <col min="6366" max="6366" width="83.875" style="1" customWidth="1"/>
    <col min="6367" max="6367" width="15.875" style="1" customWidth="1"/>
    <col min="6368" max="6368" width="9" style="1"/>
    <col min="6369" max="6385" width="0" style="1" hidden="1" customWidth="1"/>
    <col min="6386" max="6390" width="9" style="1"/>
    <col min="6391" max="6394" width="0" style="1" hidden="1" customWidth="1"/>
    <col min="6395" max="6621" width="9" style="1"/>
    <col min="6622" max="6622" width="83.875" style="1" customWidth="1"/>
    <col min="6623" max="6623" width="15.875" style="1" customWidth="1"/>
    <col min="6624" max="6624" width="9" style="1"/>
    <col min="6625" max="6641" width="0" style="1" hidden="1" customWidth="1"/>
    <col min="6642" max="6646" width="9" style="1"/>
    <col min="6647" max="6650" width="0" style="1" hidden="1" customWidth="1"/>
    <col min="6651" max="6877" width="9" style="1"/>
    <col min="6878" max="6878" width="83.875" style="1" customWidth="1"/>
    <col min="6879" max="6879" width="15.875" style="1" customWidth="1"/>
    <col min="6880" max="6880" width="9" style="1"/>
    <col min="6881" max="6897" width="0" style="1" hidden="1" customWidth="1"/>
    <col min="6898" max="6902" width="9" style="1"/>
    <col min="6903" max="6906" width="0" style="1" hidden="1" customWidth="1"/>
    <col min="6907" max="7133" width="9" style="1"/>
    <col min="7134" max="7134" width="83.875" style="1" customWidth="1"/>
    <col min="7135" max="7135" width="15.875" style="1" customWidth="1"/>
    <col min="7136" max="7136" width="9" style="1"/>
    <col min="7137" max="7153" width="0" style="1" hidden="1" customWidth="1"/>
    <col min="7154" max="7158" width="9" style="1"/>
    <col min="7159" max="7162" width="0" style="1" hidden="1" customWidth="1"/>
    <col min="7163" max="7389" width="9" style="1"/>
    <col min="7390" max="7390" width="83.875" style="1" customWidth="1"/>
    <col min="7391" max="7391" width="15.875" style="1" customWidth="1"/>
    <col min="7392" max="7392" width="9" style="1"/>
    <col min="7393" max="7409" width="0" style="1" hidden="1" customWidth="1"/>
    <col min="7410" max="7414" width="9" style="1"/>
    <col min="7415" max="7418" width="0" style="1" hidden="1" customWidth="1"/>
    <col min="7419" max="7645" width="9" style="1"/>
    <col min="7646" max="7646" width="83.875" style="1" customWidth="1"/>
    <col min="7647" max="7647" width="15.875" style="1" customWidth="1"/>
    <col min="7648" max="7648" width="9" style="1"/>
    <col min="7649" max="7665" width="0" style="1" hidden="1" customWidth="1"/>
    <col min="7666" max="7670" width="9" style="1"/>
    <col min="7671" max="7674" width="0" style="1" hidden="1" customWidth="1"/>
    <col min="7675" max="7901" width="9" style="1"/>
    <col min="7902" max="7902" width="83.875" style="1" customWidth="1"/>
    <col min="7903" max="7903" width="15.875" style="1" customWidth="1"/>
    <col min="7904" max="7904" width="9" style="1"/>
    <col min="7905" max="7921" width="0" style="1" hidden="1" customWidth="1"/>
    <col min="7922" max="7926" width="9" style="1"/>
    <col min="7927" max="7930" width="0" style="1" hidden="1" customWidth="1"/>
    <col min="7931" max="8157" width="9" style="1"/>
    <col min="8158" max="8158" width="83.875" style="1" customWidth="1"/>
    <col min="8159" max="8159" width="15.875" style="1" customWidth="1"/>
    <col min="8160" max="8160" width="9" style="1"/>
    <col min="8161" max="8177" width="0" style="1" hidden="1" customWidth="1"/>
    <col min="8178" max="8182" width="9" style="1"/>
    <col min="8183" max="8186" width="0" style="1" hidden="1" customWidth="1"/>
    <col min="8187" max="8413" width="9" style="1"/>
    <col min="8414" max="8414" width="83.875" style="1" customWidth="1"/>
    <col min="8415" max="8415" width="15.875" style="1" customWidth="1"/>
    <col min="8416" max="8416" width="9" style="1"/>
    <col min="8417" max="8433" width="0" style="1" hidden="1" customWidth="1"/>
    <col min="8434" max="8438" width="9" style="1"/>
    <col min="8439" max="8442" width="0" style="1" hidden="1" customWidth="1"/>
    <col min="8443" max="8669" width="9" style="1"/>
    <col min="8670" max="8670" width="83.875" style="1" customWidth="1"/>
    <col min="8671" max="8671" width="15.875" style="1" customWidth="1"/>
    <col min="8672" max="8672" width="9" style="1"/>
    <col min="8673" max="8689" width="0" style="1" hidden="1" customWidth="1"/>
    <col min="8690" max="8694" width="9" style="1"/>
    <col min="8695" max="8698" width="0" style="1" hidden="1" customWidth="1"/>
    <col min="8699" max="8925" width="9" style="1"/>
    <col min="8926" max="8926" width="83.875" style="1" customWidth="1"/>
    <col min="8927" max="8927" width="15.875" style="1" customWidth="1"/>
    <col min="8928" max="8928" width="9" style="1"/>
    <col min="8929" max="8945" width="0" style="1" hidden="1" customWidth="1"/>
    <col min="8946" max="8950" width="9" style="1"/>
    <col min="8951" max="8954" width="0" style="1" hidden="1" customWidth="1"/>
    <col min="8955" max="9181" width="9" style="1"/>
    <col min="9182" max="9182" width="83.875" style="1" customWidth="1"/>
    <col min="9183" max="9183" width="15.875" style="1" customWidth="1"/>
    <col min="9184" max="9184" width="9" style="1"/>
    <col min="9185" max="9201" width="0" style="1" hidden="1" customWidth="1"/>
    <col min="9202" max="9206" width="9" style="1"/>
    <col min="9207" max="9210" width="0" style="1" hidden="1" customWidth="1"/>
    <col min="9211" max="9437" width="9" style="1"/>
    <col min="9438" max="9438" width="83.875" style="1" customWidth="1"/>
    <col min="9439" max="9439" width="15.875" style="1" customWidth="1"/>
    <col min="9440" max="9440" width="9" style="1"/>
    <col min="9441" max="9457" width="0" style="1" hidden="1" customWidth="1"/>
    <col min="9458" max="9462" width="9" style="1"/>
    <col min="9463" max="9466" width="0" style="1" hidden="1" customWidth="1"/>
    <col min="9467" max="9693" width="9" style="1"/>
    <col min="9694" max="9694" width="83.875" style="1" customWidth="1"/>
    <col min="9695" max="9695" width="15.875" style="1" customWidth="1"/>
    <col min="9696" max="9696" width="9" style="1"/>
    <col min="9697" max="9713" width="0" style="1" hidden="1" customWidth="1"/>
    <col min="9714" max="9718" width="9" style="1"/>
    <col min="9719" max="9722" width="0" style="1" hidden="1" customWidth="1"/>
    <col min="9723" max="9949" width="9" style="1"/>
    <col min="9950" max="9950" width="83.875" style="1" customWidth="1"/>
    <col min="9951" max="9951" width="15.875" style="1" customWidth="1"/>
    <col min="9952" max="9952" width="9" style="1"/>
    <col min="9953" max="9969" width="0" style="1" hidden="1" customWidth="1"/>
    <col min="9970" max="9974" width="9" style="1"/>
    <col min="9975" max="9978" width="0" style="1" hidden="1" customWidth="1"/>
    <col min="9979" max="10205" width="9" style="1"/>
    <col min="10206" max="10206" width="83.875" style="1" customWidth="1"/>
    <col min="10207" max="10207" width="15.875" style="1" customWidth="1"/>
    <col min="10208" max="10208" width="9" style="1"/>
    <col min="10209" max="10225" width="0" style="1" hidden="1" customWidth="1"/>
    <col min="10226" max="10230" width="9" style="1"/>
    <col min="10231" max="10234" width="0" style="1" hidden="1" customWidth="1"/>
    <col min="10235" max="10461" width="9" style="1"/>
    <col min="10462" max="10462" width="83.875" style="1" customWidth="1"/>
    <col min="10463" max="10463" width="15.875" style="1" customWidth="1"/>
    <col min="10464" max="10464" width="9" style="1"/>
    <col min="10465" max="10481" width="0" style="1" hidden="1" customWidth="1"/>
    <col min="10482" max="10486" width="9" style="1"/>
    <col min="10487" max="10490" width="0" style="1" hidden="1" customWidth="1"/>
    <col min="10491" max="10717" width="9" style="1"/>
    <col min="10718" max="10718" width="83.875" style="1" customWidth="1"/>
    <col min="10719" max="10719" width="15.875" style="1" customWidth="1"/>
    <col min="10720" max="10720" width="9" style="1"/>
    <col min="10721" max="10737" width="0" style="1" hidden="1" customWidth="1"/>
    <col min="10738" max="10742" width="9" style="1"/>
    <col min="10743" max="10746" width="0" style="1" hidden="1" customWidth="1"/>
    <col min="10747" max="10973" width="9" style="1"/>
    <col min="10974" max="10974" width="83.875" style="1" customWidth="1"/>
    <col min="10975" max="10975" width="15.875" style="1" customWidth="1"/>
    <col min="10976" max="10976" width="9" style="1"/>
    <col min="10977" max="10993" width="0" style="1" hidden="1" customWidth="1"/>
    <col min="10994" max="10998" width="9" style="1"/>
    <col min="10999" max="11002" width="0" style="1" hidden="1" customWidth="1"/>
    <col min="11003" max="11229" width="9" style="1"/>
    <col min="11230" max="11230" width="83.875" style="1" customWidth="1"/>
    <col min="11231" max="11231" width="15.875" style="1" customWidth="1"/>
    <col min="11232" max="11232" width="9" style="1"/>
    <col min="11233" max="11249" width="0" style="1" hidden="1" customWidth="1"/>
    <col min="11250" max="11254" width="9" style="1"/>
    <col min="11255" max="11258" width="0" style="1" hidden="1" customWidth="1"/>
    <col min="11259" max="11485" width="9" style="1"/>
    <col min="11486" max="11486" width="83.875" style="1" customWidth="1"/>
    <col min="11487" max="11487" width="15.875" style="1" customWidth="1"/>
    <col min="11488" max="11488" width="9" style="1"/>
    <col min="11489" max="11505" width="0" style="1" hidden="1" customWidth="1"/>
    <col min="11506" max="11510" width="9" style="1"/>
    <col min="11511" max="11514" width="0" style="1" hidden="1" customWidth="1"/>
    <col min="11515" max="11741" width="9" style="1"/>
    <col min="11742" max="11742" width="83.875" style="1" customWidth="1"/>
    <col min="11743" max="11743" width="15.875" style="1" customWidth="1"/>
    <col min="11744" max="11744" width="9" style="1"/>
    <col min="11745" max="11761" width="0" style="1" hidden="1" customWidth="1"/>
    <col min="11762" max="11766" width="9" style="1"/>
    <col min="11767" max="11770" width="0" style="1" hidden="1" customWidth="1"/>
    <col min="11771" max="11997" width="9" style="1"/>
    <col min="11998" max="11998" width="83.875" style="1" customWidth="1"/>
    <col min="11999" max="11999" width="15.875" style="1" customWidth="1"/>
    <col min="12000" max="12000" width="9" style="1"/>
    <col min="12001" max="12017" width="0" style="1" hidden="1" customWidth="1"/>
    <col min="12018" max="12022" width="9" style="1"/>
    <col min="12023" max="12026" width="0" style="1" hidden="1" customWidth="1"/>
    <col min="12027" max="12253" width="9" style="1"/>
    <col min="12254" max="12254" width="83.875" style="1" customWidth="1"/>
    <col min="12255" max="12255" width="15.875" style="1" customWidth="1"/>
    <col min="12256" max="12256" width="9" style="1"/>
    <col min="12257" max="12273" width="0" style="1" hidden="1" customWidth="1"/>
    <col min="12274" max="12278" width="9" style="1"/>
    <col min="12279" max="12282" width="0" style="1" hidden="1" customWidth="1"/>
    <col min="12283" max="12509" width="9" style="1"/>
    <col min="12510" max="12510" width="83.875" style="1" customWidth="1"/>
    <col min="12511" max="12511" width="15.875" style="1" customWidth="1"/>
    <col min="12512" max="12512" width="9" style="1"/>
    <col min="12513" max="12529" width="0" style="1" hidden="1" customWidth="1"/>
    <col min="12530" max="12534" width="9" style="1"/>
    <col min="12535" max="12538" width="0" style="1" hidden="1" customWidth="1"/>
    <col min="12539" max="12765" width="9" style="1"/>
    <col min="12766" max="12766" width="83.875" style="1" customWidth="1"/>
    <col min="12767" max="12767" width="15.875" style="1" customWidth="1"/>
    <col min="12768" max="12768" width="9" style="1"/>
    <col min="12769" max="12785" width="0" style="1" hidden="1" customWidth="1"/>
    <col min="12786" max="12790" width="9" style="1"/>
    <col min="12791" max="12794" width="0" style="1" hidden="1" customWidth="1"/>
    <col min="12795" max="13021" width="9" style="1"/>
    <col min="13022" max="13022" width="83.875" style="1" customWidth="1"/>
    <col min="13023" max="13023" width="15.875" style="1" customWidth="1"/>
    <col min="13024" max="13024" width="9" style="1"/>
    <col min="13025" max="13041" width="0" style="1" hidden="1" customWidth="1"/>
    <col min="13042" max="13046" width="9" style="1"/>
    <col min="13047" max="13050" width="0" style="1" hidden="1" customWidth="1"/>
    <col min="13051" max="13277" width="9" style="1"/>
    <col min="13278" max="13278" width="83.875" style="1" customWidth="1"/>
    <col min="13279" max="13279" width="15.875" style="1" customWidth="1"/>
    <col min="13280" max="13280" width="9" style="1"/>
    <col min="13281" max="13297" width="0" style="1" hidden="1" customWidth="1"/>
    <col min="13298" max="13302" width="9" style="1"/>
    <col min="13303" max="13306" width="0" style="1" hidden="1" customWidth="1"/>
    <col min="13307" max="13533" width="9" style="1"/>
    <col min="13534" max="13534" width="83.875" style="1" customWidth="1"/>
    <col min="13535" max="13535" width="15.875" style="1" customWidth="1"/>
    <col min="13536" max="13536" width="9" style="1"/>
    <col min="13537" max="13553" width="0" style="1" hidden="1" customWidth="1"/>
    <col min="13554" max="13558" width="9" style="1"/>
    <col min="13559" max="13562" width="0" style="1" hidden="1" customWidth="1"/>
    <col min="13563" max="13789" width="9" style="1"/>
    <col min="13790" max="13790" width="83.875" style="1" customWidth="1"/>
    <col min="13791" max="13791" width="15.875" style="1" customWidth="1"/>
    <col min="13792" max="13792" width="9" style="1"/>
    <col min="13793" max="13809" width="0" style="1" hidden="1" customWidth="1"/>
    <col min="13810" max="13814" width="9" style="1"/>
    <col min="13815" max="13818" width="0" style="1" hidden="1" customWidth="1"/>
    <col min="13819" max="14045" width="9" style="1"/>
    <col min="14046" max="14046" width="83.875" style="1" customWidth="1"/>
    <col min="14047" max="14047" width="15.875" style="1" customWidth="1"/>
    <col min="14048" max="14048" width="9" style="1"/>
    <col min="14049" max="14065" width="0" style="1" hidden="1" customWidth="1"/>
    <col min="14066" max="14070" width="9" style="1"/>
    <col min="14071" max="14074" width="0" style="1" hidden="1" customWidth="1"/>
    <col min="14075" max="14301" width="9" style="1"/>
    <col min="14302" max="14302" width="83.875" style="1" customWidth="1"/>
    <col min="14303" max="14303" width="15.875" style="1" customWidth="1"/>
    <col min="14304" max="14304" width="9" style="1"/>
    <col min="14305" max="14321" width="0" style="1" hidden="1" customWidth="1"/>
    <col min="14322" max="14326" width="9" style="1"/>
    <col min="14327" max="14330" width="0" style="1" hidden="1" customWidth="1"/>
    <col min="14331" max="14557" width="9" style="1"/>
    <col min="14558" max="14558" width="83.875" style="1" customWidth="1"/>
    <col min="14559" max="14559" width="15.875" style="1" customWidth="1"/>
    <col min="14560" max="14560" width="9" style="1"/>
    <col min="14561" max="14577" width="0" style="1" hidden="1" customWidth="1"/>
    <col min="14578" max="14582" width="9" style="1"/>
    <col min="14583" max="14586" width="0" style="1" hidden="1" customWidth="1"/>
    <col min="14587" max="14813" width="9" style="1"/>
    <col min="14814" max="14814" width="83.875" style="1" customWidth="1"/>
    <col min="14815" max="14815" width="15.875" style="1" customWidth="1"/>
    <col min="14816" max="14816" width="9" style="1"/>
    <col min="14817" max="14833" width="0" style="1" hidden="1" customWidth="1"/>
    <col min="14834" max="14838" width="9" style="1"/>
    <col min="14839" max="14842" width="0" style="1" hidden="1" customWidth="1"/>
    <col min="14843" max="15069" width="9" style="1"/>
    <col min="15070" max="15070" width="83.875" style="1" customWidth="1"/>
    <col min="15071" max="15071" width="15.875" style="1" customWidth="1"/>
    <col min="15072" max="15072" width="9" style="1"/>
    <col min="15073" max="15089" width="0" style="1" hidden="1" customWidth="1"/>
    <col min="15090" max="15094" width="9" style="1"/>
    <col min="15095" max="15098" width="0" style="1" hidden="1" customWidth="1"/>
    <col min="15099" max="15325" width="9" style="1"/>
    <col min="15326" max="15326" width="83.875" style="1" customWidth="1"/>
    <col min="15327" max="15327" width="15.875" style="1" customWidth="1"/>
    <col min="15328" max="15328" width="9" style="1"/>
    <col min="15329" max="15345" width="0" style="1" hidden="1" customWidth="1"/>
    <col min="15346" max="15350" width="9" style="1"/>
    <col min="15351" max="15354" width="0" style="1" hidden="1" customWidth="1"/>
    <col min="15355" max="15581" width="9" style="1"/>
    <col min="15582" max="15582" width="83.875" style="1" customWidth="1"/>
    <col min="15583" max="15583" width="15.875" style="1" customWidth="1"/>
    <col min="15584" max="15584" width="9" style="1"/>
    <col min="15585" max="15601" width="0" style="1" hidden="1" customWidth="1"/>
    <col min="15602" max="15606" width="9" style="1"/>
    <col min="15607" max="15610" width="0" style="1" hidden="1" customWidth="1"/>
    <col min="15611" max="15837" width="9" style="1"/>
    <col min="15838" max="15838" width="83.875" style="1" customWidth="1"/>
    <col min="15839" max="15839" width="15.875" style="1" customWidth="1"/>
    <col min="15840" max="15840" width="9" style="1"/>
    <col min="15841" max="15857" width="0" style="1" hidden="1" customWidth="1"/>
    <col min="15858" max="15862" width="9" style="1"/>
    <col min="15863" max="15866" width="0" style="1" hidden="1" customWidth="1"/>
    <col min="15867" max="16093" width="9" style="1"/>
    <col min="16094" max="16094" width="83.875" style="1" customWidth="1"/>
    <col min="16095" max="16095" width="15.875" style="1" customWidth="1"/>
    <col min="16096" max="16096" width="9" style="1"/>
    <col min="16097" max="16113" width="0" style="1" hidden="1" customWidth="1"/>
    <col min="16114" max="16118" width="9" style="1"/>
    <col min="16119" max="16122" width="0" style="1" hidden="1" customWidth="1"/>
    <col min="16123" max="16384" width="9" style="1"/>
  </cols>
  <sheetData>
    <row r="1" spans="1:10" ht="34.5" thickBot="1" x14ac:dyDescent="0.55000000000000004">
      <c r="I1" s="777" t="s">
        <v>1798</v>
      </c>
      <c r="J1" s="778"/>
    </row>
    <row r="2" spans="1:10" ht="49.9" customHeight="1" x14ac:dyDescent="0.35">
      <c r="A2" s="775" t="s">
        <v>195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36" x14ac:dyDescent="0.35">
      <c r="A3" s="776" t="s">
        <v>1173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0" ht="36" customHeight="1" x14ac:dyDescent="0.35">
      <c r="A4" s="769" t="s">
        <v>43</v>
      </c>
      <c r="B4" s="770"/>
      <c r="C4" s="770"/>
      <c r="D4" s="770"/>
      <c r="E4" s="771"/>
      <c r="F4" s="772" t="s">
        <v>194</v>
      </c>
      <c r="G4" s="773"/>
      <c r="H4" s="773"/>
      <c r="I4" s="773"/>
      <c r="J4" s="774"/>
    </row>
    <row r="5" spans="1:10" ht="81.75" customHeight="1" x14ac:dyDescent="0.35">
      <c r="A5" s="28" t="s">
        <v>1174</v>
      </c>
      <c r="B5" s="36" t="s">
        <v>42</v>
      </c>
      <c r="C5" s="27"/>
      <c r="D5" s="208" t="s">
        <v>5</v>
      </c>
      <c r="E5" s="209" t="s">
        <v>42</v>
      </c>
      <c r="F5" s="28" t="s">
        <v>1802</v>
      </c>
      <c r="G5" s="28" t="s">
        <v>42</v>
      </c>
      <c r="H5" s="45"/>
      <c r="I5" s="696" t="s">
        <v>5</v>
      </c>
      <c r="J5" s="697" t="s">
        <v>42</v>
      </c>
    </row>
    <row r="6" spans="1:10" s="135" customFormat="1" ht="34.9" customHeight="1" x14ac:dyDescent="0.35">
      <c r="A6" s="33" t="s">
        <v>41</v>
      </c>
      <c r="B6" s="411">
        <f>B42+B76+B86</f>
        <v>98840.684300000008</v>
      </c>
      <c r="C6" s="412"/>
      <c r="D6" s="413" t="s">
        <v>41</v>
      </c>
      <c r="E6" s="137">
        <f>E7+E9+E11+E19+E21+E23+E25+E30+E32</f>
        <v>98840.684299999994</v>
      </c>
      <c r="F6" s="33" t="s">
        <v>41</v>
      </c>
      <c r="G6" s="34"/>
      <c r="H6" s="46"/>
      <c r="I6" s="33" t="s">
        <v>41</v>
      </c>
      <c r="J6" s="33"/>
    </row>
    <row r="7" spans="1:10" s="416" customFormat="1" ht="23.25" x14ac:dyDescent="0.35">
      <c r="A7" s="414" t="s">
        <v>1175</v>
      </c>
      <c r="B7" s="219"/>
      <c r="C7" s="237"/>
      <c r="D7" s="483" t="s">
        <v>6</v>
      </c>
      <c r="E7" s="415">
        <v>20</v>
      </c>
      <c r="F7" s="29"/>
      <c r="G7" s="49"/>
      <c r="H7" s="49"/>
      <c r="I7" s="50"/>
      <c r="J7" s="50"/>
    </row>
    <row r="8" spans="1:10" s="416" customFormat="1" ht="23.25" x14ac:dyDescent="0.35">
      <c r="A8" s="214" t="s">
        <v>1176</v>
      </c>
      <c r="B8" s="164"/>
      <c r="C8" s="127"/>
      <c r="D8" s="652" t="s">
        <v>1177</v>
      </c>
      <c r="E8" s="178">
        <v>20</v>
      </c>
      <c r="F8" s="38"/>
      <c r="G8" s="53"/>
      <c r="H8" s="53"/>
      <c r="I8" s="55"/>
      <c r="J8" s="55"/>
    </row>
    <row r="9" spans="1:10" s="416" customFormat="1" ht="23.25" x14ac:dyDescent="0.35">
      <c r="A9" s="214" t="s">
        <v>1178</v>
      </c>
      <c r="B9" s="162"/>
      <c r="C9" s="127"/>
      <c r="D9" s="535" t="s">
        <v>44</v>
      </c>
      <c r="E9" s="177">
        <v>3.5859999999999999</v>
      </c>
      <c r="F9" s="30"/>
      <c r="G9" s="57"/>
      <c r="H9" s="57"/>
      <c r="I9" s="41"/>
      <c r="J9" s="41"/>
    </row>
    <row r="10" spans="1:10" s="416" customFormat="1" ht="23.25" x14ac:dyDescent="0.35">
      <c r="A10" s="214" t="s">
        <v>1179</v>
      </c>
      <c r="B10" s="162"/>
      <c r="C10" s="127"/>
      <c r="D10" s="536" t="s">
        <v>1180</v>
      </c>
      <c r="E10" s="178">
        <v>3.5859999999999999</v>
      </c>
      <c r="F10" s="30"/>
      <c r="G10" s="57"/>
      <c r="H10" s="57"/>
      <c r="I10" s="41"/>
      <c r="J10" s="41"/>
    </row>
    <row r="11" spans="1:10" s="416" customFormat="1" ht="23.25" x14ac:dyDescent="0.35">
      <c r="A11" s="214" t="s">
        <v>1181</v>
      </c>
      <c r="B11" s="164"/>
      <c r="C11" s="127"/>
      <c r="D11" s="535" t="s">
        <v>48</v>
      </c>
      <c r="E11" s="177">
        <v>85277.908100000001</v>
      </c>
      <c r="F11" s="30"/>
      <c r="G11" s="57"/>
      <c r="H11" s="57"/>
      <c r="I11" s="41"/>
      <c r="J11" s="41"/>
    </row>
    <row r="12" spans="1:10" s="416" customFormat="1" ht="23.25" x14ac:dyDescent="0.35">
      <c r="A12" s="214" t="s">
        <v>1182</v>
      </c>
      <c r="B12" s="164"/>
      <c r="C12" s="127"/>
      <c r="D12" s="536" t="s">
        <v>622</v>
      </c>
      <c r="E12" s="178">
        <v>73.974699999999999</v>
      </c>
      <c r="F12" s="30"/>
      <c r="G12" s="57"/>
      <c r="H12" s="57"/>
      <c r="I12" s="41"/>
      <c r="J12" s="41"/>
    </row>
    <row r="13" spans="1:10" s="416" customFormat="1" ht="23.25" x14ac:dyDescent="0.35">
      <c r="A13" s="214" t="s">
        <v>1183</v>
      </c>
      <c r="B13" s="164"/>
      <c r="C13" s="127"/>
      <c r="D13" s="536" t="s">
        <v>49</v>
      </c>
      <c r="E13" s="178">
        <v>475.44569999999999</v>
      </c>
      <c r="F13" s="30"/>
      <c r="G13" s="57"/>
      <c r="H13" s="57"/>
      <c r="I13" s="41"/>
      <c r="J13" s="41"/>
    </row>
    <row r="14" spans="1:10" s="416" customFormat="1" ht="23.25" x14ac:dyDescent="0.35">
      <c r="A14" s="214" t="s">
        <v>1184</v>
      </c>
      <c r="B14" s="164"/>
      <c r="C14" s="127"/>
      <c r="D14" s="536" t="s">
        <v>1185</v>
      </c>
      <c r="E14" s="178">
        <v>796.92729999999995</v>
      </c>
      <c r="F14" s="30"/>
      <c r="G14" s="57"/>
      <c r="H14" s="57"/>
      <c r="I14" s="41"/>
      <c r="J14" s="41"/>
    </row>
    <row r="15" spans="1:10" s="416" customFormat="1" ht="23.25" x14ac:dyDescent="0.35">
      <c r="A15" s="214" t="s">
        <v>1186</v>
      </c>
      <c r="B15" s="164"/>
      <c r="C15" s="127"/>
      <c r="D15" s="536" t="s">
        <v>1187</v>
      </c>
      <c r="E15" s="178">
        <v>1530.1635000000001</v>
      </c>
      <c r="F15" s="30"/>
      <c r="G15" s="57"/>
      <c r="H15" s="57"/>
      <c r="I15" s="41"/>
      <c r="J15" s="41"/>
    </row>
    <row r="16" spans="1:10" s="416" customFormat="1" ht="23.25" x14ac:dyDescent="0.35">
      <c r="A16" s="214" t="s">
        <v>1188</v>
      </c>
      <c r="B16" s="164"/>
      <c r="C16" s="127"/>
      <c r="D16" s="536" t="s">
        <v>1189</v>
      </c>
      <c r="E16" s="178">
        <v>62133.700799999999</v>
      </c>
      <c r="F16" s="30"/>
      <c r="G16" s="57"/>
      <c r="H16" s="57"/>
      <c r="I16" s="41"/>
      <c r="J16" s="41"/>
    </row>
    <row r="17" spans="1:10" s="416" customFormat="1" ht="23.25" x14ac:dyDescent="0.35">
      <c r="A17" s="214" t="s">
        <v>1190</v>
      </c>
      <c r="B17" s="164"/>
      <c r="C17" s="127"/>
      <c r="D17" s="536" t="s">
        <v>266</v>
      </c>
      <c r="E17" s="178">
        <v>20108.137200000001</v>
      </c>
      <c r="F17" s="30"/>
      <c r="G17" s="57"/>
      <c r="H17" s="57"/>
      <c r="I17" s="41"/>
      <c r="J17" s="41"/>
    </row>
    <row r="18" spans="1:10" s="416" customFormat="1" ht="23.25" x14ac:dyDescent="0.35">
      <c r="A18" s="214" t="s">
        <v>1191</v>
      </c>
      <c r="B18" s="164"/>
      <c r="C18" s="127"/>
      <c r="D18" s="536" t="s">
        <v>624</v>
      </c>
      <c r="E18" s="178">
        <v>159.55889999999999</v>
      </c>
      <c r="F18" s="30"/>
      <c r="G18" s="57"/>
      <c r="H18" s="57"/>
      <c r="I18" s="41"/>
      <c r="J18" s="41"/>
    </row>
    <row r="19" spans="1:10" s="416" customFormat="1" ht="23.25" x14ac:dyDescent="0.35">
      <c r="A19" s="214" t="s">
        <v>1192</v>
      </c>
      <c r="B19" s="164"/>
      <c r="C19" s="127"/>
      <c r="D19" s="535" t="s">
        <v>268</v>
      </c>
      <c r="E19" s="177">
        <v>21.164200000000001</v>
      </c>
      <c r="F19" s="30"/>
      <c r="G19" s="57"/>
      <c r="H19" s="57"/>
      <c r="I19" s="41"/>
      <c r="J19" s="41"/>
    </row>
    <row r="20" spans="1:10" s="416" customFormat="1" ht="23.25" x14ac:dyDescent="0.35">
      <c r="A20" s="214" t="s">
        <v>1193</v>
      </c>
      <c r="B20" s="164"/>
      <c r="C20" s="127"/>
      <c r="D20" s="536" t="s">
        <v>1194</v>
      </c>
      <c r="E20" s="178">
        <v>21.164200000000001</v>
      </c>
      <c r="F20" s="30"/>
      <c r="G20" s="57"/>
      <c r="H20" s="57"/>
      <c r="I20" s="41"/>
      <c r="J20" s="41"/>
    </row>
    <row r="21" spans="1:10" s="416" customFormat="1" ht="23.25" x14ac:dyDescent="0.35">
      <c r="A21" s="214" t="s">
        <v>1195</v>
      </c>
      <c r="B21" s="164"/>
      <c r="C21" s="127"/>
      <c r="D21" s="535" t="s">
        <v>23</v>
      </c>
      <c r="E21" s="177">
        <v>44.3</v>
      </c>
      <c r="F21" s="30"/>
      <c r="G21" s="57"/>
      <c r="H21" s="57"/>
      <c r="I21" s="41"/>
      <c r="J21" s="41"/>
    </row>
    <row r="22" spans="1:10" s="416" customFormat="1" ht="23.25" x14ac:dyDescent="0.35">
      <c r="A22" s="214" t="s">
        <v>1196</v>
      </c>
      <c r="B22" s="164"/>
      <c r="C22" s="127"/>
      <c r="D22" s="536" t="s">
        <v>283</v>
      </c>
      <c r="E22" s="178">
        <v>44.3</v>
      </c>
      <c r="F22" s="30"/>
      <c r="G22" s="57"/>
      <c r="H22" s="57"/>
      <c r="I22" s="41"/>
      <c r="J22" s="41"/>
    </row>
    <row r="23" spans="1:10" s="416" customFormat="1" ht="23.25" x14ac:dyDescent="0.35">
      <c r="A23" s="214" t="s">
        <v>1197</v>
      </c>
      <c r="B23" s="164"/>
      <c r="C23" s="127"/>
      <c r="D23" s="535" t="s">
        <v>389</v>
      </c>
      <c r="E23" s="177">
        <v>1.3768</v>
      </c>
      <c r="F23" s="30"/>
      <c r="G23" s="57"/>
      <c r="H23" s="57"/>
      <c r="I23" s="41"/>
      <c r="J23" s="41"/>
    </row>
    <row r="24" spans="1:10" s="416" customFormat="1" ht="23.25" x14ac:dyDescent="0.35">
      <c r="A24" s="214" t="s">
        <v>1198</v>
      </c>
      <c r="B24" s="164"/>
      <c r="C24" s="127"/>
      <c r="D24" s="536" t="s">
        <v>952</v>
      </c>
      <c r="E24" s="178">
        <v>1.3768</v>
      </c>
      <c r="F24" s="30"/>
      <c r="G24" s="57"/>
      <c r="H24" s="57"/>
      <c r="I24" s="41"/>
      <c r="J24" s="41"/>
    </row>
    <row r="25" spans="1:10" s="416" customFormat="1" ht="23.25" x14ac:dyDescent="0.35">
      <c r="A25" s="214" t="s">
        <v>1199</v>
      </c>
      <c r="B25" s="164"/>
      <c r="C25" s="127"/>
      <c r="D25" s="535" t="s">
        <v>26</v>
      </c>
      <c r="E25" s="177">
        <v>21.757900000000003</v>
      </c>
      <c r="F25" s="30"/>
      <c r="G25" s="57"/>
      <c r="H25" s="57"/>
      <c r="I25" s="41"/>
      <c r="J25" s="41"/>
    </row>
    <row r="26" spans="1:10" s="416" customFormat="1" ht="23.25" x14ac:dyDescent="0.35">
      <c r="A26" s="214" t="s">
        <v>1200</v>
      </c>
      <c r="B26" s="164"/>
      <c r="C26" s="127"/>
      <c r="D26" s="536" t="s">
        <v>404</v>
      </c>
      <c r="E26" s="178">
        <v>0.41899999999999998</v>
      </c>
      <c r="F26" s="30"/>
      <c r="G26" s="57"/>
      <c r="H26" s="57"/>
      <c r="I26" s="41"/>
      <c r="J26" s="41"/>
    </row>
    <row r="27" spans="1:10" s="416" customFormat="1" ht="23.25" x14ac:dyDescent="0.35">
      <c r="A27" s="214" t="s">
        <v>1201</v>
      </c>
      <c r="B27" s="164"/>
      <c r="C27" s="127"/>
      <c r="D27" s="536" t="s">
        <v>1049</v>
      </c>
      <c r="E27" s="178">
        <v>10.3545</v>
      </c>
      <c r="F27" s="30"/>
      <c r="G27" s="57"/>
      <c r="H27" s="57"/>
      <c r="I27" s="41"/>
      <c r="J27" s="41"/>
    </row>
    <row r="28" spans="1:10" s="416" customFormat="1" ht="23.25" x14ac:dyDescent="0.35">
      <c r="A28" s="214" t="s">
        <v>1202</v>
      </c>
      <c r="B28" s="164"/>
      <c r="C28" s="127"/>
      <c r="D28" s="536" t="s">
        <v>1203</v>
      </c>
      <c r="E28" s="178">
        <v>2.7</v>
      </c>
      <c r="F28" s="30"/>
      <c r="G28" s="57"/>
      <c r="H28" s="57"/>
      <c r="I28" s="41"/>
      <c r="J28" s="41"/>
    </row>
    <row r="29" spans="1:10" s="416" customFormat="1" ht="23.25" x14ac:dyDescent="0.35">
      <c r="A29" s="214" t="s">
        <v>1204</v>
      </c>
      <c r="B29" s="164"/>
      <c r="C29" s="127"/>
      <c r="D29" s="536" t="s">
        <v>1052</v>
      </c>
      <c r="E29" s="178">
        <v>8.2843999999999998</v>
      </c>
      <c r="F29" s="30"/>
      <c r="G29" s="57"/>
      <c r="H29" s="57"/>
      <c r="I29" s="41"/>
      <c r="J29" s="41"/>
    </row>
    <row r="30" spans="1:10" s="416" customFormat="1" ht="23.25" x14ac:dyDescent="0.35">
      <c r="A30" s="214" t="s">
        <v>1205</v>
      </c>
      <c r="B30" s="164"/>
      <c r="C30" s="127"/>
      <c r="D30" s="535" t="s">
        <v>975</v>
      </c>
      <c r="E30" s="177">
        <v>53.777099999999997</v>
      </c>
      <c r="F30" s="30"/>
      <c r="G30" s="57"/>
      <c r="H30" s="57"/>
      <c r="I30" s="41"/>
      <c r="J30" s="41"/>
    </row>
    <row r="31" spans="1:10" s="416" customFormat="1" ht="23.25" x14ac:dyDescent="0.35">
      <c r="A31" s="214" t="s">
        <v>1206</v>
      </c>
      <c r="B31" s="164"/>
      <c r="C31" s="127"/>
      <c r="D31" s="536" t="s">
        <v>1207</v>
      </c>
      <c r="E31" s="178">
        <v>53.777099999999997</v>
      </c>
      <c r="F31" s="30"/>
      <c r="G31" s="57"/>
      <c r="H31" s="57"/>
      <c r="I31" s="41"/>
      <c r="J31" s="41"/>
    </row>
    <row r="32" spans="1:10" s="416" customFormat="1" ht="23.25" x14ac:dyDescent="0.35">
      <c r="A32" s="214" t="s">
        <v>1208</v>
      </c>
      <c r="B32" s="164"/>
      <c r="C32" s="127"/>
      <c r="D32" s="535" t="s">
        <v>62</v>
      </c>
      <c r="E32" s="177">
        <v>13396.814200000001</v>
      </c>
      <c r="F32" s="30"/>
      <c r="G32" s="57"/>
      <c r="H32" s="57"/>
      <c r="I32" s="41"/>
      <c r="J32" s="41"/>
    </row>
    <row r="33" spans="1:10" s="416" customFormat="1" ht="23.25" x14ac:dyDescent="0.35">
      <c r="A33" s="214" t="s">
        <v>1209</v>
      </c>
      <c r="B33" s="164"/>
      <c r="C33" s="127"/>
      <c r="D33" s="536" t="s">
        <v>1210</v>
      </c>
      <c r="E33" s="178">
        <v>200</v>
      </c>
      <c r="F33" s="31"/>
      <c r="G33" s="57"/>
      <c r="H33" s="57"/>
      <c r="I33" s="39"/>
      <c r="J33" s="39"/>
    </row>
    <row r="34" spans="1:10" s="416" customFormat="1" ht="23.25" x14ac:dyDescent="0.35">
      <c r="A34" s="214" t="s">
        <v>1211</v>
      </c>
      <c r="B34" s="164"/>
      <c r="C34" s="127"/>
      <c r="D34" s="536" t="s">
        <v>1212</v>
      </c>
      <c r="E34" s="178">
        <v>3687.8141999999998</v>
      </c>
      <c r="F34" s="31"/>
      <c r="G34" s="57"/>
      <c r="H34" s="57"/>
      <c r="I34" s="41"/>
      <c r="J34" s="41"/>
    </row>
    <row r="35" spans="1:10" s="416" customFormat="1" ht="23.25" x14ac:dyDescent="0.35">
      <c r="A35" s="214" t="s">
        <v>1213</v>
      </c>
      <c r="B35" s="164"/>
      <c r="C35" s="127"/>
      <c r="D35" s="536" t="s">
        <v>1214</v>
      </c>
      <c r="E35" s="178">
        <v>9450</v>
      </c>
      <c r="F35" s="63"/>
      <c r="G35" s="64"/>
      <c r="H35" s="62"/>
      <c r="I35" s="39"/>
      <c r="J35" s="39"/>
    </row>
    <row r="36" spans="1:10" s="416" customFormat="1" ht="23.25" x14ac:dyDescent="0.35">
      <c r="A36" s="214" t="s">
        <v>1215</v>
      </c>
      <c r="B36" s="164"/>
      <c r="C36" s="127"/>
      <c r="D36" s="652" t="s">
        <v>984</v>
      </c>
      <c r="E36" s="178">
        <v>59</v>
      </c>
      <c r="F36" s="30"/>
      <c r="G36" s="68"/>
      <c r="H36" s="66"/>
      <c r="I36" s="39"/>
      <c r="J36" s="39"/>
    </row>
    <row r="37" spans="1:10" s="416" customFormat="1" ht="23.25" x14ac:dyDescent="0.35">
      <c r="A37" s="214" t="s">
        <v>1216</v>
      </c>
      <c r="B37" s="164"/>
      <c r="C37" s="127"/>
      <c r="D37" s="180"/>
      <c r="E37" s="178"/>
      <c r="F37" s="32"/>
      <c r="G37" s="68"/>
      <c r="H37" s="66"/>
      <c r="I37" s="39"/>
      <c r="J37" s="39"/>
    </row>
    <row r="38" spans="1:10" s="416" customFormat="1" ht="23.25" x14ac:dyDescent="0.35">
      <c r="A38" s="214" t="s">
        <v>1217</v>
      </c>
      <c r="B38" s="164"/>
      <c r="C38" s="127"/>
      <c r="D38" s="418"/>
      <c r="E38" s="419"/>
      <c r="F38" s="30"/>
      <c r="G38" s="68"/>
      <c r="H38" s="66"/>
      <c r="I38" s="39"/>
      <c r="J38" s="39"/>
    </row>
    <row r="39" spans="1:10" s="416" customFormat="1" ht="23.25" x14ac:dyDescent="0.35">
      <c r="A39" s="214" t="s">
        <v>1218</v>
      </c>
      <c r="B39" s="164"/>
      <c r="C39" s="127"/>
      <c r="D39" s="418"/>
      <c r="E39" s="419"/>
      <c r="F39" s="32"/>
      <c r="G39" s="68"/>
      <c r="H39" s="66"/>
      <c r="I39" s="39"/>
      <c r="J39" s="39"/>
    </row>
    <row r="40" spans="1:10" s="416" customFormat="1" ht="23.25" x14ac:dyDescent="0.35">
      <c r="A40" s="214" t="s">
        <v>1219</v>
      </c>
      <c r="B40" s="164"/>
      <c r="C40" s="127"/>
      <c r="D40" s="418"/>
      <c r="E40" s="419"/>
      <c r="F40" s="30"/>
      <c r="G40" s="68"/>
      <c r="H40" s="66"/>
      <c r="I40" s="41"/>
      <c r="J40" s="41"/>
    </row>
    <row r="41" spans="1:10" s="416" customFormat="1" ht="23.25" x14ac:dyDescent="0.35">
      <c r="A41" s="214" t="s">
        <v>1220</v>
      </c>
      <c r="B41" s="164"/>
      <c r="C41" s="127"/>
      <c r="D41" s="418"/>
      <c r="E41" s="419"/>
      <c r="F41" s="32"/>
      <c r="G41" s="64"/>
      <c r="H41" s="62"/>
      <c r="I41" s="39"/>
      <c r="J41" s="39"/>
    </row>
    <row r="42" spans="1:10" s="416" customFormat="1" ht="23.25" x14ac:dyDescent="0.35">
      <c r="A42" s="420" t="s">
        <v>1221</v>
      </c>
      <c r="B42" s="167">
        <f>B45</f>
        <v>91555.148700000005</v>
      </c>
      <c r="C42" s="127"/>
      <c r="D42" s="306"/>
      <c r="E42" s="421"/>
      <c r="F42" s="30"/>
      <c r="G42" s="68"/>
      <c r="H42" s="66"/>
      <c r="I42" s="41"/>
      <c r="J42" s="41"/>
    </row>
    <row r="43" spans="1:10" s="416" customFormat="1" ht="23.25" x14ac:dyDescent="0.35">
      <c r="A43" s="214" t="s">
        <v>1222</v>
      </c>
      <c r="B43" s="164"/>
      <c r="C43" s="127"/>
      <c r="D43" s="306"/>
      <c r="E43" s="421"/>
      <c r="F43" s="30"/>
      <c r="G43" s="68"/>
      <c r="H43" s="66"/>
      <c r="I43" s="39"/>
      <c r="J43" s="39"/>
    </row>
    <row r="44" spans="1:10" s="416" customFormat="1" ht="23.25" x14ac:dyDescent="0.35">
      <c r="A44" s="214" t="s">
        <v>1223</v>
      </c>
      <c r="B44" s="162"/>
      <c r="C44" s="127"/>
      <c r="D44" s="306"/>
      <c r="E44" s="421"/>
      <c r="F44" s="30"/>
      <c r="G44" s="68"/>
      <c r="H44" s="66"/>
      <c r="I44" s="39"/>
      <c r="J44" s="39"/>
    </row>
    <row r="45" spans="1:10" s="416" customFormat="1" ht="23.25" x14ac:dyDescent="0.35">
      <c r="A45" s="422" t="s">
        <v>1224</v>
      </c>
      <c r="B45" s="380">
        <f>B51+B73</f>
        <v>91555.148700000005</v>
      </c>
      <c r="C45" s="127"/>
      <c r="D45" s="306"/>
      <c r="E45" s="421"/>
      <c r="F45" s="30"/>
      <c r="G45" s="68"/>
      <c r="H45" s="66"/>
      <c r="I45" s="41"/>
      <c r="J45" s="41"/>
    </row>
    <row r="46" spans="1:10" s="416" customFormat="1" ht="23.25" x14ac:dyDescent="0.35">
      <c r="A46" s="214" t="s">
        <v>1225</v>
      </c>
      <c r="B46" s="162"/>
      <c r="C46" s="127"/>
      <c r="D46" s="306"/>
      <c r="E46" s="421"/>
      <c r="F46" s="30"/>
      <c r="G46" s="68"/>
      <c r="H46" s="66"/>
      <c r="I46" s="39"/>
      <c r="J46" s="39"/>
    </row>
    <row r="47" spans="1:10" s="416" customFormat="1" ht="23.25" x14ac:dyDescent="0.35">
      <c r="A47" s="214" t="s">
        <v>1226</v>
      </c>
      <c r="B47" s="162"/>
      <c r="C47" s="127"/>
      <c r="D47" s="306"/>
      <c r="E47" s="421"/>
      <c r="F47" s="32"/>
      <c r="G47" s="64"/>
      <c r="H47" s="62"/>
      <c r="I47" s="39"/>
      <c r="J47" s="39"/>
    </row>
    <row r="48" spans="1:10" s="416" customFormat="1" ht="23.25" x14ac:dyDescent="0.35">
      <c r="A48" s="214" t="s">
        <v>1227</v>
      </c>
      <c r="B48" s="162"/>
      <c r="C48" s="127"/>
      <c r="D48" s="306"/>
      <c r="E48" s="421"/>
      <c r="F48" s="30"/>
      <c r="G48" s="68"/>
      <c r="H48" s="66"/>
      <c r="I48" s="39"/>
      <c r="J48" s="39"/>
    </row>
    <row r="49" spans="1:10" s="416" customFormat="1" ht="23.25" x14ac:dyDescent="0.35">
      <c r="A49" s="214" t="s">
        <v>1228</v>
      </c>
      <c r="B49" s="162"/>
      <c r="C49" s="127"/>
      <c r="D49" s="306"/>
      <c r="E49" s="421"/>
      <c r="F49" s="30"/>
      <c r="G49" s="68"/>
      <c r="H49" s="66"/>
      <c r="I49" s="39"/>
      <c r="J49" s="39"/>
    </row>
    <row r="50" spans="1:10" s="416" customFormat="1" ht="23.25" x14ac:dyDescent="0.35">
      <c r="A50" s="214" t="s">
        <v>1229</v>
      </c>
      <c r="B50" s="162"/>
      <c r="C50" s="127"/>
      <c r="D50" s="306"/>
      <c r="E50" s="421"/>
      <c r="F50" s="30"/>
      <c r="G50" s="68"/>
      <c r="H50" s="66"/>
      <c r="I50" s="41"/>
      <c r="J50" s="41"/>
    </row>
    <row r="51" spans="1:10" s="416" customFormat="1" ht="23.25" x14ac:dyDescent="0.35">
      <c r="A51" s="214" t="s">
        <v>1230</v>
      </c>
      <c r="B51" s="162">
        <f>B53+B56+B59+B62+B65+B67+B69+B71</f>
        <v>89296.887000000002</v>
      </c>
      <c r="C51" s="127"/>
      <c r="D51" s="306"/>
      <c r="E51" s="421"/>
      <c r="F51" s="30"/>
      <c r="G51" s="68"/>
      <c r="H51" s="66"/>
      <c r="I51" s="39"/>
      <c r="J51" s="39"/>
    </row>
    <row r="52" spans="1:10" s="416" customFormat="1" ht="23.25" x14ac:dyDescent="0.35">
      <c r="A52" s="214" t="s">
        <v>1231</v>
      </c>
      <c r="B52" s="162"/>
      <c r="C52" s="127"/>
      <c r="D52" s="306"/>
      <c r="E52" s="421"/>
      <c r="F52" s="30"/>
      <c r="G52" s="68"/>
      <c r="H52" s="66"/>
      <c r="I52" s="39"/>
      <c r="J52" s="39"/>
    </row>
    <row r="53" spans="1:10" s="426" customFormat="1" ht="23.25" x14ac:dyDescent="0.35">
      <c r="A53" s="214" t="s">
        <v>1232</v>
      </c>
      <c r="B53" s="380">
        <v>475.44569999999999</v>
      </c>
      <c r="C53" s="423"/>
      <c r="D53" s="424"/>
      <c r="E53" s="425"/>
      <c r="F53" s="78"/>
      <c r="G53" s="78"/>
      <c r="H53" s="78"/>
      <c r="I53" s="41"/>
      <c r="J53" s="41"/>
    </row>
    <row r="54" spans="1:10" s="426" customFormat="1" ht="23.25" x14ac:dyDescent="0.35">
      <c r="A54" s="214" t="s">
        <v>1233</v>
      </c>
      <c r="B54" s="162"/>
      <c r="C54" s="423"/>
      <c r="D54" s="424"/>
      <c r="E54" s="425"/>
      <c r="F54" s="78"/>
      <c r="G54" s="78"/>
      <c r="H54" s="78"/>
      <c r="I54" s="39"/>
      <c r="J54" s="39"/>
    </row>
    <row r="55" spans="1:10" s="426" customFormat="1" ht="23.25" x14ac:dyDescent="0.35">
      <c r="A55" s="214" t="s">
        <v>1234</v>
      </c>
      <c r="B55" s="162"/>
      <c r="C55" s="423"/>
      <c r="D55" s="424"/>
      <c r="E55" s="425"/>
      <c r="F55" s="78"/>
      <c r="G55" s="78"/>
      <c r="H55" s="78"/>
      <c r="I55" s="39"/>
      <c r="J55" s="39"/>
    </row>
    <row r="56" spans="1:10" s="426" customFormat="1" ht="23.25" x14ac:dyDescent="0.35">
      <c r="A56" s="214" t="s">
        <v>1235</v>
      </c>
      <c r="B56" s="380">
        <v>3668.4542000000001</v>
      </c>
      <c r="C56" s="423"/>
      <c r="D56" s="424"/>
      <c r="E56" s="425"/>
      <c r="F56" s="78"/>
      <c r="G56" s="78"/>
      <c r="H56" s="78"/>
      <c r="I56" s="39"/>
      <c r="J56" s="39"/>
    </row>
    <row r="57" spans="1:10" s="426" customFormat="1" ht="23.25" x14ac:dyDescent="0.35">
      <c r="A57" s="214" t="s">
        <v>1236</v>
      </c>
      <c r="B57" s="162"/>
      <c r="C57" s="423"/>
      <c r="D57" s="424"/>
      <c r="E57" s="425"/>
      <c r="F57" s="78"/>
      <c r="G57" s="78"/>
      <c r="H57" s="78"/>
      <c r="I57" s="39"/>
      <c r="J57" s="39"/>
    </row>
    <row r="58" spans="1:10" s="426" customFormat="1" ht="23.25" x14ac:dyDescent="0.35">
      <c r="A58" s="214" t="s">
        <v>1237</v>
      </c>
      <c r="B58" s="162"/>
      <c r="C58" s="423"/>
      <c r="D58" s="424"/>
      <c r="E58" s="425"/>
      <c r="F58" s="79"/>
      <c r="G58" s="78"/>
      <c r="H58" s="79"/>
      <c r="I58" s="39"/>
      <c r="J58" s="39"/>
    </row>
    <row r="59" spans="1:10" s="426" customFormat="1" ht="23.25" x14ac:dyDescent="0.35">
      <c r="A59" s="214" t="s">
        <v>1238</v>
      </c>
      <c r="B59" s="380">
        <v>1129.1255000000001</v>
      </c>
      <c r="C59" s="423"/>
      <c r="D59" s="424"/>
      <c r="E59" s="425"/>
      <c r="F59" s="78"/>
      <c r="G59" s="78"/>
      <c r="H59" s="78"/>
      <c r="I59" s="39"/>
      <c r="J59" s="39"/>
    </row>
    <row r="60" spans="1:10" s="426" customFormat="1" ht="23.25" x14ac:dyDescent="0.35">
      <c r="A60" s="214" t="s">
        <v>1239</v>
      </c>
      <c r="B60" s="162"/>
      <c r="C60" s="423"/>
      <c r="D60" s="424"/>
      <c r="E60" s="425"/>
      <c r="F60" s="78"/>
      <c r="G60" s="78"/>
      <c r="H60" s="78"/>
      <c r="I60" s="39"/>
      <c r="J60" s="39"/>
    </row>
    <row r="61" spans="1:10" s="426" customFormat="1" x14ac:dyDescent="0.35">
      <c r="A61" s="214" t="s">
        <v>1240</v>
      </c>
      <c r="B61" s="162"/>
      <c r="C61" s="423"/>
      <c r="D61" s="424"/>
      <c r="E61" s="425"/>
      <c r="F61" s="78"/>
      <c r="G61" s="78"/>
      <c r="H61" s="78"/>
      <c r="I61" s="76"/>
      <c r="J61" s="76"/>
    </row>
    <row r="62" spans="1:10" s="426" customFormat="1" x14ac:dyDescent="0.35">
      <c r="A62" s="214" t="s">
        <v>1241</v>
      </c>
      <c r="B62" s="380">
        <v>76276.489400000006</v>
      </c>
      <c r="C62" s="423"/>
      <c r="D62" s="424"/>
      <c r="E62" s="425"/>
      <c r="F62" s="78"/>
      <c r="G62" s="78"/>
      <c r="H62" s="78"/>
      <c r="I62" s="76"/>
      <c r="J62" s="76"/>
    </row>
    <row r="63" spans="1:10" s="426" customFormat="1" x14ac:dyDescent="0.35">
      <c r="A63" s="214" t="s">
        <v>1242</v>
      </c>
      <c r="B63" s="162"/>
      <c r="C63" s="423"/>
      <c r="D63" s="424"/>
      <c r="E63" s="425"/>
      <c r="F63" s="78"/>
      <c r="G63" s="78"/>
      <c r="H63" s="78"/>
      <c r="I63" s="76"/>
      <c r="J63" s="76"/>
    </row>
    <row r="64" spans="1:10" s="426" customFormat="1" x14ac:dyDescent="0.35">
      <c r="A64" s="214" t="s">
        <v>1243</v>
      </c>
      <c r="B64" s="162"/>
      <c r="C64" s="423"/>
      <c r="D64" s="424"/>
      <c r="E64" s="425"/>
      <c r="F64" s="78"/>
      <c r="G64" s="78"/>
      <c r="H64" s="78"/>
      <c r="I64" s="76"/>
      <c r="J64" s="76"/>
    </row>
    <row r="65" spans="1:10" s="426" customFormat="1" x14ac:dyDescent="0.35">
      <c r="A65" s="214" t="s">
        <v>1244</v>
      </c>
      <c r="B65" s="380">
        <v>136.45330000000001</v>
      </c>
      <c r="C65" s="423"/>
      <c r="D65" s="424"/>
      <c r="E65" s="425"/>
      <c r="F65" s="78"/>
      <c r="G65" s="78"/>
      <c r="H65" s="78"/>
      <c r="I65" s="76"/>
      <c r="J65" s="76"/>
    </row>
    <row r="66" spans="1:10" s="426" customFormat="1" x14ac:dyDescent="0.35">
      <c r="A66" s="214" t="s">
        <v>1245</v>
      </c>
      <c r="B66" s="162"/>
      <c r="C66" s="423"/>
      <c r="D66" s="424"/>
      <c r="E66" s="425"/>
      <c r="F66" s="78"/>
      <c r="G66" s="78"/>
      <c r="H66" s="78"/>
      <c r="I66" s="76"/>
      <c r="J66" s="76"/>
    </row>
    <row r="67" spans="1:10" s="426" customFormat="1" x14ac:dyDescent="0.35">
      <c r="A67" s="214" t="s">
        <v>1246</v>
      </c>
      <c r="B67" s="164">
        <v>200</v>
      </c>
      <c r="C67" s="423"/>
      <c r="D67" s="427"/>
      <c r="E67" s="425"/>
      <c r="F67" s="78"/>
      <c r="G67" s="78"/>
      <c r="H67" s="78"/>
      <c r="I67" s="76"/>
      <c r="J67" s="76"/>
    </row>
    <row r="68" spans="1:10" s="426" customFormat="1" x14ac:dyDescent="0.35">
      <c r="A68" s="214" t="s">
        <v>1247</v>
      </c>
      <c r="B68" s="164"/>
      <c r="C68" s="423"/>
      <c r="D68" s="427"/>
      <c r="E68" s="425"/>
      <c r="F68" s="78"/>
      <c r="G68" s="78"/>
      <c r="H68" s="78"/>
      <c r="I68" s="76"/>
      <c r="J68" s="76"/>
    </row>
    <row r="69" spans="1:10" s="426" customFormat="1" x14ac:dyDescent="0.35">
      <c r="A69" s="214" t="s">
        <v>1248</v>
      </c>
      <c r="B69" s="164">
        <v>7269.36</v>
      </c>
      <c r="C69" s="423"/>
      <c r="D69" s="424"/>
      <c r="E69" s="425"/>
      <c r="F69" s="78"/>
      <c r="G69" s="78"/>
      <c r="H69" s="78"/>
      <c r="I69" s="76"/>
      <c r="J69" s="76"/>
    </row>
    <row r="70" spans="1:10" s="426" customFormat="1" x14ac:dyDescent="0.35">
      <c r="A70" s="214" t="s">
        <v>1249</v>
      </c>
      <c r="B70" s="164"/>
      <c r="C70" s="423"/>
      <c r="D70" s="424"/>
      <c r="E70" s="425"/>
      <c r="F70" s="78"/>
      <c r="G70" s="78"/>
      <c r="H70" s="78"/>
      <c r="I70" s="76"/>
      <c r="J70" s="76"/>
    </row>
    <row r="71" spans="1:10" s="426" customFormat="1" x14ac:dyDescent="0.35">
      <c r="A71" s="214" t="s">
        <v>1250</v>
      </c>
      <c r="B71" s="164">
        <v>141.55889999999999</v>
      </c>
      <c r="C71" s="423"/>
      <c r="D71" s="424"/>
      <c r="E71" s="425"/>
      <c r="F71" s="78"/>
      <c r="G71" s="78"/>
      <c r="H71" s="78"/>
      <c r="I71" s="76"/>
      <c r="J71" s="76"/>
    </row>
    <row r="72" spans="1:10" s="426" customFormat="1" x14ac:dyDescent="0.35">
      <c r="A72" s="214" t="s">
        <v>1251</v>
      </c>
      <c r="B72" s="164"/>
      <c r="C72" s="423"/>
      <c r="D72" s="424"/>
      <c r="E72" s="425"/>
      <c r="F72" s="78"/>
      <c r="G72" s="78"/>
      <c r="H72" s="78"/>
      <c r="I72" s="76"/>
      <c r="J72" s="76"/>
    </row>
    <row r="73" spans="1:10" s="426" customFormat="1" x14ac:dyDescent="0.35">
      <c r="A73" s="214" t="s">
        <v>1252</v>
      </c>
      <c r="B73" s="169">
        <f>B74</f>
        <v>2258.2617</v>
      </c>
      <c r="C73" s="423"/>
      <c r="D73" s="424"/>
      <c r="E73" s="425"/>
      <c r="F73" s="78"/>
      <c r="G73" s="78"/>
      <c r="H73" s="78"/>
      <c r="I73" s="76"/>
      <c r="J73" s="76"/>
    </row>
    <row r="74" spans="1:10" s="426" customFormat="1" x14ac:dyDescent="0.35">
      <c r="A74" s="214" t="s">
        <v>1253</v>
      </c>
      <c r="B74" s="164">
        <v>2258.2617</v>
      </c>
      <c r="C74" s="423"/>
      <c r="D74" s="428"/>
      <c r="E74" s="429"/>
      <c r="F74" s="78"/>
      <c r="G74" s="78"/>
      <c r="H74" s="78"/>
      <c r="I74" s="76"/>
      <c r="J74" s="76"/>
    </row>
    <row r="75" spans="1:10" s="426" customFormat="1" x14ac:dyDescent="0.35">
      <c r="A75" s="214" t="s">
        <v>1254</v>
      </c>
      <c r="B75" s="430"/>
      <c r="C75" s="423"/>
      <c r="D75" s="424"/>
      <c r="E75" s="425"/>
      <c r="F75" s="78"/>
      <c r="G75" s="78"/>
      <c r="H75" s="78"/>
      <c r="I75" s="76"/>
      <c r="J75" s="76"/>
    </row>
    <row r="76" spans="1:10" s="426" customFormat="1" x14ac:dyDescent="0.35">
      <c r="A76" s="420" t="s">
        <v>1255</v>
      </c>
      <c r="B76" s="167">
        <f>B77</f>
        <v>6961.5989</v>
      </c>
      <c r="C76" s="423"/>
      <c r="D76" s="424"/>
      <c r="E76" s="425"/>
      <c r="F76" s="78"/>
      <c r="G76" s="78"/>
      <c r="H76" s="78"/>
      <c r="I76" s="76"/>
      <c r="J76" s="76"/>
    </row>
    <row r="77" spans="1:10" s="426" customFormat="1" x14ac:dyDescent="0.35">
      <c r="A77" s="214" t="s">
        <v>1256</v>
      </c>
      <c r="B77" s="164">
        <f>B80</f>
        <v>6961.5989</v>
      </c>
      <c r="C77" s="423"/>
      <c r="D77" s="424"/>
      <c r="E77" s="425"/>
      <c r="F77" s="78"/>
      <c r="G77" s="78"/>
      <c r="H77" s="78"/>
      <c r="I77" s="76"/>
      <c r="J77" s="76"/>
    </row>
    <row r="78" spans="1:10" s="426" customFormat="1" x14ac:dyDescent="0.35">
      <c r="A78" s="214" t="s">
        <v>1257</v>
      </c>
      <c r="B78" s="164"/>
      <c r="C78" s="423"/>
      <c r="D78" s="428"/>
      <c r="E78" s="429"/>
      <c r="F78" s="78"/>
      <c r="G78" s="78"/>
      <c r="H78" s="78"/>
      <c r="I78" s="76"/>
      <c r="J78" s="76"/>
    </row>
    <row r="79" spans="1:10" s="426" customFormat="1" x14ac:dyDescent="0.35">
      <c r="A79" s="214" t="s">
        <v>1258</v>
      </c>
      <c r="B79" s="164"/>
      <c r="C79" s="423"/>
      <c r="D79" s="424"/>
      <c r="E79" s="425"/>
      <c r="F79" s="78"/>
      <c r="G79" s="78"/>
      <c r="H79" s="78"/>
      <c r="I79" s="76"/>
      <c r="J79" s="76"/>
    </row>
    <row r="80" spans="1:10" s="426" customFormat="1" ht="23.25" x14ac:dyDescent="0.35">
      <c r="A80" s="214" t="s">
        <v>1259</v>
      </c>
      <c r="B80" s="169">
        <f>B82+B84</f>
        <v>6961.5989</v>
      </c>
      <c r="C80" s="423"/>
      <c r="D80" s="431"/>
      <c r="E80" s="432"/>
      <c r="F80" s="78"/>
      <c r="G80" s="78"/>
      <c r="H80" s="78"/>
      <c r="I80" s="76"/>
      <c r="J80" s="76"/>
    </row>
    <row r="81" spans="1:10" s="426" customFormat="1" ht="23.25" x14ac:dyDescent="0.35">
      <c r="A81" s="214" t="s">
        <v>1260</v>
      </c>
      <c r="B81" s="164"/>
      <c r="C81" s="423"/>
      <c r="D81" s="431"/>
      <c r="E81" s="432"/>
      <c r="F81" s="78"/>
      <c r="G81" s="78"/>
      <c r="H81" s="78"/>
      <c r="I81" s="76"/>
      <c r="J81" s="76"/>
    </row>
    <row r="82" spans="1:10" s="434" customFormat="1" ht="23.25" x14ac:dyDescent="0.35">
      <c r="A82" s="14" t="s">
        <v>1261</v>
      </c>
      <c r="B82" s="164">
        <v>6943.5989</v>
      </c>
      <c r="C82" s="433"/>
      <c r="D82" s="431"/>
      <c r="E82" s="432"/>
      <c r="F82" s="78"/>
      <c r="G82" s="78"/>
      <c r="H82" s="78"/>
      <c r="I82" s="76"/>
      <c r="J82" s="76"/>
    </row>
    <row r="83" spans="1:10" s="434" customFormat="1" ht="23.25" x14ac:dyDescent="0.35">
      <c r="A83" s="14" t="s">
        <v>1262</v>
      </c>
      <c r="B83" s="164"/>
      <c r="C83" s="433"/>
      <c r="D83" s="431"/>
      <c r="E83" s="432"/>
      <c r="F83" s="78"/>
      <c r="G83" s="78"/>
      <c r="H83" s="78"/>
      <c r="I83" s="76"/>
      <c r="J83" s="76"/>
    </row>
    <row r="84" spans="1:10" s="434" customFormat="1" ht="23.25" x14ac:dyDescent="0.35">
      <c r="A84" s="14" t="s">
        <v>1263</v>
      </c>
      <c r="B84" s="164">
        <v>18</v>
      </c>
      <c r="C84" s="433"/>
      <c r="D84" s="431"/>
      <c r="E84" s="432"/>
      <c r="F84" s="78"/>
      <c r="G84" s="78"/>
      <c r="H84" s="78"/>
      <c r="I84" s="76"/>
      <c r="J84" s="76"/>
    </row>
    <row r="85" spans="1:10" s="434" customFormat="1" ht="23.25" x14ac:dyDescent="0.35">
      <c r="A85" s="214" t="s">
        <v>1264</v>
      </c>
      <c r="B85" s="430"/>
      <c r="C85" s="433"/>
      <c r="D85" s="431"/>
      <c r="E85" s="432"/>
      <c r="F85" s="78"/>
      <c r="G85" s="78"/>
      <c r="H85" s="78"/>
      <c r="I85" s="76"/>
      <c r="J85" s="76"/>
    </row>
    <row r="86" spans="1:10" s="426" customFormat="1" ht="23.25" x14ac:dyDescent="0.35">
      <c r="A86" s="435" t="s">
        <v>1265</v>
      </c>
      <c r="B86" s="167">
        <f>B88</f>
        <v>323.93669999999997</v>
      </c>
      <c r="C86" s="436"/>
      <c r="D86" s="431"/>
      <c r="E86" s="432"/>
      <c r="F86" s="78"/>
      <c r="G86" s="78"/>
      <c r="H86" s="78"/>
      <c r="I86" s="76"/>
      <c r="J86" s="76"/>
    </row>
    <row r="87" spans="1:10" s="426" customFormat="1" ht="23.25" x14ac:dyDescent="0.35">
      <c r="A87" s="13" t="s">
        <v>1266</v>
      </c>
      <c r="B87" s="164"/>
      <c r="C87" s="436"/>
      <c r="D87" s="431"/>
      <c r="E87" s="432"/>
      <c r="F87" s="78"/>
      <c r="G87" s="78"/>
      <c r="H87" s="78"/>
      <c r="I87" s="76"/>
      <c r="J87" s="76"/>
    </row>
    <row r="88" spans="1:10" s="439" customFormat="1" ht="23.25" x14ac:dyDescent="0.35">
      <c r="A88" s="14" t="s">
        <v>1267</v>
      </c>
      <c r="B88" s="164">
        <f>B90+B99+B107+B116+B120</f>
        <v>323.93669999999997</v>
      </c>
      <c r="C88" s="436"/>
      <c r="D88" s="437"/>
      <c r="E88" s="438"/>
      <c r="F88" s="78"/>
      <c r="G88" s="78"/>
      <c r="H88" s="78"/>
      <c r="I88" s="76"/>
      <c r="J88" s="76"/>
    </row>
    <row r="89" spans="1:10" s="439" customFormat="1" ht="23.25" x14ac:dyDescent="0.35">
      <c r="A89" s="214" t="s">
        <v>1268</v>
      </c>
      <c r="B89" s="164"/>
      <c r="C89" s="436"/>
      <c r="D89" s="437"/>
      <c r="E89" s="438"/>
      <c r="F89" s="78"/>
      <c r="G89" s="78"/>
      <c r="H89" s="78"/>
      <c r="I89" s="76"/>
      <c r="J89" s="76"/>
    </row>
    <row r="90" spans="1:10" s="439" customFormat="1" ht="23.25" x14ac:dyDescent="0.35">
      <c r="A90" s="13" t="s">
        <v>1269</v>
      </c>
      <c r="B90" s="169">
        <f>B91+B94+B97</f>
        <v>57.363100000000003</v>
      </c>
      <c r="C90" s="436"/>
      <c r="D90" s="437"/>
      <c r="E90" s="438"/>
      <c r="F90" s="78"/>
      <c r="G90" s="78"/>
      <c r="H90" s="78"/>
      <c r="I90" s="76"/>
      <c r="J90" s="76"/>
    </row>
    <row r="91" spans="1:10" s="439" customFormat="1" ht="23.25" x14ac:dyDescent="0.35">
      <c r="A91" s="14" t="s">
        <v>1270</v>
      </c>
      <c r="B91" s="164">
        <v>37.717100000000002</v>
      </c>
      <c r="C91" s="436"/>
      <c r="D91" s="437"/>
      <c r="E91" s="438"/>
      <c r="F91" s="78"/>
      <c r="G91" s="78"/>
      <c r="H91" s="78"/>
      <c r="I91" s="76"/>
      <c r="J91" s="76"/>
    </row>
    <row r="92" spans="1:10" s="439" customFormat="1" ht="23.25" x14ac:dyDescent="0.35">
      <c r="A92" s="214" t="s">
        <v>1271</v>
      </c>
      <c r="B92" s="164"/>
      <c r="C92" s="436"/>
      <c r="D92" s="437"/>
      <c r="E92" s="438"/>
      <c r="F92" s="78"/>
      <c r="G92" s="78"/>
      <c r="H92" s="78"/>
      <c r="I92" s="76"/>
      <c r="J92" s="76"/>
    </row>
    <row r="93" spans="1:10" s="439" customFormat="1" ht="23.25" x14ac:dyDescent="0.35">
      <c r="A93" s="214" t="s">
        <v>1272</v>
      </c>
      <c r="B93" s="164"/>
      <c r="C93" s="436"/>
      <c r="D93" s="437"/>
      <c r="E93" s="438"/>
      <c r="F93" s="78"/>
      <c r="G93" s="78"/>
      <c r="H93" s="78"/>
      <c r="I93" s="76"/>
      <c r="J93" s="76"/>
    </row>
    <row r="94" spans="1:10" s="439" customFormat="1" ht="23.25" x14ac:dyDescent="0.35">
      <c r="A94" s="214" t="s">
        <v>1273</v>
      </c>
      <c r="B94" s="164">
        <v>16.059999999999999</v>
      </c>
      <c r="C94" s="436"/>
      <c r="D94" s="437"/>
      <c r="E94" s="438"/>
      <c r="F94" s="78"/>
      <c r="G94" s="78"/>
      <c r="H94" s="78"/>
      <c r="I94" s="76"/>
      <c r="J94" s="76"/>
    </row>
    <row r="95" spans="1:10" s="439" customFormat="1" ht="23.25" x14ac:dyDescent="0.35">
      <c r="A95" s="214" t="s">
        <v>1274</v>
      </c>
      <c r="B95" s="430"/>
      <c r="C95" s="436"/>
      <c r="D95" s="437"/>
      <c r="E95" s="438"/>
      <c r="F95" s="78"/>
      <c r="G95" s="78"/>
      <c r="H95" s="78"/>
      <c r="I95" s="76"/>
      <c r="J95" s="76"/>
    </row>
    <row r="96" spans="1:10" s="439" customFormat="1" ht="23.25" x14ac:dyDescent="0.35">
      <c r="A96" s="214" t="s">
        <v>1275</v>
      </c>
      <c r="B96" s="430"/>
      <c r="C96" s="436"/>
      <c r="D96" s="437"/>
      <c r="E96" s="438"/>
      <c r="F96" s="78"/>
      <c r="G96" s="78"/>
      <c r="H96" s="78"/>
      <c r="I96" s="76"/>
      <c r="J96" s="76"/>
    </row>
    <row r="97" spans="1:10" s="439" customFormat="1" ht="23.25" x14ac:dyDescent="0.35">
      <c r="A97" s="214" t="s">
        <v>1276</v>
      </c>
      <c r="B97" s="164">
        <v>3.5859999999999999</v>
      </c>
      <c r="C97" s="436"/>
      <c r="D97" s="437"/>
      <c r="E97" s="438"/>
      <c r="F97" s="78"/>
      <c r="G97" s="78"/>
      <c r="H97" s="78"/>
      <c r="I97" s="76"/>
      <c r="J97" s="76"/>
    </row>
    <row r="98" spans="1:10" s="416" customFormat="1" x14ac:dyDescent="0.35">
      <c r="A98" s="233" t="s">
        <v>1277</v>
      </c>
      <c r="B98" s="440"/>
      <c r="C98" s="120"/>
      <c r="D98" s="441"/>
      <c r="E98" s="117"/>
      <c r="F98" s="78"/>
      <c r="G98" s="78"/>
      <c r="H98" s="78"/>
      <c r="I98" s="76"/>
      <c r="J98" s="76"/>
    </row>
    <row r="99" spans="1:10" s="416" customFormat="1" x14ac:dyDescent="0.35">
      <c r="A99" s="422" t="s">
        <v>1278</v>
      </c>
      <c r="B99" s="442">
        <f>B101+B104</f>
        <v>46.164200000000001</v>
      </c>
      <c r="C99" s="120"/>
      <c r="D99" s="441"/>
      <c r="E99" s="117"/>
      <c r="F99" s="78"/>
      <c r="G99" s="78"/>
      <c r="H99" s="78"/>
      <c r="I99" s="76"/>
      <c r="J99" s="76"/>
    </row>
    <row r="100" spans="1:10" s="416" customFormat="1" x14ac:dyDescent="0.35">
      <c r="A100" s="214" t="s">
        <v>1279</v>
      </c>
      <c r="B100" s="440"/>
      <c r="C100" s="120"/>
      <c r="D100" s="441"/>
      <c r="E100" s="117"/>
      <c r="F100" s="78"/>
      <c r="G100" s="78"/>
      <c r="H100" s="78"/>
      <c r="I100" s="76"/>
      <c r="J100" s="76"/>
    </row>
    <row r="101" spans="1:10" s="416" customFormat="1" x14ac:dyDescent="0.35">
      <c r="A101" s="214" t="s">
        <v>1280</v>
      </c>
      <c r="B101" s="440">
        <v>21.164200000000001</v>
      </c>
      <c r="C101" s="120"/>
      <c r="D101" s="441"/>
      <c r="E101" s="117"/>
      <c r="F101" s="78"/>
      <c r="G101" s="78"/>
      <c r="H101" s="78"/>
      <c r="I101" s="76"/>
      <c r="J101" s="76"/>
    </row>
    <row r="102" spans="1:10" s="416" customFormat="1" ht="23.25" customHeight="1" x14ac:dyDescent="0.35">
      <c r="A102" s="30" t="s">
        <v>1281</v>
      </c>
      <c r="B102" s="440"/>
      <c r="C102" s="120"/>
      <c r="D102" s="441"/>
      <c r="E102" s="117"/>
      <c r="F102" s="78"/>
      <c r="G102" s="78"/>
      <c r="H102" s="78"/>
      <c r="I102" s="76"/>
      <c r="J102" s="76"/>
    </row>
    <row r="103" spans="1:10" s="416" customFormat="1" x14ac:dyDescent="0.35">
      <c r="A103" s="214" t="s">
        <v>1282</v>
      </c>
      <c r="B103" s="440"/>
      <c r="C103" s="120"/>
      <c r="D103" s="441"/>
      <c r="E103" s="117"/>
      <c r="F103" s="78"/>
      <c r="G103" s="78"/>
      <c r="H103" s="78"/>
      <c r="I103" s="76"/>
      <c r="J103" s="76"/>
    </row>
    <row r="104" spans="1:10" s="416" customFormat="1" x14ac:dyDescent="0.35">
      <c r="A104" s="214" t="s">
        <v>1283</v>
      </c>
      <c r="B104" s="440">
        <v>25</v>
      </c>
      <c r="C104" s="120"/>
      <c r="D104" s="441"/>
      <c r="E104" s="117"/>
      <c r="F104" s="78"/>
      <c r="G104" s="78"/>
      <c r="H104" s="78"/>
      <c r="I104" s="76"/>
      <c r="J104" s="76"/>
    </row>
    <row r="105" spans="1:10" s="416" customFormat="1" x14ac:dyDescent="0.35">
      <c r="A105" s="233" t="s">
        <v>1284</v>
      </c>
      <c r="B105" s="440"/>
      <c r="C105" s="120"/>
      <c r="D105" s="441"/>
      <c r="E105" s="117"/>
      <c r="F105" s="78"/>
      <c r="G105" s="78"/>
      <c r="H105" s="78"/>
      <c r="I105" s="76"/>
      <c r="J105" s="76"/>
    </row>
    <row r="106" spans="1:10" s="416" customFormat="1" x14ac:dyDescent="0.35">
      <c r="A106" s="233" t="s">
        <v>1285</v>
      </c>
      <c r="B106" s="440"/>
      <c r="C106" s="120"/>
      <c r="D106" s="441"/>
      <c r="E106" s="117"/>
      <c r="F106" s="78"/>
      <c r="G106" s="78"/>
      <c r="H106" s="78"/>
      <c r="I106" s="76"/>
      <c r="J106" s="76"/>
    </row>
    <row r="107" spans="1:10" s="416" customFormat="1" x14ac:dyDescent="0.35">
      <c r="A107" s="422" t="s">
        <v>1286</v>
      </c>
      <c r="B107" s="442">
        <f>B108+B110+B112</f>
        <v>71.551899999999989</v>
      </c>
      <c r="C107" s="120"/>
      <c r="D107" s="441"/>
      <c r="E107" s="117"/>
      <c r="F107" s="78"/>
      <c r="G107" s="78"/>
      <c r="H107" s="78"/>
      <c r="I107" s="76"/>
      <c r="J107" s="76"/>
    </row>
    <row r="108" spans="1:10" s="416" customFormat="1" x14ac:dyDescent="0.35">
      <c r="A108" s="214" t="s">
        <v>1287</v>
      </c>
      <c r="B108" s="440">
        <v>44.3</v>
      </c>
      <c r="C108" s="120"/>
      <c r="D108" s="441"/>
      <c r="E108" s="117"/>
      <c r="F108" s="78"/>
      <c r="G108" s="78"/>
      <c r="H108" s="78"/>
      <c r="I108" s="76"/>
      <c r="J108" s="76"/>
    </row>
    <row r="109" spans="1:10" s="416" customFormat="1" x14ac:dyDescent="0.35">
      <c r="A109" s="214" t="s">
        <v>1288</v>
      </c>
      <c r="B109" s="440"/>
      <c r="C109" s="120"/>
      <c r="D109" s="441"/>
      <c r="E109" s="117"/>
      <c r="F109" s="78"/>
      <c r="G109" s="78"/>
      <c r="H109" s="78"/>
      <c r="I109" s="76"/>
      <c r="J109" s="76"/>
    </row>
    <row r="110" spans="1:10" s="416" customFormat="1" x14ac:dyDescent="0.35">
      <c r="A110" s="214" t="s">
        <v>1289</v>
      </c>
      <c r="B110" s="440">
        <v>5.4939999999999998</v>
      </c>
      <c r="C110" s="120"/>
      <c r="D110" s="441"/>
      <c r="E110" s="117"/>
      <c r="F110" s="78"/>
      <c r="G110" s="78"/>
      <c r="H110" s="78"/>
      <c r="I110" s="76"/>
      <c r="J110" s="76"/>
    </row>
    <row r="111" spans="1:10" s="416" customFormat="1" x14ac:dyDescent="0.35">
      <c r="A111" s="214" t="s">
        <v>1290</v>
      </c>
      <c r="B111" s="440"/>
      <c r="C111" s="120"/>
      <c r="D111" s="441"/>
      <c r="E111" s="117"/>
      <c r="F111" s="78"/>
      <c r="G111" s="78"/>
      <c r="H111" s="78"/>
      <c r="I111" s="76"/>
      <c r="J111" s="76"/>
    </row>
    <row r="112" spans="1:10" s="416" customFormat="1" x14ac:dyDescent="0.35">
      <c r="A112" s="214" t="s">
        <v>1291</v>
      </c>
      <c r="B112" s="440">
        <v>21.757899999999999</v>
      </c>
      <c r="C112" s="120"/>
      <c r="D112" s="441"/>
      <c r="E112" s="117"/>
      <c r="F112" s="78"/>
      <c r="G112" s="78"/>
      <c r="H112" s="78"/>
      <c r="I112" s="76"/>
      <c r="J112" s="76"/>
    </row>
    <row r="113" spans="1:10" s="416" customFormat="1" x14ac:dyDescent="0.35">
      <c r="A113" s="233" t="s">
        <v>1292</v>
      </c>
      <c r="B113" s="440"/>
      <c r="C113" s="120"/>
      <c r="D113" s="441"/>
      <c r="E113" s="117"/>
      <c r="F113" s="78"/>
      <c r="G113" s="78"/>
      <c r="H113" s="78"/>
      <c r="I113" s="76"/>
      <c r="J113" s="76"/>
    </row>
    <row r="114" spans="1:10" s="416" customFormat="1" x14ac:dyDescent="0.35">
      <c r="A114" s="233" t="s">
        <v>1293</v>
      </c>
      <c r="B114" s="440"/>
      <c r="C114" s="120"/>
      <c r="D114" s="441"/>
      <c r="E114" s="117"/>
      <c r="F114" s="78"/>
      <c r="G114" s="78"/>
      <c r="H114" s="78"/>
      <c r="I114" s="76"/>
      <c r="J114" s="76"/>
    </row>
    <row r="115" spans="1:10" s="416" customFormat="1" x14ac:dyDescent="0.35">
      <c r="A115" s="233" t="s">
        <v>1294</v>
      </c>
      <c r="B115" s="440"/>
      <c r="C115" s="120"/>
      <c r="D115" s="441"/>
      <c r="E115" s="117"/>
      <c r="F115" s="78"/>
      <c r="G115" s="78"/>
      <c r="H115" s="78"/>
      <c r="I115" s="76"/>
      <c r="J115" s="76"/>
    </row>
    <row r="116" spans="1:10" s="416" customFormat="1" x14ac:dyDescent="0.35">
      <c r="A116" s="422" t="s">
        <v>1295</v>
      </c>
      <c r="B116" s="442">
        <f>B118</f>
        <v>20</v>
      </c>
      <c r="C116" s="120"/>
      <c r="D116" s="441"/>
      <c r="E116" s="117"/>
      <c r="F116" s="78"/>
      <c r="G116" s="78"/>
      <c r="H116" s="78"/>
      <c r="I116" s="76"/>
      <c r="J116" s="76"/>
    </row>
    <row r="117" spans="1:10" s="416" customFormat="1" x14ac:dyDescent="0.35">
      <c r="A117" s="214" t="s">
        <v>1296</v>
      </c>
      <c r="B117" s="440"/>
      <c r="C117" s="120"/>
      <c r="D117" s="441"/>
      <c r="E117" s="117"/>
      <c r="F117" s="78"/>
      <c r="G117" s="78"/>
      <c r="H117" s="78"/>
      <c r="I117" s="76"/>
      <c r="J117" s="76"/>
    </row>
    <row r="118" spans="1:10" s="416" customFormat="1" x14ac:dyDescent="0.35">
      <c r="A118" s="214" t="s">
        <v>1297</v>
      </c>
      <c r="B118" s="440">
        <v>20</v>
      </c>
      <c r="C118" s="120"/>
      <c r="D118" s="441"/>
      <c r="E118" s="117"/>
      <c r="F118" s="78"/>
      <c r="G118" s="78"/>
      <c r="H118" s="78"/>
      <c r="I118" s="76"/>
      <c r="J118" s="76"/>
    </row>
    <row r="119" spans="1:10" s="416" customFormat="1" x14ac:dyDescent="0.35">
      <c r="A119" s="214" t="s">
        <v>1298</v>
      </c>
      <c r="B119" s="440"/>
      <c r="C119" s="120"/>
      <c r="D119" s="441"/>
      <c r="E119" s="117"/>
      <c r="F119" s="78"/>
      <c r="G119" s="78"/>
      <c r="H119" s="78"/>
      <c r="I119" s="76"/>
      <c r="J119" s="76"/>
    </row>
    <row r="120" spans="1:10" s="416" customFormat="1" x14ac:dyDescent="0.35">
      <c r="A120" s="422" t="s">
        <v>1299</v>
      </c>
      <c r="B120" s="442">
        <f>B122+B124+B126+B128</f>
        <v>128.85750000000002</v>
      </c>
      <c r="C120" s="120"/>
      <c r="D120" s="441"/>
      <c r="E120" s="117"/>
      <c r="F120" s="78"/>
      <c r="G120" s="78"/>
      <c r="H120" s="78"/>
      <c r="I120" s="76"/>
      <c r="J120" s="76"/>
    </row>
    <row r="121" spans="1:10" s="416" customFormat="1" x14ac:dyDescent="0.35">
      <c r="A121" s="214" t="s">
        <v>1300</v>
      </c>
      <c r="B121" s="440"/>
      <c r="C121" s="120"/>
      <c r="D121" s="441"/>
      <c r="E121" s="117"/>
      <c r="F121" s="78"/>
      <c r="G121" s="78"/>
      <c r="H121" s="78"/>
      <c r="I121" s="76"/>
      <c r="J121" s="76"/>
    </row>
    <row r="122" spans="1:10" s="416" customFormat="1" x14ac:dyDescent="0.35">
      <c r="A122" s="214" t="s">
        <v>1301</v>
      </c>
      <c r="B122" s="440">
        <v>60</v>
      </c>
      <c r="C122" s="120"/>
      <c r="D122" s="441"/>
      <c r="E122" s="117"/>
      <c r="F122" s="78"/>
      <c r="G122" s="78"/>
      <c r="H122" s="78"/>
      <c r="I122" s="76"/>
      <c r="J122" s="76"/>
    </row>
    <row r="123" spans="1:10" s="416" customFormat="1" x14ac:dyDescent="0.35">
      <c r="A123" s="214" t="s">
        <v>1302</v>
      </c>
      <c r="B123" s="440"/>
      <c r="C123" s="120"/>
      <c r="D123" s="441"/>
      <c r="E123" s="117"/>
      <c r="F123" s="78"/>
      <c r="G123" s="78"/>
      <c r="H123" s="78"/>
      <c r="I123" s="76"/>
      <c r="J123" s="76"/>
    </row>
    <row r="124" spans="1:10" s="416" customFormat="1" x14ac:dyDescent="0.35">
      <c r="A124" s="214" t="s">
        <v>1303</v>
      </c>
      <c r="B124" s="440">
        <v>1.0032000000000001</v>
      </c>
      <c r="C124" s="120"/>
      <c r="D124" s="441"/>
      <c r="E124" s="117"/>
      <c r="F124" s="78"/>
      <c r="G124" s="78"/>
      <c r="H124" s="78"/>
      <c r="I124" s="76"/>
      <c r="J124" s="76"/>
    </row>
    <row r="125" spans="1:10" s="416" customFormat="1" x14ac:dyDescent="0.35">
      <c r="A125" s="214" t="s">
        <v>1304</v>
      </c>
      <c r="B125" s="440"/>
      <c r="C125" s="120"/>
      <c r="D125" s="441"/>
      <c r="E125" s="117"/>
      <c r="F125" s="78"/>
      <c r="G125" s="78"/>
      <c r="H125" s="78"/>
      <c r="I125" s="76"/>
      <c r="J125" s="76"/>
    </row>
    <row r="126" spans="1:10" s="416" customFormat="1" x14ac:dyDescent="0.35">
      <c r="A126" s="214" t="s">
        <v>1305</v>
      </c>
      <c r="B126" s="440">
        <v>7.4775</v>
      </c>
      <c r="C126" s="120"/>
      <c r="D126" s="441"/>
      <c r="E126" s="117"/>
      <c r="F126" s="78"/>
      <c r="G126" s="78"/>
      <c r="H126" s="78"/>
      <c r="I126" s="76"/>
      <c r="J126" s="76"/>
    </row>
    <row r="127" spans="1:10" s="416" customFormat="1" x14ac:dyDescent="0.35">
      <c r="A127" s="214" t="s">
        <v>1306</v>
      </c>
      <c r="B127" s="440"/>
      <c r="C127" s="120"/>
      <c r="D127" s="441"/>
      <c r="E127" s="117"/>
      <c r="F127" s="78"/>
      <c r="G127" s="78"/>
      <c r="H127" s="78"/>
      <c r="I127" s="76"/>
      <c r="J127" s="76"/>
    </row>
    <row r="128" spans="1:10" s="416" customFormat="1" x14ac:dyDescent="0.35">
      <c r="A128" s="214" t="s">
        <v>1307</v>
      </c>
      <c r="B128" s="440">
        <v>60.376800000000003</v>
      </c>
      <c r="C128" s="120"/>
      <c r="D128" s="441"/>
      <c r="E128" s="117"/>
      <c r="F128" s="78"/>
      <c r="G128" s="78"/>
      <c r="H128" s="78"/>
      <c r="I128" s="76"/>
      <c r="J128" s="76"/>
    </row>
    <row r="129" spans="1:10" s="416" customFormat="1" x14ac:dyDescent="0.35">
      <c r="A129" s="115" t="s">
        <v>1308</v>
      </c>
      <c r="B129" s="443"/>
      <c r="C129" s="158"/>
      <c r="D129" s="444"/>
      <c r="E129" s="157"/>
      <c r="F129" s="92"/>
      <c r="G129" s="92"/>
      <c r="H129" s="92"/>
      <c r="I129" s="90"/>
      <c r="J129" s="90"/>
    </row>
    <row r="130" spans="1:10" x14ac:dyDescent="0.35">
      <c r="E130" s="207"/>
      <c r="F130" s="460"/>
      <c r="G130" s="460"/>
      <c r="H130" s="460"/>
      <c r="I130" s="462"/>
      <c r="J130" s="462"/>
    </row>
    <row r="131" spans="1:10" x14ac:dyDescent="0.35">
      <c r="E131" s="207"/>
      <c r="F131" s="460"/>
      <c r="G131" s="460"/>
      <c r="H131" s="460"/>
      <c r="I131" s="462"/>
      <c r="J131" s="462"/>
    </row>
    <row r="132" spans="1:10" x14ac:dyDescent="0.35">
      <c r="E132" s="207"/>
      <c r="F132" s="460"/>
      <c r="G132" s="460"/>
      <c r="H132" s="460"/>
      <c r="I132" s="462"/>
      <c r="J132" s="462"/>
    </row>
    <row r="133" spans="1:10" x14ac:dyDescent="0.35">
      <c r="E133" s="207"/>
      <c r="F133" s="460"/>
      <c r="G133" s="460"/>
      <c r="H133" s="460"/>
      <c r="I133" s="462"/>
      <c r="J133" s="462"/>
    </row>
    <row r="134" spans="1:10" x14ac:dyDescent="0.35">
      <c r="E134" s="207"/>
      <c r="F134" s="460"/>
      <c r="G134" s="460"/>
      <c r="H134" s="460"/>
      <c r="I134" s="462"/>
      <c r="J134" s="462"/>
    </row>
    <row r="135" spans="1:10" x14ac:dyDescent="0.35">
      <c r="E135" s="207"/>
      <c r="F135" s="460"/>
      <c r="G135" s="460"/>
      <c r="H135" s="460"/>
      <c r="I135" s="462"/>
      <c r="J135" s="462"/>
    </row>
    <row r="136" spans="1:10" x14ac:dyDescent="0.35">
      <c r="E136" s="207"/>
      <c r="F136" s="460"/>
      <c r="G136" s="460"/>
      <c r="H136" s="460"/>
      <c r="I136" s="462"/>
      <c r="J136" s="462"/>
    </row>
    <row r="137" spans="1:10" x14ac:dyDescent="0.35">
      <c r="E137" s="207"/>
      <c r="F137" s="460"/>
      <c r="G137" s="460"/>
      <c r="H137" s="460"/>
      <c r="I137" s="462"/>
      <c r="J137" s="462"/>
    </row>
    <row r="138" spans="1:10" x14ac:dyDescent="0.35">
      <c r="E138" s="207"/>
      <c r="F138" s="460"/>
      <c r="G138" s="460"/>
      <c r="H138" s="460"/>
      <c r="I138" s="462"/>
      <c r="J138" s="462"/>
    </row>
    <row r="139" spans="1:10" x14ac:dyDescent="0.35">
      <c r="E139" s="207"/>
      <c r="F139" s="16"/>
      <c r="G139" s="16"/>
      <c r="H139" s="16"/>
      <c r="I139" s="206"/>
      <c r="J139" s="206"/>
    </row>
  </sheetData>
  <mergeCells count="5">
    <mergeCell ref="A4:E4"/>
    <mergeCell ref="F4:J4"/>
    <mergeCell ref="A2:J2"/>
    <mergeCell ref="A3:J3"/>
    <mergeCell ref="I1:J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27</vt:i4>
      </vt:variant>
      <vt:variant>
        <vt:lpstr>ช่วงที่มีชื่อ</vt:lpstr>
      </vt:variant>
      <vt:variant>
        <vt:i4>32</vt:i4>
      </vt:variant>
    </vt:vector>
  </HeadingPairs>
  <TitlesOfParts>
    <vt:vector size="59" baseType="lpstr">
      <vt:lpstr>สรุป</vt:lpstr>
      <vt:lpstr>1.ปรองดอง</vt:lpstr>
      <vt:lpstr>2.ภาคใต้</vt:lpstr>
      <vt:lpstr>3. แรงงานต่างด้าว</vt:lpstr>
      <vt:lpstr>4.ยาเสพติด</vt:lpstr>
      <vt:lpstr>5. อุตสาหกรรม</vt:lpstr>
      <vt:lpstr>6. sme</vt:lpstr>
      <vt:lpstr>7. เขตเศรษฐกิจ</vt:lpstr>
      <vt:lpstr>8. โลจิสติกส์</vt:lpstr>
      <vt:lpstr>9. ดิจิทัล</vt:lpstr>
      <vt:lpstr>10. วิจัย</vt:lpstr>
      <vt:lpstr>11. ท่องเที่ยว</vt:lpstr>
      <vt:lpstr>12. ช่วงวัย</vt:lpstr>
      <vt:lpstr>13. เรียนรู้ตลอดชีวิต</vt:lpstr>
      <vt:lpstr>14. ฐานราก</vt:lpstr>
      <vt:lpstr>15. ที่ดินทำกิน</vt:lpstr>
      <vt:lpstr>16. ประกันสุขภาพ</vt:lpstr>
      <vt:lpstr>17. สูงอายุ</vt:lpstr>
      <vt:lpstr>18. ขยะ</vt:lpstr>
      <vt:lpstr>19. พลังงาน</vt:lpstr>
      <vt:lpstr>20. น้ำ</vt:lpstr>
      <vt:lpstr>21. ปราบรามทุจริต</vt:lpstr>
      <vt:lpstr>22. ปฏิรูปกฎหมาย</vt:lpstr>
      <vt:lpstr>23. อำนวยธุรกิจ</vt:lpstr>
      <vt:lpstr>24. ท้องถิ่น</vt:lpstr>
      <vt:lpstr>25. จังหวัด</vt:lpstr>
      <vt:lpstr>Sheet1</vt:lpstr>
      <vt:lpstr>'12. ช่วงวัย'!Print_Area</vt:lpstr>
      <vt:lpstr>'20. น้ำ'!Print_Area</vt:lpstr>
      <vt:lpstr>'21. ปราบรามทุจริต'!Print_Area</vt:lpstr>
      <vt:lpstr>'3. แรงงานต่างด้าว'!Print_Area</vt:lpstr>
      <vt:lpstr>'6. sme'!Print_Area</vt:lpstr>
      <vt:lpstr>'7. เขตเศรษฐกิจ'!Print_Area</vt:lpstr>
      <vt:lpstr>'9. ดิจิทัล'!Print_Area</vt:lpstr>
      <vt:lpstr>'1.ปรองดอง'!Print_Titles</vt:lpstr>
      <vt:lpstr>'10. วิจัย'!Print_Titles</vt:lpstr>
      <vt:lpstr>'11. ท่องเที่ยว'!Print_Titles</vt:lpstr>
      <vt:lpstr>'12. ช่วงวัย'!Print_Titles</vt:lpstr>
      <vt:lpstr>'13. เรียนรู้ตลอดชีวิต'!Print_Titles</vt:lpstr>
      <vt:lpstr>'14. ฐานราก'!Print_Titles</vt:lpstr>
      <vt:lpstr>'15. ที่ดินทำกิน'!Print_Titles</vt:lpstr>
      <vt:lpstr>'16. ประกันสุขภาพ'!Print_Titles</vt:lpstr>
      <vt:lpstr>'17. สูงอายุ'!Print_Titles</vt:lpstr>
      <vt:lpstr>'18. ขยะ'!Print_Titles</vt:lpstr>
      <vt:lpstr>'19. พลังงาน'!Print_Titles</vt:lpstr>
      <vt:lpstr>'2.ภาคใต้'!Print_Titles</vt:lpstr>
      <vt:lpstr>'20. น้ำ'!Print_Titles</vt:lpstr>
      <vt:lpstr>'21. ปราบรามทุจริต'!Print_Titles</vt:lpstr>
      <vt:lpstr>'22. ปฏิรูปกฎหมาย'!Print_Titles</vt:lpstr>
      <vt:lpstr>'23. อำนวยธุรกิจ'!Print_Titles</vt:lpstr>
      <vt:lpstr>'24. ท้องถิ่น'!Print_Titles</vt:lpstr>
      <vt:lpstr>'25. จังหวัด'!Print_Titles</vt:lpstr>
      <vt:lpstr>'3. แรงงานต่างด้าว'!Print_Titles</vt:lpstr>
      <vt:lpstr>'4.ยาเสพติด'!Print_Titles</vt:lpstr>
      <vt:lpstr>'5. อุตสาหกรรม'!Print_Titles</vt:lpstr>
      <vt:lpstr>'6. sme'!Print_Titles</vt:lpstr>
      <vt:lpstr>'7. เขตเศรษฐกิจ'!Print_Titles</vt:lpstr>
      <vt:lpstr>'8. โลจิสติกส์'!Print_Titles</vt:lpstr>
      <vt:lpstr>'9. ดิจิทัล'!Print_Titles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กัณวีย์ สืบสุข</dc:creator>
  <cp:lastModifiedBy>user</cp:lastModifiedBy>
  <cp:lastPrinted>2016-10-27T04:58:40Z</cp:lastPrinted>
  <dcterms:created xsi:type="dcterms:W3CDTF">2016-10-13T01:33:54Z</dcterms:created>
  <dcterms:modified xsi:type="dcterms:W3CDTF">2016-10-27T05:10:49Z</dcterms:modified>
</cp:coreProperties>
</file>